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I:\ŠENOV u NJ\ZPŘ_Bytový dům u Náhonu\Prokjektová dokumentace_Bytový dům u Náhonu_KoDuS\F. Soupis prací, dodávek a služeb\"/>
    </mc:Choice>
  </mc:AlternateContent>
  <xr:revisionPtr revIDLastSave="0" documentId="13_ncr:1_{0D260E56-300B-42A6-9864-A4BC6CD009E2}" xr6:coauthVersionLast="45" xr6:coauthVersionMax="45" xr10:uidLastSave="{00000000-0000-0000-0000-000000000000}"/>
  <bookViews>
    <workbookView xWindow="-120" yWindow="-120" windowWidth="20640" windowHeight="11160" firstSheet="1" activeTab="4" xr2:uid="{00000000-000D-0000-FFFF-FFFF00000000}"/>
  </bookViews>
  <sheets>
    <sheet name="Rekapitulace stavby" sheetId="1" r:id="rId1"/>
    <sheet name="SO 01 - PŘÍPRAVA ÚZEMÍ" sheetId="2" r:id="rId2"/>
    <sheet name="D.1.1 - Architektonicko-s..." sheetId="3" r:id="rId3"/>
    <sheet name="D.1.4.1 - ZTI" sheetId="4" r:id="rId4"/>
    <sheet name="D.1.4.2 - ÚT + Chlazení" sheetId="5" r:id="rId5"/>
    <sheet name="D.1.4.3 - VZT" sheetId="6" r:id="rId6"/>
    <sheet name="D.1.4.4 - Silnoproud" sheetId="7" r:id="rId7"/>
    <sheet name="01 - SK" sheetId="8" r:id="rId8"/>
    <sheet name="02 - trasy" sheetId="9" r:id="rId9"/>
    <sheet name="03 - Aktivní prvky" sheetId="10" r:id="rId10"/>
    <sheet name="04 - PZTS+EPS" sheetId="11" r:id="rId11"/>
    <sheet name="05 - STA" sheetId="12" r:id="rId12"/>
    <sheet name="D.2 - Výtah" sheetId="13" r:id="rId13"/>
    <sheet name="SO 03 - ZPEVNĚNÉ PLOCHY A..." sheetId="14" r:id="rId14"/>
    <sheet name="SO 04 - DEŠŤOVÁ KANALIZAC..." sheetId="15" r:id="rId15"/>
    <sheet name="SO 05 - SPLAŠKOVÁ KANALIZACE" sheetId="16" r:id="rId16"/>
    <sheet name="SO 06 - PŘÍPOJKA VODY" sheetId="17" r:id="rId17"/>
    <sheet name="SO 07 - TERÉNNÍ A SADOVÉ ..." sheetId="18" r:id="rId18"/>
    <sheet name="SO 08 - OPLOCENÍ" sheetId="19" r:id="rId19"/>
    <sheet name="VRN - VEDLEJŠÍ A OSTATNÍ ..." sheetId="20" r:id="rId20"/>
    <sheet name="Seznam figur" sheetId="21" r:id="rId21"/>
    <sheet name="Pokyny pro vyplnění" sheetId="22" r:id="rId22"/>
  </sheets>
  <definedNames>
    <definedName name="_xlnm._FilterDatabase" localSheetId="7" hidden="1">'01 - SK'!$C$91:$K$116</definedName>
    <definedName name="_xlnm._FilterDatabase" localSheetId="8" hidden="1">'02 - trasy'!$C$91:$K$107</definedName>
    <definedName name="_xlnm._FilterDatabase" localSheetId="9" hidden="1">'03 - Aktivní prvky'!$C$91:$K$107</definedName>
    <definedName name="_xlnm._FilterDatabase" localSheetId="10" hidden="1">'04 - PZTS+EPS'!$C$91:$K$109</definedName>
    <definedName name="_xlnm._FilterDatabase" localSheetId="11" hidden="1">'05 - STA'!$C$91:$K$108</definedName>
    <definedName name="_xlnm._FilterDatabase" localSheetId="2" hidden="1">'D.1.1 - Architektonicko-s...'!$C$113:$K$1286</definedName>
    <definedName name="_xlnm._FilterDatabase" localSheetId="3" hidden="1">'D.1.4.1 - ZTI'!$C$96:$K$601</definedName>
    <definedName name="_xlnm._FilterDatabase" localSheetId="4" hidden="1">'D.1.4.2 - ÚT + Chlazení'!$C$97:$K$216</definedName>
    <definedName name="_xlnm._FilterDatabase" localSheetId="5" hidden="1">'D.1.4.3 - VZT'!$C$86:$K$122</definedName>
    <definedName name="_xlnm._FilterDatabase" localSheetId="6" hidden="1">'D.1.4.4 - Silnoproud'!$C$100:$K$456</definedName>
    <definedName name="_xlnm._FilterDatabase" localSheetId="12" hidden="1">'D.2 - Výtah'!$C$86:$K$91</definedName>
    <definedName name="_xlnm._FilterDatabase" localSheetId="1" hidden="1">'SO 01 - PŘÍPRAVA ÚZEMÍ'!$C$81:$K$192</definedName>
    <definedName name="_xlnm._FilterDatabase" localSheetId="13" hidden="1">'SO 03 - ZPEVNĚNÉ PLOCHY A...'!$C$88:$K$294</definedName>
    <definedName name="_xlnm._FilterDatabase" localSheetId="14" hidden="1">'SO 04 - DEŠŤOVÁ KANALIZAC...'!$C$83:$K$253</definedName>
    <definedName name="_xlnm._FilterDatabase" localSheetId="15" hidden="1">'SO 05 - SPLAŠKOVÁ KANALIZACE'!$C$85:$K$233</definedName>
    <definedName name="_xlnm._FilterDatabase" localSheetId="16" hidden="1">'SO 06 - PŘÍPOJKA VODY'!$C$85:$K$237</definedName>
    <definedName name="_xlnm._FilterDatabase" localSheetId="17" hidden="1">'SO 07 - TERÉNNÍ A SADOVÉ ...'!$C$86:$K$192</definedName>
    <definedName name="_xlnm._FilterDatabase" localSheetId="18" hidden="1">'SO 08 - OPLOCENÍ'!$C$85:$K$170</definedName>
    <definedName name="_xlnm._FilterDatabase" localSheetId="19" hidden="1">'VRN - VEDLEJŠÍ A OSTATNÍ ...'!$C$81:$K$132</definedName>
    <definedName name="_xlnm.Print_Titles" localSheetId="7">'01 - SK'!$91:$91</definedName>
    <definedName name="_xlnm.Print_Titles" localSheetId="8">'02 - trasy'!$91:$91</definedName>
    <definedName name="_xlnm.Print_Titles" localSheetId="9">'03 - Aktivní prvky'!$91:$91</definedName>
    <definedName name="_xlnm.Print_Titles" localSheetId="10">'04 - PZTS+EPS'!$91:$91</definedName>
    <definedName name="_xlnm.Print_Titles" localSheetId="11">'05 - STA'!$91:$91</definedName>
    <definedName name="_xlnm.Print_Titles" localSheetId="2">'D.1.1 - Architektonicko-s...'!$113:$113</definedName>
    <definedName name="_xlnm.Print_Titles" localSheetId="3">'D.1.4.1 - ZTI'!$96:$96</definedName>
    <definedName name="_xlnm.Print_Titles" localSheetId="4">'D.1.4.2 - ÚT + Chlazení'!$97:$97</definedName>
    <definedName name="_xlnm.Print_Titles" localSheetId="5">'D.1.4.3 - VZT'!$86:$86</definedName>
    <definedName name="_xlnm.Print_Titles" localSheetId="6">'D.1.4.4 - Silnoproud'!$100:$100</definedName>
    <definedName name="_xlnm.Print_Titles" localSheetId="12">'D.2 - Výtah'!$86:$86</definedName>
    <definedName name="_xlnm.Print_Titles" localSheetId="0">'Rekapitulace stavby'!$52:$52</definedName>
    <definedName name="_xlnm.Print_Titles" localSheetId="20">'Seznam figur'!$9:$9</definedName>
    <definedName name="_xlnm.Print_Titles" localSheetId="1">'SO 01 - PŘÍPRAVA ÚZEMÍ'!$81:$81</definedName>
    <definedName name="_xlnm.Print_Titles" localSheetId="13">'SO 03 - ZPEVNĚNÉ PLOCHY A...'!$88:$88</definedName>
    <definedName name="_xlnm.Print_Titles" localSheetId="14">'SO 04 - DEŠŤOVÁ KANALIZAC...'!$83:$83</definedName>
    <definedName name="_xlnm.Print_Titles" localSheetId="15">'SO 05 - SPLAŠKOVÁ KANALIZACE'!$85:$85</definedName>
    <definedName name="_xlnm.Print_Titles" localSheetId="16">'SO 06 - PŘÍPOJKA VODY'!$85:$85</definedName>
    <definedName name="_xlnm.Print_Titles" localSheetId="17">'SO 07 - TERÉNNÍ A SADOVÉ ...'!$86:$86</definedName>
    <definedName name="_xlnm.Print_Titles" localSheetId="18">'SO 08 - OPLOCENÍ'!$85:$85</definedName>
    <definedName name="_xlnm.Print_Titles" localSheetId="19">'VRN - VEDLEJŠÍ A OSTATNÍ ...'!$81:$81</definedName>
    <definedName name="_xlnm.Print_Area" localSheetId="7">'01 - SK'!$C$4:$J$43,'01 - SK'!$C$49:$J$69,'01 - SK'!$C$75:$K$116</definedName>
    <definedName name="_xlnm.Print_Area" localSheetId="8">'02 - trasy'!$C$4:$J$43,'02 - trasy'!$C$49:$J$69,'02 - trasy'!$C$75:$K$107</definedName>
    <definedName name="_xlnm.Print_Area" localSheetId="9">'03 - Aktivní prvky'!$C$4:$J$43,'03 - Aktivní prvky'!$C$49:$J$69,'03 - Aktivní prvky'!$C$75:$K$107</definedName>
    <definedName name="_xlnm.Print_Area" localSheetId="10">'04 - PZTS+EPS'!$C$4:$J$43,'04 - PZTS+EPS'!$C$49:$J$69,'04 - PZTS+EPS'!$C$75:$K$109</definedName>
    <definedName name="_xlnm.Print_Area" localSheetId="11">'05 - STA'!$C$4:$J$43,'05 - STA'!$C$49:$J$69,'05 - STA'!$C$75:$K$108</definedName>
    <definedName name="_xlnm.Print_Area" localSheetId="2">'D.1.1 - Architektonicko-s...'!$C$4:$J$41,'D.1.1 - Architektonicko-s...'!$C$47:$J$93,'D.1.1 - Architektonicko-s...'!$C$99:$K$1286</definedName>
    <definedName name="_xlnm.Print_Area" localSheetId="3">'D.1.4.1 - ZTI'!$C$4:$J$41,'D.1.4.1 - ZTI'!$C$47:$J$76,'D.1.4.1 - ZTI'!$C$82:$K$601</definedName>
    <definedName name="_xlnm.Print_Area" localSheetId="4">'D.1.4.2 - ÚT + Chlazení'!$C$4:$J$41,'D.1.4.2 - ÚT + Chlazení'!$C$47:$J$77,'D.1.4.2 - ÚT + Chlazení'!$C$83:$K$216</definedName>
    <definedName name="_xlnm.Print_Area" localSheetId="5">'D.1.4.3 - VZT'!$C$4:$J$41,'D.1.4.3 - VZT'!$C$47:$J$66,'D.1.4.3 - VZT'!$C$72:$K$122</definedName>
    <definedName name="_xlnm.Print_Area" localSheetId="6">'D.1.4.4 - Silnoproud'!$C$4:$J$41,'D.1.4.4 - Silnoproud'!$C$47:$J$80,'D.1.4.4 - Silnoproud'!$C$86:$K$456</definedName>
    <definedName name="_xlnm.Print_Area" localSheetId="12">'D.2 - Výtah'!$C$4:$J$41,'D.2 - Výtah'!$C$47:$J$66,'D.2 - Výtah'!$C$72:$K$91</definedName>
    <definedName name="_xlnm.Print_Area" localSheetId="21">'Pokyny pro vyplnění'!$B$2:$K$71,'Pokyny pro vyplnění'!$B$74:$K$118,'Pokyny pro vyplnění'!$B$121:$K$161,'Pokyny pro vyplnění'!$B$164:$K$218</definedName>
    <definedName name="_xlnm.Print_Area" localSheetId="0">'Rekapitulace stavby'!$D$4:$AO$36,'Rekapitulace stavby'!$C$42:$AQ$76</definedName>
    <definedName name="_xlnm.Print_Area" localSheetId="20">'Seznam figur'!$C$4:$G$67</definedName>
    <definedName name="_xlnm.Print_Area" localSheetId="1">'SO 01 - PŘÍPRAVA ÚZEMÍ'!$C$4:$J$39,'SO 01 - PŘÍPRAVA ÚZEMÍ'!$C$45:$J$63,'SO 01 - PŘÍPRAVA ÚZEMÍ'!$C$69:$K$192</definedName>
    <definedName name="_xlnm.Print_Area" localSheetId="13">'SO 03 - ZPEVNĚNÉ PLOCHY A...'!$C$4:$J$39,'SO 03 - ZPEVNĚNÉ PLOCHY A...'!$C$45:$J$70,'SO 03 - ZPEVNĚNÉ PLOCHY A...'!$C$76:$K$294</definedName>
    <definedName name="_xlnm.Print_Area" localSheetId="14">'SO 04 - DEŠŤOVÁ KANALIZAC...'!$C$4:$J$39,'SO 04 - DEŠŤOVÁ KANALIZAC...'!$C$45:$J$65,'SO 04 - DEŠŤOVÁ KANALIZAC...'!$C$71:$K$253</definedName>
    <definedName name="_xlnm.Print_Area" localSheetId="15">'SO 05 - SPLAŠKOVÁ KANALIZACE'!$C$4:$J$39,'SO 05 - SPLAŠKOVÁ KANALIZACE'!$C$45:$J$67,'SO 05 - SPLAŠKOVÁ KANALIZACE'!$C$73:$K$233</definedName>
    <definedName name="_xlnm.Print_Area" localSheetId="16">'SO 06 - PŘÍPOJKA VODY'!$C$4:$J$39,'SO 06 - PŘÍPOJKA VODY'!$C$45:$J$67,'SO 06 - PŘÍPOJKA VODY'!$C$73:$K$237</definedName>
    <definedName name="_xlnm.Print_Area" localSheetId="17">'SO 07 - TERÉNNÍ A SADOVÉ ...'!$C$4:$J$39,'SO 07 - TERÉNNÍ A SADOVÉ ...'!$C$45:$J$68,'SO 07 - TERÉNNÍ A SADOVÉ ...'!$C$74:$K$192</definedName>
    <definedName name="_xlnm.Print_Area" localSheetId="18">'SO 08 - OPLOCENÍ'!$C$4:$J$39,'SO 08 - OPLOCENÍ'!$C$45:$J$67,'SO 08 - OPLOCENÍ'!$C$73:$K$170</definedName>
    <definedName name="_xlnm.Print_Area" localSheetId="19">'VRN - VEDLEJŠÍ A OSTATNÍ ...'!$C$4:$J$39,'VRN - VEDLEJŠÍ A OSTATNÍ ...'!$C$45:$J$63,'VRN - VEDLEJŠÍ A OSTATNÍ ...'!$C$69:$K$132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21" l="1"/>
  <c r="J37" i="20"/>
  <c r="J36" i="20"/>
  <c r="AY75" i="1"/>
  <c r="J35" i="20"/>
  <c r="AX75" i="1" s="1"/>
  <c r="BI132" i="20"/>
  <c r="BH132" i="20"/>
  <c r="BG132" i="20"/>
  <c r="BE132" i="20"/>
  <c r="T132" i="20"/>
  <c r="R132" i="20"/>
  <c r="P132" i="20"/>
  <c r="BI131" i="20"/>
  <c r="BH131" i="20"/>
  <c r="BG131" i="20"/>
  <c r="BE131" i="20"/>
  <c r="T131" i="20"/>
  <c r="R131" i="20"/>
  <c r="P131" i="20"/>
  <c r="BI130" i="20"/>
  <c r="BH130" i="20"/>
  <c r="BG130" i="20"/>
  <c r="BE130" i="20"/>
  <c r="T130" i="20"/>
  <c r="R130" i="20"/>
  <c r="P130" i="20"/>
  <c r="BI129" i="20"/>
  <c r="BH129" i="20"/>
  <c r="BG129" i="20"/>
  <c r="BE129" i="20"/>
  <c r="T129" i="20"/>
  <c r="R129" i="20"/>
  <c r="P129" i="20"/>
  <c r="BI123" i="20"/>
  <c r="BH123" i="20"/>
  <c r="BG123" i="20"/>
  <c r="BE123" i="20"/>
  <c r="T123" i="20"/>
  <c r="R123" i="20"/>
  <c r="P123" i="20"/>
  <c r="BI122" i="20"/>
  <c r="BH122" i="20"/>
  <c r="BG122" i="20"/>
  <c r="BE122" i="20"/>
  <c r="T122" i="20"/>
  <c r="R122" i="20"/>
  <c r="P122" i="20"/>
  <c r="BI121" i="20"/>
  <c r="BH121" i="20"/>
  <c r="BG121" i="20"/>
  <c r="BE121" i="20"/>
  <c r="T121" i="20"/>
  <c r="R121" i="20"/>
  <c r="P121" i="20"/>
  <c r="BI120" i="20"/>
  <c r="BH120" i="20"/>
  <c r="BG120" i="20"/>
  <c r="BE120" i="20"/>
  <c r="T120" i="20"/>
  <c r="R120" i="20"/>
  <c r="P120" i="20"/>
  <c r="BI119" i="20"/>
  <c r="BH119" i="20"/>
  <c r="BG119" i="20"/>
  <c r="BE119" i="20"/>
  <c r="T119" i="20"/>
  <c r="R119" i="20"/>
  <c r="P119" i="20"/>
  <c r="BI118" i="20"/>
  <c r="BH118" i="20"/>
  <c r="BG118" i="20"/>
  <c r="BE118" i="20"/>
  <c r="T118" i="20"/>
  <c r="R118" i="20"/>
  <c r="P118" i="20"/>
  <c r="BI117" i="20"/>
  <c r="BH117" i="20"/>
  <c r="BG117" i="20"/>
  <c r="BE117" i="20"/>
  <c r="T117" i="20"/>
  <c r="R117" i="20"/>
  <c r="P117" i="20"/>
  <c r="BI116" i="20"/>
  <c r="BH116" i="20"/>
  <c r="BG116" i="20"/>
  <c r="BE116" i="20"/>
  <c r="T116" i="20"/>
  <c r="R116" i="20"/>
  <c r="P116" i="20"/>
  <c r="BI115" i="20"/>
  <c r="BH115" i="20"/>
  <c r="BG115" i="20"/>
  <c r="BE115" i="20"/>
  <c r="T115" i="20"/>
  <c r="R115" i="20"/>
  <c r="P115" i="20"/>
  <c r="BI106" i="20"/>
  <c r="BH106" i="20"/>
  <c r="BG106" i="20"/>
  <c r="BE106" i="20"/>
  <c r="T106" i="20"/>
  <c r="R106" i="20"/>
  <c r="P106" i="20"/>
  <c r="BI105" i="20"/>
  <c r="BH105" i="20"/>
  <c r="BG105" i="20"/>
  <c r="BE105" i="20"/>
  <c r="T105" i="20"/>
  <c r="R105" i="20"/>
  <c r="P105" i="20"/>
  <c r="BI104" i="20"/>
  <c r="BH104" i="20"/>
  <c r="BG104" i="20"/>
  <c r="BE104" i="20"/>
  <c r="T104" i="20"/>
  <c r="R104" i="20"/>
  <c r="P104" i="20"/>
  <c r="BI101" i="20"/>
  <c r="BH101" i="20"/>
  <c r="BG101" i="20"/>
  <c r="BE101" i="20"/>
  <c r="T101" i="20"/>
  <c r="R101" i="20"/>
  <c r="P101" i="20"/>
  <c r="BI87" i="20"/>
  <c r="BH87" i="20"/>
  <c r="BG87" i="20"/>
  <c r="BE87" i="20"/>
  <c r="T87" i="20"/>
  <c r="R87" i="20"/>
  <c r="P87" i="20"/>
  <c r="BI85" i="20"/>
  <c r="BH85" i="20"/>
  <c r="BG85" i="20"/>
  <c r="BE85" i="20"/>
  <c r="T85" i="20"/>
  <c r="R85" i="20"/>
  <c r="P85" i="20"/>
  <c r="J78" i="20"/>
  <c r="F78" i="20"/>
  <c r="F76" i="20"/>
  <c r="E74" i="20"/>
  <c r="J54" i="20"/>
  <c r="F54" i="20"/>
  <c r="F52" i="20"/>
  <c r="E50" i="20"/>
  <c r="J24" i="20"/>
  <c r="E24" i="20"/>
  <c r="J55" i="20" s="1"/>
  <c r="J23" i="20"/>
  <c r="J18" i="20"/>
  <c r="E18" i="20"/>
  <c r="F79" i="20" s="1"/>
  <c r="J17" i="20"/>
  <c r="J12" i="20"/>
  <c r="J52" i="20"/>
  <c r="E7" i="20"/>
  <c r="E72" i="20"/>
  <c r="J37" i="19"/>
  <c r="J36" i="19"/>
  <c r="AY74" i="1" s="1"/>
  <c r="J35" i="19"/>
  <c r="AX74" i="1" s="1"/>
  <c r="BI170" i="19"/>
  <c r="BH170" i="19"/>
  <c r="BG170" i="19"/>
  <c r="BE170" i="19"/>
  <c r="T170" i="19"/>
  <c r="R170" i="19"/>
  <c r="P170" i="19"/>
  <c r="BI168" i="19"/>
  <c r="BH168" i="19"/>
  <c r="BG168" i="19"/>
  <c r="BE168" i="19"/>
  <c r="T168" i="19"/>
  <c r="R168" i="19"/>
  <c r="P168" i="19"/>
  <c r="BI167" i="19"/>
  <c r="BH167" i="19"/>
  <c r="BG167" i="19"/>
  <c r="BE167" i="19"/>
  <c r="T167" i="19"/>
  <c r="R167" i="19"/>
  <c r="P167" i="19"/>
  <c r="BI166" i="19"/>
  <c r="BH166" i="19"/>
  <c r="BG166" i="19"/>
  <c r="BE166" i="19"/>
  <c r="T166" i="19"/>
  <c r="R166" i="19"/>
  <c r="P166" i="19"/>
  <c r="BI165" i="19"/>
  <c r="BH165" i="19"/>
  <c r="BG165" i="19"/>
  <c r="BE165" i="19"/>
  <c r="T165" i="19"/>
  <c r="R165" i="19"/>
  <c r="P165" i="19"/>
  <c r="BI164" i="19"/>
  <c r="BH164" i="19"/>
  <c r="BG164" i="19"/>
  <c r="BE164" i="19"/>
  <c r="T164" i="19"/>
  <c r="R164" i="19"/>
  <c r="P164" i="19"/>
  <c r="BI163" i="19"/>
  <c r="BH163" i="19"/>
  <c r="BG163" i="19"/>
  <c r="BE163" i="19"/>
  <c r="T163" i="19"/>
  <c r="R163" i="19"/>
  <c r="P163" i="19"/>
  <c r="BI159" i="19"/>
  <c r="BH159" i="19"/>
  <c r="BG159" i="19"/>
  <c r="BE159" i="19"/>
  <c r="T159" i="19"/>
  <c r="T158" i="19"/>
  <c r="R159" i="19"/>
  <c r="R158" i="19"/>
  <c r="P159" i="19"/>
  <c r="P158" i="19"/>
  <c r="BI157" i="19"/>
  <c r="BH157" i="19"/>
  <c r="BG157" i="19"/>
  <c r="BE157" i="19"/>
  <c r="T157" i="19"/>
  <c r="R157" i="19"/>
  <c r="P157" i="19"/>
  <c r="BI156" i="19"/>
  <c r="BH156" i="19"/>
  <c r="BG156" i="19"/>
  <c r="BE156" i="19"/>
  <c r="T156" i="19"/>
  <c r="R156" i="19"/>
  <c r="P156" i="19"/>
  <c r="BI155" i="19"/>
  <c r="BH155" i="19"/>
  <c r="BG155" i="19"/>
  <c r="BE155" i="19"/>
  <c r="T155" i="19"/>
  <c r="R155" i="19"/>
  <c r="P155" i="19"/>
  <c r="BI153" i="19"/>
  <c r="BH153" i="19"/>
  <c r="BG153" i="19"/>
  <c r="BE153" i="19"/>
  <c r="T153" i="19"/>
  <c r="R153" i="19"/>
  <c r="P153" i="19"/>
  <c r="BI151" i="19"/>
  <c r="BH151" i="19"/>
  <c r="BG151" i="19"/>
  <c r="BE151" i="19"/>
  <c r="T151" i="19"/>
  <c r="R151" i="19"/>
  <c r="P151" i="19"/>
  <c r="BI149" i="19"/>
  <c r="BH149" i="19"/>
  <c r="BG149" i="19"/>
  <c r="BE149" i="19"/>
  <c r="T149" i="19"/>
  <c r="R149" i="19"/>
  <c r="P149" i="19"/>
  <c r="BI147" i="19"/>
  <c r="BH147" i="19"/>
  <c r="BG147" i="19"/>
  <c r="BE147" i="19"/>
  <c r="T147" i="19"/>
  <c r="R147" i="19"/>
  <c r="P147" i="19"/>
  <c r="BI145" i="19"/>
  <c r="BH145" i="19"/>
  <c r="BG145" i="19"/>
  <c r="BE145" i="19"/>
  <c r="T145" i="19"/>
  <c r="R145" i="19"/>
  <c r="P145" i="19"/>
  <c r="BI142" i="19"/>
  <c r="BH142" i="19"/>
  <c r="BG142" i="19"/>
  <c r="BE142" i="19"/>
  <c r="T142" i="19"/>
  <c r="R142" i="19"/>
  <c r="P142" i="19"/>
  <c r="BI140" i="19"/>
  <c r="BH140" i="19"/>
  <c r="BG140" i="19"/>
  <c r="BE140" i="19"/>
  <c r="T140" i="19"/>
  <c r="R140" i="19"/>
  <c r="P140" i="19"/>
  <c r="BI135" i="19"/>
  <c r="BH135" i="19"/>
  <c r="BG135" i="19"/>
  <c r="BE135" i="19"/>
  <c r="T135" i="19"/>
  <c r="R135" i="19"/>
  <c r="P135" i="19"/>
  <c r="BI133" i="19"/>
  <c r="BH133" i="19"/>
  <c r="BG133" i="19"/>
  <c r="BE133" i="19"/>
  <c r="T133" i="19"/>
  <c r="R133" i="19"/>
  <c r="P133" i="19"/>
  <c r="BI130" i="19"/>
  <c r="BH130" i="19"/>
  <c r="BG130" i="19"/>
  <c r="BE130" i="19"/>
  <c r="T130" i="19"/>
  <c r="R130" i="19"/>
  <c r="P130" i="19"/>
  <c r="BI128" i="19"/>
  <c r="BH128" i="19"/>
  <c r="BG128" i="19"/>
  <c r="BE128" i="19"/>
  <c r="T128" i="19"/>
  <c r="R128" i="19"/>
  <c r="P128" i="19"/>
  <c r="BI125" i="19"/>
  <c r="BH125" i="19"/>
  <c r="BG125" i="19"/>
  <c r="BE125" i="19"/>
  <c r="T125" i="19"/>
  <c r="R125" i="19"/>
  <c r="P125" i="19"/>
  <c r="BI124" i="19"/>
  <c r="BH124" i="19"/>
  <c r="BG124" i="19"/>
  <c r="BE124" i="19"/>
  <c r="T124" i="19"/>
  <c r="R124" i="19"/>
  <c r="P124" i="19"/>
  <c r="BI121" i="19"/>
  <c r="BH121" i="19"/>
  <c r="BG121" i="19"/>
  <c r="BE121" i="19"/>
  <c r="T121" i="19"/>
  <c r="R121" i="19"/>
  <c r="P121" i="19"/>
  <c r="BI120" i="19"/>
  <c r="BH120" i="19"/>
  <c r="BG120" i="19"/>
  <c r="BE120" i="19"/>
  <c r="T120" i="19"/>
  <c r="R120" i="19"/>
  <c r="P120" i="19"/>
  <c r="BI118" i="19"/>
  <c r="BH118" i="19"/>
  <c r="BG118" i="19"/>
  <c r="BE118" i="19"/>
  <c r="T118" i="19"/>
  <c r="R118" i="19"/>
  <c r="P118" i="19"/>
  <c r="BI117" i="19"/>
  <c r="BH117" i="19"/>
  <c r="BG117" i="19"/>
  <c r="BE117" i="19"/>
  <c r="T117" i="19"/>
  <c r="R117" i="19"/>
  <c r="P117" i="19"/>
  <c r="BI116" i="19"/>
  <c r="BH116" i="19"/>
  <c r="BG116" i="19"/>
  <c r="BE116" i="19"/>
  <c r="T116" i="19"/>
  <c r="R116" i="19"/>
  <c r="P116" i="19"/>
  <c r="BI115" i="19"/>
  <c r="BH115" i="19"/>
  <c r="BG115" i="19"/>
  <c r="BE115" i="19"/>
  <c r="T115" i="19"/>
  <c r="R115" i="19"/>
  <c r="P115" i="19"/>
  <c r="BI113" i="19"/>
  <c r="BH113" i="19"/>
  <c r="BG113" i="19"/>
  <c r="BE113" i="19"/>
  <c r="T113" i="19"/>
  <c r="R113" i="19"/>
  <c r="P113" i="19"/>
  <c r="BI112" i="19"/>
  <c r="BH112" i="19"/>
  <c r="BG112" i="19"/>
  <c r="BE112" i="19"/>
  <c r="T112" i="19"/>
  <c r="R112" i="19"/>
  <c r="P112" i="19"/>
  <c r="BI110" i="19"/>
  <c r="BH110" i="19"/>
  <c r="BG110" i="19"/>
  <c r="BE110" i="19"/>
  <c r="T110" i="19"/>
  <c r="R110" i="19"/>
  <c r="P110" i="19"/>
  <c r="BI109" i="19"/>
  <c r="BH109" i="19"/>
  <c r="BG109" i="19"/>
  <c r="BE109" i="19"/>
  <c r="T109" i="19"/>
  <c r="R109" i="19"/>
  <c r="P109" i="19"/>
  <c r="BI107" i="19"/>
  <c r="BH107" i="19"/>
  <c r="BG107" i="19"/>
  <c r="BE107" i="19"/>
  <c r="T107" i="19"/>
  <c r="R107" i="19"/>
  <c r="P107" i="19"/>
  <c r="BI106" i="19"/>
  <c r="BH106" i="19"/>
  <c r="BG106" i="19"/>
  <c r="BE106" i="19"/>
  <c r="T106" i="19"/>
  <c r="R106" i="19"/>
  <c r="P106" i="19"/>
  <c r="BI104" i="19"/>
  <c r="BH104" i="19"/>
  <c r="BG104" i="19"/>
  <c r="BE104" i="19"/>
  <c r="T104" i="19"/>
  <c r="R104" i="19"/>
  <c r="P104" i="19"/>
  <c r="BI101" i="19"/>
  <c r="BH101" i="19"/>
  <c r="BG101" i="19"/>
  <c r="BE101" i="19"/>
  <c r="T101" i="19"/>
  <c r="R101" i="19"/>
  <c r="P101" i="19"/>
  <c r="BI99" i="19"/>
  <c r="BH99" i="19"/>
  <c r="BG99" i="19"/>
  <c r="BE99" i="19"/>
  <c r="T99" i="19"/>
  <c r="R99" i="19"/>
  <c r="P99" i="19"/>
  <c r="BI95" i="19"/>
  <c r="BH95" i="19"/>
  <c r="BG95" i="19"/>
  <c r="BE95" i="19"/>
  <c r="T95" i="19"/>
  <c r="R95" i="19"/>
  <c r="P95" i="19"/>
  <c r="BI92" i="19"/>
  <c r="BH92" i="19"/>
  <c r="BG92" i="19"/>
  <c r="BE92" i="19"/>
  <c r="T92" i="19"/>
  <c r="R92" i="19"/>
  <c r="P92" i="19"/>
  <c r="BI89" i="19"/>
  <c r="BH89" i="19"/>
  <c r="BG89" i="19"/>
  <c r="BE89" i="19"/>
  <c r="T89" i="19"/>
  <c r="R89" i="19"/>
  <c r="P89" i="19"/>
  <c r="J82" i="19"/>
  <c r="F82" i="19"/>
  <c r="F80" i="19"/>
  <c r="E78" i="19"/>
  <c r="J54" i="19"/>
  <c r="F54" i="19"/>
  <c r="F52" i="19"/>
  <c r="E50" i="19"/>
  <c r="J24" i="19"/>
  <c r="E24" i="19"/>
  <c r="J83" i="19" s="1"/>
  <c r="J23" i="19"/>
  <c r="J18" i="19"/>
  <c r="E18" i="19"/>
  <c r="F83" i="19" s="1"/>
  <c r="J17" i="19"/>
  <c r="J12" i="19"/>
  <c r="J52" i="19"/>
  <c r="E7" i="19"/>
  <c r="E76" i="19"/>
  <c r="J168" i="18"/>
  <c r="J37" i="18"/>
  <c r="J36" i="18"/>
  <c r="AY73" i="1"/>
  <c r="J35" i="18"/>
  <c r="AX73" i="1"/>
  <c r="BI192" i="18"/>
  <c r="BH192" i="18"/>
  <c r="BG192" i="18"/>
  <c r="BE192" i="18"/>
  <c r="T192" i="18"/>
  <c r="R192" i="18"/>
  <c r="P192" i="18"/>
  <c r="BI190" i="18"/>
  <c r="BH190" i="18"/>
  <c r="BG190" i="18"/>
  <c r="BE190" i="18"/>
  <c r="T190" i="18"/>
  <c r="R190" i="18"/>
  <c r="P190" i="18"/>
  <c r="BI188" i="18"/>
  <c r="BH188" i="18"/>
  <c r="BG188" i="18"/>
  <c r="BE188" i="18"/>
  <c r="T188" i="18"/>
  <c r="R188" i="18"/>
  <c r="P188" i="18"/>
  <c r="BI186" i="18"/>
  <c r="BH186" i="18"/>
  <c r="BG186" i="18"/>
  <c r="BE186" i="18"/>
  <c r="T186" i="18"/>
  <c r="R186" i="18"/>
  <c r="P186" i="18"/>
  <c r="BI184" i="18"/>
  <c r="BH184" i="18"/>
  <c r="BG184" i="18"/>
  <c r="BE184" i="18"/>
  <c r="T184" i="18"/>
  <c r="R184" i="18"/>
  <c r="P184" i="18"/>
  <c r="BI183" i="18"/>
  <c r="BH183" i="18"/>
  <c r="BG183" i="18"/>
  <c r="BE183" i="18"/>
  <c r="T183" i="18"/>
  <c r="R183" i="18"/>
  <c r="P183" i="18"/>
  <c r="BI182" i="18"/>
  <c r="BH182" i="18"/>
  <c r="BG182" i="18"/>
  <c r="BE182" i="18"/>
  <c r="T182" i="18"/>
  <c r="R182" i="18"/>
  <c r="P182" i="18"/>
  <c r="BI180" i="18"/>
  <c r="BH180" i="18"/>
  <c r="BG180" i="18"/>
  <c r="BE180" i="18"/>
  <c r="T180" i="18"/>
  <c r="R180" i="18"/>
  <c r="P180" i="18"/>
  <c r="BI178" i="18"/>
  <c r="BH178" i="18"/>
  <c r="BG178" i="18"/>
  <c r="BE178" i="18"/>
  <c r="T178" i="18"/>
  <c r="R178" i="18"/>
  <c r="P178" i="18"/>
  <c r="BI177" i="18"/>
  <c r="BH177" i="18"/>
  <c r="BG177" i="18"/>
  <c r="BE177" i="18"/>
  <c r="T177" i="18"/>
  <c r="R177" i="18"/>
  <c r="P177" i="18"/>
  <c r="BI176" i="18"/>
  <c r="BH176" i="18"/>
  <c r="BG176" i="18"/>
  <c r="BE176" i="18"/>
  <c r="T176" i="18"/>
  <c r="R176" i="18"/>
  <c r="P176" i="18"/>
  <c r="BI174" i="18"/>
  <c r="BH174" i="18"/>
  <c r="BG174" i="18"/>
  <c r="BE174" i="18"/>
  <c r="T174" i="18"/>
  <c r="R174" i="18"/>
  <c r="P174" i="18"/>
  <c r="BI173" i="18"/>
  <c r="BH173" i="18"/>
  <c r="BG173" i="18"/>
  <c r="BE173" i="18"/>
  <c r="T173" i="18"/>
  <c r="R173" i="18"/>
  <c r="P173" i="18"/>
  <c r="BI171" i="18"/>
  <c r="BH171" i="18"/>
  <c r="BG171" i="18"/>
  <c r="BE171" i="18"/>
  <c r="T171" i="18"/>
  <c r="R171" i="18"/>
  <c r="P171" i="18"/>
  <c r="BI170" i="18"/>
  <c r="BH170" i="18"/>
  <c r="BG170" i="18"/>
  <c r="BE170" i="18"/>
  <c r="T170" i="18"/>
  <c r="R170" i="18"/>
  <c r="P170" i="18"/>
  <c r="J64" i="18"/>
  <c r="BI167" i="18"/>
  <c r="BH167" i="18"/>
  <c r="BG167" i="18"/>
  <c r="BE167" i="18"/>
  <c r="T167" i="18"/>
  <c r="R167" i="18"/>
  <c r="P167" i="18"/>
  <c r="BI165" i="18"/>
  <c r="BH165" i="18"/>
  <c r="BG165" i="18"/>
  <c r="BE165" i="18"/>
  <c r="T165" i="18"/>
  <c r="R165" i="18"/>
  <c r="P165" i="18"/>
  <c r="BI163" i="18"/>
  <c r="BH163" i="18"/>
  <c r="BG163" i="18"/>
  <c r="BE163" i="18"/>
  <c r="T163" i="18"/>
  <c r="R163" i="18"/>
  <c r="P163" i="18"/>
  <c r="BI161" i="18"/>
  <c r="BH161" i="18"/>
  <c r="BG161" i="18"/>
  <c r="BE161" i="18"/>
  <c r="T161" i="18"/>
  <c r="R161" i="18"/>
  <c r="P161" i="18"/>
  <c r="BI160" i="18"/>
  <c r="BH160" i="18"/>
  <c r="BG160" i="18"/>
  <c r="BE160" i="18"/>
  <c r="T160" i="18"/>
  <c r="R160" i="18"/>
  <c r="P160" i="18"/>
  <c r="BI159" i="18"/>
  <c r="BH159" i="18"/>
  <c r="BG159" i="18"/>
  <c r="BE159" i="18"/>
  <c r="T159" i="18"/>
  <c r="R159" i="18"/>
  <c r="P159" i="18"/>
  <c r="BI158" i="18"/>
  <c r="BH158" i="18"/>
  <c r="BG158" i="18"/>
  <c r="BE158" i="18"/>
  <c r="T158" i="18"/>
  <c r="R158" i="18"/>
  <c r="P158" i="18"/>
  <c r="BI157" i="18"/>
  <c r="BH157" i="18"/>
  <c r="BG157" i="18"/>
  <c r="BE157" i="18"/>
  <c r="T157" i="18"/>
  <c r="R157" i="18"/>
  <c r="P157" i="18"/>
  <c r="BI156" i="18"/>
  <c r="BH156" i="18"/>
  <c r="BG156" i="18"/>
  <c r="BE156" i="18"/>
  <c r="T156" i="18"/>
  <c r="R156" i="18"/>
  <c r="P156" i="18"/>
  <c r="BI155" i="18"/>
  <c r="BH155" i="18"/>
  <c r="BG155" i="18"/>
  <c r="BE155" i="18"/>
  <c r="T155" i="18"/>
  <c r="R155" i="18"/>
  <c r="P155" i="18"/>
  <c r="BI154" i="18"/>
  <c r="BH154" i="18"/>
  <c r="BG154" i="18"/>
  <c r="BE154" i="18"/>
  <c r="T154" i="18"/>
  <c r="R154" i="18"/>
  <c r="P154" i="18"/>
  <c r="BI153" i="18"/>
  <c r="BH153" i="18"/>
  <c r="BG153" i="18"/>
  <c r="BE153" i="18"/>
  <c r="T153" i="18"/>
  <c r="R153" i="18"/>
  <c r="P153" i="18"/>
  <c r="BI152" i="18"/>
  <c r="BH152" i="18"/>
  <c r="BG152" i="18"/>
  <c r="BE152" i="18"/>
  <c r="T152" i="18"/>
  <c r="R152" i="18"/>
  <c r="P152" i="18"/>
  <c r="BI150" i="18"/>
  <c r="BH150" i="18"/>
  <c r="BG150" i="18"/>
  <c r="BE150" i="18"/>
  <c r="T150" i="18"/>
  <c r="R150" i="18"/>
  <c r="P150" i="18"/>
  <c r="BI149" i="18"/>
  <c r="BH149" i="18"/>
  <c r="BG149" i="18"/>
  <c r="BE149" i="18"/>
  <c r="T149" i="18"/>
  <c r="R149" i="18"/>
  <c r="P149" i="18"/>
  <c r="BI148" i="18"/>
  <c r="BH148" i="18"/>
  <c r="BG148" i="18"/>
  <c r="BE148" i="18"/>
  <c r="T148" i="18"/>
  <c r="R148" i="18"/>
  <c r="P148" i="18"/>
  <c r="BI147" i="18"/>
  <c r="BH147" i="18"/>
  <c r="BG147" i="18"/>
  <c r="BE147" i="18"/>
  <c r="T147" i="18"/>
  <c r="R147" i="18"/>
  <c r="P147" i="18"/>
  <c r="BI146" i="18"/>
  <c r="BH146" i="18"/>
  <c r="BG146" i="18"/>
  <c r="BE146" i="18"/>
  <c r="T146" i="18"/>
  <c r="R146" i="18"/>
  <c r="P146" i="18"/>
  <c r="BI145" i="18"/>
  <c r="BH145" i="18"/>
  <c r="BG145" i="18"/>
  <c r="BE145" i="18"/>
  <c r="T145" i="18"/>
  <c r="R145" i="18"/>
  <c r="P145" i="18"/>
  <c r="BI144" i="18"/>
  <c r="BH144" i="18"/>
  <c r="BG144" i="18"/>
  <c r="BE144" i="18"/>
  <c r="T144" i="18"/>
  <c r="R144" i="18"/>
  <c r="P144" i="18"/>
  <c r="BI143" i="18"/>
  <c r="BH143" i="18"/>
  <c r="BG143" i="18"/>
  <c r="BE143" i="18"/>
  <c r="T143" i="18"/>
  <c r="R143" i="18"/>
  <c r="P143" i="18"/>
  <c r="BI142" i="18"/>
  <c r="BH142" i="18"/>
  <c r="BG142" i="18"/>
  <c r="BE142" i="18"/>
  <c r="T142" i="18"/>
  <c r="R142" i="18"/>
  <c r="P142" i="18"/>
  <c r="BI141" i="18"/>
  <c r="BH141" i="18"/>
  <c r="BG141" i="18"/>
  <c r="BE141" i="18"/>
  <c r="T141" i="18"/>
  <c r="R141" i="18"/>
  <c r="P141" i="18"/>
  <c r="BI140" i="18"/>
  <c r="BH140" i="18"/>
  <c r="BG140" i="18"/>
  <c r="BE140" i="18"/>
  <c r="T140" i="18"/>
  <c r="R140" i="18"/>
  <c r="P140" i="18"/>
  <c r="BI139" i="18"/>
  <c r="BH139" i="18"/>
  <c r="BG139" i="18"/>
  <c r="BE139" i="18"/>
  <c r="T139" i="18"/>
  <c r="R139" i="18"/>
  <c r="P139" i="18"/>
  <c r="BI138" i="18"/>
  <c r="BH138" i="18"/>
  <c r="BG138" i="18"/>
  <c r="BE138" i="18"/>
  <c r="T138" i="18"/>
  <c r="R138" i="18"/>
  <c r="P138" i="18"/>
  <c r="BI137" i="18"/>
  <c r="BH137" i="18"/>
  <c r="BG137" i="18"/>
  <c r="BE137" i="18"/>
  <c r="T137" i="18"/>
  <c r="R137" i="18"/>
  <c r="P137" i="18"/>
  <c r="BI136" i="18"/>
  <c r="BH136" i="18"/>
  <c r="BG136" i="18"/>
  <c r="BE136" i="18"/>
  <c r="T136" i="18"/>
  <c r="R136" i="18"/>
  <c r="P136" i="18"/>
  <c r="BI135" i="18"/>
  <c r="BH135" i="18"/>
  <c r="BG135" i="18"/>
  <c r="BE135" i="18"/>
  <c r="T135" i="18"/>
  <c r="R135" i="18"/>
  <c r="P135" i="18"/>
  <c r="BI134" i="18"/>
  <c r="BH134" i="18"/>
  <c r="BG134" i="18"/>
  <c r="BE134" i="18"/>
  <c r="T134" i="18"/>
  <c r="R134" i="18"/>
  <c r="P134" i="18"/>
  <c r="BI133" i="18"/>
  <c r="BH133" i="18"/>
  <c r="BG133" i="18"/>
  <c r="BE133" i="18"/>
  <c r="T133" i="18"/>
  <c r="R133" i="18"/>
  <c r="P133" i="18"/>
  <c r="BI132" i="18"/>
  <c r="BH132" i="18"/>
  <c r="BG132" i="18"/>
  <c r="BE132" i="18"/>
  <c r="T132" i="18"/>
  <c r="R132" i="18"/>
  <c r="P132" i="18"/>
  <c r="BI131" i="18"/>
  <c r="BH131" i="18"/>
  <c r="BG131" i="18"/>
  <c r="BE131" i="18"/>
  <c r="T131" i="18"/>
  <c r="R131" i="18"/>
  <c r="P131" i="18"/>
  <c r="BI130" i="18"/>
  <c r="BH130" i="18"/>
  <c r="BG130" i="18"/>
  <c r="BE130" i="18"/>
  <c r="T130" i="18"/>
  <c r="R130" i="18"/>
  <c r="P130" i="18"/>
  <c r="BI129" i="18"/>
  <c r="BH129" i="18"/>
  <c r="BG129" i="18"/>
  <c r="BE129" i="18"/>
  <c r="T129" i="18"/>
  <c r="R129" i="18"/>
  <c r="P129" i="18"/>
  <c r="BI128" i="18"/>
  <c r="BH128" i="18"/>
  <c r="BG128" i="18"/>
  <c r="BE128" i="18"/>
  <c r="T128" i="18"/>
  <c r="R128" i="18"/>
  <c r="P128" i="18"/>
  <c r="BI127" i="18"/>
  <c r="BH127" i="18"/>
  <c r="BG127" i="18"/>
  <c r="BE127" i="18"/>
  <c r="T127" i="18"/>
  <c r="R127" i="18"/>
  <c r="P127" i="18"/>
  <c r="BI126" i="18"/>
  <c r="BH126" i="18"/>
  <c r="BG126" i="18"/>
  <c r="BE126" i="18"/>
  <c r="T126" i="18"/>
  <c r="R126" i="18"/>
  <c r="P126" i="18"/>
  <c r="BI123" i="18"/>
  <c r="BH123" i="18"/>
  <c r="BG123" i="18"/>
  <c r="BE123" i="18"/>
  <c r="T123" i="18"/>
  <c r="R123" i="18"/>
  <c r="P123" i="18"/>
  <c r="BI122" i="18"/>
  <c r="BH122" i="18"/>
  <c r="BG122" i="18"/>
  <c r="BE122" i="18"/>
  <c r="T122" i="18"/>
  <c r="R122" i="18"/>
  <c r="P122" i="18"/>
  <c r="BI121" i="18"/>
  <c r="BH121" i="18"/>
  <c r="BG121" i="18"/>
  <c r="BE121" i="18"/>
  <c r="T121" i="18"/>
  <c r="R121" i="18"/>
  <c r="P121" i="18"/>
  <c r="BI119" i="18"/>
  <c r="BH119" i="18"/>
  <c r="BG119" i="18"/>
  <c r="BE119" i="18"/>
  <c r="T119" i="18"/>
  <c r="R119" i="18"/>
  <c r="P119" i="18"/>
  <c r="BI117" i="18"/>
  <c r="BH117" i="18"/>
  <c r="BG117" i="18"/>
  <c r="BE117" i="18"/>
  <c r="T117" i="18"/>
  <c r="R117" i="18"/>
  <c r="P117" i="18"/>
  <c r="BI115" i="18"/>
  <c r="BH115" i="18"/>
  <c r="BG115" i="18"/>
  <c r="BE115" i="18"/>
  <c r="T115" i="18"/>
  <c r="R115" i="18"/>
  <c r="P115" i="18"/>
  <c r="BI113" i="18"/>
  <c r="BH113" i="18"/>
  <c r="BG113" i="18"/>
  <c r="BE113" i="18"/>
  <c r="T113" i="18"/>
  <c r="R113" i="18"/>
  <c r="P113" i="18"/>
  <c r="BI111" i="18"/>
  <c r="BH111" i="18"/>
  <c r="BG111" i="18"/>
  <c r="BE111" i="18"/>
  <c r="T111" i="18"/>
  <c r="R111" i="18"/>
  <c r="P111" i="18"/>
  <c r="BI110" i="18"/>
  <c r="BH110" i="18"/>
  <c r="BG110" i="18"/>
  <c r="BE110" i="18"/>
  <c r="T110" i="18"/>
  <c r="R110" i="18"/>
  <c r="P110" i="18"/>
  <c r="BI109" i="18"/>
  <c r="BH109" i="18"/>
  <c r="BG109" i="18"/>
  <c r="BE109" i="18"/>
  <c r="T109" i="18"/>
  <c r="R109" i="18"/>
  <c r="P109" i="18"/>
  <c r="BI108" i="18"/>
  <c r="BH108" i="18"/>
  <c r="BG108" i="18"/>
  <c r="BE108" i="18"/>
  <c r="T108" i="18"/>
  <c r="R108" i="18"/>
  <c r="P108" i="18"/>
  <c r="BI107" i="18"/>
  <c r="BH107" i="18"/>
  <c r="BG107" i="18"/>
  <c r="BE107" i="18"/>
  <c r="T107" i="18"/>
  <c r="R107" i="18"/>
  <c r="P107" i="18"/>
  <c r="BI106" i="18"/>
  <c r="BH106" i="18"/>
  <c r="BG106" i="18"/>
  <c r="BE106" i="18"/>
  <c r="T106" i="18"/>
  <c r="R106" i="18"/>
  <c r="P106" i="18"/>
  <c r="BI105" i="18"/>
  <c r="BH105" i="18"/>
  <c r="BG105" i="18"/>
  <c r="BE105" i="18"/>
  <c r="T105" i="18"/>
  <c r="R105" i="18"/>
  <c r="P105" i="18"/>
  <c r="BI104" i="18"/>
  <c r="BH104" i="18"/>
  <c r="BG104" i="18"/>
  <c r="BE104" i="18"/>
  <c r="T104" i="18"/>
  <c r="R104" i="18"/>
  <c r="P104" i="18"/>
  <c r="BI103" i="18"/>
  <c r="BH103" i="18"/>
  <c r="BG103" i="18"/>
  <c r="BE103" i="18"/>
  <c r="T103" i="18"/>
  <c r="R103" i="18"/>
  <c r="P103" i="18"/>
  <c r="BI102" i="18"/>
  <c r="BH102" i="18"/>
  <c r="BG102" i="18"/>
  <c r="BE102" i="18"/>
  <c r="T102" i="18"/>
  <c r="R102" i="18"/>
  <c r="P102" i="18"/>
  <c r="BI101" i="18"/>
  <c r="BH101" i="18"/>
  <c r="BG101" i="18"/>
  <c r="BE101" i="18"/>
  <c r="T101" i="18"/>
  <c r="R101" i="18"/>
  <c r="P101" i="18"/>
  <c r="BI100" i="18"/>
  <c r="BH100" i="18"/>
  <c r="BG100" i="18"/>
  <c r="BE100" i="18"/>
  <c r="T100" i="18"/>
  <c r="R100" i="18"/>
  <c r="P100" i="18"/>
  <c r="BI99" i="18"/>
  <c r="BH99" i="18"/>
  <c r="BG99" i="18"/>
  <c r="BE99" i="18"/>
  <c r="T99" i="18"/>
  <c r="R99" i="18"/>
  <c r="P99" i="18"/>
  <c r="BI98" i="18"/>
  <c r="BH98" i="18"/>
  <c r="BG98" i="18"/>
  <c r="BE98" i="18"/>
  <c r="T98" i="18"/>
  <c r="R98" i="18"/>
  <c r="P98" i="18"/>
  <c r="BI97" i="18"/>
  <c r="BH97" i="18"/>
  <c r="BG97" i="18"/>
  <c r="BE97" i="18"/>
  <c r="T97" i="18"/>
  <c r="R97" i="18"/>
  <c r="P97" i="18"/>
  <c r="BI96" i="18"/>
  <c r="BH96" i="18"/>
  <c r="BG96" i="18"/>
  <c r="BE96" i="18"/>
  <c r="T96" i="18"/>
  <c r="R96" i="18"/>
  <c r="P96" i="18"/>
  <c r="BI95" i="18"/>
  <c r="BH95" i="18"/>
  <c r="BG95" i="18"/>
  <c r="BE95" i="18"/>
  <c r="T95" i="18"/>
  <c r="R95" i="18"/>
  <c r="P95" i="18"/>
  <c r="BI94" i="18"/>
  <c r="BH94" i="18"/>
  <c r="BG94" i="18"/>
  <c r="BE94" i="18"/>
  <c r="T94" i="18"/>
  <c r="R94" i="18"/>
  <c r="P94" i="18"/>
  <c r="BI93" i="18"/>
  <c r="BH93" i="18"/>
  <c r="BG93" i="18"/>
  <c r="BE93" i="18"/>
  <c r="T93" i="18"/>
  <c r="R93" i="18"/>
  <c r="P93" i="18"/>
  <c r="BI92" i="18"/>
  <c r="BH92" i="18"/>
  <c r="BG92" i="18"/>
  <c r="BE92" i="18"/>
  <c r="T92" i="18"/>
  <c r="R92" i="18"/>
  <c r="P92" i="18"/>
  <c r="BI91" i="18"/>
  <c r="BH91" i="18"/>
  <c r="BG91" i="18"/>
  <c r="BE91" i="18"/>
  <c r="T91" i="18"/>
  <c r="R91" i="18"/>
  <c r="P91" i="18"/>
  <c r="BI90" i="18"/>
  <c r="BH90" i="18"/>
  <c r="BG90" i="18"/>
  <c r="BE90" i="18"/>
  <c r="T90" i="18"/>
  <c r="R90" i="18"/>
  <c r="P90" i="18"/>
  <c r="J83" i="18"/>
  <c r="F83" i="18"/>
  <c r="F81" i="18"/>
  <c r="E79" i="18"/>
  <c r="J54" i="18"/>
  <c r="F54" i="18"/>
  <c r="F52" i="18"/>
  <c r="E50" i="18"/>
  <c r="J24" i="18"/>
  <c r="E24" i="18"/>
  <c r="J84" i="18"/>
  <c r="J23" i="18"/>
  <c r="J18" i="18"/>
  <c r="E18" i="18"/>
  <c r="F84" i="18"/>
  <c r="J17" i="18"/>
  <c r="J12" i="18"/>
  <c r="J81" i="18" s="1"/>
  <c r="E7" i="18"/>
  <c r="E77" i="18" s="1"/>
  <c r="J37" i="17"/>
  <c r="J36" i="17"/>
  <c r="AY72" i="1"/>
  <c r="J35" i="17"/>
  <c r="AX72" i="1"/>
  <c r="BI234" i="17"/>
  <c r="BH234" i="17"/>
  <c r="BG234" i="17"/>
  <c r="BE234" i="17"/>
  <c r="T234" i="17"/>
  <c r="T233" i="17"/>
  <c r="R234" i="17"/>
  <c r="R233" i="17"/>
  <c r="P234" i="17"/>
  <c r="P233" i="17"/>
  <c r="BI229" i="17"/>
  <c r="BH229" i="17"/>
  <c r="BG229" i="17"/>
  <c r="BE229" i="17"/>
  <c r="T229" i="17"/>
  <c r="R229" i="17"/>
  <c r="P229" i="17"/>
  <c r="BI225" i="17"/>
  <c r="BH225" i="17"/>
  <c r="BG225" i="17"/>
  <c r="BE225" i="17"/>
  <c r="T225" i="17"/>
  <c r="R225" i="17"/>
  <c r="P225" i="17"/>
  <c r="BI221" i="17"/>
  <c r="BH221" i="17"/>
  <c r="BG221" i="17"/>
  <c r="BE221" i="17"/>
  <c r="T221" i="17"/>
  <c r="R221" i="17"/>
  <c r="P221" i="17"/>
  <c r="BI216" i="17"/>
  <c r="BH216" i="17"/>
  <c r="BG216" i="17"/>
  <c r="BE216" i="17"/>
  <c r="T216" i="17"/>
  <c r="R216" i="17"/>
  <c r="P216" i="17"/>
  <c r="BI212" i="17"/>
  <c r="BH212" i="17"/>
  <c r="BG212" i="17"/>
  <c r="BE212" i="17"/>
  <c r="T212" i="17"/>
  <c r="R212" i="17"/>
  <c r="P212" i="17"/>
  <c r="BI208" i="17"/>
  <c r="BH208" i="17"/>
  <c r="BG208" i="17"/>
  <c r="BE208" i="17"/>
  <c r="T208" i="17"/>
  <c r="R208" i="17"/>
  <c r="P208" i="17"/>
  <c r="BI204" i="17"/>
  <c r="BH204" i="17"/>
  <c r="BG204" i="17"/>
  <c r="BE204" i="17"/>
  <c r="T204" i="17"/>
  <c r="R204" i="17"/>
  <c r="P204" i="17"/>
  <c r="BI199" i="17"/>
  <c r="BH199" i="17"/>
  <c r="BG199" i="17"/>
  <c r="BE199" i="17"/>
  <c r="T199" i="17"/>
  <c r="R199" i="17"/>
  <c r="P199" i="17"/>
  <c r="BI195" i="17"/>
  <c r="BH195" i="17"/>
  <c r="BG195" i="17"/>
  <c r="BE195" i="17"/>
  <c r="T195" i="17"/>
  <c r="R195" i="17"/>
  <c r="P195" i="17"/>
  <c r="BI191" i="17"/>
  <c r="BH191" i="17"/>
  <c r="BG191" i="17"/>
  <c r="BE191" i="17"/>
  <c r="T191" i="17"/>
  <c r="R191" i="17"/>
  <c r="P191" i="17"/>
  <c r="BI187" i="17"/>
  <c r="BH187" i="17"/>
  <c r="BG187" i="17"/>
  <c r="BE187" i="17"/>
  <c r="T187" i="17"/>
  <c r="R187" i="17"/>
  <c r="P187" i="17"/>
  <c r="BI183" i="17"/>
  <c r="BH183" i="17"/>
  <c r="BG183" i="17"/>
  <c r="BE183" i="17"/>
  <c r="T183" i="17"/>
  <c r="R183" i="17"/>
  <c r="P183" i="17"/>
  <c r="BI179" i="17"/>
  <c r="BH179" i="17"/>
  <c r="BG179" i="17"/>
  <c r="BE179" i="17"/>
  <c r="T179" i="17"/>
  <c r="R179" i="17"/>
  <c r="P179" i="17"/>
  <c r="BI175" i="17"/>
  <c r="BH175" i="17"/>
  <c r="BG175" i="17"/>
  <c r="BE175" i="17"/>
  <c r="T175" i="17"/>
  <c r="R175" i="17"/>
  <c r="P175" i="17"/>
  <c r="BI171" i="17"/>
  <c r="BH171" i="17"/>
  <c r="BG171" i="17"/>
  <c r="BE171" i="17"/>
  <c r="T171" i="17"/>
  <c r="R171" i="17"/>
  <c r="P171" i="17"/>
  <c r="BI167" i="17"/>
  <c r="BH167" i="17"/>
  <c r="BG167" i="17"/>
  <c r="BE167" i="17"/>
  <c r="T167" i="17"/>
  <c r="R167" i="17"/>
  <c r="P167" i="17"/>
  <c r="BI163" i="17"/>
  <c r="BH163" i="17"/>
  <c r="BG163" i="17"/>
  <c r="BE163" i="17"/>
  <c r="T163" i="17"/>
  <c r="R163" i="17"/>
  <c r="P163" i="17"/>
  <c r="BI159" i="17"/>
  <c r="BH159" i="17"/>
  <c r="BG159" i="17"/>
  <c r="BE159" i="17"/>
  <c r="T159" i="17"/>
  <c r="R159" i="17"/>
  <c r="P159" i="17"/>
  <c r="BI155" i="17"/>
  <c r="BH155" i="17"/>
  <c r="BG155" i="17"/>
  <c r="BE155" i="17"/>
  <c r="T155" i="17"/>
  <c r="R155" i="17"/>
  <c r="P155" i="17"/>
  <c r="BI151" i="17"/>
  <c r="BH151" i="17"/>
  <c r="BG151" i="17"/>
  <c r="BE151" i="17"/>
  <c r="T151" i="17"/>
  <c r="R151" i="17"/>
  <c r="P151" i="17"/>
  <c r="BI147" i="17"/>
  <c r="BH147" i="17"/>
  <c r="BG147" i="17"/>
  <c r="BE147" i="17"/>
  <c r="T147" i="17"/>
  <c r="R147" i="17"/>
  <c r="P147" i="17"/>
  <c r="BI143" i="17"/>
  <c r="BH143" i="17"/>
  <c r="BG143" i="17"/>
  <c r="BE143" i="17"/>
  <c r="T143" i="17"/>
  <c r="R143" i="17"/>
  <c r="P143" i="17"/>
  <c r="BI138" i="17"/>
  <c r="BH138" i="17"/>
  <c r="BG138" i="17"/>
  <c r="BE138" i="17"/>
  <c r="T138" i="17"/>
  <c r="T137" i="17"/>
  <c r="R138" i="17"/>
  <c r="R137" i="17"/>
  <c r="P138" i="17"/>
  <c r="P137" i="17"/>
  <c r="BI133" i="17"/>
  <c r="BH133" i="17"/>
  <c r="BG133" i="17"/>
  <c r="BE133" i="17"/>
  <c r="T133" i="17"/>
  <c r="R133" i="17"/>
  <c r="P133" i="17"/>
  <c r="BI129" i="17"/>
  <c r="BH129" i="17"/>
  <c r="BG129" i="17"/>
  <c r="BE129" i="17"/>
  <c r="T129" i="17"/>
  <c r="R129" i="17"/>
  <c r="P129" i="17"/>
  <c r="BI125" i="17"/>
  <c r="BH125" i="17"/>
  <c r="BG125" i="17"/>
  <c r="BE125" i="17"/>
  <c r="T125" i="17"/>
  <c r="R125" i="17"/>
  <c r="P125" i="17"/>
  <c r="BI121" i="17"/>
  <c r="BH121" i="17"/>
  <c r="BG121" i="17"/>
  <c r="BE121" i="17"/>
  <c r="T121" i="17"/>
  <c r="R121" i="17"/>
  <c r="P121" i="17"/>
  <c r="BI117" i="17"/>
  <c r="BH117" i="17"/>
  <c r="BG117" i="17"/>
  <c r="BE117" i="17"/>
  <c r="T117" i="17"/>
  <c r="R117" i="17"/>
  <c r="P117" i="17"/>
  <c r="BI113" i="17"/>
  <c r="BH113" i="17"/>
  <c r="BG113" i="17"/>
  <c r="BE113" i="17"/>
  <c r="T113" i="17"/>
  <c r="R113" i="17"/>
  <c r="P113" i="17"/>
  <c r="BI109" i="17"/>
  <c r="BH109" i="17"/>
  <c r="BG109" i="17"/>
  <c r="BE109" i="17"/>
  <c r="T109" i="17"/>
  <c r="R109" i="17"/>
  <c r="P109" i="17"/>
  <c r="BI105" i="17"/>
  <c r="BH105" i="17"/>
  <c r="BG105" i="17"/>
  <c r="BE105" i="17"/>
  <c r="T105" i="17"/>
  <c r="R105" i="17"/>
  <c r="P105" i="17"/>
  <c r="BI101" i="17"/>
  <c r="BH101" i="17"/>
  <c r="BG101" i="17"/>
  <c r="BE101" i="17"/>
  <c r="T101" i="17"/>
  <c r="R101" i="17"/>
  <c r="P101" i="17"/>
  <c r="BI97" i="17"/>
  <c r="BH97" i="17"/>
  <c r="BG97" i="17"/>
  <c r="BE97" i="17"/>
  <c r="T97" i="17"/>
  <c r="R97" i="17"/>
  <c r="P97" i="17"/>
  <c r="BI93" i="17"/>
  <c r="BH93" i="17"/>
  <c r="BG93" i="17"/>
  <c r="BE93" i="17"/>
  <c r="T93" i="17"/>
  <c r="R93" i="17"/>
  <c r="P93" i="17"/>
  <c r="BI89" i="17"/>
  <c r="BH89" i="17"/>
  <c r="BG89" i="17"/>
  <c r="BE89" i="17"/>
  <c r="T89" i="17"/>
  <c r="R89" i="17"/>
  <c r="P89" i="17"/>
  <c r="J82" i="17"/>
  <c r="F82" i="17"/>
  <c r="F80" i="17"/>
  <c r="E78" i="17"/>
  <c r="J54" i="17"/>
  <c r="F54" i="17"/>
  <c r="F52" i="17"/>
  <c r="E50" i="17"/>
  <c r="J24" i="17"/>
  <c r="E24" i="17"/>
  <c r="J83" i="17" s="1"/>
  <c r="J23" i="17"/>
  <c r="J18" i="17"/>
  <c r="E18" i="17"/>
  <c r="F83" i="17" s="1"/>
  <c r="J17" i="17"/>
  <c r="J12" i="17"/>
  <c r="J80" i="17"/>
  <c r="E7" i="17"/>
  <c r="E76" i="17"/>
  <c r="J37" i="16"/>
  <c r="J36" i="16"/>
  <c r="AY71" i="1" s="1"/>
  <c r="J35" i="16"/>
  <c r="AX71" i="1" s="1"/>
  <c r="BI230" i="16"/>
  <c r="BH230" i="16"/>
  <c r="BG230" i="16"/>
  <c r="BE230" i="16"/>
  <c r="T230" i="16"/>
  <c r="T229" i="16" s="1"/>
  <c r="R230" i="16"/>
  <c r="R229" i="16" s="1"/>
  <c r="P230" i="16"/>
  <c r="P229" i="16" s="1"/>
  <c r="BI225" i="16"/>
  <c r="BH225" i="16"/>
  <c r="BG225" i="16"/>
  <c r="BE225" i="16"/>
  <c r="T225" i="16"/>
  <c r="R225" i="16"/>
  <c r="P225" i="16"/>
  <c r="BI221" i="16"/>
  <c r="BH221" i="16"/>
  <c r="BG221" i="16"/>
  <c r="BE221" i="16"/>
  <c r="T221" i="16"/>
  <c r="R221" i="16"/>
  <c r="P221" i="16"/>
  <c r="BI217" i="16"/>
  <c r="BH217" i="16"/>
  <c r="BG217" i="16"/>
  <c r="BE217" i="16"/>
  <c r="T217" i="16"/>
  <c r="R217" i="16"/>
  <c r="P217" i="16"/>
  <c r="BI212" i="16"/>
  <c r="BH212" i="16"/>
  <c r="BG212" i="16"/>
  <c r="BE212" i="16"/>
  <c r="T212" i="16"/>
  <c r="R212" i="16"/>
  <c r="P212" i="16"/>
  <c r="BI208" i="16"/>
  <c r="BH208" i="16"/>
  <c r="BG208" i="16"/>
  <c r="BE208" i="16"/>
  <c r="T208" i="16"/>
  <c r="R208" i="16"/>
  <c r="P208" i="16"/>
  <c r="BI204" i="16"/>
  <c r="BH204" i="16"/>
  <c r="BG204" i="16"/>
  <c r="BE204" i="16"/>
  <c r="T204" i="16"/>
  <c r="R204" i="16"/>
  <c r="P204" i="16"/>
  <c r="BI200" i="16"/>
  <c r="BH200" i="16"/>
  <c r="BG200" i="16"/>
  <c r="BE200" i="16"/>
  <c r="T200" i="16"/>
  <c r="R200" i="16"/>
  <c r="P200" i="16"/>
  <c r="BI195" i="16"/>
  <c r="BH195" i="16"/>
  <c r="BG195" i="16"/>
  <c r="BE195" i="16"/>
  <c r="T195" i="16"/>
  <c r="R195" i="16"/>
  <c r="P195" i="16"/>
  <c r="BI191" i="16"/>
  <c r="BH191" i="16"/>
  <c r="BG191" i="16"/>
  <c r="BE191" i="16"/>
  <c r="T191" i="16"/>
  <c r="R191" i="16"/>
  <c r="P191" i="16"/>
  <c r="BI187" i="16"/>
  <c r="BH187" i="16"/>
  <c r="BG187" i="16"/>
  <c r="BE187" i="16"/>
  <c r="T187" i="16"/>
  <c r="R187" i="16"/>
  <c r="P187" i="16"/>
  <c r="BI183" i="16"/>
  <c r="BH183" i="16"/>
  <c r="BG183" i="16"/>
  <c r="BE183" i="16"/>
  <c r="T183" i="16"/>
  <c r="R183" i="16"/>
  <c r="P183" i="16"/>
  <c r="BI179" i="16"/>
  <c r="BH179" i="16"/>
  <c r="BG179" i="16"/>
  <c r="BE179" i="16"/>
  <c r="T179" i="16"/>
  <c r="R179" i="16"/>
  <c r="P179" i="16"/>
  <c r="BI175" i="16"/>
  <c r="BH175" i="16"/>
  <c r="BG175" i="16"/>
  <c r="BE175" i="16"/>
  <c r="T175" i="16"/>
  <c r="R175" i="16"/>
  <c r="P175" i="16"/>
  <c r="BI171" i="16"/>
  <c r="BH171" i="16"/>
  <c r="BG171" i="16"/>
  <c r="BE171" i="16"/>
  <c r="T171" i="16"/>
  <c r="R171" i="16"/>
  <c r="P171" i="16"/>
  <c r="BI167" i="16"/>
  <c r="BH167" i="16"/>
  <c r="BG167" i="16"/>
  <c r="BE167" i="16"/>
  <c r="T167" i="16"/>
  <c r="R167" i="16"/>
  <c r="P167" i="16"/>
  <c r="BI163" i="16"/>
  <c r="BH163" i="16"/>
  <c r="BG163" i="16"/>
  <c r="BE163" i="16"/>
  <c r="T163" i="16"/>
  <c r="R163" i="16"/>
  <c r="P163" i="16"/>
  <c r="BI159" i="16"/>
  <c r="BH159" i="16"/>
  <c r="BG159" i="16"/>
  <c r="BE159" i="16"/>
  <c r="T159" i="16"/>
  <c r="R159" i="16"/>
  <c r="P159" i="16"/>
  <c r="BI155" i="16"/>
  <c r="BH155" i="16"/>
  <c r="BG155" i="16"/>
  <c r="BE155" i="16"/>
  <c r="T155" i="16"/>
  <c r="R155" i="16"/>
  <c r="P155" i="16"/>
  <c r="BI151" i="16"/>
  <c r="BH151" i="16"/>
  <c r="BG151" i="16"/>
  <c r="BE151" i="16"/>
  <c r="T151" i="16"/>
  <c r="R151" i="16"/>
  <c r="P151" i="16"/>
  <c r="BI147" i="16"/>
  <c r="BH147" i="16"/>
  <c r="BG147" i="16"/>
  <c r="BE147" i="16"/>
  <c r="T147" i="16"/>
  <c r="R147" i="16"/>
  <c r="P147" i="16"/>
  <c r="BI143" i="16"/>
  <c r="BH143" i="16"/>
  <c r="BG143" i="16"/>
  <c r="BE143" i="16"/>
  <c r="T143" i="16"/>
  <c r="R143" i="16"/>
  <c r="P143" i="16"/>
  <c r="BI138" i="16"/>
  <c r="BH138" i="16"/>
  <c r="BG138" i="16"/>
  <c r="BE138" i="16"/>
  <c r="T138" i="16"/>
  <c r="T137" i="16"/>
  <c r="R138" i="16"/>
  <c r="R137" i="16"/>
  <c r="P138" i="16"/>
  <c r="P137" i="16"/>
  <c r="BI133" i="16"/>
  <c r="BH133" i="16"/>
  <c r="BG133" i="16"/>
  <c r="BE133" i="16"/>
  <c r="T133" i="16"/>
  <c r="R133" i="16"/>
  <c r="P133" i="16"/>
  <c r="BI129" i="16"/>
  <c r="BH129" i="16"/>
  <c r="BG129" i="16"/>
  <c r="BE129" i="16"/>
  <c r="T129" i="16"/>
  <c r="R129" i="16"/>
  <c r="P129" i="16"/>
  <c r="BI125" i="16"/>
  <c r="BH125" i="16"/>
  <c r="BG125" i="16"/>
  <c r="BE125" i="16"/>
  <c r="T125" i="16"/>
  <c r="R125" i="16"/>
  <c r="P125" i="16"/>
  <c r="BI121" i="16"/>
  <c r="BH121" i="16"/>
  <c r="BG121" i="16"/>
  <c r="BE121" i="16"/>
  <c r="T121" i="16"/>
  <c r="R121" i="16"/>
  <c r="P121" i="16"/>
  <c r="BI117" i="16"/>
  <c r="BH117" i="16"/>
  <c r="BG117" i="16"/>
  <c r="BE117" i="16"/>
  <c r="T117" i="16"/>
  <c r="R117" i="16"/>
  <c r="P117" i="16"/>
  <c r="BI113" i="16"/>
  <c r="BH113" i="16"/>
  <c r="BG113" i="16"/>
  <c r="BE113" i="16"/>
  <c r="T113" i="16"/>
  <c r="R113" i="16"/>
  <c r="P113" i="16"/>
  <c r="BI109" i="16"/>
  <c r="BH109" i="16"/>
  <c r="BG109" i="16"/>
  <c r="BE109" i="16"/>
  <c r="T109" i="16"/>
  <c r="R109" i="16"/>
  <c r="P109" i="16"/>
  <c r="BI105" i="16"/>
  <c r="BH105" i="16"/>
  <c r="BG105" i="16"/>
  <c r="BE105" i="16"/>
  <c r="T105" i="16"/>
  <c r="R105" i="16"/>
  <c r="P105" i="16"/>
  <c r="BI101" i="16"/>
  <c r="BH101" i="16"/>
  <c r="BG101" i="16"/>
  <c r="BE101" i="16"/>
  <c r="T101" i="16"/>
  <c r="R101" i="16"/>
  <c r="P101" i="16"/>
  <c r="BI97" i="16"/>
  <c r="BH97" i="16"/>
  <c r="BG97" i="16"/>
  <c r="BE97" i="16"/>
  <c r="T97" i="16"/>
  <c r="R97" i="16"/>
  <c r="P97" i="16"/>
  <c r="BI93" i="16"/>
  <c r="BH93" i="16"/>
  <c r="BG93" i="16"/>
  <c r="BE93" i="16"/>
  <c r="T93" i="16"/>
  <c r="R93" i="16"/>
  <c r="P93" i="16"/>
  <c r="BI89" i="16"/>
  <c r="BH89" i="16"/>
  <c r="BG89" i="16"/>
  <c r="BE89" i="16"/>
  <c r="T89" i="16"/>
  <c r="R89" i="16"/>
  <c r="P89" i="16"/>
  <c r="J82" i="16"/>
  <c r="F82" i="16"/>
  <c r="F80" i="16"/>
  <c r="E78" i="16"/>
  <c r="J54" i="16"/>
  <c r="F54" i="16"/>
  <c r="F52" i="16"/>
  <c r="E50" i="16"/>
  <c r="J24" i="16"/>
  <c r="E24" i="16"/>
  <c r="J83" i="16" s="1"/>
  <c r="J23" i="16"/>
  <c r="J18" i="16"/>
  <c r="E18" i="16"/>
  <c r="F83" i="16" s="1"/>
  <c r="J17" i="16"/>
  <c r="J12" i="16"/>
  <c r="J80" i="16"/>
  <c r="E7" i="16"/>
  <c r="E76" i="16"/>
  <c r="J37" i="15"/>
  <c r="J36" i="15"/>
  <c r="AY70" i="1" s="1"/>
  <c r="J35" i="15"/>
  <c r="AX70" i="1" s="1"/>
  <c r="BI250" i="15"/>
  <c r="BH250" i="15"/>
  <c r="BG250" i="15"/>
  <c r="BE250" i="15"/>
  <c r="T250" i="15"/>
  <c r="T249" i="15" s="1"/>
  <c r="R250" i="15"/>
  <c r="R249" i="15" s="1"/>
  <c r="P250" i="15"/>
  <c r="P249" i="15" s="1"/>
  <c r="BI245" i="15"/>
  <c r="BH245" i="15"/>
  <c r="BG245" i="15"/>
  <c r="BE245" i="15"/>
  <c r="T245" i="15"/>
  <c r="R245" i="15"/>
  <c r="P245" i="15"/>
  <c r="BI241" i="15"/>
  <c r="BH241" i="15"/>
  <c r="BG241" i="15"/>
  <c r="BE241" i="15"/>
  <c r="T241" i="15"/>
  <c r="R241" i="15"/>
  <c r="P241" i="15"/>
  <c r="BI237" i="15"/>
  <c r="BH237" i="15"/>
  <c r="BG237" i="15"/>
  <c r="BE237" i="15"/>
  <c r="T237" i="15"/>
  <c r="R237" i="15"/>
  <c r="P237" i="15"/>
  <c r="BI233" i="15"/>
  <c r="BH233" i="15"/>
  <c r="BG233" i="15"/>
  <c r="BE233" i="15"/>
  <c r="T233" i="15"/>
  <c r="R233" i="15"/>
  <c r="P233" i="15"/>
  <c r="BI229" i="15"/>
  <c r="BH229" i="15"/>
  <c r="BG229" i="15"/>
  <c r="BE229" i="15"/>
  <c r="T229" i="15"/>
  <c r="R229" i="15"/>
  <c r="P229" i="15"/>
  <c r="BI225" i="15"/>
  <c r="BH225" i="15"/>
  <c r="BG225" i="15"/>
  <c r="BE225" i="15"/>
  <c r="T225" i="15"/>
  <c r="R225" i="15"/>
  <c r="P225" i="15"/>
  <c r="BI221" i="15"/>
  <c r="BH221" i="15"/>
  <c r="BG221" i="15"/>
  <c r="BE221" i="15"/>
  <c r="T221" i="15"/>
  <c r="R221" i="15"/>
  <c r="P221" i="15"/>
  <c r="BI217" i="15"/>
  <c r="BH217" i="15"/>
  <c r="BG217" i="15"/>
  <c r="BE217" i="15"/>
  <c r="T217" i="15"/>
  <c r="R217" i="15"/>
  <c r="P217" i="15"/>
  <c r="BI213" i="15"/>
  <c r="BH213" i="15"/>
  <c r="BG213" i="15"/>
  <c r="BE213" i="15"/>
  <c r="T213" i="15"/>
  <c r="R213" i="15"/>
  <c r="P213" i="15"/>
  <c r="BI209" i="15"/>
  <c r="BH209" i="15"/>
  <c r="BG209" i="15"/>
  <c r="BE209" i="15"/>
  <c r="T209" i="15"/>
  <c r="R209" i="15"/>
  <c r="P209" i="15"/>
  <c r="BI205" i="15"/>
  <c r="BH205" i="15"/>
  <c r="BG205" i="15"/>
  <c r="BE205" i="15"/>
  <c r="T205" i="15"/>
  <c r="R205" i="15"/>
  <c r="P205" i="15"/>
  <c r="BI201" i="15"/>
  <c r="BH201" i="15"/>
  <c r="BG201" i="15"/>
  <c r="BE201" i="15"/>
  <c r="T201" i="15"/>
  <c r="R201" i="15"/>
  <c r="P201" i="15"/>
  <c r="BI197" i="15"/>
  <c r="BH197" i="15"/>
  <c r="BG197" i="15"/>
  <c r="BE197" i="15"/>
  <c r="T197" i="15"/>
  <c r="R197" i="15"/>
  <c r="P197" i="15"/>
  <c r="BI193" i="15"/>
  <c r="BH193" i="15"/>
  <c r="BG193" i="15"/>
  <c r="BE193" i="15"/>
  <c r="T193" i="15"/>
  <c r="R193" i="15"/>
  <c r="P193" i="15"/>
  <c r="BI189" i="15"/>
  <c r="BH189" i="15"/>
  <c r="BG189" i="15"/>
  <c r="BE189" i="15"/>
  <c r="T189" i="15"/>
  <c r="R189" i="15"/>
  <c r="P189" i="15"/>
  <c r="BI185" i="15"/>
  <c r="BH185" i="15"/>
  <c r="BG185" i="15"/>
  <c r="BE185" i="15"/>
  <c r="T185" i="15"/>
  <c r="R185" i="15"/>
  <c r="P185" i="15"/>
  <c r="BI181" i="15"/>
  <c r="BH181" i="15"/>
  <c r="BG181" i="15"/>
  <c r="BE181" i="15"/>
  <c r="T181" i="15"/>
  <c r="R181" i="15"/>
  <c r="P181" i="15"/>
  <c r="BI177" i="15"/>
  <c r="BH177" i="15"/>
  <c r="BG177" i="15"/>
  <c r="BE177" i="15"/>
  <c r="T177" i="15"/>
  <c r="R177" i="15"/>
  <c r="P177" i="15"/>
  <c r="BI173" i="15"/>
  <c r="BH173" i="15"/>
  <c r="BG173" i="15"/>
  <c r="BE173" i="15"/>
  <c r="T173" i="15"/>
  <c r="R173" i="15"/>
  <c r="P173" i="15"/>
  <c r="BI169" i="15"/>
  <c r="BH169" i="15"/>
  <c r="BG169" i="15"/>
  <c r="BE169" i="15"/>
  <c r="T169" i="15"/>
  <c r="R169" i="15"/>
  <c r="P169" i="15"/>
  <c r="BI165" i="15"/>
  <c r="BH165" i="15"/>
  <c r="BG165" i="15"/>
  <c r="BE165" i="15"/>
  <c r="T165" i="15"/>
  <c r="R165" i="15"/>
  <c r="P165" i="15"/>
  <c r="BI161" i="15"/>
  <c r="BH161" i="15"/>
  <c r="BG161" i="15"/>
  <c r="BE161" i="15"/>
  <c r="T161" i="15"/>
  <c r="R161" i="15"/>
  <c r="P161" i="15"/>
  <c r="BI157" i="15"/>
  <c r="BH157" i="15"/>
  <c r="BG157" i="15"/>
  <c r="BE157" i="15"/>
  <c r="T157" i="15"/>
  <c r="R157" i="15"/>
  <c r="P157" i="15"/>
  <c r="BI152" i="15"/>
  <c r="BH152" i="15"/>
  <c r="BG152" i="15"/>
  <c r="BE152" i="15"/>
  <c r="T152" i="15"/>
  <c r="T151" i="15"/>
  <c r="R152" i="15"/>
  <c r="R151" i="15"/>
  <c r="P152" i="15"/>
  <c r="P151" i="15"/>
  <c r="BI147" i="15"/>
  <c r="BH147" i="15"/>
  <c r="BG147" i="15"/>
  <c r="BE147" i="15"/>
  <c r="T147" i="15"/>
  <c r="R147" i="15"/>
  <c r="P147" i="15"/>
  <c r="BI143" i="15"/>
  <c r="BH143" i="15"/>
  <c r="BG143" i="15"/>
  <c r="BE143" i="15"/>
  <c r="T143" i="15"/>
  <c r="R143" i="15"/>
  <c r="P143" i="15"/>
  <c r="BI139" i="15"/>
  <c r="BH139" i="15"/>
  <c r="BG139" i="15"/>
  <c r="BE139" i="15"/>
  <c r="T139" i="15"/>
  <c r="R139" i="15"/>
  <c r="P139" i="15"/>
  <c r="BI135" i="15"/>
  <c r="BH135" i="15"/>
  <c r="BG135" i="15"/>
  <c r="BE135" i="15"/>
  <c r="T135" i="15"/>
  <c r="R135" i="15"/>
  <c r="P135" i="15"/>
  <c r="BI131" i="15"/>
  <c r="BH131" i="15"/>
  <c r="BG131" i="15"/>
  <c r="BE131" i="15"/>
  <c r="T131" i="15"/>
  <c r="R131" i="15"/>
  <c r="P131" i="15"/>
  <c r="BI127" i="15"/>
  <c r="BH127" i="15"/>
  <c r="BG127" i="15"/>
  <c r="BE127" i="15"/>
  <c r="T127" i="15"/>
  <c r="R127" i="15"/>
  <c r="P127" i="15"/>
  <c r="BI123" i="15"/>
  <c r="BH123" i="15"/>
  <c r="BG123" i="15"/>
  <c r="BE123" i="15"/>
  <c r="T123" i="15"/>
  <c r="R123" i="15"/>
  <c r="P123" i="15"/>
  <c r="BI119" i="15"/>
  <c r="BH119" i="15"/>
  <c r="BG119" i="15"/>
  <c r="BE119" i="15"/>
  <c r="T119" i="15"/>
  <c r="R119" i="15"/>
  <c r="P119" i="15"/>
  <c r="BI115" i="15"/>
  <c r="BH115" i="15"/>
  <c r="BG115" i="15"/>
  <c r="BE115" i="15"/>
  <c r="T115" i="15"/>
  <c r="R115" i="15"/>
  <c r="P115" i="15"/>
  <c r="BI111" i="15"/>
  <c r="BH111" i="15"/>
  <c r="BG111" i="15"/>
  <c r="BE111" i="15"/>
  <c r="T111" i="15"/>
  <c r="R111" i="15"/>
  <c r="P111" i="15"/>
  <c r="BI107" i="15"/>
  <c r="BH107" i="15"/>
  <c r="BG107" i="15"/>
  <c r="BE107" i="15"/>
  <c r="T107" i="15"/>
  <c r="R107" i="15"/>
  <c r="P107" i="15"/>
  <c r="BI103" i="15"/>
  <c r="BH103" i="15"/>
  <c r="BG103" i="15"/>
  <c r="BE103" i="15"/>
  <c r="T103" i="15"/>
  <c r="R103" i="15"/>
  <c r="P103" i="15"/>
  <c r="BI99" i="15"/>
  <c r="BH99" i="15"/>
  <c r="BG99" i="15"/>
  <c r="BE99" i="15"/>
  <c r="T99" i="15"/>
  <c r="R99" i="15"/>
  <c r="P99" i="15"/>
  <c r="BI95" i="15"/>
  <c r="BH95" i="15"/>
  <c r="BG95" i="15"/>
  <c r="BE95" i="15"/>
  <c r="T95" i="15"/>
  <c r="R95" i="15"/>
  <c r="P95" i="15"/>
  <c r="BI91" i="15"/>
  <c r="BH91" i="15"/>
  <c r="BG91" i="15"/>
  <c r="BE91" i="15"/>
  <c r="T91" i="15"/>
  <c r="R91" i="15"/>
  <c r="P91" i="15"/>
  <c r="BI87" i="15"/>
  <c r="BH87" i="15"/>
  <c r="BG87" i="15"/>
  <c r="BE87" i="15"/>
  <c r="T87" i="15"/>
  <c r="R87" i="15"/>
  <c r="P87" i="15"/>
  <c r="J80" i="15"/>
  <c r="F80" i="15"/>
  <c r="F78" i="15"/>
  <c r="E76" i="15"/>
  <c r="J54" i="15"/>
  <c r="F54" i="15"/>
  <c r="F52" i="15"/>
  <c r="E50" i="15"/>
  <c r="J24" i="15"/>
  <c r="E24" i="15"/>
  <c r="J55" i="15" s="1"/>
  <c r="J23" i="15"/>
  <c r="J18" i="15"/>
  <c r="E18" i="15"/>
  <c r="F81" i="15" s="1"/>
  <c r="J17" i="15"/>
  <c r="J12" i="15"/>
  <c r="J78" i="15"/>
  <c r="E7" i="15"/>
  <c r="E48" i="15"/>
  <c r="J37" i="14"/>
  <c r="J36" i="14"/>
  <c r="AY69" i="1" s="1"/>
  <c r="J35" i="14"/>
  <c r="AX69" i="1" s="1"/>
  <c r="BI294" i="14"/>
  <c r="BH294" i="14"/>
  <c r="BG294" i="14"/>
  <c r="BE294" i="14"/>
  <c r="T294" i="14"/>
  <c r="T293" i="14" s="1"/>
  <c r="R294" i="14"/>
  <c r="R293" i="14" s="1"/>
  <c r="P294" i="14"/>
  <c r="P293" i="14" s="1"/>
  <c r="BI291" i="14"/>
  <c r="BH291" i="14"/>
  <c r="BG291" i="14"/>
  <c r="BE291" i="14"/>
  <c r="T291" i="14"/>
  <c r="R291" i="14"/>
  <c r="P291" i="14"/>
  <c r="BI290" i="14"/>
  <c r="BH290" i="14"/>
  <c r="BG290" i="14"/>
  <c r="BE290" i="14"/>
  <c r="T290" i="14"/>
  <c r="R290" i="14"/>
  <c r="P290" i="14"/>
  <c r="BI288" i="14"/>
  <c r="BH288" i="14"/>
  <c r="BG288" i="14"/>
  <c r="BE288" i="14"/>
  <c r="T288" i="14"/>
  <c r="R288" i="14"/>
  <c r="P288" i="14"/>
  <c r="BI287" i="14"/>
  <c r="BH287" i="14"/>
  <c r="BG287" i="14"/>
  <c r="BE287" i="14"/>
  <c r="T287" i="14"/>
  <c r="R287" i="14"/>
  <c r="P287" i="14"/>
  <c r="BI285" i="14"/>
  <c r="BH285" i="14"/>
  <c r="BG285" i="14"/>
  <c r="BE285" i="14"/>
  <c r="T285" i="14"/>
  <c r="R285" i="14"/>
  <c r="P285" i="14"/>
  <c r="BI284" i="14"/>
  <c r="BH284" i="14"/>
  <c r="BG284" i="14"/>
  <c r="BE284" i="14"/>
  <c r="T284" i="14"/>
  <c r="R284" i="14"/>
  <c r="P284" i="14"/>
  <c r="BI282" i="14"/>
  <c r="BH282" i="14"/>
  <c r="BG282" i="14"/>
  <c r="BE282" i="14"/>
  <c r="T282" i="14"/>
  <c r="R282" i="14"/>
  <c r="P282" i="14"/>
  <c r="BI281" i="14"/>
  <c r="BH281" i="14"/>
  <c r="BG281" i="14"/>
  <c r="BE281" i="14"/>
  <c r="T281" i="14"/>
  <c r="R281" i="14"/>
  <c r="P281" i="14"/>
  <c r="BI280" i="14"/>
  <c r="BH280" i="14"/>
  <c r="BG280" i="14"/>
  <c r="BE280" i="14"/>
  <c r="T280" i="14"/>
  <c r="R280" i="14"/>
  <c r="P280" i="14"/>
  <c r="BI279" i="14"/>
  <c r="BH279" i="14"/>
  <c r="BG279" i="14"/>
  <c r="BE279" i="14"/>
  <c r="T279" i="14"/>
  <c r="R279" i="14"/>
  <c r="P279" i="14"/>
  <c r="BI278" i="14"/>
  <c r="BH278" i="14"/>
  <c r="BG278" i="14"/>
  <c r="BE278" i="14"/>
  <c r="T278" i="14"/>
  <c r="R278" i="14"/>
  <c r="P278" i="14"/>
  <c r="BI276" i="14"/>
  <c r="BH276" i="14"/>
  <c r="BG276" i="14"/>
  <c r="BE276" i="14"/>
  <c r="T276" i="14"/>
  <c r="R276" i="14"/>
  <c r="P276" i="14"/>
  <c r="BI271" i="14"/>
  <c r="BH271" i="14"/>
  <c r="BG271" i="14"/>
  <c r="BE271" i="14"/>
  <c r="T271" i="14"/>
  <c r="R271" i="14"/>
  <c r="P271" i="14"/>
  <c r="BI267" i="14"/>
  <c r="BH267" i="14"/>
  <c r="BG267" i="14"/>
  <c r="BE267" i="14"/>
  <c r="T267" i="14"/>
  <c r="R267" i="14"/>
  <c r="P267" i="14"/>
  <c r="BI265" i="14"/>
  <c r="BH265" i="14"/>
  <c r="BG265" i="14"/>
  <c r="BE265" i="14"/>
  <c r="T265" i="14"/>
  <c r="R265" i="14"/>
  <c r="P265" i="14"/>
  <c r="BI263" i="14"/>
  <c r="BH263" i="14"/>
  <c r="BG263" i="14"/>
  <c r="BE263" i="14"/>
  <c r="T263" i="14"/>
  <c r="R263" i="14"/>
  <c r="P263" i="14"/>
  <c r="BI261" i="14"/>
  <c r="BH261" i="14"/>
  <c r="BG261" i="14"/>
  <c r="BE261" i="14"/>
  <c r="T261" i="14"/>
  <c r="R261" i="14"/>
  <c r="P261" i="14"/>
  <c r="BI259" i="14"/>
  <c r="BH259" i="14"/>
  <c r="BG259" i="14"/>
  <c r="BE259" i="14"/>
  <c r="T259" i="14"/>
  <c r="R259" i="14"/>
  <c r="P259" i="14"/>
  <c r="BI256" i="14"/>
  <c r="BH256" i="14"/>
  <c r="BG256" i="14"/>
  <c r="BE256" i="14"/>
  <c r="T256" i="14"/>
  <c r="R256" i="14"/>
  <c r="P256" i="14"/>
  <c r="BI254" i="14"/>
  <c r="BH254" i="14"/>
  <c r="BG254" i="14"/>
  <c r="BE254" i="14"/>
  <c r="T254" i="14"/>
  <c r="R254" i="14"/>
  <c r="P254" i="14"/>
  <c r="BI252" i="14"/>
  <c r="BH252" i="14"/>
  <c r="BG252" i="14"/>
  <c r="BE252" i="14"/>
  <c r="T252" i="14"/>
  <c r="R252" i="14"/>
  <c r="P252" i="14"/>
  <c r="BI249" i="14"/>
  <c r="BH249" i="14"/>
  <c r="BG249" i="14"/>
  <c r="BE249" i="14"/>
  <c r="T249" i="14"/>
  <c r="R249" i="14"/>
  <c r="P249" i="14"/>
  <c r="BI247" i="14"/>
  <c r="BH247" i="14"/>
  <c r="BG247" i="14"/>
  <c r="BE247" i="14"/>
  <c r="T247" i="14"/>
  <c r="R247" i="14"/>
  <c r="P247" i="14"/>
  <c r="BI245" i="14"/>
  <c r="BH245" i="14"/>
  <c r="BG245" i="14"/>
  <c r="BE245" i="14"/>
  <c r="T245" i="14"/>
  <c r="R245" i="14"/>
  <c r="P245" i="14"/>
  <c r="BI243" i="14"/>
  <c r="BH243" i="14"/>
  <c r="BG243" i="14"/>
  <c r="BE243" i="14"/>
  <c r="T243" i="14"/>
  <c r="R243" i="14"/>
  <c r="P243" i="14"/>
  <c r="BI241" i="14"/>
  <c r="BH241" i="14"/>
  <c r="BG241" i="14"/>
  <c r="BE241" i="14"/>
  <c r="T241" i="14"/>
  <c r="R241" i="14"/>
  <c r="P241" i="14"/>
  <c r="BI239" i="14"/>
  <c r="BH239" i="14"/>
  <c r="BG239" i="14"/>
  <c r="BE239" i="14"/>
  <c r="T239" i="14"/>
  <c r="R239" i="14"/>
  <c r="P239" i="14"/>
  <c r="BI236" i="14"/>
  <c r="BH236" i="14"/>
  <c r="BG236" i="14"/>
  <c r="BE236" i="14"/>
  <c r="T236" i="14"/>
  <c r="R236" i="14"/>
  <c r="P236" i="14"/>
  <c r="BI235" i="14"/>
  <c r="BH235" i="14"/>
  <c r="BG235" i="14"/>
  <c r="BE235" i="14"/>
  <c r="T235" i="14"/>
  <c r="R235" i="14"/>
  <c r="P235" i="14"/>
  <c r="BI233" i="14"/>
  <c r="BH233" i="14"/>
  <c r="BG233" i="14"/>
  <c r="BE233" i="14"/>
  <c r="T233" i="14"/>
  <c r="R233" i="14"/>
  <c r="P233" i="14"/>
  <c r="BI232" i="14"/>
  <c r="BH232" i="14"/>
  <c r="BG232" i="14"/>
  <c r="BE232" i="14"/>
  <c r="T232" i="14"/>
  <c r="R232" i="14"/>
  <c r="P232" i="14"/>
  <c r="BI231" i="14"/>
  <c r="BH231" i="14"/>
  <c r="BG231" i="14"/>
  <c r="BE231" i="14"/>
  <c r="T231" i="14"/>
  <c r="R231" i="14"/>
  <c r="P231" i="14"/>
  <c r="BI230" i="14"/>
  <c r="BH230" i="14"/>
  <c r="BG230" i="14"/>
  <c r="BE230" i="14"/>
  <c r="T230" i="14"/>
  <c r="R230" i="14"/>
  <c r="P230" i="14"/>
  <c r="BI228" i="14"/>
  <c r="BH228" i="14"/>
  <c r="BG228" i="14"/>
  <c r="BE228" i="14"/>
  <c r="T228" i="14"/>
  <c r="R228" i="14"/>
  <c r="P228" i="14"/>
  <c r="BI226" i="14"/>
  <c r="BH226" i="14"/>
  <c r="BG226" i="14"/>
  <c r="BE226" i="14"/>
  <c r="T226" i="14"/>
  <c r="R226" i="14"/>
  <c r="P226" i="14"/>
  <c r="BI224" i="14"/>
  <c r="BH224" i="14"/>
  <c r="BG224" i="14"/>
  <c r="BE224" i="14"/>
  <c r="T224" i="14"/>
  <c r="R224" i="14"/>
  <c r="P224" i="14"/>
  <c r="BI223" i="14"/>
  <c r="BH223" i="14"/>
  <c r="BG223" i="14"/>
  <c r="BE223" i="14"/>
  <c r="T223" i="14"/>
  <c r="R223" i="14"/>
  <c r="P223" i="14"/>
  <c r="BI221" i="14"/>
  <c r="BH221" i="14"/>
  <c r="BG221" i="14"/>
  <c r="BE221" i="14"/>
  <c r="T221" i="14"/>
  <c r="R221" i="14"/>
  <c r="P221" i="14"/>
  <c r="BI220" i="14"/>
  <c r="BH220" i="14"/>
  <c r="BG220" i="14"/>
  <c r="BE220" i="14"/>
  <c r="T220" i="14"/>
  <c r="R220" i="14"/>
  <c r="P220" i="14"/>
  <c r="BI217" i="14"/>
  <c r="BH217" i="14"/>
  <c r="BG217" i="14"/>
  <c r="BE217" i="14"/>
  <c r="T217" i="14"/>
  <c r="R217" i="14"/>
  <c r="P217" i="14"/>
  <c r="BI214" i="14"/>
  <c r="BH214" i="14"/>
  <c r="BG214" i="14"/>
  <c r="BE214" i="14"/>
  <c r="T214" i="14"/>
  <c r="T213" i="14" s="1"/>
  <c r="R214" i="14"/>
  <c r="R213" i="14" s="1"/>
  <c r="P214" i="14"/>
  <c r="P213" i="14" s="1"/>
  <c r="BI211" i="14"/>
  <c r="BH211" i="14"/>
  <c r="BG211" i="14"/>
  <c r="BE211" i="14"/>
  <c r="T211" i="14"/>
  <c r="R211" i="14"/>
  <c r="P211" i="14"/>
  <c r="BI208" i="14"/>
  <c r="BH208" i="14"/>
  <c r="BG208" i="14"/>
  <c r="BE208" i="14"/>
  <c r="T208" i="14"/>
  <c r="R208" i="14"/>
  <c r="P208" i="14"/>
  <c r="BI206" i="14"/>
  <c r="BH206" i="14"/>
  <c r="BG206" i="14"/>
  <c r="BE206" i="14"/>
  <c r="T206" i="14"/>
  <c r="R206" i="14"/>
  <c r="P206" i="14"/>
  <c r="BI204" i="14"/>
  <c r="BH204" i="14"/>
  <c r="BG204" i="14"/>
  <c r="BE204" i="14"/>
  <c r="T204" i="14"/>
  <c r="R204" i="14"/>
  <c r="P204" i="14"/>
  <c r="BI202" i="14"/>
  <c r="BH202" i="14"/>
  <c r="BG202" i="14"/>
  <c r="BE202" i="14"/>
  <c r="T202" i="14"/>
  <c r="R202" i="14"/>
  <c r="P202" i="14"/>
  <c r="BI200" i="14"/>
  <c r="BH200" i="14"/>
  <c r="BG200" i="14"/>
  <c r="BE200" i="14"/>
  <c r="T200" i="14"/>
  <c r="R200" i="14"/>
  <c r="P200" i="14"/>
  <c r="BI197" i="14"/>
  <c r="BH197" i="14"/>
  <c r="BG197" i="14"/>
  <c r="BE197" i="14"/>
  <c r="T197" i="14"/>
  <c r="R197" i="14"/>
  <c r="P197" i="14"/>
  <c r="BI195" i="14"/>
  <c r="BH195" i="14"/>
  <c r="BG195" i="14"/>
  <c r="BE195" i="14"/>
  <c r="T195" i="14"/>
  <c r="R195" i="14"/>
  <c r="P195" i="14"/>
  <c r="BI193" i="14"/>
  <c r="BH193" i="14"/>
  <c r="BG193" i="14"/>
  <c r="BE193" i="14"/>
  <c r="T193" i="14"/>
  <c r="R193" i="14"/>
  <c r="P193" i="14"/>
  <c r="BI190" i="14"/>
  <c r="BH190" i="14"/>
  <c r="BG190" i="14"/>
  <c r="BE190" i="14"/>
  <c r="T190" i="14"/>
  <c r="R190" i="14"/>
  <c r="P190" i="14"/>
  <c r="BI188" i="14"/>
  <c r="BH188" i="14"/>
  <c r="BG188" i="14"/>
  <c r="BE188" i="14"/>
  <c r="T188" i="14"/>
  <c r="R188" i="14"/>
  <c r="P188" i="14"/>
  <c r="BI183" i="14"/>
  <c r="BH183" i="14"/>
  <c r="BG183" i="14"/>
  <c r="BE183" i="14"/>
  <c r="T183" i="14"/>
  <c r="R183" i="14"/>
  <c r="P183" i="14"/>
  <c r="BI181" i="14"/>
  <c r="BH181" i="14"/>
  <c r="BG181" i="14"/>
  <c r="BE181" i="14"/>
  <c r="T181" i="14"/>
  <c r="R181" i="14"/>
  <c r="P181" i="14"/>
  <c r="BI179" i="14"/>
  <c r="BH179" i="14"/>
  <c r="BG179" i="14"/>
  <c r="BE179" i="14"/>
  <c r="T179" i="14"/>
  <c r="R179" i="14"/>
  <c r="P179" i="14"/>
  <c r="BI173" i="14"/>
  <c r="BH173" i="14"/>
  <c r="BG173" i="14"/>
  <c r="BE173" i="14"/>
  <c r="T173" i="14"/>
  <c r="R173" i="14"/>
  <c r="P173" i="14"/>
  <c r="BI172" i="14"/>
  <c r="BH172" i="14"/>
  <c r="BG172" i="14"/>
  <c r="BE172" i="14"/>
  <c r="T172" i="14"/>
  <c r="R172" i="14"/>
  <c r="P172" i="14"/>
  <c r="BI169" i="14"/>
  <c r="BH169" i="14"/>
  <c r="BG169" i="14"/>
  <c r="BE169" i="14"/>
  <c r="T169" i="14"/>
  <c r="R169" i="14"/>
  <c r="P169" i="14"/>
  <c r="BI167" i="14"/>
  <c r="BH167" i="14"/>
  <c r="BG167" i="14"/>
  <c r="BE167" i="14"/>
  <c r="T167" i="14"/>
  <c r="R167" i="14"/>
  <c r="P167" i="14"/>
  <c r="BI166" i="14"/>
  <c r="BH166" i="14"/>
  <c r="BG166" i="14"/>
  <c r="BE166" i="14"/>
  <c r="T166" i="14"/>
  <c r="R166" i="14"/>
  <c r="P166" i="14"/>
  <c r="BI161" i="14"/>
  <c r="BH161" i="14"/>
  <c r="BG161" i="14"/>
  <c r="BE161" i="14"/>
  <c r="T161" i="14"/>
  <c r="R161" i="14"/>
  <c r="P161" i="14"/>
  <c r="BI159" i="14"/>
  <c r="BH159" i="14"/>
  <c r="BG159" i="14"/>
  <c r="BE159" i="14"/>
  <c r="T159" i="14"/>
  <c r="R159" i="14"/>
  <c r="P159" i="14"/>
  <c r="BI156" i="14"/>
  <c r="BH156" i="14"/>
  <c r="BG156" i="14"/>
  <c r="BE156" i="14"/>
  <c r="T156" i="14"/>
  <c r="R156" i="14"/>
  <c r="P156" i="14"/>
  <c r="BI154" i="14"/>
  <c r="BH154" i="14"/>
  <c r="BG154" i="14"/>
  <c r="BE154" i="14"/>
  <c r="T154" i="14"/>
  <c r="R154" i="14"/>
  <c r="P154" i="14"/>
  <c r="BI152" i="14"/>
  <c r="BH152" i="14"/>
  <c r="BG152" i="14"/>
  <c r="BE152" i="14"/>
  <c r="T152" i="14"/>
  <c r="R152" i="14"/>
  <c r="P152" i="14"/>
  <c r="BI147" i="14"/>
  <c r="BH147" i="14"/>
  <c r="BG147" i="14"/>
  <c r="BE147" i="14"/>
  <c r="T147" i="14"/>
  <c r="R147" i="14"/>
  <c r="P147" i="14"/>
  <c r="BI145" i="14"/>
  <c r="BH145" i="14"/>
  <c r="BG145" i="14"/>
  <c r="BE145" i="14"/>
  <c r="T145" i="14"/>
  <c r="R145" i="14"/>
  <c r="P145" i="14"/>
  <c r="BI142" i="14"/>
  <c r="BH142" i="14"/>
  <c r="BG142" i="14"/>
  <c r="BE142" i="14"/>
  <c r="T142" i="14"/>
  <c r="R142" i="14"/>
  <c r="P142" i="14"/>
  <c r="BI139" i="14"/>
  <c r="BH139" i="14"/>
  <c r="BG139" i="14"/>
  <c r="BE139" i="14"/>
  <c r="T139" i="14"/>
  <c r="T138" i="14"/>
  <c r="R139" i="14"/>
  <c r="R138" i="14"/>
  <c r="P139" i="14"/>
  <c r="P138" i="14"/>
  <c r="BI130" i="14"/>
  <c r="BH130" i="14"/>
  <c r="BG130" i="14"/>
  <c r="BE130" i="14"/>
  <c r="T130" i="14"/>
  <c r="R130" i="14"/>
  <c r="P130" i="14"/>
  <c r="BI129" i="14"/>
  <c r="BH129" i="14"/>
  <c r="BG129" i="14"/>
  <c r="BE129" i="14"/>
  <c r="T129" i="14"/>
  <c r="R129" i="14"/>
  <c r="P129" i="14"/>
  <c r="BI126" i="14"/>
  <c r="BH126" i="14"/>
  <c r="BG126" i="14"/>
  <c r="BE126" i="14"/>
  <c r="T126" i="14"/>
  <c r="R126" i="14"/>
  <c r="P126" i="14"/>
  <c r="BI119" i="14"/>
  <c r="BH119" i="14"/>
  <c r="BG119" i="14"/>
  <c r="BE119" i="14"/>
  <c r="T119" i="14"/>
  <c r="R119" i="14"/>
  <c r="P119" i="14"/>
  <c r="BI116" i="14"/>
  <c r="BH116" i="14"/>
  <c r="BG116" i="14"/>
  <c r="BE116" i="14"/>
  <c r="T116" i="14"/>
  <c r="R116" i="14"/>
  <c r="P116" i="14"/>
  <c r="BI109" i="14"/>
  <c r="BH109" i="14"/>
  <c r="BG109" i="14"/>
  <c r="BE109" i="14"/>
  <c r="T109" i="14"/>
  <c r="R109" i="14"/>
  <c r="P109" i="14"/>
  <c r="BI108" i="14"/>
  <c r="BH108" i="14"/>
  <c r="BG108" i="14"/>
  <c r="BE108" i="14"/>
  <c r="T108" i="14"/>
  <c r="R108" i="14"/>
  <c r="P108" i="14"/>
  <c r="BI105" i="14"/>
  <c r="BH105" i="14"/>
  <c r="BG105" i="14"/>
  <c r="BE105" i="14"/>
  <c r="T105" i="14"/>
  <c r="R105" i="14"/>
  <c r="P105" i="14"/>
  <c r="BI104" i="14"/>
  <c r="BH104" i="14"/>
  <c r="BG104" i="14"/>
  <c r="BE104" i="14"/>
  <c r="T104" i="14"/>
  <c r="R104" i="14"/>
  <c r="P104" i="14"/>
  <c r="BI101" i="14"/>
  <c r="BH101" i="14"/>
  <c r="BG101" i="14"/>
  <c r="BE101" i="14"/>
  <c r="T101" i="14"/>
  <c r="R101" i="14"/>
  <c r="P101" i="14"/>
  <c r="BI98" i="14"/>
  <c r="BH98" i="14"/>
  <c r="BG98" i="14"/>
  <c r="BE98" i="14"/>
  <c r="T98" i="14"/>
  <c r="R98" i="14"/>
  <c r="P98" i="14"/>
  <c r="BI95" i="14"/>
  <c r="BH95" i="14"/>
  <c r="BG95" i="14"/>
  <c r="BE95" i="14"/>
  <c r="T95" i="14"/>
  <c r="R95" i="14"/>
  <c r="P95" i="14"/>
  <c r="BI92" i="14"/>
  <c r="BH92" i="14"/>
  <c r="BG92" i="14"/>
  <c r="BE92" i="14"/>
  <c r="T92" i="14"/>
  <c r="R92" i="14"/>
  <c r="P92" i="14"/>
  <c r="J85" i="14"/>
  <c r="F85" i="14"/>
  <c r="F83" i="14"/>
  <c r="E81" i="14"/>
  <c r="J54" i="14"/>
  <c r="F54" i="14"/>
  <c r="F52" i="14"/>
  <c r="E50" i="14"/>
  <c r="J24" i="14"/>
  <c r="E24" i="14"/>
  <c r="J86" i="14"/>
  <c r="J23" i="14"/>
  <c r="J18" i="14"/>
  <c r="E18" i="14"/>
  <c r="F55" i="14"/>
  <c r="J17" i="14"/>
  <c r="J12" i="14"/>
  <c r="J52" i="14" s="1"/>
  <c r="E7" i="14"/>
  <c r="E79" i="14" s="1"/>
  <c r="J39" i="13"/>
  <c r="J38" i="13"/>
  <c r="AY68" i="1"/>
  <c r="J37" i="13"/>
  <c r="AX68" i="1"/>
  <c r="BI91" i="13"/>
  <c r="BH91" i="13"/>
  <c r="BG91" i="13"/>
  <c r="BE91" i="13"/>
  <c r="T91" i="13"/>
  <c r="R91" i="13"/>
  <c r="P91" i="13"/>
  <c r="BI90" i="13"/>
  <c r="BH90" i="13"/>
  <c r="BG90" i="13"/>
  <c r="BE90" i="13"/>
  <c r="T90" i="13"/>
  <c r="R90" i="13"/>
  <c r="P90" i="13"/>
  <c r="J83" i="13"/>
  <c r="F83" i="13"/>
  <c r="F81" i="13"/>
  <c r="E79" i="13"/>
  <c r="J58" i="13"/>
  <c r="F58" i="13"/>
  <c r="F56" i="13"/>
  <c r="E54" i="13"/>
  <c r="J26" i="13"/>
  <c r="E26" i="13"/>
  <c r="J84" i="13" s="1"/>
  <c r="J25" i="13"/>
  <c r="J20" i="13"/>
  <c r="E20" i="13"/>
  <c r="F84" i="13" s="1"/>
  <c r="J19" i="13"/>
  <c r="J14" i="13"/>
  <c r="J81" i="13"/>
  <c r="E7" i="13"/>
  <c r="E75" i="13"/>
  <c r="J41" i="12"/>
  <c r="J40" i="12"/>
  <c r="AY67" i="1" s="1"/>
  <c r="J39" i="12"/>
  <c r="AX67" i="1" s="1"/>
  <c r="BI108" i="12"/>
  <c r="BH108" i="12"/>
  <c r="BG108" i="12"/>
  <c r="BE108" i="12"/>
  <c r="T108" i="12"/>
  <c r="R108" i="12"/>
  <c r="P108" i="12"/>
  <c r="BI107" i="12"/>
  <c r="BH107" i="12"/>
  <c r="BG107" i="12"/>
  <c r="BE107" i="12"/>
  <c r="T107" i="12"/>
  <c r="R107" i="12"/>
  <c r="P107" i="12"/>
  <c r="BI106" i="12"/>
  <c r="BH106" i="12"/>
  <c r="BG106" i="12"/>
  <c r="BE106" i="12"/>
  <c r="T106" i="12"/>
  <c r="R106" i="12"/>
  <c r="P106" i="12"/>
  <c r="BI105" i="12"/>
  <c r="BH105" i="12"/>
  <c r="BG105" i="12"/>
  <c r="BE105" i="12"/>
  <c r="T105" i="12"/>
  <c r="R105" i="12"/>
  <c r="P105" i="12"/>
  <c r="BI104" i="12"/>
  <c r="BH104" i="12"/>
  <c r="BG104" i="12"/>
  <c r="BE104" i="12"/>
  <c r="T104" i="12"/>
  <c r="R104" i="12"/>
  <c r="P104" i="12"/>
  <c r="BI103" i="12"/>
  <c r="BH103" i="12"/>
  <c r="BG103" i="12"/>
  <c r="BE103" i="12"/>
  <c r="T103" i="12"/>
  <c r="R103" i="12"/>
  <c r="P103" i="12"/>
  <c r="BI102" i="12"/>
  <c r="BH102" i="12"/>
  <c r="BG102" i="12"/>
  <c r="BE102" i="12"/>
  <c r="T102" i="12"/>
  <c r="R102" i="12"/>
  <c r="P102" i="12"/>
  <c r="BI101" i="12"/>
  <c r="BH101" i="12"/>
  <c r="BG101" i="12"/>
  <c r="BE101" i="12"/>
  <c r="T101" i="12"/>
  <c r="R101" i="12"/>
  <c r="P101" i="12"/>
  <c r="BI100" i="12"/>
  <c r="BH100" i="12"/>
  <c r="BG100" i="12"/>
  <c r="BE100" i="12"/>
  <c r="T100" i="12"/>
  <c r="R100" i="12"/>
  <c r="P100" i="12"/>
  <c r="BI99" i="12"/>
  <c r="BH99" i="12"/>
  <c r="BG99" i="12"/>
  <c r="BE99" i="12"/>
  <c r="T99" i="12"/>
  <c r="R99" i="12"/>
  <c r="P99" i="12"/>
  <c r="BI98" i="12"/>
  <c r="BH98" i="12"/>
  <c r="BG98" i="12"/>
  <c r="BE98" i="12"/>
  <c r="T98" i="12"/>
  <c r="R98" i="12"/>
  <c r="P98" i="12"/>
  <c r="BI97" i="12"/>
  <c r="BH97" i="12"/>
  <c r="BG97" i="12"/>
  <c r="BE97" i="12"/>
  <c r="T97" i="12"/>
  <c r="R97" i="12"/>
  <c r="P97" i="12"/>
  <c r="BI96" i="12"/>
  <c r="BH96" i="12"/>
  <c r="BG96" i="12"/>
  <c r="BE96" i="12"/>
  <c r="T96" i="12"/>
  <c r="R96" i="12"/>
  <c r="P96" i="12"/>
  <c r="BI95" i="12"/>
  <c r="BH95" i="12"/>
  <c r="BG95" i="12"/>
  <c r="BE95" i="12"/>
  <c r="T95" i="12"/>
  <c r="R95" i="12"/>
  <c r="P95" i="12"/>
  <c r="BI94" i="12"/>
  <c r="BH94" i="12"/>
  <c r="BG94" i="12"/>
  <c r="BE94" i="12"/>
  <c r="T94" i="12"/>
  <c r="R94" i="12"/>
  <c r="P94" i="12"/>
  <c r="J88" i="12"/>
  <c r="F88" i="12"/>
  <c r="F86" i="12"/>
  <c r="E84" i="12"/>
  <c r="J62" i="12"/>
  <c r="F62" i="12"/>
  <c r="F60" i="12"/>
  <c r="E58" i="12"/>
  <c r="J28" i="12"/>
  <c r="E28" i="12"/>
  <c r="J89" i="12" s="1"/>
  <c r="J27" i="12"/>
  <c r="J22" i="12"/>
  <c r="E22" i="12"/>
  <c r="F63" i="12" s="1"/>
  <c r="J21" i="12"/>
  <c r="J16" i="12"/>
  <c r="J60" i="12"/>
  <c r="E7" i="12"/>
  <c r="E52" i="12"/>
  <c r="J41" i="11"/>
  <c r="J40" i="11"/>
  <c r="AY66" i="1" s="1"/>
  <c r="J39" i="11"/>
  <c r="AX66" i="1" s="1"/>
  <c r="BI109" i="11"/>
  <c r="BH109" i="11"/>
  <c r="BG109" i="11"/>
  <c r="BE109" i="11"/>
  <c r="T109" i="11"/>
  <c r="R109" i="11"/>
  <c r="P109" i="11"/>
  <c r="BI108" i="11"/>
  <c r="BH108" i="11"/>
  <c r="BG108" i="11"/>
  <c r="BE108" i="11"/>
  <c r="T108" i="11"/>
  <c r="R108" i="11"/>
  <c r="P108" i="11"/>
  <c r="BI107" i="11"/>
  <c r="BH107" i="11"/>
  <c r="BG107" i="11"/>
  <c r="BE107" i="11"/>
  <c r="T107" i="11"/>
  <c r="R107" i="11"/>
  <c r="P107" i="11"/>
  <c r="BI106" i="11"/>
  <c r="BH106" i="11"/>
  <c r="BG106" i="11"/>
  <c r="BE106" i="11"/>
  <c r="T106" i="11"/>
  <c r="R106" i="11"/>
  <c r="P106" i="11"/>
  <c r="BI105" i="11"/>
  <c r="BH105" i="11"/>
  <c r="BG105" i="11"/>
  <c r="BE105" i="11"/>
  <c r="T105" i="11"/>
  <c r="R105" i="11"/>
  <c r="P105" i="11"/>
  <c r="BI104" i="11"/>
  <c r="BH104" i="11"/>
  <c r="BG104" i="11"/>
  <c r="BE104" i="11"/>
  <c r="T104" i="11"/>
  <c r="R104" i="11"/>
  <c r="P104" i="11"/>
  <c r="BI103" i="11"/>
  <c r="BH103" i="11"/>
  <c r="BG103" i="11"/>
  <c r="BE103" i="11"/>
  <c r="T103" i="11"/>
  <c r="R103" i="11"/>
  <c r="P103" i="11"/>
  <c r="BI102" i="11"/>
  <c r="BH102" i="11"/>
  <c r="BG102" i="11"/>
  <c r="BE102" i="11"/>
  <c r="T102" i="11"/>
  <c r="R102" i="11"/>
  <c r="P102" i="11"/>
  <c r="BI101" i="11"/>
  <c r="BH101" i="11"/>
  <c r="BG101" i="11"/>
  <c r="BE101" i="11"/>
  <c r="T101" i="11"/>
  <c r="R101" i="11"/>
  <c r="P101" i="11"/>
  <c r="BI100" i="11"/>
  <c r="BH100" i="11"/>
  <c r="BG100" i="11"/>
  <c r="BE100" i="11"/>
  <c r="T100" i="11"/>
  <c r="R100" i="11"/>
  <c r="P100" i="11"/>
  <c r="BI99" i="11"/>
  <c r="BH99" i="11"/>
  <c r="BG99" i="11"/>
  <c r="BE99" i="11"/>
  <c r="T99" i="11"/>
  <c r="R99" i="11"/>
  <c r="P99" i="11"/>
  <c r="BI98" i="11"/>
  <c r="BH98" i="11"/>
  <c r="BG98" i="11"/>
  <c r="BE98" i="11"/>
  <c r="T98" i="11"/>
  <c r="R98" i="11"/>
  <c r="P98" i="11"/>
  <c r="BI97" i="11"/>
  <c r="BH97" i="11"/>
  <c r="BG97" i="11"/>
  <c r="BE97" i="11"/>
  <c r="T97" i="11"/>
  <c r="R97" i="11"/>
  <c r="P97" i="11"/>
  <c r="BI96" i="11"/>
  <c r="BH96" i="11"/>
  <c r="BG96" i="11"/>
  <c r="BE96" i="11"/>
  <c r="T96" i="11"/>
  <c r="R96" i="11"/>
  <c r="P96" i="11"/>
  <c r="BI95" i="11"/>
  <c r="BH95" i="11"/>
  <c r="BG95" i="11"/>
  <c r="BE95" i="11"/>
  <c r="T95" i="11"/>
  <c r="R95" i="11"/>
  <c r="P95" i="11"/>
  <c r="BI94" i="11"/>
  <c r="BH94" i="11"/>
  <c r="BG94" i="11"/>
  <c r="BE94" i="11"/>
  <c r="T94" i="11"/>
  <c r="R94" i="11"/>
  <c r="P94" i="11"/>
  <c r="J88" i="11"/>
  <c r="F88" i="11"/>
  <c r="F86" i="11"/>
  <c r="E84" i="11"/>
  <c r="J62" i="11"/>
  <c r="F62" i="11"/>
  <c r="F60" i="11"/>
  <c r="E58" i="11"/>
  <c r="J28" i="11"/>
  <c r="E28" i="11"/>
  <c r="J63" i="11"/>
  <c r="J27" i="11"/>
  <c r="J22" i="11"/>
  <c r="E22" i="11"/>
  <c r="F89" i="11"/>
  <c r="J21" i="11"/>
  <c r="J16" i="11"/>
  <c r="J86" i="11" s="1"/>
  <c r="E7" i="11"/>
  <c r="E52" i="11" s="1"/>
  <c r="J41" i="10"/>
  <c r="J40" i="10"/>
  <c r="AY65" i="1"/>
  <c r="J39" i="10"/>
  <c r="AX65" i="1"/>
  <c r="BI107" i="10"/>
  <c r="BH107" i="10"/>
  <c r="BG107" i="10"/>
  <c r="BE107" i="10"/>
  <c r="T107" i="10"/>
  <c r="R107" i="10"/>
  <c r="P107" i="10"/>
  <c r="BI106" i="10"/>
  <c r="BH106" i="10"/>
  <c r="BG106" i="10"/>
  <c r="BE106" i="10"/>
  <c r="T106" i="10"/>
  <c r="R106" i="10"/>
  <c r="P106" i="10"/>
  <c r="BI105" i="10"/>
  <c r="BH105" i="10"/>
  <c r="BG105" i="10"/>
  <c r="BE105" i="10"/>
  <c r="T105" i="10"/>
  <c r="R105" i="10"/>
  <c r="P105" i="10"/>
  <c r="BI104" i="10"/>
  <c r="BH104" i="10"/>
  <c r="BG104" i="10"/>
  <c r="BE104" i="10"/>
  <c r="T104" i="10"/>
  <c r="R104" i="10"/>
  <c r="P104" i="10"/>
  <c r="BI103" i="10"/>
  <c r="BH103" i="10"/>
  <c r="BG103" i="10"/>
  <c r="BE103" i="10"/>
  <c r="T103" i="10"/>
  <c r="R103" i="10"/>
  <c r="P103" i="10"/>
  <c r="BI102" i="10"/>
  <c r="BH102" i="10"/>
  <c r="BG102" i="10"/>
  <c r="BE102" i="10"/>
  <c r="T102" i="10"/>
  <c r="R102" i="10"/>
  <c r="P102" i="10"/>
  <c r="BI101" i="10"/>
  <c r="BH101" i="10"/>
  <c r="BG101" i="10"/>
  <c r="BE101" i="10"/>
  <c r="T101" i="10"/>
  <c r="R101" i="10"/>
  <c r="P101" i="10"/>
  <c r="BI100" i="10"/>
  <c r="BH100" i="10"/>
  <c r="BG100" i="10"/>
  <c r="BE100" i="10"/>
  <c r="T100" i="10"/>
  <c r="R100" i="10"/>
  <c r="P100" i="10"/>
  <c r="BI99" i="10"/>
  <c r="BH99" i="10"/>
  <c r="BG99" i="10"/>
  <c r="BE99" i="10"/>
  <c r="T99" i="10"/>
  <c r="R99" i="10"/>
  <c r="P99" i="10"/>
  <c r="BI98" i="10"/>
  <c r="BH98" i="10"/>
  <c r="BG98" i="10"/>
  <c r="BE98" i="10"/>
  <c r="T98" i="10"/>
  <c r="R98" i="10"/>
  <c r="P98" i="10"/>
  <c r="BI97" i="10"/>
  <c r="BH97" i="10"/>
  <c r="BG97" i="10"/>
  <c r="BE97" i="10"/>
  <c r="T97" i="10"/>
  <c r="R97" i="10"/>
  <c r="P97" i="10"/>
  <c r="BI96" i="10"/>
  <c r="BH96" i="10"/>
  <c r="BG96" i="10"/>
  <c r="BE96" i="10"/>
  <c r="T96" i="10"/>
  <c r="R96" i="10"/>
  <c r="P96" i="10"/>
  <c r="BI95" i="10"/>
  <c r="BH95" i="10"/>
  <c r="BG95" i="10"/>
  <c r="BE95" i="10"/>
  <c r="T95" i="10"/>
  <c r="R95" i="10"/>
  <c r="P95" i="10"/>
  <c r="BI94" i="10"/>
  <c r="BH94" i="10"/>
  <c r="BG94" i="10"/>
  <c r="BE94" i="10"/>
  <c r="T94" i="10"/>
  <c r="R94" i="10"/>
  <c r="P94" i="10"/>
  <c r="J88" i="10"/>
  <c r="F88" i="10"/>
  <c r="F86" i="10"/>
  <c r="E84" i="10"/>
  <c r="J62" i="10"/>
  <c r="F62" i="10"/>
  <c r="F60" i="10"/>
  <c r="E58" i="10"/>
  <c r="J28" i="10"/>
  <c r="E28" i="10"/>
  <c r="J89" i="10" s="1"/>
  <c r="J27" i="10"/>
  <c r="J22" i="10"/>
  <c r="E22" i="10"/>
  <c r="F89" i="10" s="1"/>
  <c r="J21" i="10"/>
  <c r="J16" i="10"/>
  <c r="J86" i="10"/>
  <c r="E7" i="10"/>
  <c r="E52" i="10"/>
  <c r="J41" i="9"/>
  <c r="J40" i="9"/>
  <c r="AY64" i="1" s="1"/>
  <c r="J39" i="9"/>
  <c r="AX64" i="1" s="1"/>
  <c r="BI107" i="9"/>
  <c r="BH107" i="9"/>
  <c r="BG107" i="9"/>
  <c r="BE107" i="9"/>
  <c r="T107" i="9"/>
  <c r="R107" i="9"/>
  <c r="P107" i="9"/>
  <c r="BI106" i="9"/>
  <c r="BH106" i="9"/>
  <c r="BG106" i="9"/>
  <c r="BE106" i="9"/>
  <c r="T106" i="9"/>
  <c r="R106" i="9"/>
  <c r="P106" i="9"/>
  <c r="BI105" i="9"/>
  <c r="BH105" i="9"/>
  <c r="BG105" i="9"/>
  <c r="BE105" i="9"/>
  <c r="T105" i="9"/>
  <c r="R105" i="9"/>
  <c r="P105" i="9"/>
  <c r="BI104" i="9"/>
  <c r="BH104" i="9"/>
  <c r="BG104" i="9"/>
  <c r="BE104" i="9"/>
  <c r="T104" i="9"/>
  <c r="R104" i="9"/>
  <c r="P104" i="9"/>
  <c r="BI103" i="9"/>
  <c r="BH103" i="9"/>
  <c r="BG103" i="9"/>
  <c r="BE103" i="9"/>
  <c r="T103" i="9"/>
  <c r="R103" i="9"/>
  <c r="P103" i="9"/>
  <c r="BI102" i="9"/>
  <c r="BH102" i="9"/>
  <c r="BG102" i="9"/>
  <c r="BE102" i="9"/>
  <c r="T102" i="9"/>
  <c r="R102" i="9"/>
  <c r="P102" i="9"/>
  <c r="BI101" i="9"/>
  <c r="BH101" i="9"/>
  <c r="BG101" i="9"/>
  <c r="BE101" i="9"/>
  <c r="T101" i="9"/>
  <c r="R101" i="9"/>
  <c r="P101" i="9"/>
  <c r="BI100" i="9"/>
  <c r="BH100" i="9"/>
  <c r="BG100" i="9"/>
  <c r="BE100" i="9"/>
  <c r="T100" i="9"/>
  <c r="R100" i="9"/>
  <c r="P100" i="9"/>
  <c r="BI99" i="9"/>
  <c r="BH99" i="9"/>
  <c r="BG99" i="9"/>
  <c r="BE99" i="9"/>
  <c r="T99" i="9"/>
  <c r="R99" i="9"/>
  <c r="P99" i="9"/>
  <c r="BI98" i="9"/>
  <c r="BH98" i="9"/>
  <c r="BG98" i="9"/>
  <c r="BE98" i="9"/>
  <c r="T98" i="9"/>
  <c r="R98" i="9"/>
  <c r="P98" i="9"/>
  <c r="BI97" i="9"/>
  <c r="BH97" i="9"/>
  <c r="BG97" i="9"/>
  <c r="BE97" i="9"/>
  <c r="T97" i="9"/>
  <c r="R97" i="9"/>
  <c r="P97" i="9"/>
  <c r="BI96" i="9"/>
  <c r="BH96" i="9"/>
  <c r="BG96" i="9"/>
  <c r="BE96" i="9"/>
  <c r="T96" i="9"/>
  <c r="R96" i="9"/>
  <c r="P96" i="9"/>
  <c r="BI95" i="9"/>
  <c r="BH95" i="9"/>
  <c r="BG95" i="9"/>
  <c r="BE95" i="9"/>
  <c r="T95" i="9"/>
  <c r="R95" i="9"/>
  <c r="P95" i="9"/>
  <c r="BI94" i="9"/>
  <c r="BH94" i="9"/>
  <c r="BG94" i="9"/>
  <c r="BE94" i="9"/>
  <c r="T94" i="9"/>
  <c r="R94" i="9"/>
  <c r="P94" i="9"/>
  <c r="J88" i="9"/>
  <c r="F88" i="9"/>
  <c r="F86" i="9"/>
  <c r="E84" i="9"/>
  <c r="J62" i="9"/>
  <c r="F62" i="9"/>
  <c r="F60" i="9"/>
  <c r="E58" i="9"/>
  <c r="J28" i="9"/>
  <c r="E28" i="9"/>
  <c r="J63" i="9"/>
  <c r="J27" i="9"/>
  <c r="J22" i="9"/>
  <c r="E22" i="9"/>
  <c r="F63" i="9"/>
  <c r="J21" i="9"/>
  <c r="J16" i="9"/>
  <c r="J60" i="9" s="1"/>
  <c r="E7" i="9"/>
  <c r="E78" i="9" s="1"/>
  <c r="J41" i="8"/>
  <c r="J40" i="8"/>
  <c r="AY63" i="1"/>
  <c r="J39" i="8"/>
  <c r="AX63" i="1"/>
  <c r="BI116" i="8"/>
  <c r="BH116" i="8"/>
  <c r="BG116" i="8"/>
  <c r="BE116" i="8"/>
  <c r="T116" i="8"/>
  <c r="R116" i="8"/>
  <c r="P116" i="8"/>
  <c r="BI115" i="8"/>
  <c r="BH115" i="8"/>
  <c r="BG115" i="8"/>
  <c r="BE115" i="8"/>
  <c r="T115" i="8"/>
  <c r="R115" i="8"/>
  <c r="P115" i="8"/>
  <c r="BI114" i="8"/>
  <c r="BH114" i="8"/>
  <c r="BG114" i="8"/>
  <c r="BE114" i="8"/>
  <c r="T114" i="8"/>
  <c r="R114" i="8"/>
  <c r="P114" i="8"/>
  <c r="BI113" i="8"/>
  <c r="BH113" i="8"/>
  <c r="BG113" i="8"/>
  <c r="BE113" i="8"/>
  <c r="T113" i="8"/>
  <c r="R113" i="8"/>
  <c r="P113" i="8"/>
  <c r="BI112" i="8"/>
  <c r="BH112" i="8"/>
  <c r="BG112" i="8"/>
  <c r="BE112" i="8"/>
  <c r="T112" i="8"/>
  <c r="R112" i="8"/>
  <c r="P112" i="8"/>
  <c r="BI111" i="8"/>
  <c r="BH111" i="8"/>
  <c r="BG111" i="8"/>
  <c r="BE111" i="8"/>
  <c r="T111" i="8"/>
  <c r="R111" i="8"/>
  <c r="P111" i="8"/>
  <c r="BI110" i="8"/>
  <c r="BH110" i="8"/>
  <c r="BG110" i="8"/>
  <c r="BE110" i="8"/>
  <c r="T110" i="8"/>
  <c r="R110" i="8"/>
  <c r="P110" i="8"/>
  <c r="BI109" i="8"/>
  <c r="BH109" i="8"/>
  <c r="BG109" i="8"/>
  <c r="BE109" i="8"/>
  <c r="T109" i="8"/>
  <c r="R109" i="8"/>
  <c r="P109" i="8"/>
  <c r="BI108" i="8"/>
  <c r="BH108" i="8"/>
  <c r="BG108" i="8"/>
  <c r="BE108" i="8"/>
  <c r="T108" i="8"/>
  <c r="R108" i="8"/>
  <c r="P108" i="8"/>
  <c r="BI107" i="8"/>
  <c r="BH107" i="8"/>
  <c r="BG107" i="8"/>
  <c r="BE107" i="8"/>
  <c r="T107" i="8"/>
  <c r="R107" i="8"/>
  <c r="P107" i="8"/>
  <c r="BI106" i="8"/>
  <c r="BH106" i="8"/>
  <c r="BG106" i="8"/>
  <c r="BE106" i="8"/>
  <c r="T106" i="8"/>
  <c r="R106" i="8"/>
  <c r="P106" i="8"/>
  <c r="BI105" i="8"/>
  <c r="BH105" i="8"/>
  <c r="BG105" i="8"/>
  <c r="BE105" i="8"/>
  <c r="T105" i="8"/>
  <c r="R105" i="8"/>
  <c r="P105" i="8"/>
  <c r="BI104" i="8"/>
  <c r="BH104" i="8"/>
  <c r="BG104" i="8"/>
  <c r="BE104" i="8"/>
  <c r="T104" i="8"/>
  <c r="R104" i="8"/>
  <c r="P104" i="8"/>
  <c r="BI103" i="8"/>
  <c r="BH103" i="8"/>
  <c r="BG103" i="8"/>
  <c r="BE103" i="8"/>
  <c r="T103" i="8"/>
  <c r="R103" i="8"/>
  <c r="P103" i="8"/>
  <c r="BI102" i="8"/>
  <c r="BH102" i="8"/>
  <c r="BG102" i="8"/>
  <c r="BE102" i="8"/>
  <c r="T102" i="8"/>
  <c r="R102" i="8"/>
  <c r="P102" i="8"/>
  <c r="BI101" i="8"/>
  <c r="BH101" i="8"/>
  <c r="BG101" i="8"/>
  <c r="BE101" i="8"/>
  <c r="T101" i="8"/>
  <c r="R101" i="8"/>
  <c r="P101" i="8"/>
  <c r="BI100" i="8"/>
  <c r="BH100" i="8"/>
  <c r="BG100" i="8"/>
  <c r="BE100" i="8"/>
  <c r="T100" i="8"/>
  <c r="R100" i="8"/>
  <c r="P100" i="8"/>
  <c r="BI99" i="8"/>
  <c r="BH99" i="8"/>
  <c r="BG99" i="8"/>
  <c r="BE99" i="8"/>
  <c r="T99" i="8"/>
  <c r="R99" i="8"/>
  <c r="P99" i="8"/>
  <c r="BI98" i="8"/>
  <c r="BH98" i="8"/>
  <c r="BG98" i="8"/>
  <c r="BE98" i="8"/>
  <c r="T98" i="8"/>
  <c r="R98" i="8"/>
  <c r="P98" i="8"/>
  <c r="BI97" i="8"/>
  <c r="BH97" i="8"/>
  <c r="BG97" i="8"/>
  <c r="BE97" i="8"/>
  <c r="T97" i="8"/>
  <c r="R97" i="8"/>
  <c r="P97" i="8"/>
  <c r="BI96" i="8"/>
  <c r="BH96" i="8"/>
  <c r="BG96" i="8"/>
  <c r="BE96" i="8"/>
  <c r="T96" i="8"/>
  <c r="R96" i="8"/>
  <c r="P96" i="8"/>
  <c r="BI95" i="8"/>
  <c r="BH95" i="8"/>
  <c r="BG95" i="8"/>
  <c r="BE95" i="8"/>
  <c r="T95" i="8"/>
  <c r="R95" i="8"/>
  <c r="P95" i="8"/>
  <c r="BI94" i="8"/>
  <c r="BH94" i="8"/>
  <c r="BG94" i="8"/>
  <c r="BE94" i="8"/>
  <c r="T94" i="8"/>
  <c r="R94" i="8"/>
  <c r="P94" i="8"/>
  <c r="J88" i="8"/>
  <c r="F88" i="8"/>
  <c r="F86" i="8"/>
  <c r="E84" i="8"/>
  <c r="J62" i="8"/>
  <c r="F62" i="8"/>
  <c r="F60" i="8"/>
  <c r="E58" i="8"/>
  <c r="J28" i="8"/>
  <c r="E28" i="8"/>
  <c r="J89" i="8"/>
  <c r="J27" i="8"/>
  <c r="J22" i="8"/>
  <c r="E22" i="8"/>
  <c r="F89" i="8"/>
  <c r="J21" i="8"/>
  <c r="J16" i="8"/>
  <c r="J86" i="8" s="1"/>
  <c r="E7" i="8"/>
  <c r="E52" i="8" s="1"/>
  <c r="J39" i="7"/>
  <c r="J38" i="7"/>
  <c r="AY61" i="1"/>
  <c r="J37" i="7"/>
  <c r="AX61" i="1"/>
  <c r="BI456" i="7"/>
  <c r="BH456" i="7"/>
  <c r="BG456" i="7"/>
  <c r="BE456" i="7"/>
  <c r="T456" i="7"/>
  <c r="R456" i="7"/>
  <c r="P456" i="7"/>
  <c r="BI455" i="7"/>
  <c r="BH455" i="7"/>
  <c r="BG455" i="7"/>
  <c r="BE455" i="7"/>
  <c r="T455" i="7"/>
  <c r="R455" i="7"/>
  <c r="P455" i="7"/>
  <c r="BI454" i="7"/>
  <c r="BH454" i="7"/>
  <c r="BG454" i="7"/>
  <c r="BE454" i="7"/>
  <c r="T454" i="7"/>
  <c r="R454" i="7"/>
  <c r="P454" i="7"/>
  <c r="BI453" i="7"/>
  <c r="BH453" i="7"/>
  <c r="BG453" i="7"/>
  <c r="BE453" i="7"/>
  <c r="T453" i="7"/>
  <c r="R453" i="7"/>
  <c r="P453" i="7"/>
  <c r="BI452" i="7"/>
  <c r="BH452" i="7"/>
  <c r="BG452" i="7"/>
  <c r="BE452" i="7"/>
  <c r="T452" i="7"/>
  <c r="R452" i="7"/>
  <c r="P452" i="7"/>
  <c r="BI451" i="7"/>
  <c r="BH451" i="7"/>
  <c r="BG451" i="7"/>
  <c r="BE451" i="7"/>
  <c r="T451" i="7"/>
  <c r="R451" i="7"/>
  <c r="P451" i="7"/>
  <c r="BI450" i="7"/>
  <c r="BH450" i="7"/>
  <c r="BG450" i="7"/>
  <c r="BE450" i="7"/>
  <c r="T450" i="7"/>
  <c r="R450" i="7"/>
  <c r="P450" i="7"/>
  <c r="BI449" i="7"/>
  <c r="BH449" i="7"/>
  <c r="BG449" i="7"/>
  <c r="BE449" i="7"/>
  <c r="T449" i="7"/>
  <c r="R449" i="7"/>
  <c r="P449" i="7"/>
  <c r="BI448" i="7"/>
  <c r="BH448" i="7"/>
  <c r="BG448" i="7"/>
  <c r="BE448" i="7"/>
  <c r="T448" i="7"/>
  <c r="R448" i="7"/>
  <c r="P448" i="7"/>
  <c r="BI447" i="7"/>
  <c r="BH447" i="7"/>
  <c r="BG447" i="7"/>
  <c r="BE447" i="7"/>
  <c r="T447" i="7"/>
  <c r="R447" i="7"/>
  <c r="P447" i="7"/>
  <c r="BI446" i="7"/>
  <c r="BH446" i="7"/>
  <c r="BG446" i="7"/>
  <c r="BE446" i="7"/>
  <c r="T446" i="7"/>
  <c r="R446" i="7"/>
  <c r="P446" i="7"/>
  <c r="BI445" i="7"/>
  <c r="BH445" i="7"/>
  <c r="BG445" i="7"/>
  <c r="BE445" i="7"/>
  <c r="T445" i="7"/>
  <c r="R445" i="7"/>
  <c r="P445" i="7"/>
  <c r="BI444" i="7"/>
  <c r="BH444" i="7"/>
  <c r="BG444" i="7"/>
  <c r="BE444" i="7"/>
  <c r="T444" i="7"/>
  <c r="R444" i="7"/>
  <c r="P444" i="7"/>
  <c r="BI443" i="7"/>
  <c r="BH443" i="7"/>
  <c r="BG443" i="7"/>
  <c r="BE443" i="7"/>
  <c r="T443" i="7"/>
  <c r="R443" i="7"/>
  <c r="P443" i="7"/>
  <c r="BI441" i="7"/>
  <c r="BH441" i="7"/>
  <c r="BG441" i="7"/>
  <c r="BE441" i="7"/>
  <c r="T441" i="7"/>
  <c r="R441" i="7"/>
  <c r="P441" i="7"/>
  <c r="BI440" i="7"/>
  <c r="BH440" i="7"/>
  <c r="BG440" i="7"/>
  <c r="BE440" i="7"/>
  <c r="T440" i="7"/>
  <c r="R440" i="7"/>
  <c r="P440" i="7"/>
  <c r="BI439" i="7"/>
  <c r="BH439" i="7"/>
  <c r="BG439" i="7"/>
  <c r="BE439" i="7"/>
  <c r="T439" i="7"/>
  <c r="R439" i="7"/>
  <c r="P439" i="7"/>
  <c r="BI438" i="7"/>
  <c r="BH438" i="7"/>
  <c r="BG438" i="7"/>
  <c r="BE438" i="7"/>
  <c r="T438" i="7"/>
  <c r="R438" i="7"/>
  <c r="P438" i="7"/>
  <c r="BI437" i="7"/>
  <c r="BH437" i="7"/>
  <c r="BG437" i="7"/>
  <c r="BE437" i="7"/>
  <c r="T437" i="7"/>
  <c r="R437" i="7"/>
  <c r="P437" i="7"/>
  <c r="BI436" i="7"/>
  <c r="BH436" i="7"/>
  <c r="BG436" i="7"/>
  <c r="BE436" i="7"/>
  <c r="T436" i="7"/>
  <c r="R436" i="7"/>
  <c r="P436" i="7"/>
  <c r="BI435" i="7"/>
  <c r="BH435" i="7"/>
  <c r="BG435" i="7"/>
  <c r="BE435" i="7"/>
  <c r="T435" i="7"/>
  <c r="R435" i="7"/>
  <c r="P435" i="7"/>
  <c r="BI434" i="7"/>
  <c r="BH434" i="7"/>
  <c r="BG434" i="7"/>
  <c r="BE434" i="7"/>
  <c r="T434" i="7"/>
  <c r="R434" i="7"/>
  <c r="P434" i="7"/>
  <c r="BI433" i="7"/>
  <c r="BH433" i="7"/>
  <c r="BG433" i="7"/>
  <c r="BE433" i="7"/>
  <c r="T433" i="7"/>
  <c r="R433" i="7"/>
  <c r="P433" i="7"/>
  <c r="BI432" i="7"/>
  <c r="BH432" i="7"/>
  <c r="BG432" i="7"/>
  <c r="BE432" i="7"/>
  <c r="T432" i="7"/>
  <c r="R432" i="7"/>
  <c r="P432" i="7"/>
  <c r="BI431" i="7"/>
  <c r="BH431" i="7"/>
  <c r="BG431" i="7"/>
  <c r="BE431" i="7"/>
  <c r="T431" i="7"/>
  <c r="R431" i="7"/>
  <c r="P431" i="7"/>
  <c r="BI430" i="7"/>
  <c r="BH430" i="7"/>
  <c r="BG430" i="7"/>
  <c r="BE430" i="7"/>
  <c r="T430" i="7"/>
  <c r="R430" i="7"/>
  <c r="P430" i="7"/>
  <c r="BI429" i="7"/>
  <c r="BH429" i="7"/>
  <c r="BG429" i="7"/>
  <c r="BE429" i="7"/>
  <c r="T429" i="7"/>
  <c r="R429" i="7"/>
  <c r="P429" i="7"/>
  <c r="BI428" i="7"/>
  <c r="BH428" i="7"/>
  <c r="BG428" i="7"/>
  <c r="BE428" i="7"/>
  <c r="T428" i="7"/>
  <c r="R428" i="7"/>
  <c r="P428" i="7"/>
  <c r="BI426" i="7"/>
  <c r="BH426" i="7"/>
  <c r="BG426" i="7"/>
  <c r="BE426" i="7"/>
  <c r="T426" i="7"/>
  <c r="R426" i="7"/>
  <c r="P426" i="7"/>
  <c r="BI425" i="7"/>
  <c r="BH425" i="7"/>
  <c r="BG425" i="7"/>
  <c r="BE425" i="7"/>
  <c r="T425" i="7"/>
  <c r="R425" i="7"/>
  <c r="P425" i="7"/>
  <c r="BI424" i="7"/>
  <c r="BH424" i="7"/>
  <c r="BG424" i="7"/>
  <c r="BE424" i="7"/>
  <c r="T424" i="7"/>
  <c r="R424" i="7"/>
  <c r="P424" i="7"/>
  <c r="BI423" i="7"/>
  <c r="BH423" i="7"/>
  <c r="BG423" i="7"/>
  <c r="BE423" i="7"/>
  <c r="T423" i="7"/>
  <c r="R423" i="7"/>
  <c r="P423" i="7"/>
  <c r="BI422" i="7"/>
  <c r="BH422" i="7"/>
  <c r="BG422" i="7"/>
  <c r="BE422" i="7"/>
  <c r="T422" i="7"/>
  <c r="R422" i="7"/>
  <c r="P422" i="7"/>
  <c r="BI421" i="7"/>
  <c r="BH421" i="7"/>
  <c r="BG421" i="7"/>
  <c r="BE421" i="7"/>
  <c r="T421" i="7"/>
  <c r="R421" i="7"/>
  <c r="P421" i="7"/>
  <c r="BI420" i="7"/>
  <c r="BH420" i="7"/>
  <c r="BG420" i="7"/>
  <c r="BE420" i="7"/>
  <c r="T420" i="7"/>
  <c r="R420" i="7"/>
  <c r="P420" i="7"/>
  <c r="BI419" i="7"/>
  <c r="BH419" i="7"/>
  <c r="BG419" i="7"/>
  <c r="BE419" i="7"/>
  <c r="T419" i="7"/>
  <c r="R419" i="7"/>
  <c r="P419" i="7"/>
  <c r="BI418" i="7"/>
  <c r="BH418" i="7"/>
  <c r="BG418" i="7"/>
  <c r="BE418" i="7"/>
  <c r="T418" i="7"/>
  <c r="R418" i="7"/>
  <c r="P418" i="7"/>
  <c r="BI417" i="7"/>
  <c r="BH417" i="7"/>
  <c r="BG417" i="7"/>
  <c r="BE417" i="7"/>
  <c r="T417" i="7"/>
  <c r="R417" i="7"/>
  <c r="P417" i="7"/>
  <c r="BI416" i="7"/>
  <c r="BH416" i="7"/>
  <c r="BG416" i="7"/>
  <c r="BE416" i="7"/>
  <c r="T416" i="7"/>
  <c r="R416" i="7"/>
  <c r="P416" i="7"/>
  <c r="BI415" i="7"/>
  <c r="BH415" i="7"/>
  <c r="BG415" i="7"/>
  <c r="BE415" i="7"/>
  <c r="T415" i="7"/>
  <c r="R415" i="7"/>
  <c r="P415" i="7"/>
  <c r="BI414" i="7"/>
  <c r="BH414" i="7"/>
  <c r="BG414" i="7"/>
  <c r="BE414" i="7"/>
  <c r="T414" i="7"/>
  <c r="R414" i="7"/>
  <c r="P414" i="7"/>
  <c r="BI413" i="7"/>
  <c r="BH413" i="7"/>
  <c r="BG413" i="7"/>
  <c r="BE413" i="7"/>
  <c r="T413" i="7"/>
  <c r="R413" i="7"/>
  <c r="P413" i="7"/>
  <c r="BI412" i="7"/>
  <c r="BH412" i="7"/>
  <c r="BG412" i="7"/>
  <c r="BE412" i="7"/>
  <c r="T412" i="7"/>
  <c r="R412" i="7"/>
  <c r="P412" i="7"/>
  <c r="BI410" i="7"/>
  <c r="BH410" i="7"/>
  <c r="BG410" i="7"/>
  <c r="BE410" i="7"/>
  <c r="T410" i="7"/>
  <c r="R410" i="7"/>
  <c r="P410" i="7"/>
  <c r="BI409" i="7"/>
  <c r="BH409" i="7"/>
  <c r="BG409" i="7"/>
  <c r="BE409" i="7"/>
  <c r="T409" i="7"/>
  <c r="R409" i="7"/>
  <c r="P409" i="7"/>
  <c r="BI408" i="7"/>
  <c r="BH408" i="7"/>
  <c r="BG408" i="7"/>
  <c r="BE408" i="7"/>
  <c r="T408" i="7"/>
  <c r="R408" i="7"/>
  <c r="P408" i="7"/>
  <c r="BI407" i="7"/>
  <c r="BH407" i="7"/>
  <c r="BG407" i="7"/>
  <c r="BE407" i="7"/>
  <c r="T407" i="7"/>
  <c r="R407" i="7"/>
  <c r="P407" i="7"/>
  <c r="BI406" i="7"/>
  <c r="BH406" i="7"/>
  <c r="BG406" i="7"/>
  <c r="BE406" i="7"/>
  <c r="T406" i="7"/>
  <c r="R406" i="7"/>
  <c r="P406" i="7"/>
  <c r="BI405" i="7"/>
  <c r="BH405" i="7"/>
  <c r="BG405" i="7"/>
  <c r="BE405" i="7"/>
  <c r="T405" i="7"/>
  <c r="R405" i="7"/>
  <c r="P405" i="7"/>
  <c r="BI404" i="7"/>
  <c r="BH404" i="7"/>
  <c r="BG404" i="7"/>
  <c r="BE404" i="7"/>
  <c r="T404" i="7"/>
  <c r="R404" i="7"/>
  <c r="P404" i="7"/>
  <c r="BI403" i="7"/>
  <c r="BH403" i="7"/>
  <c r="BG403" i="7"/>
  <c r="BE403" i="7"/>
  <c r="T403" i="7"/>
  <c r="R403" i="7"/>
  <c r="P403" i="7"/>
  <c r="BI402" i="7"/>
  <c r="BH402" i="7"/>
  <c r="BG402" i="7"/>
  <c r="BE402" i="7"/>
  <c r="T402" i="7"/>
  <c r="R402" i="7"/>
  <c r="P402" i="7"/>
  <c r="BI401" i="7"/>
  <c r="BH401" i="7"/>
  <c r="BG401" i="7"/>
  <c r="BE401" i="7"/>
  <c r="T401" i="7"/>
  <c r="R401" i="7"/>
  <c r="P401" i="7"/>
  <c r="BI400" i="7"/>
  <c r="BH400" i="7"/>
  <c r="BG400" i="7"/>
  <c r="BE400" i="7"/>
  <c r="T400" i="7"/>
  <c r="R400" i="7"/>
  <c r="P400" i="7"/>
  <c r="BI399" i="7"/>
  <c r="BH399" i="7"/>
  <c r="BG399" i="7"/>
  <c r="BE399" i="7"/>
  <c r="T399" i="7"/>
  <c r="R399" i="7"/>
  <c r="P399" i="7"/>
  <c r="BI398" i="7"/>
  <c r="BH398" i="7"/>
  <c r="BG398" i="7"/>
  <c r="BE398" i="7"/>
  <c r="T398" i="7"/>
  <c r="R398" i="7"/>
  <c r="P398" i="7"/>
  <c r="BI397" i="7"/>
  <c r="BH397" i="7"/>
  <c r="BG397" i="7"/>
  <c r="BE397" i="7"/>
  <c r="T397" i="7"/>
  <c r="R397" i="7"/>
  <c r="P397" i="7"/>
  <c r="BI396" i="7"/>
  <c r="BH396" i="7"/>
  <c r="BG396" i="7"/>
  <c r="BE396" i="7"/>
  <c r="T396" i="7"/>
  <c r="R396" i="7"/>
  <c r="P396" i="7"/>
  <c r="BI395" i="7"/>
  <c r="BH395" i="7"/>
  <c r="BG395" i="7"/>
  <c r="BE395" i="7"/>
  <c r="T395" i="7"/>
  <c r="R395" i="7"/>
  <c r="P395" i="7"/>
  <c r="BI393" i="7"/>
  <c r="BH393" i="7"/>
  <c r="BG393" i="7"/>
  <c r="BE393" i="7"/>
  <c r="T393" i="7"/>
  <c r="R393" i="7"/>
  <c r="P393" i="7"/>
  <c r="BI392" i="7"/>
  <c r="BH392" i="7"/>
  <c r="BG392" i="7"/>
  <c r="BE392" i="7"/>
  <c r="T392" i="7"/>
  <c r="R392" i="7"/>
  <c r="P392" i="7"/>
  <c r="BI391" i="7"/>
  <c r="BH391" i="7"/>
  <c r="BG391" i="7"/>
  <c r="BE391" i="7"/>
  <c r="T391" i="7"/>
  <c r="R391" i="7"/>
  <c r="P391" i="7"/>
  <c r="BI390" i="7"/>
  <c r="BH390" i="7"/>
  <c r="BG390" i="7"/>
  <c r="BE390" i="7"/>
  <c r="T390" i="7"/>
  <c r="R390" i="7"/>
  <c r="P390" i="7"/>
  <c r="BI389" i="7"/>
  <c r="BH389" i="7"/>
  <c r="BG389" i="7"/>
  <c r="BE389" i="7"/>
  <c r="T389" i="7"/>
  <c r="R389" i="7"/>
  <c r="P389" i="7"/>
  <c r="BI388" i="7"/>
  <c r="BH388" i="7"/>
  <c r="BG388" i="7"/>
  <c r="BE388" i="7"/>
  <c r="T388" i="7"/>
  <c r="R388" i="7"/>
  <c r="P388" i="7"/>
  <c r="BI387" i="7"/>
  <c r="BH387" i="7"/>
  <c r="BG387" i="7"/>
  <c r="BE387" i="7"/>
  <c r="T387" i="7"/>
  <c r="R387" i="7"/>
  <c r="P387" i="7"/>
  <c r="BI386" i="7"/>
  <c r="BH386" i="7"/>
  <c r="BG386" i="7"/>
  <c r="BE386" i="7"/>
  <c r="T386" i="7"/>
  <c r="R386" i="7"/>
  <c r="P386" i="7"/>
  <c r="BI385" i="7"/>
  <c r="BH385" i="7"/>
  <c r="BG385" i="7"/>
  <c r="BE385" i="7"/>
  <c r="T385" i="7"/>
  <c r="R385" i="7"/>
  <c r="P385" i="7"/>
  <c r="BI384" i="7"/>
  <c r="BH384" i="7"/>
  <c r="BG384" i="7"/>
  <c r="BE384" i="7"/>
  <c r="T384" i="7"/>
  <c r="R384" i="7"/>
  <c r="P384" i="7"/>
  <c r="BI383" i="7"/>
  <c r="BH383" i="7"/>
  <c r="BG383" i="7"/>
  <c r="BE383" i="7"/>
  <c r="T383" i="7"/>
  <c r="R383" i="7"/>
  <c r="P383" i="7"/>
  <c r="BI382" i="7"/>
  <c r="BH382" i="7"/>
  <c r="BG382" i="7"/>
  <c r="BE382" i="7"/>
  <c r="T382" i="7"/>
  <c r="R382" i="7"/>
  <c r="P382" i="7"/>
  <c r="BI381" i="7"/>
  <c r="BH381" i="7"/>
  <c r="BG381" i="7"/>
  <c r="BE381" i="7"/>
  <c r="T381" i="7"/>
  <c r="R381" i="7"/>
  <c r="P381" i="7"/>
  <c r="BI380" i="7"/>
  <c r="BH380" i="7"/>
  <c r="BG380" i="7"/>
  <c r="BE380" i="7"/>
  <c r="T380" i="7"/>
  <c r="R380" i="7"/>
  <c r="P380" i="7"/>
  <c r="BI379" i="7"/>
  <c r="BH379" i="7"/>
  <c r="BG379" i="7"/>
  <c r="BE379" i="7"/>
  <c r="T379" i="7"/>
  <c r="R379" i="7"/>
  <c r="P379" i="7"/>
  <c r="BI378" i="7"/>
  <c r="BH378" i="7"/>
  <c r="BG378" i="7"/>
  <c r="BE378" i="7"/>
  <c r="T378" i="7"/>
  <c r="R378" i="7"/>
  <c r="P378" i="7"/>
  <c r="BI377" i="7"/>
  <c r="BH377" i="7"/>
  <c r="BG377" i="7"/>
  <c r="BE377" i="7"/>
  <c r="T377" i="7"/>
  <c r="R377" i="7"/>
  <c r="P377" i="7"/>
  <c r="BI376" i="7"/>
  <c r="BH376" i="7"/>
  <c r="BG376" i="7"/>
  <c r="BE376" i="7"/>
  <c r="T376" i="7"/>
  <c r="R376" i="7"/>
  <c r="P376" i="7"/>
  <c r="BI375" i="7"/>
  <c r="BH375" i="7"/>
  <c r="BG375" i="7"/>
  <c r="BE375" i="7"/>
  <c r="T375" i="7"/>
  <c r="R375" i="7"/>
  <c r="P375" i="7"/>
  <c r="BI374" i="7"/>
  <c r="BH374" i="7"/>
  <c r="BG374" i="7"/>
  <c r="BE374" i="7"/>
  <c r="T374" i="7"/>
  <c r="R374" i="7"/>
  <c r="P374" i="7"/>
  <c r="BI373" i="7"/>
  <c r="BH373" i="7"/>
  <c r="BG373" i="7"/>
  <c r="BE373" i="7"/>
  <c r="T373" i="7"/>
  <c r="R373" i="7"/>
  <c r="P373" i="7"/>
  <c r="BI372" i="7"/>
  <c r="BH372" i="7"/>
  <c r="BG372" i="7"/>
  <c r="BE372" i="7"/>
  <c r="T372" i="7"/>
  <c r="R372" i="7"/>
  <c r="P372" i="7"/>
  <c r="BI371" i="7"/>
  <c r="BH371" i="7"/>
  <c r="BG371" i="7"/>
  <c r="BE371" i="7"/>
  <c r="T371" i="7"/>
  <c r="R371" i="7"/>
  <c r="P371" i="7"/>
  <c r="BI370" i="7"/>
  <c r="BH370" i="7"/>
  <c r="BG370" i="7"/>
  <c r="BE370" i="7"/>
  <c r="T370" i="7"/>
  <c r="R370" i="7"/>
  <c r="P370" i="7"/>
  <c r="BI368" i="7"/>
  <c r="BH368" i="7"/>
  <c r="BG368" i="7"/>
  <c r="BE368" i="7"/>
  <c r="T368" i="7"/>
  <c r="R368" i="7"/>
  <c r="P368" i="7"/>
  <c r="BI367" i="7"/>
  <c r="BH367" i="7"/>
  <c r="BG367" i="7"/>
  <c r="BE367" i="7"/>
  <c r="T367" i="7"/>
  <c r="R367" i="7"/>
  <c r="P367" i="7"/>
  <c r="BI366" i="7"/>
  <c r="BH366" i="7"/>
  <c r="BG366" i="7"/>
  <c r="BE366" i="7"/>
  <c r="T366" i="7"/>
  <c r="R366" i="7"/>
  <c r="P366" i="7"/>
  <c r="BI365" i="7"/>
  <c r="BH365" i="7"/>
  <c r="BG365" i="7"/>
  <c r="BE365" i="7"/>
  <c r="T365" i="7"/>
  <c r="R365" i="7"/>
  <c r="P365" i="7"/>
  <c r="BI364" i="7"/>
  <c r="BH364" i="7"/>
  <c r="BG364" i="7"/>
  <c r="BE364" i="7"/>
  <c r="T364" i="7"/>
  <c r="R364" i="7"/>
  <c r="P364" i="7"/>
  <c r="BI363" i="7"/>
  <c r="BH363" i="7"/>
  <c r="BG363" i="7"/>
  <c r="BE363" i="7"/>
  <c r="T363" i="7"/>
  <c r="R363" i="7"/>
  <c r="P363" i="7"/>
  <c r="BI362" i="7"/>
  <c r="BH362" i="7"/>
  <c r="BG362" i="7"/>
  <c r="BE362" i="7"/>
  <c r="T362" i="7"/>
  <c r="R362" i="7"/>
  <c r="P362" i="7"/>
  <c r="BI361" i="7"/>
  <c r="BH361" i="7"/>
  <c r="BG361" i="7"/>
  <c r="BE361" i="7"/>
  <c r="T361" i="7"/>
  <c r="R361" i="7"/>
  <c r="P361" i="7"/>
  <c r="BI360" i="7"/>
  <c r="BH360" i="7"/>
  <c r="BG360" i="7"/>
  <c r="BE360" i="7"/>
  <c r="T360" i="7"/>
  <c r="R360" i="7"/>
  <c r="P360" i="7"/>
  <c r="BI359" i="7"/>
  <c r="BH359" i="7"/>
  <c r="BG359" i="7"/>
  <c r="BE359" i="7"/>
  <c r="T359" i="7"/>
  <c r="R359" i="7"/>
  <c r="P359" i="7"/>
  <c r="BI358" i="7"/>
  <c r="BH358" i="7"/>
  <c r="BG358" i="7"/>
  <c r="BE358" i="7"/>
  <c r="T358" i="7"/>
  <c r="R358" i="7"/>
  <c r="P358" i="7"/>
  <c r="BI357" i="7"/>
  <c r="BH357" i="7"/>
  <c r="BG357" i="7"/>
  <c r="BE357" i="7"/>
  <c r="T357" i="7"/>
  <c r="R357" i="7"/>
  <c r="P357" i="7"/>
  <c r="BI356" i="7"/>
  <c r="BH356" i="7"/>
  <c r="BG356" i="7"/>
  <c r="BE356" i="7"/>
  <c r="T356" i="7"/>
  <c r="R356" i="7"/>
  <c r="P356" i="7"/>
  <c r="BI355" i="7"/>
  <c r="BH355" i="7"/>
  <c r="BG355" i="7"/>
  <c r="BE355" i="7"/>
  <c r="T355" i="7"/>
  <c r="R355" i="7"/>
  <c r="P355" i="7"/>
  <c r="BI354" i="7"/>
  <c r="BH354" i="7"/>
  <c r="BG354" i="7"/>
  <c r="BE354" i="7"/>
  <c r="T354" i="7"/>
  <c r="R354" i="7"/>
  <c r="P354" i="7"/>
  <c r="BI353" i="7"/>
  <c r="BH353" i="7"/>
  <c r="BG353" i="7"/>
  <c r="BE353" i="7"/>
  <c r="T353" i="7"/>
  <c r="R353" i="7"/>
  <c r="P353" i="7"/>
  <c r="BI352" i="7"/>
  <c r="BH352" i="7"/>
  <c r="BG352" i="7"/>
  <c r="BE352" i="7"/>
  <c r="T352" i="7"/>
  <c r="R352" i="7"/>
  <c r="P352" i="7"/>
  <c r="BI351" i="7"/>
  <c r="BH351" i="7"/>
  <c r="BG351" i="7"/>
  <c r="BE351" i="7"/>
  <c r="T351" i="7"/>
  <c r="R351" i="7"/>
  <c r="P351" i="7"/>
  <c r="BI350" i="7"/>
  <c r="BH350" i="7"/>
  <c r="BG350" i="7"/>
  <c r="BE350" i="7"/>
  <c r="T350" i="7"/>
  <c r="R350" i="7"/>
  <c r="P350" i="7"/>
  <c r="BI349" i="7"/>
  <c r="BH349" i="7"/>
  <c r="BG349" i="7"/>
  <c r="BE349" i="7"/>
  <c r="T349" i="7"/>
  <c r="R349" i="7"/>
  <c r="P349" i="7"/>
  <c r="BI348" i="7"/>
  <c r="BH348" i="7"/>
  <c r="BG348" i="7"/>
  <c r="BE348" i="7"/>
  <c r="T348" i="7"/>
  <c r="R348" i="7"/>
  <c r="P348" i="7"/>
  <c r="BI347" i="7"/>
  <c r="BH347" i="7"/>
  <c r="BG347" i="7"/>
  <c r="BE347" i="7"/>
  <c r="T347" i="7"/>
  <c r="R347" i="7"/>
  <c r="P347" i="7"/>
  <c r="BI346" i="7"/>
  <c r="BH346" i="7"/>
  <c r="BG346" i="7"/>
  <c r="BE346" i="7"/>
  <c r="T346" i="7"/>
  <c r="R346" i="7"/>
  <c r="P346" i="7"/>
  <c r="BI345" i="7"/>
  <c r="BH345" i="7"/>
  <c r="BG345" i="7"/>
  <c r="BE345" i="7"/>
  <c r="T345" i="7"/>
  <c r="R345" i="7"/>
  <c r="P345" i="7"/>
  <c r="BI344" i="7"/>
  <c r="BH344" i="7"/>
  <c r="BG344" i="7"/>
  <c r="BE344" i="7"/>
  <c r="T344" i="7"/>
  <c r="R344" i="7"/>
  <c r="P344" i="7"/>
  <c r="BI342" i="7"/>
  <c r="BH342" i="7"/>
  <c r="BG342" i="7"/>
  <c r="BE342" i="7"/>
  <c r="T342" i="7"/>
  <c r="R342" i="7"/>
  <c r="P342" i="7"/>
  <c r="BI341" i="7"/>
  <c r="BH341" i="7"/>
  <c r="BG341" i="7"/>
  <c r="BE341" i="7"/>
  <c r="T341" i="7"/>
  <c r="R341" i="7"/>
  <c r="P341" i="7"/>
  <c r="BI340" i="7"/>
  <c r="BH340" i="7"/>
  <c r="BG340" i="7"/>
  <c r="BE340" i="7"/>
  <c r="T340" i="7"/>
  <c r="R340" i="7"/>
  <c r="P340" i="7"/>
  <c r="BI339" i="7"/>
  <c r="BH339" i="7"/>
  <c r="BG339" i="7"/>
  <c r="BE339" i="7"/>
  <c r="T339" i="7"/>
  <c r="R339" i="7"/>
  <c r="P339" i="7"/>
  <c r="BI338" i="7"/>
  <c r="BH338" i="7"/>
  <c r="BG338" i="7"/>
  <c r="BE338" i="7"/>
  <c r="T338" i="7"/>
  <c r="R338" i="7"/>
  <c r="P338" i="7"/>
  <c r="BI337" i="7"/>
  <c r="BH337" i="7"/>
  <c r="BG337" i="7"/>
  <c r="BE337" i="7"/>
  <c r="T337" i="7"/>
  <c r="R337" i="7"/>
  <c r="P337" i="7"/>
  <c r="BI336" i="7"/>
  <c r="BH336" i="7"/>
  <c r="BG336" i="7"/>
  <c r="BE336" i="7"/>
  <c r="T336" i="7"/>
  <c r="R336" i="7"/>
  <c r="P336" i="7"/>
  <c r="BI335" i="7"/>
  <c r="BH335" i="7"/>
  <c r="BG335" i="7"/>
  <c r="BE335" i="7"/>
  <c r="T335" i="7"/>
  <c r="R335" i="7"/>
  <c r="P335" i="7"/>
  <c r="BI334" i="7"/>
  <c r="BH334" i="7"/>
  <c r="BG334" i="7"/>
  <c r="BE334" i="7"/>
  <c r="T334" i="7"/>
  <c r="R334" i="7"/>
  <c r="P334" i="7"/>
  <c r="BI333" i="7"/>
  <c r="BH333" i="7"/>
  <c r="BG333" i="7"/>
  <c r="BE333" i="7"/>
  <c r="T333" i="7"/>
  <c r="R333" i="7"/>
  <c r="P333" i="7"/>
  <c r="BI332" i="7"/>
  <c r="BH332" i="7"/>
  <c r="BG332" i="7"/>
  <c r="BE332" i="7"/>
  <c r="T332" i="7"/>
  <c r="R332" i="7"/>
  <c r="P332" i="7"/>
  <c r="BI331" i="7"/>
  <c r="BH331" i="7"/>
  <c r="BG331" i="7"/>
  <c r="BE331" i="7"/>
  <c r="T331" i="7"/>
  <c r="R331" i="7"/>
  <c r="P331" i="7"/>
  <c r="BI330" i="7"/>
  <c r="BH330" i="7"/>
  <c r="BG330" i="7"/>
  <c r="BE330" i="7"/>
  <c r="T330" i="7"/>
  <c r="R330" i="7"/>
  <c r="P330" i="7"/>
  <c r="BI329" i="7"/>
  <c r="BH329" i="7"/>
  <c r="BG329" i="7"/>
  <c r="BE329" i="7"/>
  <c r="T329" i="7"/>
  <c r="R329" i="7"/>
  <c r="P329" i="7"/>
  <c r="BI328" i="7"/>
  <c r="BH328" i="7"/>
  <c r="BG328" i="7"/>
  <c r="BE328" i="7"/>
  <c r="T328" i="7"/>
  <c r="R328" i="7"/>
  <c r="P328" i="7"/>
  <c r="BI327" i="7"/>
  <c r="BH327" i="7"/>
  <c r="BG327" i="7"/>
  <c r="BE327" i="7"/>
  <c r="T327" i="7"/>
  <c r="R327" i="7"/>
  <c r="P327" i="7"/>
  <c r="BI326" i="7"/>
  <c r="BH326" i="7"/>
  <c r="BG326" i="7"/>
  <c r="BE326" i="7"/>
  <c r="T326" i="7"/>
  <c r="R326" i="7"/>
  <c r="P326" i="7"/>
  <c r="BI325" i="7"/>
  <c r="BH325" i="7"/>
  <c r="BG325" i="7"/>
  <c r="BE325" i="7"/>
  <c r="T325" i="7"/>
  <c r="R325" i="7"/>
  <c r="P325" i="7"/>
  <c r="BI324" i="7"/>
  <c r="BH324" i="7"/>
  <c r="BG324" i="7"/>
  <c r="BE324" i="7"/>
  <c r="T324" i="7"/>
  <c r="R324" i="7"/>
  <c r="P324" i="7"/>
  <c r="BI323" i="7"/>
  <c r="BH323" i="7"/>
  <c r="BG323" i="7"/>
  <c r="BE323" i="7"/>
  <c r="T323" i="7"/>
  <c r="R323" i="7"/>
  <c r="P323" i="7"/>
  <c r="BI322" i="7"/>
  <c r="BH322" i="7"/>
  <c r="BG322" i="7"/>
  <c r="BE322" i="7"/>
  <c r="T322" i="7"/>
  <c r="R322" i="7"/>
  <c r="P322" i="7"/>
  <c r="BI321" i="7"/>
  <c r="BH321" i="7"/>
  <c r="BG321" i="7"/>
  <c r="BE321" i="7"/>
  <c r="T321" i="7"/>
  <c r="R321" i="7"/>
  <c r="P321" i="7"/>
  <c r="BI320" i="7"/>
  <c r="BH320" i="7"/>
  <c r="BG320" i="7"/>
  <c r="BE320" i="7"/>
  <c r="T320" i="7"/>
  <c r="R320" i="7"/>
  <c r="P320" i="7"/>
  <c r="BI318" i="7"/>
  <c r="BH318" i="7"/>
  <c r="BG318" i="7"/>
  <c r="BE318" i="7"/>
  <c r="T318" i="7"/>
  <c r="R318" i="7"/>
  <c r="P318" i="7"/>
  <c r="BI317" i="7"/>
  <c r="BH317" i="7"/>
  <c r="BG317" i="7"/>
  <c r="BE317" i="7"/>
  <c r="T317" i="7"/>
  <c r="R317" i="7"/>
  <c r="P317" i="7"/>
  <c r="BI316" i="7"/>
  <c r="BH316" i="7"/>
  <c r="BG316" i="7"/>
  <c r="BE316" i="7"/>
  <c r="T316" i="7"/>
  <c r="R316" i="7"/>
  <c r="P316" i="7"/>
  <c r="BI315" i="7"/>
  <c r="BH315" i="7"/>
  <c r="BG315" i="7"/>
  <c r="BE315" i="7"/>
  <c r="T315" i="7"/>
  <c r="R315" i="7"/>
  <c r="P315" i="7"/>
  <c r="BI314" i="7"/>
  <c r="BH314" i="7"/>
  <c r="BG314" i="7"/>
  <c r="BE314" i="7"/>
  <c r="T314" i="7"/>
  <c r="R314" i="7"/>
  <c r="P314" i="7"/>
  <c r="BI313" i="7"/>
  <c r="BH313" i="7"/>
  <c r="BG313" i="7"/>
  <c r="BE313" i="7"/>
  <c r="T313" i="7"/>
  <c r="R313" i="7"/>
  <c r="P313" i="7"/>
  <c r="BI312" i="7"/>
  <c r="BH312" i="7"/>
  <c r="BG312" i="7"/>
  <c r="BE312" i="7"/>
  <c r="T312" i="7"/>
  <c r="R312" i="7"/>
  <c r="P312" i="7"/>
  <c r="BI311" i="7"/>
  <c r="BH311" i="7"/>
  <c r="BG311" i="7"/>
  <c r="BE311" i="7"/>
  <c r="T311" i="7"/>
  <c r="R311" i="7"/>
  <c r="P311" i="7"/>
  <c r="BI310" i="7"/>
  <c r="BH310" i="7"/>
  <c r="BG310" i="7"/>
  <c r="BE310" i="7"/>
  <c r="T310" i="7"/>
  <c r="R310" i="7"/>
  <c r="P310" i="7"/>
  <c r="BI309" i="7"/>
  <c r="BH309" i="7"/>
  <c r="BG309" i="7"/>
  <c r="BE309" i="7"/>
  <c r="T309" i="7"/>
  <c r="R309" i="7"/>
  <c r="P309" i="7"/>
  <c r="BI308" i="7"/>
  <c r="BH308" i="7"/>
  <c r="BG308" i="7"/>
  <c r="BE308" i="7"/>
  <c r="T308" i="7"/>
  <c r="R308" i="7"/>
  <c r="P308" i="7"/>
  <c r="BI307" i="7"/>
  <c r="BH307" i="7"/>
  <c r="BG307" i="7"/>
  <c r="BE307" i="7"/>
  <c r="T307" i="7"/>
  <c r="R307" i="7"/>
  <c r="P307" i="7"/>
  <c r="BI306" i="7"/>
  <c r="BH306" i="7"/>
  <c r="BG306" i="7"/>
  <c r="BE306" i="7"/>
  <c r="T306" i="7"/>
  <c r="R306" i="7"/>
  <c r="P306" i="7"/>
  <c r="BI305" i="7"/>
  <c r="BH305" i="7"/>
  <c r="BG305" i="7"/>
  <c r="BE305" i="7"/>
  <c r="T305" i="7"/>
  <c r="R305" i="7"/>
  <c r="P305" i="7"/>
  <c r="BI304" i="7"/>
  <c r="BH304" i="7"/>
  <c r="BG304" i="7"/>
  <c r="BE304" i="7"/>
  <c r="T304" i="7"/>
  <c r="R304" i="7"/>
  <c r="P304" i="7"/>
  <c r="BI303" i="7"/>
  <c r="BH303" i="7"/>
  <c r="BG303" i="7"/>
  <c r="BE303" i="7"/>
  <c r="T303" i="7"/>
  <c r="R303" i="7"/>
  <c r="P303" i="7"/>
  <c r="BI302" i="7"/>
  <c r="BH302" i="7"/>
  <c r="BG302" i="7"/>
  <c r="BE302" i="7"/>
  <c r="T302" i="7"/>
  <c r="R302" i="7"/>
  <c r="P302" i="7"/>
  <c r="BI301" i="7"/>
  <c r="BH301" i="7"/>
  <c r="BG301" i="7"/>
  <c r="BE301" i="7"/>
  <c r="T301" i="7"/>
  <c r="R301" i="7"/>
  <c r="P301" i="7"/>
  <c r="BI300" i="7"/>
  <c r="BH300" i="7"/>
  <c r="BG300" i="7"/>
  <c r="BE300" i="7"/>
  <c r="T300" i="7"/>
  <c r="R300" i="7"/>
  <c r="P300" i="7"/>
  <c r="BI299" i="7"/>
  <c r="BH299" i="7"/>
  <c r="BG299" i="7"/>
  <c r="BE299" i="7"/>
  <c r="T299" i="7"/>
  <c r="R299" i="7"/>
  <c r="P299" i="7"/>
  <c r="BI298" i="7"/>
  <c r="BH298" i="7"/>
  <c r="BG298" i="7"/>
  <c r="BE298" i="7"/>
  <c r="T298" i="7"/>
  <c r="R298" i="7"/>
  <c r="P298" i="7"/>
  <c r="BI297" i="7"/>
  <c r="BH297" i="7"/>
  <c r="BG297" i="7"/>
  <c r="BE297" i="7"/>
  <c r="T297" i="7"/>
  <c r="R297" i="7"/>
  <c r="P297" i="7"/>
  <c r="BI296" i="7"/>
  <c r="BH296" i="7"/>
  <c r="BG296" i="7"/>
  <c r="BE296" i="7"/>
  <c r="T296" i="7"/>
  <c r="R296" i="7"/>
  <c r="P296" i="7"/>
  <c r="BI295" i="7"/>
  <c r="BH295" i="7"/>
  <c r="BG295" i="7"/>
  <c r="BE295" i="7"/>
  <c r="T295" i="7"/>
  <c r="R295" i="7"/>
  <c r="P295" i="7"/>
  <c r="BI294" i="7"/>
  <c r="BH294" i="7"/>
  <c r="BG294" i="7"/>
  <c r="BE294" i="7"/>
  <c r="T294" i="7"/>
  <c r="R294" i="7"/>
  <c r="P294" i="7"/>
  <c r="BI293" i="7"/>
  <c r="BH293" i="7"/>
  <c r="BG293" i="7"/>
  <c r="BE293" i="7"/>
  <c r="T293" i="7"/>
  <c r="R293" i="7"/>
  <c r="P293" i="7"/>
  <c r="BI292" i="7"/>
  <c r="BH292" i="7"/>
  <c r="BG292" i="7"/>
  <c r="BE292" i="7"/>
  <c r="T292" i="7"/>
  <c r="R292" i="7"/>
  <c r="P292" i="7"/>
  <c r="BI291" i="7"/>
  <c r="BH291" i="7"/>
  <c r="BG291" i="7"/>
  <c r="BE291" i="7"/>
  <c r="T291" i="7"/>
  <c r="R291" i="7"/>
  <c r="P291" i="7"/>
  <c r="BI290" i="7"/>
  <c r="BH290" i="7"/>
  <c r="BG290" i="7"/>
  <c r="BE290" i="7"/>
  <c r="T290" i="7"/>
  <c r="R290" i="7"/>
  <c r="P290" i="7"/>
  <c r="BI289" i="7"/>
  <c r="BH289" i="7"/>
  <c r="BG289" i="7"/>
  <c r="BE289" i="7"/>
  <c r="T289" i="7"/>
  <c r="R289" i="7"/>
  <c r="P289" i="7"/>
  <c r="BI288" i="7"/>
  <c r="BH288" i="7"/>
  <c r="BG288" i="7"/>
  <c r="BE288" i="7"/>
  <c r="T288" i="7"/>
  <c r="R288" i="7"/>
  <c r="P288" i="7"/>
  <c r="BI286" i="7"/>
  <c r="BH286" i="7"/>
  <c r="BG286" i="7"/>
  <c r="BE286" i="7"/>
  <c r="T286" i="7"/>
  <c r="R286" i="7"/>
  <c r="P286" i="7"/>
  <c r="BI285" i="7"/>
  <c r="BH285" i="7"/>
  <c r="BG285" i="7"/>
  <c r="BE285" i="7"/>
  <c r="T285" i="7"/>
  <c r="R285" i="7"/>
  <c r="P285" i="7"/>
  <c r="BI284" i="7"/>
  <c r="BH284" i="7"/>
  <c r="BG284" i="7"/>
  <c r="BE284" i="7"/>
  <c r="T284" i="7"/>
  <c r="R284" i="7"/>
  <c r="P284" i="7"/>
  <c r="BI283" i="7"/>
  <c r="BH283" i="7"/>
  <c r="BG283" i="7"/>
  <c r="BE283" i="7"/>
  <c r="T283" i="7"/>
  <c r="R283" i="7"/>
  <c r="P283" i="7"/>
  <c r="BI282" i="7"/>
  <c r="BH282" i="7"/>
  <c r="BG282" i="7"/>
  <c r="BE282" i="7"/>
  <c r="T282" i="7"/>
  <c r="R282" i="7"/>
  <c r="P282" i="7"/>
  <c r="BI281" i="7"/>
  <c r="BH281" i="7"/>
  <c r="BG281" i="7"/>
  <c r="BE281" i="7"/>
  <c r="T281" i="7"/>
  <c r="R281" i="7"/>
  <c r="P281" i="7"/>
  <c r="BI280" i="7"/>
  <c r="BH280" i="7"/>
  <c r="BG280" i="7"/>
  <c r="BE280" i="7"/>
  <c r="T280" i="7"/>
  <c r="R280" i="7"/>
  <c r="P280" i="7"/>
  <c r="BI279" i="7"/>
  <c r="BH279" i="7"/>
  <c r="BG279" i="7"/>
  <c r="BE279" i="7"/>
  <c r="T279" i="7"/>
  <c r="R279" i="7"/>
  <c r="P279" i="7"/>
  <c r="BI278" i="7"/>
  <c r="BH278" i="7"/>
  <c r="BG278" i="7"/>
  <c r="BE278" i="7"/>
  <c r="T278" i="7"/>
  <c r="R278" i="7"/>
  <c r="P278" i="7"/>
  <c r="BI277" i="7"/>
  <c r="BH277" i="7"/>
  <c r="BG277" i="7"/>
  <c r="BE277" i="7"/>
  <c r="T277" i="7"/>
  <c r="R277" i="7"/>
  <c r="P277" i="7"/>
  <c r="BI276" i="7"/>
  <c r="BH276" i="7"/>
  <c r="BG276" i="7"/>
  <c r="BE276" i="7"/>
  <c r="T276" i="7"/>
  <c r="R276" i="7"/>
  <c r="P276" i="7"/>
  <c r="BI275" i="7"/>
  <c r="BH275" i="7"/>
  <c r="BG275" i="7"/>
  <c r="BE275" i="7"/>
  <c r="T275" i="7"/>
  <c r="R275" i="7"/>
  <c r="P275" i="7"/>
  <c r="BI274" i="7"/>
  <c r="BH274" i="7"/>
  <c r="BG274" i="7"/>
  <c r="BE274" i="7"/>
  <c r="T274" i="7"/>
  <c r="R274" i="7"/>
  <c r="P274" i="7"/>
  <c r="BI273" i="7"/>
  <c r="BH273" i="7"/>
  <c r="BG273" i="7"/>
  <c r="BE273" i="7"/>
  <c r="T273" i="7"/>
  <c r="R273" i="7"/>
  <c r="P273" i="7"/>
  <c r="BI272" i="7"/>
  <c r="BH272" i="7"/>
  <c r="BG272" i="7"/>
  <c r="BE272" i="7"/>
  <c r="T272" i="7"/>
  <c r="R272" i="7"/>
  <c r="P272" i="7"/>
  <c r="BI271" i="7"/>
  <c r="BH271" i="7"/>
  <c r="BG271" i="7"/>
  <c r="BE271" i="7"/>
  <c r="T271" i="7"/>
  <c r="R271" i="7"/>
  <c r="P271" i="7"/>
  <c r="BI270" i="7"/>
  <c r="BH270" i="7"/>
  <c r="BG270" i="7"/>
  <c r="BE270" i="7"/>
  <c r="T270" i="7"/>
  <c r="R270" i="7"/>
  <c r="P270" i="7"/>
  <c r="BI269" i="7"/>
  <c r="BH269" i="7"/>
  <c r="BG269" i="7"/>
  <c r="BE269" i="7"/>
  <c r="T269" i="7"/>
  <c r="R269" i="7"/>
  <c r="P269" i="7"/>
  <c r="BI268" i="7"/>
  <c r="BH268" i="7"/>
  <c r="BG268" i="7"/>
  <c r="BE268" i="7"/>
  <c r="T268" i="7"/>
  <c r="R268" i="7"/>
  <c r="P268" i="7"/>
  <c r="BI267" i="7"/>
  <c r="BH267" i="7"/>
  <c r="BG267" i="7"/>
  <c r="BE267" i="7"/>
  <c r="T267" i="7"/>
  <c r="R267" i="7"/>
  <c r="P267" i="7"/>
  <c r="BI266" i="7"/>
  <c r="BH266" i="7"/>
  <c r="BG266" i="7"/>
  <c r="BE266" i="7"/>
  <c r="T266" i="7"/>
  <c r="R266" i="7"/>
  <c r="P266" i="7"/>
  <c r="BI265" i="7"/>
  <c r="BH265" i="7"/>
  <c r="BG265" i="7"/>
  <c r="BE265" i="7"/>
  <c r="T265" i="7"/>
  <c r="R265" i="7"/>
  <c r="P265" i="7"/>
  <c r="BI264" i="7"/>
  <c r="BH264" i="7"/>
  <c r="BG264" i="7"/>
  <c r="BE264" i="7"/>
  <c r="T264" i="7"/>
  <c r="R264" i="7"/>
  <c r="P264" i="7"/>
  <c r="BI263" i="7"/>
  <c r="BH263" i="7"/>
  <c r="BG263" i="7"/>
  <c r="BE263" i="7"/>
  <c r="T263" i="7"/>
  <c r="R263" i="7"/>
  <c r="P263" i="7"/>
  <c r="BI262" i="7"/>
  <c r="BH262" i="7"/>
  <c r="BG262" i="7"/>
  <c r="BE262" i="7"/>
  <c r="T262" i="7"/>
  <c r="R262" i="7"/>
  <c r="P262" i="7"/>
  <c r="BI261" i="7"/>
  <c r="BH261" i="7"/>
  <c r="BG261" i="7"/>
  <c r="BE261" i="7"/>
  <c r="T261" i="7"/>
  <c r="R261" i="7"/>
  <c r="P261" i="7"/>
  <c r="BI260" i="7"/>
  <c r="BH260" i="7"/>
  <c r="BG260" i="7"/>
  <c r="BE260" i="7"/>
  <c r="T260" i="7"/>
  <c r="R260" i="7"/>
  <c r="P260" i="7"/>
  <c r="BI259" i="7"/>
  <c r="BH259" i="7"/>
  <c r="BG259" i="7"/>
  <c r="BE259" i="7"/>
  <c r="T259" i="7"/>
  <c r="R259" i="7"/>
  <c r="P259" i="7"/>
  <c r="BI258" i="7"/>
  <c r="BH258" i="7"/>
  <c r="BG258" i="7"/>
  <c r="BE258" i="7"/>
  <c r="T258" i="7"/>
  <c r="R258" i="7"/>
  <c r="P258" i="7"/>
  <c r="BI257" i="7"/>
  <c r="BH257" i="7"/>
  <c r="BG257" i="7"/>
  <c r="BE257" i="7"/>
  <c r="T257" i="7"/>
  <c r="R257" i="7"/>
  <c r="P257" i="7"/>
  <c r="BI256" i="7"/>
  <c r="BH256" i="7"/>
  <c r="BG256" i="7"/>
  <c r="BE256" i="7"/>
  <c r="T256" i="7"/>
  <c r="R256" i="7"/>
  <c r="P256" i="7"/>
  <c r="BI255" i="7"/>
  <c r="BH255" i="7"/>
  <c r="BG255" i="7"/>
  <c r="BE255" i="7"/>
  <c r="T255" i="7"/>
  <c r="R255" i="7"/>
  <c r="P255" i="7"/>
  <c r="BI254" i="7"/>
  <c r="BH254" i="7"/>
  <c r="BG254" i="7"/>
  <c r="BE254" i="7"/>
  <c r="T254" i="7"/>
  <c r="R254" i="7"/>
  <c r="P254" i="7"/>
  <c r="BI253" i="7"/>
  <c r="BH253" i="7"/>
  <c r="BG253" i="7"/>
  <c r="BE253" i="7"/>
  <c r="T253" i="7"/>
  <c r="R253" i="7"/>
  <c r="P253" i="7"/>
  <c r="BI252" i="7"/>
  <c r="BH252" i="7"/>
  <c r="BG252" i="7"/>
  <c r="BE252" i="7"/>
  <c r="T252" i="7"/>
  <c r="R252" i="7"/>
  <c r="P252" i="7"/>
  <c r="BI251" i="7"/>
  <c r="BH251" i="7"/>
  <c r="BG251" i="7"/>
  <c r="BE251" i="7"/>
  <c r="T251" i="7"/>
  <c r="R251" i="7"/>
  <c r="P251" i="7"/>
  <c r="BI250" i="7"/>
  <c r="BH250" i="7"/>
  <c r="BG250" i="7"/>
  <c r="BE250" i="7"/>
  <c r="T250" i="7"/>
  <c r="R250" i="7"/>
  <c r="P250" i="7"/>
  <c r="BI249" i="7"/>
  <c r="BH249" i="7"/>
  <c r="BG249" i="7"/>
  <c r="BE249" i="7"/>
  <c r="T249" i="7"/>
  <c r="R249" i="7"/>
  <c r="P249" i="7"/>
  <c r="BI248" i="7"/>
  <c r="BH248" i="7"/>
  <c r="BG248" i="7"/>
  <c r="BE248" i="7"/>
  <c r="T248" i="7"/>
  <c r="R248" i="7"/>
  <c r="P248" i="7"/>
  <c r="BI247" i="7"/>
  <c r="BH247" i="7"/>
  <c r="BG247" i="7"/>
  <c r="BE247" i="7"/>
  <c r="T247" i="7"/>
  <c r="R247" i="7"/>
  <c r="P247" i="7"/>
  <c r="BI246" i="7"/>
  <c r="BH246" i="7"/>
  <c r="BG246" i="7"/>
  <c r="BE246" i="7"/>
  <c r="T246" i="7"/>
  <c r="R246" i="7"/>
  <c r="P246" i="7"/>
  <c r="BI245" i="7"/>
  <c r="BH245" i="7"/>
  <c r="BG245" i="7"/>
  <c r="BE245" i="7"/>
  <c r="T245" i="7"/>
  <c r="R245" i="7"/>
  <c r="P245" i="7"/>
  <c r="BI244" i="7"/>
  <c r="BH244" i="7"/>
  <c r="BG244" i="7"/>
  <c r="BE244" i="7"/>
  <c r="T244" i="7"/>
  <c r="R244" i="7"/>
  <c r="P244" i="7"/>
  <c r="BI243" i="7"/>
  <c r="BH243" i="7"/>
  <c r="BG243" i="7"/>
  <c r="BE243" i="7"/>
  <c r="T243" i="7"/>
  <c r="R243" i="7"/>
  <c r="P243" i="7"/>
  <c r="BI242" i="7"/>
  <c r="BH242" i="7"/>
  <c r="BG242" i="7"/>
  <c r="BE242" i="7"/>
  <c r="T242" i="7"/>
  <c r="R242" i="7"/>
  <c r="P242" i="7"/>
  <c r="BI241" i="7"/>
  <c r="BH241" i="7"/>
  <c r="BG241" i="7"/>
  <c r="BE241" i="7"/>
  <c r="T241" i="7"/>
  <c r="R241" i="7"/>
  <c r="P241" i="7"/>
  <c r="BI240" i="7"/>
  <c r="BH240" i="7"/>
  <c r="BG240" i="7"/>
  <c r="BE240" i="7"/>
  <c r="T240" i="7"/>
  <c r="R240" i="7"/>
  <c r="P240" i="7"/>
  <c r="BI239" i="7"/>
  <c r="BH239" i="7"/>
  <c r="BG239" i="7"/>
  <c r="BE239" i="7"/>
  <c r="T239" i="7"/>
  <c r="R239" i="7"/>
  <c r="P239" i="7"/>
  <c r="BI238" i="7"/>
  <c r="BH238" i="7"/>
  <c r="BG238" i="7"/>
  <c r="BE238" i="7"/>
  <c r="T238" i="7"/>
  <c r="R238" i="7"/>
  <c r="P238" i="7"/>
  <c r="BI237" i="7"/>
  <c r="BH237" i="7"/>
  <c r="BG237" i="7"/>
  <c r="BE237" i="7"/>
  <c r="T237" i="7"/>
  <c r="R237" i="7"/>
  <c r="P237" i="7"/>
  <c r="BI236" i="7"/>
  <c r="BH236" i="7"/>
  <c r="BG236" i="7"/>
  <c r="BE236" i="7"/>
  <c r="T236" i="7"/>
  <c r="R236" i="7"/>
  <c r="P236" i="7"/>
  <c r="BI235" i="7"/>
  <c r="BH235" i="7"/>
  <c r="BG235" i="7"/>
  <c r="BE235" i="7"/>
  <c r="T235" i="7"/>
  <c r="R235" i="7"/>
  <c r="P235" i="7"/>
  <c r="BI234" i="7"/>
  <c r="BH234" i="7"/>
  <c r="BG234" i="7"/>
  <c r="BE234" i="7"/>
  <c r="T234" i="7"/>
  <c r="R234" i="7"/>
  <c r="P234" i="7"/>
  <c r="BI233" i="7"/>
  <c r="BH233" i="7"/>
  <c r="BG233" i="7"/>
  <c r="BE233" i="7"/>
  <c r="T233" i="7"/>
  <c r="R233" i="7"/>
  <c r="P233" i="7"/>
  <c r="BI232" i="7"/>
  <c r="BH232" i="7"/>
  <c r="BG232" i="7"/>
  <c r="BE232" i="7"/>
  <c r="T232" i="7"/>
  <c r="R232" i="7"/>
  <c r="P232" i="7"/>
  <c r="BI231" i="7"/>
  <c r="BH231" i="7"/>
  <c r="BG231" i="7"/>
  <c r="BE231" i="7"/>
  <c r="T231" i="7"/>
  <c r="R231" i="7"/>
  <c r="P231" i="7"/>
  <c r="BI230" i="7"/>
  <c r="BH230" i="7"/>
  <c r="BG230" i="7"/>
  <c r="BE230" i="7"/>
  <c r="T230" i="7"/>
  <c r="R230" i="7"/>
  <c r="P230" i="7"/>
  <c r="BI229" i="7"/>
  <c r="BH229" i="7"/>
  <c r="BG229" i="7"/>
  <c r="BE229" i="7"/>
  <c r="T229" i="7"/>
  <c r="R229" i="7"/>
  <c r="P229" i="7"/>
  <c r="BI228" i="7"/>
  <c r="BH228" i="7"/>
  <c r="BG228" i="7"/>
  <c r="BE228" i="7"/>
  <c r="T228" i="7"/>
  <c r="R228" i="7"/>
  <c r="P228" i="7"/>
  <c r="BI227" i="7"/>
  <c r="BH227" i="7"/>
  <c r="BG227" i="7"/>
  <c r="BE227" i="7"/>
  <c r="T227" i="7"/>
  <c r="R227" i="7"/>
  <c r="P227" i="7"/>
  <c r="BI226" i="7"/>
  <c r="BH226" i="7"/>
  <c r="BG226" i="7"/>
  <c r="BE226" i="7"/>
  <c r="T226" i="7"/>
  <c r="R226" i="7"/>
  <c r="P226" i="7"/>
  <c r="BI225" i="7"/>
  <c r="BH225" i="7"/>
  <c r="BG225" i="7"/>
  <c r="BE225" i="7"/>
  <c r="T225" i="7"/>
  <c r="R225" i="7"/>
  <c r="P225" i="7"/>
  <c r="BI224" i="7"/>
  <c r="BH224" i="7"/>
  <c r="BG224" i="7"/>
  <c r="BE224" i="7"/>
  <c r="T224" i="7"/>
  <c r="R224" i="7"/>
  <c r="P224" i="7"/>
  <c r="BI223" i="7"/>
  <c r="BH223" i="7"/>
  <c r="BG223" i="7"/>
  <c r="BE223" i="7"/>
  <c r="T223" i="7"/>
  <c r="R223" i="7"/>
  <c r="P223" i="7"/>
  <c r="BI222" i="7"/>
  <c r="BH222" i="7"/>
  <c r="BG222" i="7"/>
  <c r="BE222" i="7"/>
  <c r="T222" i="7"/>
  <c r="R222" i="7"/>
  <c r="P222" i="7"/>
  <c r="BI221" i="7"/>
  <c r="BH221" i="7"/>
  <c r="BG221" i="7"/>
  <c r="BE221" i="7"/>
  <c r="T221" i="7"/>
  <c r="R221" i="7"/>
  <c r="P221" i="7"/>
  <c r="BI220" i="7"/>
  <c r="BH220" i="7"/>
  <c r="BG220" i="7"/>
  <c r="BE220" i="7"/>
  <c r="T220" i="7"/>
  <c r="R220" i="7"/>
  <c r="P220" i="7"/>
  <c r="BI219" i="7"/>
  <c r="BH219" i="7"/>
  <c r="BG219" i="7"/>
  <c r="BE219" i="7"/>
  <c r="T219" i="7"/>
  <c r="R219" i="7"/>
  <c r="P219" i="7"/>
  <c r="BI218" i="7"/>
  <c r="BH218" i="7"/>
  <c r="BG218" i="7"/>
  <c r="BE218" i="7"/>
  <c r="T218" i="7"/>
  <c r="R218" i="7"/>
  <c r="P218" i="7"/>
  <c r="BI217" i="7"/>
  <c r="BH217" i="7"/>
  <c r="BG217" i="7"/>
  <c r="BE217" i="7"/>
  <c r="T217" i="7"/>
  <c r="R217" i="7"/>
  <c r="P217" i="7"/>
  <c r="BI216" i="7"/>
  <c r="BH216" i="7"/>
  <c r="BG216" i="7"/>
  <c r="BE216" i="7"/>
  <c r="T216" i="7"/>
  <c r="R216" i="7"/>
  <c r="P216" i="7"/>
  <c r="BI215" i="7"/>
  <c r="BH215" i="7"/>
  <c r="BG215" i="7"/>
  <c r="BE215" i="7"/>
  <c r="T215" i="7"/>
  <c r="R215" i="7"/>
  <c r="P215" i="7"/>
  <c r="BI214" i="7"/>
  <c r="BH214" i="7"/>
  <c r="BG214" i="7"/>
  <c r="BE214" i="7"/>
  <c r="T214" i="7"/>
  <c r="R214" i="7"/>
  <c r="P214" i="7"/>
  <c r="BI213" i="7"/>
  <c r="BH213" i="7"/>
  <c r="BG213" i="7"/>
  <c r="BE213" i="7"/>
  <c r="T213" i="7"/>
  <c r="R213" i="7"/>
  <c r="P213" i="7"/>
  <c r="BI212" i="7"/>
  <c r="BH212" i="7"/>
  <c r="BG212" i="7"/>
  <c r="BE212" i="7"/>
  <c r="T212" i="7"/>
  <c r="R212" i="7"/>
  <c r="P212" i="7"/>
  <c r="BI211" i="7"/>
  <c r="BH211" i="7"/>
  <c r="BG211" i="7"/>
  <c r="BE211" i="7"/>
  <c r="T211" i="7"/>
  <c r="R211" i="7"/>
  <c r="P211" i="7"/>
  <c r="BI210" i="7"/>
  <c r="BH210" i="7"/>
  <c r="BG210" i="7"/>
  <c r="BE210" i="7"/>
  <c r="T210" i="7"/>
  <c r="R210" i="7"/>
  <c r="P210" i="7"/>
  <c r="BI209" i="7"/>
  <c r="BH209" i="7"/>
  <c r="BG209" i="7"/>
  <c r="BE209" i="7"/>
  <c r="T209" i="7"/>
  <c r="R209" i="7"/>
  <c r="P209" i="7"/>
  <c r="BI208" i="7"/>
  <c r="BH208" i="7"/>
  <c r="BG208" i="7"/>
  <c r="BE208" i="7"/>
  <c r="T208" i="7"/>
  <c r="R208" i="7"/>
  <c r="P208" i="7"/>
  <c r="BI207" i="7"/>
  <c r="BH207" i="7"/>
  <c r="BG207" i="7"/>
  <c r="BE207" i="7"/>
  <c r="T207" i="7"/>
  <c r="R207" i="7"/>
  <c r="P207" i="7"/>
  <c r="BI206" i="7"/>
  <c r="BH206" i="7"/>
  <c r="BG206" i="7"/>
  <c r="BE206" i="7"/>
  <c r="T206" i="7"/>
  <c r="R206" i="7"/>
  <c r="P206" i="7"/>
  <c r="BI205" i="7"/>
  <c r="BH205" i="7"/>
  <c r="BG205" i="7"/>
  <c r="BE205" i="7"/>
  <c r="T205" i="7"/>
  <c r="R205" i="7"/>
  <c r="P205" i="7"/>
  <c r="BI204" i="7"/>
  <c r="BH204" i="7"/>
  <c r="BG204" i="7"/>
  <c r="BE204" i="7"/>
  <c r="T204" i="7"/>
  <c r="R204" i="7"/>
  <c r="P204" i="7"/>
  <c r="BI203" i="7"/>
  <c r="BH203" i="7"/>
  <c r="BG203" i="7"/>
  <c r="BE203" i="7"/>
  <c r="T203" i="7"/>
  <c r="R203" i="7"/>
  <c r="P203" i="7"/>
  <c r="BI202" i="7"/>
  <c r="BH202" i="7"/>
  <c r="BG202" i="7"/>
  <c r="BE202" i="7"/>
  <c r="T202" i="7"/>
  <c r="R202" i="7"/>
  <c r="P202" i="7"/>
  <c r="BI201" i="7"/>
  <c r="BH201" i="7"/>
  <c r="BG201" i="7"/>
  <c r="BE201" i="7"/>
  <c r="T201" i="7"/>
  <c r="R201" i="7"/>
  <c r="P201" i="7"/>
  <c r="BI200" i="7"/>
  <c r="BH200" i="7"/>
  <c r="BG200" i="7"/>
  <c r="BE200" i="7"/>
  <c r="T200" i="7"/>
  <c r="R200" i="7"/>
  <c r="P200" i="7"/>
  <c r="BI199" i="7"/>
  <c r="BH199" i="7"/>
  <c r="BG199" i="7"/>
  <c r="BE199" i="7"/>
  <c r="T199" i="7"/>
  <c r="R199" i="7"/>
  <c r="P199" i="7"/>
  <c r="BI198" i="7"/>
  <c r="BH198" i="7"/>
  <c r="BG198" i="7"/>
  <c r="BE198" i="7"/>
  <c r="T198" i="7"/>
  <c r="R198" i="7"/>
  <c r="P198" i="7"/>
  <c r="BI197" i="7"/>
  <c r="BH197" i="7"/>
  <c r="BG197" i="7"/>
  <c r="BE197" i="7"/>
  <c r="T197" i="7"/>
  <c r="R197" i="7"/>
  <c r="P197" i="7"/>
  <c r="BI196" i="7"/>
  <c r="BH196" i="7"/>
  <c r="BG196" i="7"/>
  <c r="BE196" i="7"/>
  <c r="T196" i="7"/>
  <c r="R196" i="7"/>
  <c r="P196" i="7"/>
  <c r="BI195" i="7"/>
  <c r="BH195" i="7"/>
  <c r="BG195" i="7"/>
  <c r="BE195" i="7"/>
  <c r="T195" i="7"/>
  <c r="R195" i="7"/>
  <c r="P195" i="7"/>
  <c r="BI194" i="7"/>
  <c r="BH194" i="7"/>
  <c r="BG194" i="7"/>
  <c r="BE194" i="7"/>
  <c r="T194" i="7"/>
  <c r="R194" i="7"/>
  <c r="P194" i="7"/>
  <c r="BI193" i="7"/>
  <c r="BH193" i="7"/>
  <c r="BG193" i="7"/>
  <c r="BE193" i="7"/>
  <c r="T193" i="7"/>
  <c r="R193" i="7"/>
  <c r="P193" i="7"/>
  <c r="BI192" i="7"/>
  <c r="BH192" i="7"/>
  <c r="BG192" i="7"/>
  <c r="BE192" i="7"/>
  <c r="T192" i="7"/>
  <c r="R192" i="7"/>
  <c r="P192" i="7"/>
  <c r="BI191" i="7"/>
  <c r="BH191" i="7"/>
  <c r="BG191" i="7"/>
  <c r="BE191" i="7"/>
  <c r="T191" i="7"/>
  <c r="R191" i="7"/>
  <c r="P191" i="7"/>
  <c r="BI190" i="7"/>
  <c r="BH190" i="7"/>
  <c r="BG190" i="7"/>
  <c r="BE190" i="7"/>
  <c r="T190" i="7"/>
  <c r="R190" i="7"/>
  <c r="P190" i="7"/>
  <c r="BI189" i="7"/>
  <c r="BH189" i="7"/>
  <c r="BG189" i="7"/>
  <c r="BE189" i="7"/>
  <c r="T189" i="7"/>
  <c r="R189" i="7"/>
  <c r="P189" i="7"/>
  <c r="BI188" i="7"/>
  <c r="BH188" i="7"/>
  <c r="BG188" i="7"/>
  <c r="BE188" i="7"/>
  <c r="T188" i="7"/>
  <c r="R188" i="7"/>
  <c r="P188" i="7"/>
  <c r="BI187" i="7"/>
  <c r="BH187" i="7"/>
  <c r="BG187" i="7"/>
  <c r="BE187" i="7"/>
  <c r="T187" i="7"/>
  <c r="R187" i="7"/>
  <c r="P187" i="7"/>
  <c r="BI186" i="7"/>
  <c r="BH186" i="7"/>
  <c r="BG186" i="7"/>
  <c r="BE186" i="7"/>
  <c r="T186" i="7"/>
  <c r="R186" i="7"/>
  <c r="P186" i="7"/>
  <c r="BI185" i="7"/>
  <c r="BH185" i="7"/>
  <c r="BG185" i="7"/>
  <c r="BE185" i="7"/>
  <c r="T185" i="7"/>
  <c r="R185" i="7"/>
  <c r="P185" i="7"/>
  <c r="BI184" i="7"/>
  <c r="BH184" i="7"/>
  <c r="BG184" i="7"/>
  <c r="BE184" i="7"/>
  <c r="T184" i="7"/>
  <c r="R184" i="7"/>
  <c r="P184" i="7"/>
  <c r="BI183" i="7"/>
  <c r="BH183" i="7"/>
  <c r="BG183" i="7"/>
  <c r="BE183" i="7"/>
  <c r="T183" i="7"/>
  <c r="R183" i="7"/>
  <c r="P183" i="7"/>
  <c r="BI182" i="7"/>
  <c r="BH182" i="7"/>
  <c r="BG182" i="7"/>
  <c r="BE182" i="7"/>
  <c r="T182" i="7"/>
  <c r="R182" i="7"/>
  <c r="P182" i="7"/>
  <c r="BI181" i="7"/>
  <c r="BH181" i="7"/>
  <c r="BG181" i="7"/>
  <c r="BE181" i="7"/>
  <c r="T181" i="7"/>
  <c r="R181" i="7"/>
  <c r="P181" i="7"/>
  <c r="BI180" i="7"/>
  <c r="BH180" i="7"/>
  <c r="BG180" i="7"/>
  <c r="BE180" i="7"/>
  <c r="T180" i="7"/>
  <c r="R180" i="7"/>
  <c r="P180" i="7"/>
  <c r="BI179" i="7"/>
  <c r="BH179" i="7"/>
  <c r="BG179" i="7"/>
  <c r="BE179" i="7"/>
  <c r="T179" i="7"/>
  <c r="R179" i="7"/>
  <c r="P179" i="7"/>
  <c r="BI178" i="7"/>
  <c r="BH178" i="7"/>
  <c r="BG178" i="7"/>
  <c r="BE178" i="7"/>
  <c r="T178" i="7"/>
  <c r="R178" i="7"/>
  <c r="P178" i="7"/>
  <c r="BI177" i="7"/>
  <c r="BH177" i="7"/>
  <c r="BG177" i="7"/>
  <c r="BE177" i="7"/>
  <c r="T177" i="7"/>
  <c r="R177" i="7"/>
  <c r="P177" i="7"/>
  <c r="BI176" i="7"/>
  <c r="BH176" i="7"/>
  <c r="BG176" i="7"/>
  <c r="BE176" i="7"/>
  <c r="T176" i="7"/>
  <c r="R176" i="7"/>
  <c r="P176" i="7"/>
  <c r="BI175" i="7"/>
  <c r="BH175" i="7"/>
  <c r="BG175" i="7"/>
  <c r="BE175" i="7"/>
  <c r="T175" i="7"/>
  <c r="R175" i="7"/>
  <c r="P175" i="7"/>
  <c r="BI174" i="7"/>
  <c r="BH174" i="7"/>
  <c r="BG174" i="7"/>
  <c r="BE174" i="7"/>
  <c r="T174" i="7"/>
  <c r="R174" i="7"/>
  <c r="P174" i="7"/>
  <c r="BI173" i="7"/>
  <c r="BH173" i="7"/>
  <c r="BG173" i="7"/>
  <c r="BE173" i="7"/>
  <c r="T173" i="7"/>
  <c r="R173" i="7"/>
  <c r="P173" i="7"/>
  <c r="BI172" i="7"/>
  <c r="BH172" i="7"/>
  <c r="BG172" i="7"/>
  <c r="BE172" i="7"/>
  <c r="T172" i="7"/>
  <c r="R172" i="7"/>
  <c r="P172" i="7"/>
  <c r="BI171" i="7"/>
  <c r="BH171" i="7"/>
  <c r="BG171" i="7"/>
  <c r="BE171" i="7"/>
  <c r="T171" i="7"/>
  <c r="R171" i="7"/>
  <c r="P171" i="7"/>
  <c r="BI170" i="7"/>
  <c r="BH170" i="7"/>
  <c r="BG170" i="7"/>
  <c r="BE170" i="7"/>
  <c r="T170" i="7"/>
  <c r="R170" i="7"/>
  <c r="P170" i="7"/>
  <c r="BI169" i="7"/>
  <c r="BH169" i="7"/>
  <c r="BG169" i="7"/>
  <c r="BE169" i="7"/>
  <c r="T169" i="7"/>
  <c r="R169" i="7"/>
  <c r="P169" i="7"/>
  <c r="BI168" i="7"/>
  <c r="BH168" i="7"/>
  <c r="BG168" i="7"/>
  <c r="BE168" i="7"/>
  <c r="T168" i="7"/>
  <c r="R168" i="7"/>
  <c r="P168" i="7"/>
  <c r="BI167" i="7"/>
  <c r="BH167" i="7"/>
  <c r="BG167" i="7"/>
  <c r="BE167" i="7"/>
  <c r="T167" i="7"/>
  <c r="R167" i="7"/>
  <c r="P167" i="7"/>
  <c r="BI166" i="7"/>
  <c r="BH166" i="7"/>
  <c r="BG166" i="7"/>
  <c r="BE166" i="7"/>
  <c r="T166" i="7"/>
  <c r="R166" i="7"/>
  <c r="P166" i="7"/>
  <c r="BI165" i="7"/>
  <c r="BH165" i="7"/>
  <c r="BG165" i="7"/>
  <c r="BE165" i="7"/>
  <c r="T165" i="7"/>
  <c r="R165" i="7"/>
  <c r="P165" i="7"/>
  <c r="BI164" i="7"/>
  <c r="BH164" i="7"/>
  <c r="BG164" i="7"/>
  <c r="BE164" i="7"/>
  <c r="T164" i="7"/>
  <c r="R164" i="7"/>
  <c r="P164" i="7"/>
  <c r="BI163" i="7"/>
  <c r="BH163" i="7"/>
  <c r="BG163" i="7"/>
  <c r="BE163" i="7"/>
  <c r="T163" i="7"/>
  <c r="R163" i="7"/>
  <c r="P163" i="7"/>
  <c r="BI162" i="7"/>
  <c r="BH162" i="7"/>
  <c r="BG162" i="7"/>
  <c r="BE162" i="7"/>
  <c r="T162" i="7"/>
  <c r="R162" i="7"/>
  <c r="P162" i="7"/>
  <c r="BI161" i="7"/>
  <c r="BH161" i="7"/>
  <c r="BG161" i="7"/>
  <c r="BE161" i="7"/>
  <c r="T161" i="7"/>
  <c r="R161" i="7"/>
  <c r="P161" i="7"/>
  <c r="BI160" i="7"/>
  <c r="BH160" i="7"/>
  <c r="BG160" i="7"/>
  <c r="BE160" i="7"/>
  <c r="T160" i="7"/>
  <c r="R160" i="7"/>
  <c r="P160" i="7"/>
  <c r="BI159" i="7"/>
  <c r="BH159" i="7"/>
  <c r="BG159" i="7"/>
  <c r="BE159" i="7"/>
  <c r="T159" i="7"/>
  <c r="R159" i="7"/>
  <c r="P159" i="7"/>
  <c r="BI158" i="7"/>
  <c r="BH158" i="7"/>
  <c r="BG158" i="7"/>
  <c r="BE158" i="7"/>
  <c r="T158" i="7"/>
  <c r="R158" i="7"/>
  <c r="P158" i="7"/>
  <c r="BI157" i="7"/>
  <c r="BH157" i="7"/>
  <c r="BG157" i="7"/>
  <c r="BE157" i="7"/>
  <c r="T157" i="7"/>
  <c r="R157" i="7"/>
  <c r="P157" i="7"/>
  <c r="BI156" i="7"/>
  <c r="BH156" i="7"/>
  <c r="BG156" i="7"/>
  <c r="BE156" i="7"/>
  <c r="T156" i="7"/>
  <c r="R156" i="7"/>
  <c r="P156" i="7"/>
  <c r="BI155" i="7"/>
  <c r="BH155" i="7"/>
  <c r="BG155" i="7"/>
  <c r="BE155" i="7"/>
  <c r="T155" i="7"/>
  <c r="R155" i="7"/>
  <c r="P155" i="7"/>
  <c r="BI154" i="7"/>
  <c r="BH154" i="7"/>
  <c r="BG154" i="7"/>
  <c r="BE154" i="7"/>
  <c r="T154" i="7"/>
  <c r="R154" i="7"/>
  <c r="P154" i="7"/>
  <c r="BI153" i="7"/>
  <c r="BH153" i="7"/>
  <c r="BG153" i="7"/>
  <c r="BE153" i="7"/>
  <c r="T153" i="7"/>
  <c r="R153" i="7"/>
  <c r="P153" i="7"/>
  <c r="BI152" i="7"/>
  <c r="BH152" i="7"/>
  <c r="BG152" i="7"/>
  <c r="BE152" i="7"/>
  <c r="T152" i="7"/>
  <c r="R152" i="7"/>
  <c r="P152" i="7"/>
  <c r="BI151" i="7"/>
  <c r="BH151" i="7"/>
  <c r="BG151" i="7"/>
  <c r="BE151" i="7"/>
  <c r="T151" i="7"/>
  <c r="R151" i="7"/>
  <c r="P151" i="7"/>
  <c r="BI150" i="7"/>
  <c r="BH150" i="7"/>
  <c r="BG150" i="7"/>
  <c r="BE150" i="7"/>
  <c r="T150" i="7"/>
  <c r="R150" i="7"/>
  <c r="P150" i="7"/>
  <c r="BI149" i="7"/>
  <c r="BH149" i="7"/>
  <c r="BG149" i="7"/>
  <c r="BE149" i="7"/>
  <c r="T149" i="7"/>
  <c r="R149" i="7"/>
  <c r="P149" i="7"/>
  <c r="BI148" i="7"/>
  <c r="BH148" i="7"/>
  <c r="BG148" i="7"/>
  <c r="BE148" i="7"/>
  <c r="T148" i="7"/>
  <c r="R148" i="7"/>
  <c r="P148" i="7"/>
  <c r="BI147" i="7"/>
  <c r="BH147" i="7"/>
  <c r="BG147" i="7"/>
  <c r="BE147" i="7"/>
  <c r="T147" i="7"/>
  <c r="R147" i="7"/>
  <c r="P147" i="7"/>
  <c r="BI146" i="7"/>
  <c r="BH146" i="7"/>
  <c r="BG146" i="7"/>
  <c r="BE146" i="7"/>
  <c r="T146" i="7"/>
  <c r="R146" i="7"/>
  <c r="P146" i="7"/>
  <c r="BI145" i="7"/>
  <c r="BH145" i="7"/>
  <c r="BG145" i="7"/>
  <c r="BE145" i="7"/>
  <c r="T145" i="7"/>
  <c r="R145" i="7"/>
  <c r="P145" i="7"/>
  <c r="BI144" i="7"/>
  <c r="BH144" i="7"/>
  <c r="BG144" i="7"/>
  <c r="BE144" i="7"/>
  <c r="T144" i="7"/>
  <c r="R144" i="7"/>
  <c r="P144" i="7"/>
  <c r="BI143" i="7"/>
  <c r="BH143" i="7"/>
  <c r="BG143" i="7"/>
  <c r="BE143" i="7"/>
  <c r="T143" i="7"/>
  <c r="R143" i="7"/>
  <c r="P143" i="7"/>
  <c r="BI140" i="7"/>
  <c r="BH140" i="7"/>
  <c r="BG140" i="7"/>
  <c r="BE140" i="7"/>
  <c r="T140" i="7"/>
  <c r="R140" i="7"/>
  <c r="P140" i="7"/>
  <c r="BI139" i="7"/>
  <c r="BH139" i="7"/>
  <c r="BG139" i="7"/>
  <c r="BE139" i="7"/>
  <c r="T139" i="7"/>
  <c r="R139" i="7"/>
  <c r="P139" i="7"/>
  <c r="BI138" i="7"/>
  <c r="BH138" i="7"/>
  <c r="BG138" i="7"/>
  <c r="BE138" i="7"/>
  <c r="T138" i="7"/>
  <c r="R138" i="7"/>
  <c r="P138" i="7"/>
  <c r="BI137" i="7"/>
  <c r="BH137" i="7"/>
  <c r="BG137" i="7"/>
  <c r="BE137" i="7"/>
  <c r="T137" i="7"/>
  <c r="R137" i="7"/>
  <c r="P137" i="7"/>
  <c r="BI136" i="7"/>
  <c r="BH136" i="7"/>
  <c r="BG136" i="7"/>
  <c r="BE136" i="7"/>
  <c r="T136" i="7"/>
  <c r="R136" i="7"/>
  <c r="P136" i="7"/>
  <c r="BI134" i="7"/>
  <c r="BH134" i="7"/>
  <c r="BG134" i="7"/>
  <c r="BE134" i="7"/>
  <c r="T134" i="7"/>
  <c r="R134" i="7"/>
  <c r="P134" i="7"/>
  <c r="BI133" i="7"/>
  <c r="BH133" i="7"/>
  <c r="BG133" i="7"/>
  <c r="BE133" i="7"/>
  <c r="T133" i="7"/>
  <c r="R133" i="7"/>
  <c r="P133" i="7"/>
  <c r="BI132" i="7"/>
  <c r="BH132" i="7"/>
  <c r="BG132" i="7"/>
  <c r="BE132" i="7"/>
  <c r="T132" i="7"/>
  <c r="R132" i="7"/>
  <c r="P132" i="7"/>
  <c r="BI131" i="7"/>
  <c r="BH131" i="7"/>
  <c r="BG131" i="7"/>
  <c r="BE131" i="7"/>
  <c r="T131" i="7"/>
  <c r="R131" i="7"/>
  <c r="P131" i="7"/>
  <c r="BI130" i="7"/>
  <c r="BH130" i="7"/>
  <c r="BG130" i="7"/>
  <c r="BE130" i="7"/>
  <c r="T130" i="7"/>
  <c r="R130" i="7"/>
  <c r="P130" i="7"/>
  <c r="BI129" i="7"/>
  <c r="BH129" i="7"/>
  <c r="BG129" i="7"/>
  <c r="BE129" i="7"/>
  <c r="T129" i="7"/>
  <c r="R129" i="7"/>
  <c r="P129" i="7"/>
  <c r="BI128" i="7"/>
  <c r="BH128" i="7"/>
  <c r="BG128" i="7"/>
  <c r="BE128" i="7"/>
  <c r="T128" i="7"/>
  <c r="R128" i="7"/>
  <c r="P128" i="7"/>
  <c r="BI127" i="7"/>
  <c r="BH127" i="7"/>
  <c r="BG127" i="7"/>
  <c r="BE127" i="7"/>
  <c r="T127" i="7"/>
  <c r="R127" i="7"/>
  <c r="P127" i="7"/>
  <c r="BI126" i="7"/>
  <c r="BH126" i="7"/>
  <c r="BG126" i="7"/>
  <c r="BE126" i="7"/>
  <c r="T126" i="7"/>
  <c r="R126" i="7"/>
  <c r="P126" i="7"/>
  <c r="BI125" i="7"/>
  <c r="BH125" i="7"/>
  <c r="BG125" i="7"/>
  <c r="BE125" i="7"/>
  <c r="T125" i="7"/>
  <c r="R125" i="7"/>
  <c r="P125" i="7"/>
  <c r="BI124" i="7"/>
  <c r="BH124" i="7"/>
  <c r="BG124" i="7"/>
  <c r="BE124" i="7"/>
  <c r="T124" i="7"/>
  <c r="R124" i="7"/>
  <c r="P124" i="7"/>
  <c r="BI123" i="7"/>
  <c r="BH123" i="7"/>
  <c r="BG123" i="7"/>
  <c r="BE123" i="7"/>
  <c r="T123" i="7"/>
  <c r="R123" i="7"/>
  <c r="P123" i="7"/>
  <c r="BI120" i="7"/>
  <c r="BH120" i="7"/>
  <c r="BG120" i="7"/>
  <c r="BE120" i="7"/>
  <c r="T120" i="7"/>
  <c r="R120" i="7"/>
  <c r="P120" i="7"/>
  <c r="BI119" i="7"/>
  <c r="BH119" i="7"/>
  <c r="BG119" i="7"/>
  <c r="BE119" i="7"/>
  <c r="T119" i="7"/>
  <c r="R119" i="7"/>
  <c r="P119" i="7"/>
  <c r="BI118" i="7"/>
  <c r="BH118" i="7"/>
  <c r="BG118" i="7"/>
  <c r="BE118" i="7"/>
  <c r="T118" i="7"/>
  <c r="R118" i="7"/>
  <c r="P118" i="7"/>
  <c r="BI117" i="7"/>
  <c r="BH117" i="7"/>
  <c r="BG117" i="7"/>
  <c r="BE117" i="7"/>
  <c r="T117" i="7"/>
  <c r="R117" i="7"/>
  <c r="P117" i="7"/>
  <c r="BI116" i="7"/>
  <c r="BH116" i="7"/>
  <c r="BG116" i="7"/>
  <c r="BE116" i="7"/>
  <c r="T116" i="7"/>
  <c r="R116" i="7"/>
  <c r="P116" i="7"/>
  <c r="BI115" i="7"/>
  <c r="BH115" i="7"/>
  <c r="BG115" i="7"/>
  <c r="BE115" i="7"/>
  <c r="T115" i="7"/>
  <c r="R115" i="7"/>
  <c r="P115" i="7"/>
  <c r="BI114" i="7"/>
  <c r="BH114" i="7"/>
  <c r="BG114" i="7"/>
  <c r="BE114" i="7"/>
  <c r="T114" i="7"/>
  <c r="R114" i="7"/>
  <c r="P114" i="7"/>
  <c r="BI113" i="7"/>
  <c r="BH113" i="7"/>
  <c r="BG113" i="7"/>
  <c r="BE113" i="7"/>
  <c r="T113" i="7"/>
  <c r="R113" i="7"/>
  <c r="P113" i="7"/>
  <c r="BI112" i="7"/>
  <c r="BH112" i="7"/>
  <c r="BG112" i="7"/>
  <c r="BE112" i="7"/>
  <c r="T112" i="7"/>
  <c r="R112" i="7"/>
  <c r="P112" i="7"/>
  <c r="BI111" i="7"/>
  <c r="BH111" i="7"/>
  <c r="BG111" i="7"/>
  <c r="BE111" i="7"/>
  <c r="T111" i="7"/>
  <c r="R111" i="7"/>
  <c r="P111" i="7"/>
  <c r="BI110" i="7"/>
  <c r="BH110" i="7"/>
  <c r="BG110" i="7"/>
  <c r="BE110" i="7"/>
  <c r="T110" i="7"/>
  <c r="R110" i="7"/>
  <c r="P110" i="7"/>
  <c r="BI109" i="7"/>
  <c r="BH109" i="7"/>
  <c r="BG109" i="7"/>
  <c r="BE109" i="7"/>
  <c r="T109" i="7"/>
  <c r="R109" i="7"/>
  <c r="P109" i="7"/>
  <c r="BI108" i="7"/>
  <c r="BH108" i="7"/>
  <c r="BG108" i="7"/>
  <c r="BE108" i="7"/>
  <c r="T108" i="7"/>
  <c r="R108" i="7"/>
  <c r="P108" i="7"/>
  <c r="BI106" i="7"/>
  <c r="BH106" i="7"/>
  <c r="BG106" i="7"/>
  <c r="BE106" i="7"/>
  <c r="T106" i="7"/>
  <c r="R106" i="7"/>
  <c r="P106" i="7"/>
  <c r="BI105" i="7"/>
  <c r="BH105" i="7"/>
  <c r="BG105" i="7"/>
  <c r="BE105" i="7"/>
  <c r="T105" i="7"/>
  <c r="R105" i="7"/>
  <c r="P105" i="7"/>
  <c r="BI104" i="7"/>
  <c r="BH104" i="7"/>
  <c r="BG104" i="7"/>
  <c r="BE104" i="7"/>
  <c r="T104" i="7"/>
  <c r="R104" i="7"/>
  <c r="P104" i="7"/>
  <c r="J97" i="7"/>
  <c r="F97" i="7"/>
  <c r="F95" i="7"/>
  <c r="E93" i="7"/>
  <c r="J58" i="7"/>
  <c r="F58" i="7"/>
  <c r="F56" i="7"/>
  <c r="E54" i="7"/>
  <c r="J26" i="7"/>
  <c r="E26" i="7"/>
  <c r="J59" i="7"/>
  <c r="J25" i="7"/>
  <c r="J20" i="7"/>
  <c r="E20" i="7"/>
  <c r="F98" i="7"/>
  <c r="J19" i="7"/>
  <c r="J14" i="7"/>
  <c r="J95" i="7" s="1"/>
  <c r="E7" i="7"/>
  <c r="E50" i="7" s="1"/>
  <c r="J39" i="6"/>
  <c r="J38" i="6"/>
  <c r="AY60" i="1"/>
  <c r="J37" i="6"/>
  <c r="AX60" i="1"/>
  <c r="BI121" i="6"/>
  <c r="BH121" i="6"/>
  <c r="BG121" i="6"/>
  <c r="BE121" i="6"/>
  <c r="T121" i="6"/>
  <c r="R121" i="6"/>
  <c r="P121" i="6"/>
  <c r="BI120" i="6"/>
  <c r="BH120" i="6"/>
  <c r="BG120" i="6"/>
  <c r="BE120" i="6"/>
  <c r="T120" i="6"/>
  <c r="R120" i="6"/>
  <c r="P120" i="6"/>
  <c r="BI119" i="6"/>
  <c r="BH119" i="6"/>
  <c r="BG119" i="6"/>
  <c r="BE119" i="6"/>
  <c r="T119" i="6"/>
  <c r="R119" i="6"/>
  <c r="P119" i="6"/>
  <c r="BI118" i="6"/>
  <c r="BH118" i="6"/>
  <c r="BG118" i="6"/>
  <c r="BE118" i="6"/>
  <c r="T118" i="6"/>
  <c r="R118" i="6"/>
  <c r="P118" i="6"/>
  <c r="BI116" i="6"/>
  <c r="BH116" i="6"/>
  <c r="BG116" i="6"/>
  <c r="BE116" i="6"/>
  <c r="T116" i="6"/>
  <c r="R116" i="6"/>
  <c r="P116" i="6"/>
  <c r="BI114" i="6"/>
  <c r="BH114" i="6"/>
  <c r="BG114" i="6"/>
  <c r="BE114" i="6"/>
  <c r="T114" i="6"/>
  <c r="R114" i="6"/>
  <c r="P114" i="6"/>
  <c r="BI113" i="6"/>
  <c r="BH113" i="6"/>
  <c r="BG113" i="6"/>
  <c r="BE113" i="6"/>
  <c r="T113" i="6"/>
  <c r="R113" i="6"/>
  <c r="P113" i="6"/>
  <c r="BI112" i="6"/>
  <c r="BH112" i="6"/>
  <c r="BG112" i="6"/>
  <c r="BE112" i="6"/>
  <c r="T112" i="6"/>
  <c r="R112" i="6"/>
  <c r="P112" i="6"/>
  <c r="BI110" i="6"/>
  <c r="BH110" i="6"/>
  <c r="BG110" i="6"/>
  <c r="BE110" i="6"/>
  <c r="T110" i="6"/>
  <c r="R110" i="6"/>
  <c r="P110" i="6"/>
  <c r="BI108" i="6"/>
  <c r="BH108" i="6"/>
  <c r="BG108" i="6"/>
  <c r="BE108" i="6"/>
  <c r="T108" i="6"/>
  <c r="R108" i="6"/>
  <c r="P108" i="6"/>
  <c r="BI106" i="6"/>
  <c r="BH106" i="6"/>
  <c r="BG106" i="6"/>
  <c r="BE106" i="6"/>
  <c r="T106" i="6"/>
  <c r="R106" i="6"/>
  <c r="P106" i="6"/>
  <c r="BI104" i="6"/>
  <c r="BH104" i="6"/>
  <c r="BG104" i="6"/>
  <c r="BE104" i="6"/>
  <c r="T104" i="6"/>
  <c r="R104" i="6"/>
  <c r="P104" i="6"/>
  <c r="BI103" i="6"/>
  <c r="BH103" i="6"/>
  <c r="BG103" i="6"/>
  <c r="BE103" i="6"/>
  <c r="T103" i="6"/>
  <c r="R103" i="6"/>
  <c r="P103" i="6"/>
  <c r="BI102" i="6"/>
  <c r="BH102" i="6"/>
  <c r="BG102" i="6"/>
  <c r="BE102" i="6"/>
  <c r="T102" i="6"/>
  <c r="R102" i="6"/>
  <c r="P102" i="6"/>
  <c r="BI101" i="6"/>
  <c r="BH101" i="6"/>
  <c r="BG101" i="6"/>
  <c r="BE101" i="6"/>
  <c r="T101" i="6"/>
  <c r="R101" i="6"/>
  <c r="P101" i="6"/>
  <c r="BI99" i="6"/>
  <c r="BH99" i="6"/>
  <c r="BG99" i="6"/>
  <c r="BE99" i="6"/>
  <c r="T99" i="6"/>
  <c r="R99" i="6"/>
  <c r="P99" i="6"/>
  <c r="BI98" i="6"/>
  <c r="BH98" i="6"/>
  <c r="BG98" i="6"/>
  <c r="BE98" i="6"/>
  <c r="T98" i="6"/>
  <c r="R98" i="6"/>
  <c r="P98" i="6"/>
  <c r="BI97" i="6"/>
  <c r="BH97" i="6"/>
  <c r="BG97" i="6"/>
  <c r="BE97" i="6"/>
  <c r="T97" i="6"/>
  <c r="R97" i="6"/>
  <c r="P97" i="6"/>
  <c r="BI96" i="6"/>
  <c r="BH96" i="6"/>
  <c r="BG96" i="6"/>
  <c r="BE96" i="6"/>
  <c r="T96" i="6"/>
  <c r="R96" i="6"/>
  <c r="P96" i="6"/>
  <c r="BI94" i="6"/>
  <c r="BH94" i="6"/>
  <c r="BG94" i="6"/>
  <c r="BE94" i="6"/>
  <c r="T94" i="6"/>
  <c r="R94" i="6"/>
  <c r="P94" i="6"/>
  <c r="BI93" i="6"/>
  <c r="BH93" i="6"/>
  <c r="BG93" i="6"/>
  <c r="BE93" i="6"/>
  <c r="T93" i="6"/>
  <c r="R93" i="6"/>
  <c r="P93" i="6"/>
  <c r="BI92" i="6"/>
  <c r="BH92" i="6"/>
  <c r="BG92" i="6"/>
  <c r="BE92" i="6"/>
  <c r="T92" i="6"/>
  <c r="R92" i="6"/>
  <c r="P92" i="6"/>
  <c r="BI91" i="6"/>
  <c r="BH91" i="6"/>
  <c r="BG91" i="6"/>
  <c r="BE91" i="6"/>
  <c r="T91" i="6"/>
  <c r="R91" i="6"/>
  <c r="P91" i="6"/>
  <c r="BI90" i="6"/>
  <c r="BH90" i="6"/>
  <c r="BG90" i="6"/>
  <c r="BE90" i="6"/>
  <c r="T90" i="6"/>
  <c r="R90" i="6"/>
  <c r="P90" i="6"/>
  <c r="BI89" i="6"/>
  <c r="BH89" i="6"/>
  <c r="BG89" i="6"/>
  <c r="BE89" i="6"/>
  <c r="T89" i="6"/>
  <c r="R89" i="6"/>
  <c r="P89" i="6"/>
  <c r="J83" i="6"/>
  <c r="F83" i="6"/>
  <c r="F81" i="6"/>
  <c r="E79" i="6"/>
  <c r="J58" i="6"/>
  <c r="F58" i="6"/>
  <c r="F56" i="6"/>
  <c r="E54" i="6"/>
  <c r="J26" i="6"/>
  <c r="E26" i="6"/>
  <c r="J84" i="6"/>
  <c r="J25" i="6"/>
  <c r="J20" i="6"/>
  <c r="E20" i="6"/>
  <c r="F84" i="6"/>
  <c r="J19" i="6"/>
  <c r="J14" i="6"/>
  <c r="J81" i="6" s="1"/>
  <c r="E7" i="6"/>
  <c r="E75" i="6" s="1"/>
  <c r="J39" i="5"/>
  <c r="J38" i="5"/>
  <c r="AY59" i="1"/>
  <c r="J37" i="5"/>
  <c r="AX59" i="1"/>
  <c r="BI216" i="5"/>
  <c r="BH216" i="5"/>
  <c r="BG216" i="5"/>
  <c r="BE216" i="5"/>
  <c r="T216" i="5"/>
  <c r="T215" i="5"/>
  <c r="T214" i="5" s="1"/>
  <c r="R216" i="5"/>
  <c r="R215" i="5" s="1"/>
  <c r="R214" i="5" s="1"/>
  <c r="P216" i="5"/>
  <c r="P215" i="5"/>
  <c r="P214" i="5" s="1"/>
  <c r="BI213" i="5"/>
  <c r="BH213" i="5"/>
  <c r="BG213" i="5"/>
  <c r="BE213" i="5"/>
  <c r="T213" i="5"/>
  <c r="T212" i="5" s="1"/>
  <c r="R213" i="5"/>
  <c r="R212" i="5" s="1"/>
  <c r="P213" i="5"/>
  <c r="P212" i="5" s="1"/>
  <c r="BI211" i="5"/>
  <c r="BH211" i="5"/>
  <c r="BG211" i="5"/>
  <c r="BE211" i="5"/>
  <c r="T211" i="5"/>
  <c r="R211" i="5"/>
  <c r="P211" i="5"/>
  <c r="BI210" i="5"/>
  <c r="BH210" i="5"/>
  <c r="BG210" i="5"/>
  <c r="BE210" i="5"/>
  <c r="T210" i="5"/>
  <c r="R210" i="5"/>
  <c r="P210" i="5"/>
  <c r="BI209" i="5"/>
  <c r="BH209" i="5"/>
  <c r="BG209" i="5"/>
  <c r="BE209" i="5"/>
  <c r="T209" i="5"/>
  <c r="R209" i="5"/>
  <c r="P209" i="5"/>
  <c r="BI208" i="5"/>
  <c r="BH208" i="5"/>
  <c r="BG208" i="5"/>
  <c r="BE208" i="5"/>
  <c r="T208" i="5"/>
  <c r="R208" i="5"/>
  <c r="P208" i="5"/>
  <c r="BI207" i="5"/>
  <c r="BH207" i="5"/>
  <c r="BG207" i="5"/>
  <c r="BE207" i="5"/>
  <c r="T207" i="5"/>
  <c r="R207" i="5"/>
  <c r="P207" i="5"/>
  <c r="BI206" i="5"/>
  <c r="BH206" i="5"/>
  <c r="BG206" i="5"/>
  <c r="BE206" i="5"/>
  <c r="T206" i="5"/>
  <c r="R206" i="5"/>
  <c r="P206" i="5"/>
  <c r="BI205" i="5"/>
  <c r="BH205" i="5"/>
  <c r="BG205" i="5"/>
  <c r="BE205" i="5"/>
  <c r="T205" i="5"/>
  <c r="R205" i="5"/>
  <c r="P205" i="5"/>
  <c r="BI204" i="5"/>
  <c r="BH204" i="5"/>
  <c r="BG204" i="5"/>
  <c r="BE204" i="5"/>
  <c r="T204" i="5"/>
  <c r="R204" i="5"/>
  <c r="P204" i="5"/>
  <c r="BI203" i="5"/>
  <c r="BH203" i="5"/>
  <c r="BG203" i="5"/>
  <c r="BE203" i="5"/>
  <c r="T203" i="5"/>
  <c r="R203" i="5"/>
  <c r="P203" i="5"/>
  <c r="BI202" i="5"/>
  <c r="BH202" i="5"/>
  <c r="BG202" i="5"/>
  <c r="BE202" i="5"/>
  <c r="T202" i="5"/>
  <c r="R202" i="5"/>
  <c r="P202" i="5"/>
  <c r="BI201" i="5"/>
  <c r="BH201" i="5"/>
  <c r="BG201" i="5"/>
  <c r="BE201" i="5"/>
  <c r="T201" i="5"/>
  <c r="R201" i="5"/>
  <c r="P201" i="5"/>
  <c r="BI200" i="5"/>
  <c r="BH200" i="5"/>
  <c r="BG200" i="5"/>
  <c r="BE200" i="5"/>
  <c r="T200" i="5"/>
  <c r="R200" i="5"/>
  <c r="P200" i="5"/>
  <c r="BI199" i="5"/>
  <c r="BH199" i="5"/>
  <c r="BG199" i="5"/>
  <c r="BE199" i="5"/>
  <c r="T199" i="5"/>
  <c r="R199" i="5"/>
  <c r="P199" i="5"/>
  <c r="BI198" i="5"/>
  <c r="BH198" i="5"/>
  <c r="BG198" i="5"/>
  <c r="BE198" i="5"/>
  <c r="T198" i="5"/>
  <c r="R198" i="5"/>
  <c r="P198" i="5"/>
  <c r="BI197" i="5"/>
  <c r="BH197" i="5"/>
  <c r="BG197" i="5"/>
  <c r="BE197" i="5"/>
  <c r="T197" i="5"/>
  <c r="R197" i="5"/>
  <c r="P197" i="5"/>
  <c r="BI196" i="5"/>
  <c r="BH196" i="5"/>
  <c r="BG196" i="5"/>
  <c r="BE196" i="5"/>
  <c r="T196" i="5"/>
  <c r="R196" i="5"/>
  <c r="P196" i="5"/>
  <c r="BI195" i="5"/>
  <c r="BH195" i="5"/>
  <c r="BG195" i="5"/>
  <c r="BE195" i="5"/>
  <c r="T195" i="5"/>
  <c r="R195" i="5"/>
  <c r="P195" i="5"/>
  <c r="BI194" i="5"/>
  <c r="BH194" i="5"/>
  <c r="BG194" i="5"/>
  <c r="BE194" i="5"/>
  <c r="T194" i="5"/>
  <c r="R194" i="5"/>
  <c r="P194" i="5"/>
  <c r="BI193" i="5"/>
  <c r="BH193" i="5"/>
  <c r="BG193" i="5"/>
  <c r="BE193" i="5"/>
  <c r="T193" i="5"/>
  <c r="R193" i="5"/>
  <c r="P193" i="5"/>
  <c r="BI192" i="5"/>
  <c r="BH192" i="5"/>
  <c r="BG192" i="5"/>
  <c r="BE192" i="5"/>
  <c r="T192" i="5"/>
  <c r="R192" i="5"/>
  <c r="P192" i="5"/>
  <c r="BI191" i="5"/>
  <c r="BH191" i="5"/>
  <c r="BG191" i="5"/>
  <c r="BE191" i="5"/>
  <c r="T191" i="5"/>
  <c r="R191" i="5"/>
  <c r="P191" i="5"/>
  <c r="BI190" i="5"/>
  <c r="BH190" i="5"/>
  <c r="BG190" i="5"/>
  <c r="BE190" i="5"/>
  <c r="T190" i="5"/>
  <c r="R190" i="5"/>
  <c r="P190" i="5"/>
  <c r="BI189" i="5"/>
  <c r="BH189" i="5"/>
  <c r="BG189" i="5"/>
  <c r="BE189" i="5"/>
  <c r="T189" i="5"/>
  <c r="R189" i="5"/>
  <c r="P189" i="5"/>
  <c r="BI188" i="5"/>
  <c r="BH188" i="5"/>
  <c r="BG188" i="5"/>
  <c r="BE188" i="5"/>
  <c r="T188" i="5"/>
  <c r="R188" i="5"/>
  <c r="P188" i="5"/>
  <c r="BI187" i="5"/>
  <c r="BH187" i="5"/>
  <c r="BG187" i="5"/>
  <c r="BE187" i="5"/>
  <c r="T187" i="5"/>
  <c r="R187" i="5"/>
  <c r="P187" i="5"/>
  <c r="BI186" i="5"/>
  <c r="BH186" i="5"/>
  <c r="BG186" i="5"/>
  <c r="BE186" i="5"/>
  <c r="T186" i="5"/>
  <c r="R186" i="5"/>
  <c r="P186" i="5"/>
  <c r="BI185" i="5"/>
  <c r="BH185" i="5"/>
  <c r="BG185" i="5"/>
  <c r="BE185" i="5"/>
  <c r="T185" i="5"/>
  <c r="R185" i="5"/>
  <c r="P185" i="5"/>
  <c r="BI183" i="5"/>
  <c r="BH183" i="5"/>
  <c r="BG183" i="5"/>
  <c r="BE183" i="5"/>
  <c r="T183" i="5"/>
  <c r="R183" i="5"/>
  <c r="P183" i="5"/>
  <c r="BI182" i="5"/>
  <c r="BH182" i="5"/>
  <c r="BG182" i="5"/>
  <c r="BE182" i="5"/>
  <c r="T182" i="5"/>
  <c r="R182" i="5"/>
  <c r="P182" i="5"/>
  <c r="BI181" i="5"/>
  <c r="BH181" i="5"/>
  <c r="BG181" i="5"/>
  <c r="BE181" i="5"/>
  <c r="T181" i="5"/>
  <c r="R181" i="5"/>
  <c r="P181" i="5"/>
  <c r="BI180" i="5"/>
  <c r="BH180" i="5"/>
  <c r="BG180" i="5"/>
  <c r="BE180" i="5"/>
  <c r="T180" i="5"/>
  <c r="R180" i="5"/>
  <c r="P180" i="5"/>
  <c r="BI179" i="5"/>
  <c r="BH179" i="5"/>
  <c r="BG179" i="5"/>
  <c r="BE179" i="5"/>
  <c r="T179" i="5"/>
  <c r="R179" i="5"/>
  <c r="P179" i="5"/>
  <c r="BI178" i="5"/>
  <c r="BH178" i="5"/>
  <c r="BG178" i="5"/>
  <c r="BE178" i="5"/>
  <c r="T178" i="5"/>
  <c r="R178" i="5"/>
  <c r="P178" i="5"/>
  <c r="BI177" i="5"/>
  <c r="BH177" i="5"/>
  <c r="BG177" i="5"/>
  <c r="BE177" i="5"/>
  <c r="T177" i="5"/>
  <c r="R177" i="5"/>
  <c r="P177" i="5"/>
  <c r="BI176" i="5"/>
  <c r="BH176" i="5"/>
  <c r="BG176" i="5"/>
  <c r="BE176" i="5"/>
  <c r="T176" i="5"/>
  <c r="R176" i="5"/>
  <c r="P176" i="5"/>
  <c r="BI175" i="5"/>
  <c r="BH175" i="5"/>
  <c r="BG175" i="5"/>
  <c r="BE175" i="5"/>
  <c r="T175" i="5"/>
  <c r="R175" i="5"/>
  <c r="P175" i="5"/>
  <c r="BI174" i="5"/>
  <c r="BH174" i="5"/>
  <c r="BG174" i="5"/>
  <c r="BE174" i="5"/>
  <c r="T174" i="5"/>
  <c r="R174" i="5"/>
  <c r="P174" i="5"/>
  <c r="BI173" i="5"/>
  <c r="BH173" i="5"/>
  <c r="BG173" i="5"/>
  <c r="BE173" i="5"/>
  <c r="T173" i="5"/>
  <c r="R173" i="5"/>
  <c r="P173" i="5"/>
  <c r="BI172" i="5"/>
  <c r="BH172" i="5"/>
  <c r="BG172" i="5"/>
  <c r="BE172" i="5"/>
  <c r="T172" i="5"/>
  <c r="R172" i="5"/>
  <c r="P172" i="5"/>
  <c r="BI171" i="5"/>
  <c r="BH171" i="5"/>
  <c r="BG171" i="5"/>
  <c r="BE171" i="5"/>
  <c r="T171" i="5"/>
  <c r="R171" i="5"/>
  <c r="P171" i="5"/>
  <c r="BI170" i="5"/>
  <c r="BH170" i="5"/>
  <c r="BG170" i="5"/>
  <c r="BE170" i="5"/>
  <c r="T170" i="5"/>
  <c r="R170" i="5"/>
  <c r="P170" i="5"/>
  <c r="BI169" i="5"/>
  <c r="BH169" i="5"/>
  <c r="BG169" i="5"/>
  <c r="BE169" i="5"/>
  <c r="T169" i="5"/>
  <c r="R169" i="5"/>
  <c r="P169" i="5"/>
  <c r="BI168" i="5"/>
  <c r="BH168" i="5"/>
  <c r="BG168" i="5"/>
  <c r="BE168" i="5"/>
  <c r="T168" i="5"/>
  <c r="R168" i="5"/>
  <c r="P168" i="5"/>
  <c r="BI167" i="5"/>
  <c r="BH167" i="5"/>
  <c r="BG167" i="5"/>
  <c r="BE167" i="5"/>
  <c r="T167" i="5"/>
  <c r="R167" i="5"/>
  <c r="P167" i="5"/>
  <c r="BI166" i="5"/>
  <c r="BH166" i="5"/>
  <c r="BG166" i="5"/>
  <c r="BE166" i="5"/>
  <c r="T166" i="5"/>
  <c r="R166" i="5"/>
  <c r="P166" i="5"/>
  <c r="BI165" i="5"/>
  <c r="BH165" i="5"/>
  <c r="BG165" i="5"/>
  <c r="BE165" i="5"/>
  <c r="T165" i="5"/>
  <c r="R165" i="5"/>
  <c r="P165" i="5"/>
  <c r="BI164" i="5"/>
  <c r="BH164" i="5"/>
  <c r="BG164" i="5"/>
  <c r="BE164" i="5"/>
  <c r="T164" i="5"/>
  <c r="R164" i="5"/>
  <c r="P164" i="5"/>
  <c r="BI163" i="5"/>
  <c r="BH163" i="5"/>
  <c r="BG163" i="5"/>
  <c r="BE163" i="5"/>
  <c r="T163" i="5"/>
  <c r="R163" i="5"/>
  <c r="P163" i="5"/>
  <c r="BI162" i="5"/>
  <c r="BH162" i="5"/>
  <c r="BG162" i="5"/>
  <c r="BE162" i="5"/>
  <c r="T162" i="5"/>
  <c r="R162" i="5"/>
  <c r="P162" i="5"/>
  <c r="BI161" i="5"/>
  <c r="BH161" i="5"/>
  <c r="BG161" i="5"/>
  <c r="BE161" i="5"/>
  <c r="T161" i="5"/>
  <c r="R161" i="5"/>
  <c r="P161" i="5"/>
  <c r="BI159" i="5"/>
  <c r="BH159" i="5"/>
  <c r="BG159" i="5"/>
  <c r="BE159" i="5"/>
  <c r="T159" i="5"/>
  <c r="R159" i="5"/>
  <c r="P159" i="5"/>
  <c r="BI158" i="5"/>
  <c r="BH158" i="5"/>
  <c r="BG158" i="5"/>
  <c r="BE158" i="5"/>
  <c r="T158" i="5"/>
  <c r="R158" i="5"/>
  <c r="P158" i="5"/>
  <c r="BI157" i="5"/>
  <c r="BH157" i="5"/>
  <c r="BG157" i="5"/>
  <c r="BE157" i="5"/>
  <c r="T157" i="5"/>
  <c r="R157" i="5"/>
  <c r="P157" i="5"/>
  <c r="BI156" i="5"/>
  <c r="BH156" i="5"/>
  <c r="BG156" i="5"/>
  <c r="BE156" i="5"/>
  <c r="T156" i="5"/>
  <c r="R156" i="5"/>
  <c r="P156" i="5"/>
  <c r="BI155" i="5"/>
  <c r="BH155" i="5"/>
  <c r="BG155" i="5"/>
  <c r="BE155" i="5"/>
  <c r="T155" i="5"/>
  <c r="R155" i="5"/>
  <c r="P155" i="5"/>
  <c r="BI154" i="5"/>
  <c r="BH154" i="5"/>
  <c r="BG154" i="5"/>
  <c r="BE154" i="5"/>
  <c r="T154" i="5"/>
  <c r="R154" i="5"/>
  <c r="P154" i="5"/>
  <c r="BI153" i="5"/>
  <c r="BH153" i="5"/>
  <c r="BG153" i="5"/>
  <c r="BE153" i="5"/>
  <c r="T153" i="5"/>
  <c r="R153" i="5"/>
  <c r="P153" i="5"/>
  <c r="BI152" i="5"/>
  <c r="BH152" i="5"/>
  <c r="BG152" i="5"/>
  <c r="BE152" i="5"/>
  <c r="T152" i="5"/>
  <c r="R152" i="5"/>
  <c r="P152" i="5"/>
  <c r="BI151" i="5"/>
  <c r="BH151" i="5"/>
  <c r="BG151" i="5"/>
  <c r="BE151" i="5"/>
  <c r="T151" i="5"/>
  <c r="R151" i="5"/>
  <c r="P151" i="5"/>
  <c r="BI150" i="5"/>
  <c r="BH150" i="5"/>
  <c r="BG150" i="5"/>
  <c r="BE150" i="5"/>
  <c r="T150" i="5"/>
  <c r="R150" i="5"/>
  <c r="P150" i="5"/>
  <c r="BI148" i="5"/>
  <c r="BH148" i="5"/>
  <c r="BG148" i="5"/>
  <c r="BE148" i="5"/>
  <c r="T148" i="5"/>
  <c r="R148" i="5"/>
  <c r="P148" i="5"/>
  <c r="BI147" i="5"/>
  <c r="BH147" i="5"/>
  <c r="BG147" i="5"/>
  <c r="BE147" i="5"/>
  <c r="T147" i="5"/>
  <c r="R147" i="5"/>
  <c r="P147" i="5"/>
  <c r="BI146" i="5"/>
  <c r="BH146" i="5"/>
  <c r="BG146" i="5"/>
  <c r="BE146" i="5"/>
  <c r="T146" i="5"/>
  <c r="R146" i="5"/>
  <c r="P146" i="5"/>
  <c r="BI145" i="5"/>
  <c r="BH145" i="5"/>
  <c r="BG145" i="5"/>
  <c r="BE145" i="5"/>
  <c r="T145" i="5"/>
  <c r="R145" i="5"/>
  <c r="P145" i="5"/>
  <c r="BI144" i="5"/>
  <c r="BH144" i="5"/>
  <c r="BG144" i="5"/>
  <c r="BE144" i="5"/>
  <c r="T144" i="5"/>
  <c r="R144" i="5"/>
  <c r="P144" i="5"/>
  <c r="BI143" i="5"/>
  <c r="BH143" i="5"/>
  <c r="BG143" i="5"/>
  <c r="BE143" i="5"/>
  <c r="T143" i="5"/>
  <c r="R143" i="5"/>
  <c r="P143" i="5"/>
  <c r="BI142" i="5"/>
  <c r="BH142" i="5"/>
  <c r="BG142" i="5"/>
  <c r="BE142" i="5"/>
  <c r="T142" i="5"/>
  <c r="R142" i="5"/>
  <c r="P142" i="5"/>
  <c r="BI141" i="5"/>
  <c r="BH141" i="5"/>
  <c r="BG141" i="5"/>
  <c r="BE141" i="5"/>
  <c r="T141" i="5"/>
  <c r="R141" i="5"/>
  <c r="P141" i="5"/>
  <c r="BI140" i="5"/>
  <c r="BH140" i="5"/>
  <c r="BG140" i="5"/>
  <c r="BE140" i="5"/>
  <c r="T140" i="5"/>
  <c r="R140" i="5"/>
  <c r="P140" i="5"/>
  <c r="BI139" i="5"/>
  <c r="BH139" i="5"/>
  <c r="BG139" i="5"/>
  <c r="BE139" i="5"/>
  <c r="T139" i="5"/>
  <c r="R139" i="5"/>
  <c r="P139" i="5"/>
  <c r="BI138" i="5"/>
  <c r="BH138" i="5"/>
  <c r="BG138" i="5"/>
  <c r="BE138" i="5"/>
  <c r="T138" i="5"/>
  <c r="R138" i="5"/>
  <c r="P138" i="5"/>
  <c r="BI137" i="5"/>
  <c r="BH137" i="5"/>
  <c r="BG137" i="5"/>
  <c r="BE137" i="5"/>
  <c r="T137" i="5"/>
  <c r="R137" i="5"/>
  <c r="P137" i="5"/>
  <c r="BI136" i="5"/>
  <c r="BH136" i="5"/>
  <c r="BG136" i="5"/>
  <c r="BE136" i="5"/>
  <c r="T136" i="5"/>
  <c r="R136" i="5"/>
  <c r="P136" i="5"/>
  <c r="BI135" i="5"/>
  <c r="BH135" i="5"/>
  <c r="BG135" i="5"/>
  <c r="BE135" i="5"/>
  <c r="T135" i="5"/>
  <c r="R135" i="5"/>
  <c r="P135" i="5"/>
  <c r="BI134" i="5"/>
  <c r="BH134" i="5"/>
  <c r="BG134" i="5"/>
  <c r="BE134" i="5"/>
  <c r="T134" i="5"/>
  <c r="R134" i="5"/>
  <c r="P134" i="5"/>
  <c r="BI133" i="5"/>
  <c r="BH133" i="5"/>
  <c r="BG133" i="5"/>
  <c r="BE133" i="5"/>
  <c r="T133" i="5"/>
  <c r="R133" i="5"/>
  <c r="P133" i="5"/>
  <c r="BI132" i="5"/>
  <c r="BH132" i="5"/>
  <c r="BG132" i="5"/>
  <c r="BE132" i="5"/>
  <c r="T132" i="5"/>
  <c r="R132" i="5"/>
  <c r="P132" i="5"/>
  <c r="BI131" i="5"/>
  <c r="BH131" i="5"/>
  <c r="BG131" i="5"/>
  <c r="BE131" i="5"/>
  <c r="T131" i="5"/>
  <c r="R131" i="5"/>
  <c r="P131" i="5"/>
  <c r="BI130" i="5"/>
  <c r="BH130" i="5"/>
  <c r="BG130" i="5"/>
  <c r="BE130" i="5"/>
  <c r="T130" i="5"/>
  <c r="R130" i="5"/>
  <c r="P130" i="5"/>
  <c r="BI129" i="5"/>
  <c r="BH129" i="5"/>
  <c r="BG129" i="5"/>
  <c r="BE129" i="5"/>
  <c r="T129" i="5"/>
  <c r="R129" i="5"/>
  <c r="P129" i="5"/>
  <c r="BI128" i="5"/>
  <c r="BH128" i="5"/>
  <c r="BG128" i="5"/>
  <c r="BE128" i="5"/>
  <c r="T128" i="5"/>
  <c r="R128" i="5"/>
  <c r="P128" i="5"/>
  <c r="BI127" i="5"/>
  <c r="BH127" i="5"/>
  <c r="BG127" i="5"/>
  <c r="BE127" i="5"/>
  <c r="T127" i="5"/>
  <c r="R127" i="5"/>
  <c r="P127" i="5"/>
  <c r="BI126" i="5"/>
  <c r="BH126" i="5"/>
  <c r="BG126" i="5"/>
  <c r="BE126" i="5"/>
  <c r="T126" i="5"/>
  <c r="R126" i="5"/>
  <c r="P126" i="5"/>
  <c r="BI125" i="5"/>
  <c r="BH125" i="5"/>
  <c r="BG125" i="5"/>
  <c r="BE125" i="5"/>
  <c r="T125" i="5"/>
  <c r="R125" i="5"/>
  <c r="P125" i="5"/>
  <c r="BI124" i="5"/>
  <c r="BH124" i="5"/>
  <c r="BG124" i="5"/>
  <c r="BE124" i="5"/>
  <c r="T124" i="5"/>
  <c r="R124" i="5"/>
  <c r="P124" i="5"/>
  <c r="BI122" i="5"/>
  <c r="BH122" i="5"/>
  <c r="BG122" i="5"/>
  <c r="BE122" i="5"/>
  <c r="T122" i="5"/>
  <c r="R122" i="5"/>
  <c r="P122" i="5"/>
  <c r="BI121" i="5"/>
  <c r="BH121" i="5"/>
  <c r="BG121" i="5"/>
  <c r="BE121" i="5"/>
  <c r="T121" i="5"/>
  <c r="R121" i="5"/>
  <c r="P121" i="5"/>
  <c r="BI120" i="5"/>
  <c r="BH120" i="5"/>
  <c r="BG120" i="5"/>
  <c r="BE120" i="5"/>
  <c r="T120" i="5"/>
  <c r="R120" i="5"/>
  <c r="P120" i="5"/>
  <c r="BI119" i="5"/>
  <c r="BH119" i="5"/>
  <c r="BG119" i="5"/>
  <c r="BE119" i="5"/>
  <c r="T119" i="5"/>
  <c r="R119" i="5"/>
  <c r="P119" i="5"/>
  <c r="BI118" i="5"/>
  <c r="BH118" i="5"/>
  <c r="BG118" i="5"/>
  <c r="BE118" i="5"/>
  <c r="T118" i="5"/>
  <c r="R118" i="5"/>
  <c r="P118" i="5"/>
  <c r="BI117" i="5"/>
  <c r="BH117" i="5"/>
  <c r="BG117" i="5"/>
  <c r="BE117" i="5"/>
  <c r="T117" i="5"/>
  <c r="R117" i="5"/>
  <c r="P117" i="5"/>
  <c r="BI116" i="5"/>
  <c r="BH116" i="5"/>
  <c r="BG116" i="5"/>
  <c r="BE116" i="5"/>
  <c r="T116" i="5"/>
  <c r="R116" i="5"/>
  <c r="P116" i="5"/>
  <c r="BI115" i="5"/>
  <c r="BH115" i="5"/>
  <c r="BG115" i="5"/>
  <c r="BE115" i="5"/>
  <c r="T115" i="5"/>
  <c r="R115" i="5"/>
  <c r="P115" i="5"/>
  <c r="BI114" i="5"/>
  <c r="BH114" i="5"/>
  <c r="BG114" i="5"/>
  <c r="BE114" i="5"/>
  <c r="T114" i="5"/>
  <c r="R114" i="5"/>
  <c r="P114" i="5"/>
  <c r="BI113" i="5"/>
  <c r="BH113" i="5"/>
  <c r="BG113" i="5"/>
  <c r="BE113" i="5"/>
  <c r="T113" i="5"/>
  <c r="R113" i="5"/>
  <c r="P113" i="5"/>
  <c r="BI112" i="5"/>
  <c r="BH112" i="5"/>
  <c r="BG112" i="5"/>
  <c r="BE112" i="5"/>
  <c r="T112" i="5"/>
  <c r="R112" i="5"/>
  <c r="P112" i="5"/>
  <c r="BI111" i="5"/>
  <c r="BH111" i="5"/>
  <c r="BG111" i="5"/>
  <c r="BE111" i="5"/>
  <c r="T111" i="5"/>
  <c r="R111" i="5"/>
  <c r="P111" i="5"/>
  <c r="BI108" i="5"/>
  <c r="BH108" i="5"/>
  <c r="BG108" i="5"/>
  <c r="BE108" i="5"/>
  <c r="T108" i="5"/>
  <c r="R108" i="5"/>
  <c r="P108" i="5"/>
  <c r="BI107" i="5"/>
  <c r="BH107" i="5"/>
  <c r="BG107" i="5"/>
  <c r="BE107" i="5"/>
  <c r="T107" i="5"/>
  <c r="R107" i="5"/>
  <c r="P107" i="5"/>
  <c r="BI106" i="5"/>
  <c r="BH106" i="5"/>
  <c r="BG106" i="5"/>
  <c r="BE106" i="5"/>
  <c r="T106" i="5"/>
  <c r="R106" i="5"/>
  <c r="P106" i="5"/>
  <c r="BI104" i="5"/>
  <c r="BH104" i="5"/>
  <c r="BG104" i="5"/>
  <c r="BE104" i="5"/>
  <c r="T104" i="5"/>
  <c r="T103" i="5" s="1"/>
  <c r="R104" i="5"/>
  <c r="R103" i="5" s="1"/>
  <c r="P104" i="5"/>
  <c r="P103" i="5" s="1"/>
  <c r="BI102" i="5"/>
  <c r="BH102" i="5"/>
  <c r="BG102" i="5"/>
  <c r="BE102" i="5"/>
  <c r="T102" i="5"/>
  <c r="R102" i="5"/>
  <c r="P102" i="5"/>
  <c r="BI101" i="5"/>
  <c r="BH101" i="5"/>
  <c r="BG101" i="5"/>
  <c r="BE101" i="5"/>
  <c r="T101" i="5"/>
  <c r="R101" i="5"/>
  <c r="P101" i="5"/>
  <c r="J94" i="5"/>
  <c r="F94" i="5"/>
  <c r="F92" i="5"/>
  <c r="E90" i="5"/>
  <c r="J58" i="5"/>
  <c r="F58" i="5"/>
  <c r="F56" i="5"/>
  <c r="E54" i="5"/>
  <c r="J26" i="5"/>
  <c r="E26" i="5"/>
  <c r="J59" i="5"/>
  <c r="J25" i="5"/>
  <c r="J20" i="5"/>
  <c r="E20" i="5"/>
  <c r="F95" i="5"/>
  <c r="J19" i="5"/>
  <c r="J14" i="5"/>
  <c r="J56" i="5" s="1"/>
  <c r="E7" i="5"/>
  <c r="E86" i="5" s="1"/>
  <c r="J39" i="4"/>
  <c r="J38" i="4"/>
  <c r="AY58" i="1"/>
  <c r="J37" i="4"/>
  <c r="AX58" i="1"/>
  <c r="BI598" i="4"/>
  <c r="BH598" i="4"/>
  <c r="BG598" i="4"/>
  <c r="BE598" i="4"/>
  <c r="T598" i="4"/>
  <c r="R598" i="4"/>
  <c r="P598" i="4"/>
  <c r="BI594" i="4"/>
  <c r="BH594" i="4"/>
  <c r="BG594" i="4"/>
  <c r="BE594" i="4"/>
  <c r="T594" i="4"/>
  <c r="R594" i="4"/>
  <c r="P594" i="4"/>
  <c r="BI590" i="4"/>
  <c r="BH590" i="4"/>
  <c r="BG590" i="4"/>
  <c r="BE590" i="4"/>
  <c r="T590" i="4"/>
  <c r="R590" i="4"/>
  <c r="P590" i="4"/>
  <c r="BI586" i="4"/>
  <c r="BH586" i="4"/>
  <c r="BG586" i="4"/>
  <c r="BE586" i="4"/>
  <c r="T586" i="4"/>
  <c r="R586" i="4"/>
  <c r="P586" i="4"/>
  <c r="BI583" i="4"/>
  <c r="BH583" i="4"/>
  <c r="BG583" i="4"/>
  <c r="BE583" i="4"/>
  <c r="T583" i="4"/>
  <c r="R583" i="4"/>
  <c r="P583" i="4"/>
  <c r="BI579" i="4"/>
  <c r="BH579" i="4"/>
  <c r="BG579" i="4"/>
  <c r="BE579" i="4"/>
  <c r="T579" i="4"/>
  <c r="R579" i="4"/>
  <c r="P579" i="4"/>
  <c r="BI575" i="4"/>
  <c r="BH575" i="4"/>
  <c r="BG575" i="4"/>
  <c r="BE575" i="4"/>
  <c r="T575" i="4"/>
  <c r="R575" i="4"/>
  <c r="P575" i="4"/>
  <c r="BI571" i="4"/>
  <c r="BH571" i="4"/>
  <c r="BG571" i="4"/>
  <c r="BE571" i="4"/>
  <c r="T571" i="4"/>
  <c r="R571" i="4"/>
  <c r="P571" i="4"/>
  <c r="BI567" i="4"/>
  <c r="BH567" i="4"/>
  <c r="BG567" i="4"/>
  <c r="BE567" i="4"/>
  <c r="T567" i="4"/>
  <c r="R567" i="4"/>
  <c r="P567" i="4"/>
  <c r="BI563" i="4"/>
  <c r="BH563" i="4"/>
  <c r="BG563" i="4"/>
  <c r="BE563" i="4"/>
  <c r="T563" i="4"/>
  <c r="R563" i="4"/>
  <c r="P563" i="4"/>
  <c r="BI560" i="4"/>
  <c r="BH560" i="4"/>
  <c r="BG560" i="4"/>
  <c r="BE560" i="4"/>
  <c r="T560" i="4"/>
  <c r="R560" i="4"/>
  <c r="P560" i="4"/>
  <c r="BI556" i="4"/>
  <c r="BH556" i="4"/>
  <c r="BG556" i="4"/>
  <c r="BE556" i="4"/>
  <c r="T556" i="4"/>
  <c r="R556" i="4"/>
  <c r="P556" i="4"/>
  <c r="BI552" i="4"/>
  <c r="BH552" i="4"/>
  <c r="BG552" i="4"/>
  <c r="BE552" i="4"/>
  <c r="T552" i="4"/>
  <c r="R552" i="4"/>
  <c r="P552" i="4"/>
  <c r="BI548" i="4"/>
  <c r="BH548" i="4"/>
  <c r="BG548" i="4"/>
  <c r="BE548" i="4"/>
  <c r="T548" i="4"/>
  <c r="R548" i="4"/>
  <c r="P548" i="4"/>
  <c r="BI544" i="4"/>
  <c r="BH544" i="4"/>
  <c r="BG544" i="4"/>
  <c r="BE544" i="4"/>
  <c r="T544" i="4"/>
  <c r="R544" i="4"/>
  <c r="P544" i="4"/>
  <c r="BI540" i="4"/>
  <c r="BH540" i="4"/>
  <c r="BG540" i="4"/>
  <c r="BE540" i="4"/>
  <c r="T540" i="4"/>
  <c r="R540" i="4"/>
  <c r="P540" i="4"/>
  <c r="BI536" i="4"/>
  <c r="BH536" i="4"/>
  <c r="BG536" i="4"/>
  <c r="BE536" i="4"/>
  <c r="T536" i="4"/>
  <c r="R536" i="4"/>
  <c r="P536" i="4"/>
  <c r="BI532" i="4"/>
  <c r="BH532" i="4"/>
  <c r="BG532" i="4"/>
  <c r="BE532" i="4"/>
  <c r="T532" i="4"/>
  <c r="R532" i="4"/>
  <c r="P532" i="4"/>
  <c r="BI528" i="4"/>
  <c r="BH528" i="4"/>
  <c r="BG528" i="4"/>
  <c r="BE528" i="4"/>
  <c r="T528" i="4"/>
  <c r="R528" i="4"/>
  <c r="P528" i="4"/>
  <c r="BI524" i="4"/>
  <c r="BH524" i="4"/>
  <c r="BG524" i="4"/>
  <c r="BE524" i="4"/>
  <c r="T524" i="4"/>
  <c r="R524" i="4"/>
  <c r="P524" i="4"/>
  <c r="BI520" i="4"/>
  <c r="BH520" i="4"/>
  <c r="BG520" i="4"/>
  <c r="BE520" i="4"/>
  <c r="T520" i="4"/>
  <c r="R520" i="4"/>
  <c r="P520" i="4"/>
  <c r="BI516" i="4"/>
  <c r="BH516" i="4"/>
  <c r="BG516" i="4"/>
  <c r="BE516" i="4"/>
  <c r="T516" i="4"/>
  <c r="R516" i="4"/>
  <c r="P516" i="4"/>
  <c r="BI512" i="4"/>
  <c r="BH512" i="4"/>
  <c r="BG512" i="4"/>
  <c r="BE512" i="4"/>
  <c r="T512" i="4"/>
  <c r="R512" i="4"/>
  <c r="P512" i="4"/>
  <c r="BI508" i="4"/>
  <c r="BH508" i="4"/>
  <c r="BG508" i="4"/>
  <c r="BE508" i="4"/>
  <c r="T508" i="4"/>
  <c r="R508" i="4"/>
  <c r="P508" i="4"/>
  <c r="BI504" i="4"/>
  <c r="BH504" i="4"/>
  <c r="BG504" i="4"/>
  <c r="BE504" i="4"/>
  <c r="T504" i="4"/>
  <c r="R504" i="4"/>
  <c r="P504" i="4"/>
  <c r="BI500" i="4"/>
  <c r="BH500" i="4"/>
  <c r="BG500" i="4"/>
  <c r="BE500" i="4"/>
  <c r="T500" i="4"/>
  <c r="R500" i="4"/>
  <c r="P500" i="4"/>
  <c r="BI496" i="4"/>
  <c r="BH496" i="4"/>
  <c r="BG496" i="4"/>
  <c r="BE496" i="4"/>
  <c r="T496" i="4"/>
  <c r="R496" i="4"/>
  <c r="P496" i="4"/>
  <c r="BI492" i="4"/>
  <c r="BH492" i="4"/>
  <c r="BG492" i="4"/>
  <c r="BE492" i="4"/>
  <c r="T492" i="4"/>
  <c r="R492" i="4"/>
  <c r="P492" i="4"/>
  <c r="BI488" i="4"/>
  <c r="BH488" i="4"/>
  <c r="BG488" i="4"/>
  <c r="BE488" i="4"/>
  <c r="T488" i="4"/>
  <c r="R488" i="4"/>
  <c r="P488" i="4"/>
  <c r="BI484" i="4"/>
  <c r="BH484" i="4"/>
  <c r="BG484" i="4"/>
  <c r="BE484" i="4"/>
  <c r="T484" i="4"/>
  <c r="R484" i="4"/>
  <c r="P484" i="4"/>
  <c r="BI480" i="4"/>
  <c r="BH480" i="4"/>
  <c r="BG480" i="4"/>
  <c r="BE480" i="4"/>
  <c r="T480" i="4"/>
  <c r="R480" i="4"/>
  <c r="P480" i="4"/>
  <c r="BI476" i="4"/>
  <c r="BH476" i="4"/>
  <c r="BG476" i="4"/>
  <c r="BE476" i="4"/>
  <c r="T476" i="4"/>
  <c r="R476" i="4"/>
  <c r="P476" i="4"/>
  <c r="BI472" i="4"/>
  <c r="BH472" i="4"/>
  <c r="BG472" i="4"/>
  <c r="BE472" i="4"/>
  <c r="T472" i="4"/>
  <c r="R472" i="4"/>
  <c r="P472" i="4"/>
  <c r="BI468" i="4"/>
  <c r="BH468" i="4"/>
  <c r="BG468" i="4"/>
  <c r="BE468" i="4"/>
  <c r="T468" i="4"/>
  <c r="R468" i="4"/>
  <c r="P468" i="4"/>
  <c r="BI464" i="4"/>
  <c r="BH464" i="4"/>
  <c r="BG464" i="4"/>
  <c r="BE464" i="4"/>
  <c r="T464" i="4"/>
  <c r="R464" i="4"/>
  <c r="P464" i="4"/>
  <c r="BI460" i="4"/>
  <c r="BH460" i="4"/>
  <c r="BG460" i="4"/>
  <c r="BE460" i="4"/>
  <c r="T460" i="4"/>
  <c r="R460" i="4"/>
  <c r="P460" i="4"/>
  <c r="BI456" i="4"/>
  <c r="BH456" i="4"/>
  <c r="BG456" i="4"/>
  <c r="BE456" i="4"/>
  <c r="T456" i="4"/>
  <c r="R456" i="4"/>
  <c r="P456" i="4"/>
  <c r="BI452" i="4"/>
  <c r="BH452" i="4"/>
  <c r="BG452" i="4"/>
  <c r="BE452" i="4"/>
  <c r="T452" i="4"/>
  <c r="R452" i="4"/>
  <c r="P452" i="4"/>
  <c r="BI448" i="4"/>
  <c r="BH448" i="4"/>
  <c r="BG448" i="4"/>
  <c r="BE448" i="4"/>
  <c r="T448" i="4"/>
  <c r="R448" i="4"/>
  <c r="P448" i="4"/>
  <c r="BI444" i="4"/>
  <c r="BH444" i="4"/>
  <c r="BG444" i="4"/>
  <c r="BE444" i="4"/>
  <c r="T444" i="4"/>
  <c r="R444" i="4"/>
  <c r="P444" i="4"/>
  <c r="BI440" i="4"/>
  <c r="BH440" i="4"/>
  <c r="BG440" i="4"/>
  <c r="BE440" i="4"/>
  <c r="T440" i="4"/>
  <c r="R440" i="4"/>
  <c r="P440" i="4"/>
  <c r="BI436" i="4"/>
  <c r="BH436" i="4"/>
  <c r="BG436" i="4"/>
  <c r="BE436" i="4"/>
  <c r="T436" i="4"/>
  <c r="R436" i="4"/>
  <c r="P436" i="4"/>
  <c r="BI432" i="4"/>
  <c r="BH432" i="4"/>
  <c r="BG432" i="4"/>
  <c r="BE432" i="4"/>
  <c r="T432" i="4"/>
  <c r="R432" i="4"/>
  <c r="P432" i="4"/>
  <c r="BI428" i="4"/>
  <c r="BH428" i="4"/>
  <c r="BG428" i="4"/>
  <c r="BE428" i="4"/>
  <c r="T428" i="4"/>
  <c r="R428" i="4"/>
  <c r="P428" i="4"/>
  <c r="BI424" i="4"/>
  <c r="BH424" i="4"/>
  <c r="BG424" i="4"/>
  <c r="BE424" i="4"/>
  <c r="T424" i="4"/>
  <c r="R424" i="4"/>
  <c r="P424" i="4"/>
  <c r="BI420" i="4"/>
  <c r="BH420" i="4"/>
  <c r="BG420" i="4"/>
  <c r="BE420" i="4"/>
  <c r="T420" i="4"/>
  <c r="R420" i="4"/>
  <c r="P420" i="4"/>
  <c r="BI416" i="4"/>
  <c r="BH416" i="4"/>
  <c r="BG416" i="4"/>
  <c r="BE416" i="4"/>
  <c r="T416" i="4"/>
  <c r="R416" i="4"/>
  <c r="P416" i="4"/>
  <c r="BI413" i="4"/>
  <c r="BH413" i="4"/>
  <c r="BG413" i="4"/>
  <c r="BE413" i="4"/>
  <c r="T413" i="4"/>
  <c r="R413" i="4"/>
  <c r="P413" i="4"/>
  <c r="BI409" i="4"/>
  <c r="BH409" i="4"/>
  <c r="BG409" i="4"/>
  <c r="BE409" i="4"/>
  <c r="T409" i="4"/>
  <c r="R409" i="4"/>
  <c r="P409" i="4"/>
  <c r="BI405" i="4"/>
  <c r="BH405" i="4"/>
  <c r="BG405" i="4"/>
  <c r="BE405" i="4"/>
  <c r="T405" i="4"/>
  <c r="R405" i="4"/>
  <c r="P405" i="4"/>
  <c r="BI403" i="4"/>
  <c r="BH403" i="4"/>
  <c r="BG403" i="4"/>
  <c r="BE403" i="4"/>
  <c r="T403" i="4"/>
  <c r="R403" i="4"/>
  <c r="P403" i="4"/>
  <c r="BI399" i="4"/>
  <c r="BH399" i="4"/>
  <c r="BG399" i="4"/>
  <c r="BE399" i="4"/>
  <c r="T399" i="4"/>
  <c r="R399" i="4"/>
  <c r="P399" i="4"/>
  <c r="BI395" i="4"/>
  <c r="BH395" i="4"/>
  <c r="BG395" i="4"/>
  <c r="BE395" i="4"/>
  <c r="T395" i="4"/>
  <c r="R395" i="4"/>
  <c r="P395" i="4"/>
  <c r="BI391" i="4"/>
  <c r="BH391" i="4"/>
  <c r="BG391" i="4"/>
  <c r="BE391" i="4"/>
  <c r="T391" i="4"/>
  <c r="R391" i="4"/>
  <c r="P391" i="4"/>
  <c r="BI387" i="4"/>
  <c r="BH387" i="4"/>
  <c r="BG387" i="4"/>
  <c r="BE387" i="4"/>
  <c r="T387" i="4"/>
  <c r="R387" i="4"/>
  <c r="P387" i="4"/>
  <c r="BI383" i="4"/>
  <c r="BH383" i="4"/>
  <c r="BG383" i="4"/>
  <c r="BE383" i="4"/>
  <c r="T383" i="4"/>
  <c r="R383" i="4"/>
  <c r="P383" i="4"/>
  <c r="BI379" i="4"/>
  <c r="BH379" i="4"/>
  <c r="BG379" i="4"/>
  <c r="BE379" i="4"/>
  <c r="T379" i="4"/>
  <c r="R379" i="4"/>
  <c r="P379" i="4"/>
  <c r="BI375" i="4"/>
  <c r="BH375" i="4"/>
  <c r="BG375" i="4"/>
  <c r="BE375" i="4"/>
  <c r="T375" i="4"/>
  <c r="R375" i="4"/>
  <c r="P375" i="4"/>
  <c r="BI371" i="4"/>
  <c r="BH371" i="4"/>
  <c r="BG371" i="4"/>
  <c r="BE371" i="4"/>
  <c r="T371" i="4"/>
  <c r="R371" i="4"/>
  <c r="P371" i="4"/>
  <c r="BI367" i="4"/>
  <c r="BH367" i="4"/>
  <c r="BG367" i="4"/>
  <c r="BE367" i="4"/>
  <c r="T367" i="4"/>
  <c r="R367" i="4"/>
  <c r="P367" i="4"/>
  <c r="BI363" i="4"/>
  <c r="BH363" i="4"/>
  <c r="BG363" i="4"/>
  <c r="BE363" i="4"/>
  <c r="T363" i="4"/>
  <c r="R363" i="4"/>
  <c r="P363" i="4"/>
  <c r="BI359" i="4"/>
  <c r="BH359" i="4"/>
  <c r="BG359" i="4"/>
  <c r="BE359" i="4"/>
  <c r="T359" i="4"/>
  <c r="R359" i="4"/>
  <c r="P359" i="4"/>
  <c r="BI355" i="4"/>
  <c r="BH355" i="4"/>
  <c r="BG355" i="4"/>
  <c r="BE355" i="4"/>
  <c r="T355" i="4"/>
  <c r="R355" i="4"/>
  <c r="P355" i="4"/>
  <c r="BI351" i="4"/>
  <c r="BH351" i="4"/>
  <c r="BG351" i="4"/>
  <c r="BE351" i="4"/>
  <c r="T351" i="4"/>
  <c r="R351" i="4"/>
  <c r="P351" i="4"/>
  <c r="BI347" i="4"/>
  <c r="BH347" i="4"/>
  <c r="BG347" i="4"/>
  <c r="BE347" i="4"/>
  <c r="T347" i="4"/>
  <c r="R347" i="4"/>
  <c r="P347" i="4"/>
  <c r="BI343" i="4"/>
  <c r="BH343" i="4"/>
  <c r="BG343" i="4"/>
  <c r="BE343" i="4"/>
  <c r="T343" i="4"/>
  <c r="R343" i="4"/>
  <c r="P343" i="4"/>
  <c r="BI339" i="4"/>
  <c r="BH339" i="4"/>
  <c r="BG339" i="4"/>
  <c r="BE339" i="4"/>
  <c r="T339" i="4"/>
  <c r="R339" i="4"/>
  <c r="P339" i="4"/>
  <c r="BI335" i="4"/>
  <c r="BH335" i="4"/>
  <c r="BG335" i="4"/>
  <c r="BE335" i="4"/>
  <c r="T335" i="4"/>
  <c r="R335" i="4"/>
  <c r="P335" i="4"/>
  <c r="BI331" i="4"/>
  <c r="BH331" i="4"/>
  <c r="BG331" i="4"/>
  <c r="BE331" i="4"/>
  <c r="T331" i="4"/>
  <c r="R331" i="4"/>
  <c r="P331" i="4"/>
  <c r="BI327" i="4"/>
  <c r="BH327" i="4"/>
  <c r="BG327" i="4"/>
  <c r="BE327" i="4"/>
  <c r="T327" i="4"/>
  <c r="R327" i="4"/>
  <c r="P327" i="4"/>
  <c r="BI323" i="4"/>
  <c r="BH323" i="4"/>
  <c r="BG323" i="4"/>
  <c r="BE323" i="4"/>
  <c r="T323" i="4"/>
  <c r="R323" i="4"/>
  <c r="P323" i="4"/>
  <c r="BI319" i="4"/>
  <c r="BH319" i="4"/>
  <c r="BG319" i="4"/>
  <c r="BE319" i="4"/>
  <c r="T319" i="4"/>
  <c r="R319" i="4"/>
  <c r="P319" i="4"/>
  <c r="BI315" i="4"/>
  <c r="BH315" i="4"/>
  <c r="BG315" i="4"/>
  <c r="BE315" i="4"/>
  <c r="T315" i="4"/>
  <c r="R315" i="4"/>
  <c r="P315" i="4"/>
  <c r="BI311" i="4"/>
  <c r="BH311" i="4"/>
  <c r="BG311" i="4"/>
  <c r="BE311" i="4"/>
  <c r="T311" i="4"/>
  <c r="R311" i="4"/>
  <c r="P311" i="4"/>
  <c r="BI307" i="4"/>
  <c r="BH307" i="4"/>
  <c r="BG307" i="4"/>
  <c r="BE307" i="4"/>
  <c r="T307" i="4"/>
  <c r="R307" i="4"/>
  <c r="P307" i="4"/>
  <c r="BI303" i="4"/>
  <c r="BH303" i="4"/>
  <c r="BG303" i="4"/>
  <c r="BE303" i="4"/>
  <c r="T303" i="4"/>
  <c r="R303" i="4"/>
  <c r="P303" i="4"/>
  <c r="BI299" i="4"/>
  <c r="BH299" i="4"/>
  <c r="BG299" i="4"/>
  <c r="BE299" i="4"/>
  <c r="T299" i="4"/>
  <c r="R299" i="4"/>
  <c r="P299" i="4"/>
  <c r="BI295" i="4"/>
  <c r="BH295" i="4"/>
  <c r="BG295" i="4"/>
  <c r="BE295" i="4"/>
  <c r="T295" i="4"/>
  <c r="R295" i="4"/>
  <c r="P295" i="4"/>
  <c r="BI291" i="4"/>
  <c r="BH291" i="4"/>
  <c r="BG291" i="4"/>
  <c r="BE291" i="4"/>
  <c r="T291" i="4"/>
  <c r="R291" i="4"/>
  <c r="P291" i="4"/>
  <c r="BI287" i="4"/>
  <c r="BH287" i="4"/>
  <c r="BG287" i="4"/>
  <c r="BE287" i="4"/>
  <c r="T287" i="4"/>
  <c r="R287" i="4"/>
  <c r="P287" i="4"/>
  <c r="BI283" i="4"/>
  <c r="BH283" i="4"/>
  <c r="BG283" i="4"/>
  <c r="BE283" i="4"/>
  <c r="T283" i="4"/>
  <c r="R283" i="4"/>
  <c r="P283" i="4"/>
  <c r="BI279" i="4"/>
  <c r="BH279" i="4"/>
  <c r="BG279" i="4"/>
  <c r="BE279" i="4"/>
  <c r="T279" i="4"/>
  <c r="R279" i="4"/>
  <c r="P279" i="4"/>
  <c r="BI276" i="4"/>
  <c r="BH276" i="4"/>
  <c r="BG276" i="4"/>
  <c r="BE276" i="4"/>
  <c r="T276" i="4"/>
  <c r="R276" i="4"/>
  <c r="P276" i="4"/>
  <c r="BI272" i="4"/>
  <c r="BH272" i="4"/>
  <c r="BG272" i="4"/>
  <c r="BE272" i="4"/>
  <c r="T272" i="4"/>
  <c r="R272" i="4"/>
  <c r="P272" i="4"/>
  <c r="BI268" i="4"/>
  <c r="BH268" i="4"/>
  <c r="BG268" i="4"/>
  <c r="BE268" i="4"/>
  <c r="T268" i="4"/>
  <c r="R268" i="4"/>
  <c r="P268" i="4"/>
  <c r="BI264" i="4"/>
  <c r="BH264" i="4"/>
  <c r="BG264" i="4"/>
  <c r="BE264" i="4"/>
  <c r="T264" i="4"/>
  <c r="R264" i="4"/>
  <c r="P264" i="4"/>
  <c r="BI260" i="4"/>
  <c r="BH260" i="4"/>
  <c r="BG260" i="4"/>
  <c r="BE260" i="4"/>
  <c r="T260" i="4"/>
  <c r="R260" i="4"/>
  <c r="P260" i="4"/>
  <c r="BI256" i="4"/>
  <c r="BH256" i="4"/>
  <c r="BG256" i="4"/>
  <c r="BE256" i="4"/>
  <c r="T256" i="4"/>
  <c r="R256" i="4"/>
  <c r="P256" i="4"/>
  <c r="BI252" i="4"/>
  <c r="BH252" i="4"/>
  <c r="BG252" i="4"/>
  <c r="BE252" i="4"/>
  <c r="T252" i="4"/>
  <c r="R252" i="4"/>
  <c r="P252" i="4"/>
  <c r="BI248" i="4"/>
  <c r="BH248" i="4"/>
  <c r="BG248" i="4"/>
  <c r="BE248" i="4"/>
  <c r="T248" i="4"/>
  <c r="R248" i="4"/>
  <c r="P248" i="4"/>
  <c r="BI244" i="4"/>
  <c r="BH244" i="4"/>
  <c r="BG244" i="4"/>
  <c r="BE244" i="4"/>
  <c r="T244" i="4"/>
  <c r="R244" i="4"/>
  <c r="P244" i="4"/>
  <c r="BI240" i="4"/>
  <c r="BH240" i="4"/>
  <c r="BG240" i="4"/>
  <c r="BE240" i="4"/>
  <c r="T240" i="4"/>
  <c r="R240" i="4"/>
  <c r="P240" i="4"/>
  <c r="BI236" i="4"/>
  <c r="BH236" i="4"/>
  <c r="BG236" i="4"/>
  <c r="BE236" i="4"/>
  <c r="T236" i="4"/>
  <c r="R236" i="4"/>
  <c r="P236" i="4"/>
  <c r="BI232" i="4"/>
  <c r="BH232" i="4"/>
  <c r="BG232" i="4"/>
  <c r="BE232" i="4"/>
  <c r="T232" i="4"/>
  <c r="R232" i="4"/>
  <c r="P232" i="4"/>
  <c r="BI228" i="4"/>
  <c r="BH228" i="4"/>
  <c r="BG228" i="4"/>
  <c r="BE228" i="4"/>
  <c r="T228" i="4"/>
  <c r="R228" i="4"/>
  <c r="P228" i="4"/>
  <c r="BI224" i="4"/>
  <c r="BH224" i="4"/>
  <c r="BG224" i="4"/>
  <c r="BE224" i="4"/>
  <c r="T224" i="4"/>
  <c r="R224" i="4"/>
  <c r="P224" i="4"/>
  <c r="BI220" i="4"/>
  <c r="BH220" i="4"/>
  <c r="BG220" i="4"/>
  <c r="BE220" i="4"/>
  <c r="T220" i="4"/>
  <c r="R220" i="4"/>
  <c r="P220" i="4"/>
  <c r="BI216" i="4"/>
  <c r="BH216" i="4"/>
  <c r="BG216" i="4"/>
  <c r="BE216" i="4"/>
  <c r="T216" i="4"/>
  <c r="R216" i="4"/>
  <c r="P216" i="4"/>
  <c r="BI212" i="4"/>
  <c r="BH212" i="4"/>
  <c r="BG212" i="4"/>
  <c r="BE212" i="4"/>
  <c r="T212" i="4"/>
  <c r="R212" i="4"/>
  <c r="P212" i="4"/>
  <c r="BI208" i="4"/>
  <c r="BH208" i="4"/>
  <c r="BG208" i="4"/>
  <c r="BE208" i="4"/>
  <c r="T208" i="4"/>
  <c r="R208" i="4"/>
  <c r="P208" i="4"/>
  <c r="BI204" i="4"/>
  <c r="BH204" i="4"/>
  <c r="BG204" i="4"/>
  <c r="BE204" i="4"/>
  <c r="T204" i="4"/>
  <c r="R204" i="4"/>
  <c r="P204" i="4"/>
  <c r="BI200" i="4"/>
  <c r="BH200" i="4"/>
  <c r="BG200" i="4"/>
  <c r="BE200" i="4"/>
  <c r="T200" i="4"/>
  <c r="R200" i="4"/>
  <c r="P200" i="4"/>
  <c r="BI196" i="4"/>
  <c r="BH196" i="4"/>
  <c r="BG196" i="4"/>
  <c r="BE196" i="4"/>
  <c r="T196" i="4"/>
  <c r="R196" i="4"/>
  <c r="P196" i="4"/>
  <c r="BI190" i="4"/>
  <c r="BH190" i="4"/>
  <c r="BG190" i="4"/>
  <c r="BE190" i="4"/>
  <c r="T190" i="4"/>
  <c r="R190" i="4"/>
  <c r="P190" i="4"/>
  <c r="BI186" i="4"/>
  <c r="BH186" i="4"/>
  <c r="BG186" i="4"/>
  <c r="BE186" i="4"/>
  <c r="T186" i="4"/>
  <c r="R186" i="4"/>
  <c r="P186" i="4"/>
  <c r="BI182" i="4"/>
  <c r="BH182" i="4"/>
  <c r="BG182" i="4"/>
  <c r="BE182" i="4"/>
  <c r="T182" i="4"/>
  <c r="R182" i="4"/>
  <c r="P182" i="4"/>
  <c r="BI180" i="4"/>
  <c r="BH180" i="4"/>
  <c r="BG180" i="4"/>
  <c r="BE180" i="4"/>
  <c r="T180" i="4"/>
  <c r="R180" i="4"/>
  <c r="P180" i="4"/>
  <c r="BI175" i="4"/>
  <c r="BH175" i="4"/>
  <c r="BG175" i="4"/>
  <c r="BE175" i="4"/>
  <c r="T175" i="4"/>
  <c r="R175" i="4"/>
  <c r="P175" i="4"/>
  <c r="BI171" i="4"/>
  <c r="BH171" i="4"/>
  <c r="BG171" i="4"/>
  <c r="BE171" i="4"/>
  <c r="T171" i="4"/>
  <c r="R171" i="4"/>
  <c r="P171" i="4"/>
  <c r="BI167" i="4"/>
  <c r="BH167" i="4"/>
  <c r="BG167" i="4"/>
  <c r="BE167" i="4"/>
  <c r="T167" i="4"/>
  <c r="R167" i="4"/>
  <c r="P167" i="4"/>
  <c r="BI163" i="4"/>
  <c r="BH163" i="4"/>
  <c r="BG163" i="4"/>
  <c r="BE163" i="4"/>
  <c r="T163" i="4"/>
  <c r="R163" i="4"/>
  <c r="P163" i="4"/>
  <c r="BI159" i="4"/>
  <c r="BH159" i="4"/>
  <c r="BG159" i="4"/>
  <c r="BE159" i="4"/>
  <c r="T159" i="4"/>
  <c r="R159" i="4"/>
  <c r="P159" i="4"/>
  <c r="BI155" i="4"/>
  <c r="BH155" i="4"/>
  <c r="BG155" i="4"/>
  <c r="BE155" i="4"/>
  <c r="T155" i="4"/>
  <c r="R155" i="4"/>
  <c r="P155" i="4"/>
  <c r="BI151" i="4"/>
  <c r="BH151" i="4"/>
  <c r="BG151" i="4"/>
  <c r="BE151" i="4"/>
  <c r="T151" i="4"/>
  <c r="R151" i="4"/>
  <c r="P151" i="4"/>
  <c r="BI147" i="4"/>
  <c r="BH147" i="4"/>
  <c r="BG147" i="4"/>
  <c r="BE147" i="4"/>
  <c r="T147" i="4"/>
  <c r="R147" i="4"/>
  <c r="P147" i="4"/>
  <c r="BI143" i="4"/>
  <c r="BH143" i="4"/>
  <c r="BG143" i="4"/>
  <c r="BE143" i="4"/>
  <c r="T143" i="4"/>
  <c r="R143" i="4"/>
  <c r="P143" i="4"/>
  <c r="BI139" i="4"/>
  <c r="BH139" i="4"/>
  <c r="BG139" i="4"/>
  <c r="BE139" i="4"/>
  <c r="T139" i="4"/>
  <c r="R139" i="4"/>
  <c r="P139" i="4"/>
  <c r="BI134" i="4"/>
  <c r="BH134" i="4"/>
  <c r="BG134" i="4"/>
  <c r="BE134" i="4"/>
  <c r="T134" i="4"/>
  <c r="T133" i="4" s="1"/>
  <c r="R134" i="4"/>
  <c r="R133" i="4"/>
  <c r="P134" i="4"/>
  <c r="P133" i="4" s="1"/>
  <c r="BI129" i="4"/>
  <c r="BH129" i="4"/>
  <c r="BG129" i="4"/>
  <c r="BE129" i="4"/>
  <c r="T129" i="4"/>
  <c r="R129" i="4"/>
  <c r="P129" i="4"/>
  <c r="BI125" i="4"/>
  <c r="BH125" i="4"/>
  <c r="BG125" i="4"/>
  <c r="BE125" i="4"/>
  <c r="T125" i="4"/>
  <c r="R125" i="4"/>
  <c r="P125" i="4"/>
  <c r="BI120" i="4"/>
  <c r="BH120" i="4"/>
  <c r="BG120" i="4"/>
  <c r="BE120" i="4"/>
  <c r="T120" i="4"/>
  <c r="R120" i="4"/>
  <c r="P120" i="4"/>
  <c r="BI116" i="4"/>
  <c r="BH116" i="4"/>
  <c r="BG116" i="4"/>
  <c r="BE116" i="4"/>
  <c r="T116" i="4"/>
  <c r="R116" i="4"/>
  <c r="P116" i="4"/>
  <c r="BI112" i="4"/>
  <c r="BH112" i="4"/>
  <c r="BG112" i="4"/>
  <c r="BE112" i="4"/>
  <c r="T112" i="4"/>
  <c r="R112" i="4"/>
  <c r="P112" i="4"/>
  <c r="BI108" i="4"/>
  <c r="BH108" i="4"/>
  <c r="BG108" i="4"/>
  <c r="BE108" i="4"/>
  <c r="T108" i="4"/>
  <c r="R108" i="4"/>
  <c r="P108" i="4"/>
  <c r="BI104" i="4"/>
  <c r="BH104" i="4"/>
  <c r="BG104" i="4"/>
  <c r="BE104" i="4"/>
  <c r="T104" i="4"/>
  <c r="R104" i="4"/>
  <c r="P104" i="4"/>
  <c r="BI100" i="4"/>
  <c r="BH100" i="4"/>
  <c r="BG100" i="4"/>
  <c r="BE100" i="4"/>
  <c r="T100" i="4"/>
  <c r="R100" i="4"/>
  <c r="P100" i="4"/>
  <c r="J93" i="4"/>
  <c r="F93" i="4"/>
  <c r="F91" i="4"/>
  <c r="E89" i="4"/>
  <c r="J58" i="4"/>
  <c r="F58" i="4"/>
  <c r="F56" i="4"/>
  <c r="E54" i="4"/>
  <c r="J26" i="4"/>
  <c r="E26" i="4"/>
  <c r="J59" i="4" s="1"/>
  <c r="J25" i="4"/>
  <c r="J20" i="4"/>
  <c r="E20" i="4"/>
  <c r="F94" i="4" s="1"/>
  <c r="J19" i="4"/>
  <c r="J14" i="4"/>
  <c r="J56" i="4" s="1"/>
  <c r="E7" i="4"/>
  <c r="E85" i="4" s="1"/>
  <c r="J39" i="3"/>
  <c r="J38" i="3"/>
  <c r="AY57" i="1"/>
  <c r="J37" i="3"/>
  <c r="AX57" i="1"/>
  <c r="BI1280" i="3"/>
  <c r="BH1280" i="3"/>
  <c r="BG1280" i="3"/>
  <c r="BE1280" i="3"/>
  <c r="T1280" i="3"/>
  <c r="R1280" i="3"/>
  <c r="P1280" i="3"/>
  <c r="BI1274" i="3"/>
  <c r="BH1274" i="3"/>
  <c r="BG1274" i="3"/>
  <c r="BE1274" i="3"/>
  <c r="T1274" i="3"/>
  <c r="R1274" i="3"/>
  <c r="P1274" i="3"/>
  <c r="BI1271" i="3"/>
  <c r="BH1271" i="3"/>
  <c r="BG1271" i="3"/>
  <c r="BE1271" i="3"/>
  <c r="T1271" i="3"/>
  <c r="R1271" i="3"/>
  <c r="P1271" i="3"/>
  <c r="BI1269" i="3"/>
  <c r="BH1269" i="3"/>
  <c r="BG1269" i="3"/>
  <c r="BE1269" i="3"/>
  <c r="T1269" i="3"/>
  <c r="R1269" i="3"/>
  <c r="P1269" i="3"/>
  <c r="BI1267" i="3"/>
  <c r="BH1267" i="3"/>
  <c r="BG1267" i="3"/>
  <c r="BE1267" i="3"/>
  <c r="T1267" i="3"/>
  <c r="R1267" i="3"/>
  <c r="P1267" i="3"/>
  <c r="BI1266" i="3"/>
  <c r="BH1266" i="3"/>
  <c r="BG1266" i="3"/>
  <c r="BE1266" i="3"/>
  <c r="T1266" i="3"/>
  <c r="R1266" i="3"/>
  <c r="P1266" i="3"/>
  <c r="BI1264" i="3"/>
  <c r="BH1264" i="3"/>
  <c r="BG1264" i="3"/>
  <c r="BE1264" i="3"/>
  <c r="T1264" i="3"/>
  <c r="R1264" i="3"/>
  <c r="P1264" i="3"/>
  <c r="BI1258" i="3"/>
  <c r="BH1258" i="3"/>
  <c r="BG1258" i="3"/>
  <c r="BE1258" i="3"/>
  <c r="T1258" i="3"/>
  <c r="R1258" i="3"/>
  <c r="P1258" i="3"/>
  <c r="BI1255" i="3"/>
  <c r="BH1255" i="3"/>
  <c r="BG1255" i="3"/>
  <c r="BE1255" i="3"/>
  <c r="T1255" i="3"/>
  <c r="R1255" i="3"/>
  <c r="P1255" i="3"/>
  <c r="BI1253" i="3"/>
  <c r="BH1253" i="3"/>
  <c r="BG1253" i="3"/>
  <c r="BE1253" i="3"/>
  <c r="T1253" i="3"/>
  <c r="R1253" i="3"/>
  <c r="P1253" i="3"/>
  <c r="BI1249" i="3"/>
  <c r="BH1249" i="3"/>
  <c r="BG1249" i="3"/>
  <c r="BE1249" i="3"/>
  <c r="T1249" i="3"/>
  <c r="R1249" i="3"/>
  <c r="P1249" i="3"/>
  <c r="BI1246" i="3"/>
  <c r="BH1246" i="3"/>
  <c r="BG1246" i="3"/>
  <c r="BE1246" i="3"/>
  <c r="T1246" i="3"/>
  <c r="R1246" i="3"/>
  <c r="P1246" i="3"/>
  <c r="BI1245" i="3"/>
  <c r="BH1245" i="3"/>
  <c r="BG1245" i="3"/>
  <c r="BE1245" i="3"/>
  <c r="T1245" i="3"/>
  <c r="R1245" i="3"/>
  <c r="P1245" i="3"/>
  <c r="BI1243" i="3"/>
  <c r="BH1243" i="3"/>
  <c r="BG1243" i="3"/>
  <c r="BE1243" i="3"/>
  <c r="T1243" i="3"/>
  <c r="R1243" i="3"/>
  <c r="P1243" i="3"/>
  <c r="BI1239" i="3"/>
  <c r="BH1239" i="3"/>
  <c r="BG1239" i="3"/>
  <c r="BE1239" i="3"/>
  <c r="T1239" i="3"/>
  <c r="R1239" i="3"/>
  <c r="P1239" i="3"/>
  <c r="BI1235" i="3"/>
  <c r="BH1235" i="3"/>
  <c r="BG1235" i="3"/>
  <c r="BE1235" i="3"/>
  <c r="T1235" i="3"/>
  <c r="R1235" i="3"/>
  <c r="P1235" i="3"/>
  <c r="BI1231" i="3"/>
  <c r="BH1231" i="3"/>
  <c r="BG1231" i="3"/>
  <c r="BE1231" i="3"/>
  <c r="T1231" i="3"/>
  <c r="R1231" i="3"/>
  <c r="P1231" i="3"/>
  <c r="BI1225" i="3"/>
  <c r="BH1225" i="3"/>
  <c r="BG1225" i="3"/>
  <c r="BE1225" i="3"/>
  <c r="T1225" i="3"/>
  <c r="R1225" i="3"/>
  <c r="P1225" i="3"/>
  <c r="BI1217" i="3"/>
  <c r="BH1217" i="3"/>
  <c r="BG1217" i="3"/>
  <c r="BE1217" i="3"/>
  <c r="T1217" i="3"/>
  <c r="R1217" i="3"/>
  <c r="P1217" i="3"/>
  <c r="BI1210" i="3"/>
  <c r="BH1210" i="3"/>
  <c r="BG1210" i="3"/>
  <c r="BE1210" i="3"/>
  <c r="T1210" i="3"/>
  <c r="R1210" i="3"/>
  <c r="P1210" i="3"/>
  <c r="BI1207" i="3"/>
  <c r="BH1207" i="3"/>
  <c r="BG1207" i="3"/>
  <c r="BE1207" i="3"/>
  <c r="T1207" i="3"/>
  <c r="R1207" i="3"/>
  <c r="P1207" i="3"/>
  <c r="BI1205" i="3"/>
  <c r="BH1205" i="3"/>
  <c r="BG1205" i="3"/>
  <c r="BE1205" i="3"/>
  <c r="T1205" i="3"/>
  <c r="R1205" i="3"/>
  <c r="P1205" i="3"/>
  <c r="BI1203" i="3"/>
  <c r="BH1203" i="3"/>
  <c r="BG1203" i="3"/>
  <c r="BE1203" i="3"/>
  <c r="T1203" i="3"/>
  <c r="R1203" i="3"/>
  <c r="P1203" i="3"/>
  <c r="BI1199" i="3"/>
  <c r="BH1199" i="3"/>
  <c r="BG1199" i="3"/>
  <c r="BE1199" i="3"/>
  <c r="T1199" i="3"/>
  <c r="R1199" i="3"/>
  <c r="P1199" i="3"/>
  <c r="BI1196" i="3"/>
  <c r="BH1196" i="3"/>
  <c r="BG1196" i="3"/>
  <c r="BE1196" i="3"/>
  <c r="T1196" i="3"/>
  <c r="R1196" i="3"/>
  <c r="P1196" i="3"/>
  <c r="BI1194" i="3"/>
  <c r="BH1194" i="3"/>
  <c r="BG1194" i="3"/>
  <c r="BE1194" i="3"/>
  <c r="T1194" i="3"/>
  <c r="R1194" i="3"/>
  <c r="P1194" i="3"/>
  <c r="BI1193" i="3"/>
  <c r="BH1193" i="3"/>
  <c r="BG1193" i="3"/>
  <c r="BE1193" i="3"/>
  <c r="T1193" i="3"/>
  <c r="R1193" i="3"/>
  <c r="P1193" i="3"/>
  <c r="BI1191" i="3"/>
  <c r="BH1191" i="3"/>
  <c r="BG1191" i="3"/>
  <c r="BE1191" i="3"/>
  <c r="T1191" i="3"/>
  <c r="R1191" i="3"/>
  <c r="P1191" i="3"/>
  <c r="BI1187" i="3"/>
  <c r="BH1187" i="3"/>
  <c r="BG1187" i="3"/>
  <c r="BE1187" i="3"/>
  <c r="T1187" i="3"/>
  <c r="R1187" i="3"/>
  <c r="P1187" i="3"/>
  <c r="BI1185" i="3"/>
  <c r="BH1185" i="3"/>
  <c r="BG1185" i="3"/>
  <c r="BE1185" i="3"/>
  <c r="T1185" i="3"/>
  <c r="R1185" i="3"/>
  <c r="P1185" i="3"/>
  <c r="BI1183" i="3"/>
  <c r="BH1183" i="3"/>
  <c r="BG1183" i="3"/>
  <c r="BE1183" i="3"/>
  <c r="T1183" i="3"/>
  <c r="R1183" i="3"/>
  <c r="P1183" i="3"/>
  <c r="BI1181" i="3"/>
  <c r="BH1181" i="3"/>
  <c r="BG1181" i="3"/>
  <c r="BE1181" i="3"/>
  <c r="T1181" i="3"/>
  <c r="R1181" i="3"/>
  <c r="P1181" i="3"/>
  <c r="BI1179" i="3"/>
  <c r="BH1179" i="3"/>
  <c r="BG1179" i="3"/>
  <c r="BE1179" i="3"/>
  <c r="T1179" i="3"/>
  <c r="R1179" i="3"/>
  <c r="P1179" i="3"/>
  <c r="BI1177" i="3"/>
  <c r="BH1177" i="3"/>
  <c r="BG1177" i="3"/>
  <c r="BE1177" i="3"/>
  <c r="T1177" i="3"/>
  <c r="R1177" i="3"/>
  <c r="P1177" i="3"/>
  <c r="BI1175" i="3"/>
  <c r="BH1175" i="3"/>
  <c r="BG1175" i="3"/>
  <c r="BE1175" i="3"/>
  <c r="T1175" i="3"/>
  <c r="R1175" i="3"/>
  <c r="P1175" i="3"/>
  <c r="BI1173" i="3"/>
  <c r="BH1173" i="3"/>
  <c r="BG1173" i="3"/>
  <c r="BE1173" i="3"/>
  <c r="T1173" i="3"/>
  <c r="R1173" i="3"/>
  <c r="P1173" i="3"/>
  <c r="BI1171" i="3"/>
  <c r="BH1171" i="3"/>
  <c r="BG1171" i="3"/>
  <c r="BE1171" i="3"/>
  <c r="T1171" i="3"/>
  <c r="R1171" i="3"/>
  <c r="P1171" i="3"/>
  <c r="BI1169" i="3"/>
  <c r="BH1169" i="3"/>
  <c r="BG1169" i="3"/>
  <c r="BE1169" i="3"/>
  <c r="T1169" i="3"/>
  <c r="R1169" i="3"/>
  <c r="P1169" i="3"/>
  <c r="BI1166" i="3"/>
  <c r="BH1166" i="3"/>
  <c r="BG1166" i="3"/>
  <c r="BE1166" i="3"/>
  <c r="T1166" i="3"/>
  <c r="R1166" i="3"/>
  <c r="P1166" i="3"/>
  <c r="BI1165" i="3"/>
  <c r="BH1165" i="3"/>
  <c r="BG1165" i="3"/>
  <c r="BE1165" i="3"/>
  <c r="T1165" i="3"/>
  <c r="R1165" i="3"/>
  <c r="P1165" i="3"/>
  <c r="BI1157" i="3"/>
  <c r="BH1157" i="3"/>
  <c r="BG1157" i="3"/>
  <c r="BE1157" i="3"/>
  <c r="T1157" i="3"/>
  <c r="R1157" i="3"/>
  <c r="P1157" i="3"/>
  <c r="BI1154" i="3"/>
  <c r="BH1154" i="3"/>
  <c r="BG1154" i="3"/>
  <c r="BE1154" i="3"/>
  <c r="T1154" i="3"/>
  <c r="R1154" i="3"/>
  <c r="P1154" i="3"/>
  <c r="BI1152" i="3"/>
  <c r="BH1152" i="3"/>
  <c r="BG1152" i="3"/>
  <c r="BE1152" i="3"/>
  <c r="T1152" i="3"/>
  <c r="R1152" i="3"/>
  <c r="P1152" i="3"/>
  <c r="BI1149" i="3"/>
  <c r="BH1149" i="3"/>
  <c r="BG1149" i="3"/>
  <c r="BE1149" i="3"/>
  <c r="T1149" i="3"/>
  <c r="R1149" i="3"/>
  <c r="P1149" i="3"/>
  <c r="BI1147" i="3"/>
  <c r="BH1147" i="3"/>
  <c r="BG1147" i="3"/>
  <c r="BE1147" i="3"/>
  <c r="T1147" i="3"/>
  <c r="R1147" i="3"/>
  <c r="P1147" i="3"/>
  <c r="BI1144" i="3"/>
  <c r="BH1144" i="3"/>
  <c r="BG1144" i="3"/>
  <c r="BE1144" i="3"/>
  <c r="T1144" i="3"/>
  <c r="R1144" i="3"/>
  <c r="P1144" i="3"/>
  <c r="BI1142" i="3"/>
  <c r="BH1142" i="3"/>
  <c r="BG1142" i="3"/>
  <c r="BE1142" i="3"/>
  <c r="T1142" i="3"/>
  <c r="R1142" i="3"/>
  <c r="P1142" i="3"/>
  <c r="BI1141" i="3"/>
  <c r="BH1141" i="3"/>
  <c r="BG1141" i="3"/>
  <c r="BE1141" i="3"/>
  <c r="T1141" i="3"/>
  <c r="R1141" i="3"/>
  <c r="P1141" i="3"/>
  <c r="BI1138" i="3"/>
  <c r="BH1138" i="3"/>
  <c r="BG1138" i="3"/>
  <c r="BE1138" i="3"/>
  <c r="T1138" i="3"/>
  <c r="R1138" i="3"/>
  <c r="P1138" i="3"/>
  <c r="BI1136" i="3"/>
  <c r="BH1136" i="3"/>
  <c r="BG1136" i="3"/>
  <c r="BE1136" i="3"/>
  <c r="T1136" i="3"/>
  <c r="R1136" i="3"/>
  <c r="P1136" i="3"/>
  <c r="BI1133" i="3"/>
  <c r="BH1133" i="3"/>
  <c r="BG1133" i="3"/>
  <c r="BE1133" i="3"/>
  <c r="T1133" i="3"/>
  <c r="R1133" i="3"/>
  <c r="P1133" i="3"/>
  <c r="BI1130" i="3"/>
  <c r="BH1130" i="3"/>
  <c r="BG1130" i="3"/>
  <c r="BE1130" i="3"/>
  <c r="T1130" i="3"/>
  <c r="R1130" i="3"/>
  <c r="P1130" i="3"/>
  <c r="BI1129" i="3"/>
  <c r="BH1129" i="3"/>
  <c r="BG1129" i="3"/>
  <c r="BE1129" i="3"/>
  <c r="T1129" i="3"/>
  <c r="R1129" i="3"/>
  <c r="P1129" i="3"/>
  <c r="BI1127" i="3"/>
  <c r="BH1127" i="3"/>
  <c r="BG1127" i="3"/>
  <c r="BE1127" i="3"/>
  <c r="T1127" i="3"/>
  <c r="R1127" i="3"/>
  <c r="P1127" i="3"/>
  <c r="BI1126" i="3"/>
  <c r="BH1126" i="3"/>
  <c r="BG1126" i="3"/>
  <c r="BE1126" i="3"/>
  <c r="T1126" i="3"/>
  <c r="R1126" i="3"/>
  <c r="P1126" i="3"/>
  <c r="BI1124" i="3"/>
  <c r="BH1124" i="3"/>
  <c r="BG1124" i="3"/>
  <c r="BE1124" i="3"/>
  <c r="T1124" i="3"/>
  <c r="R1124" i="3"/>
  <c r="P1124" i="3"/>
  <c r="BI1122" i="3"/>
  <c r="BH1122" i="3"/>
  <c r="BG1122" i="3"/>
  <c r="BE1122" i="3"/>
  <c r="T1122" i="3"/>
  <c r="R1122" i="3"/>
  <c r="P1122" i="3"/>
  <c r="BI1119" i="3"/>
  <c r="BH1119" i="3"/>
  <c r="BG1119" i="3"/>
  <c r="BE1119" i="3"/>
  <c r="T1119" i="3"/>
  <c r="R1119" i="3"/>
  <c r="P1119" i="3"/>
  <c r="BI1118" i="3"/>
  <c r="BH1118" i="3"/>
  <c r="BG1118" i="3"/>
  <c r="BE1118" i="3"/>
  <c r="T1118" i="3"/>
  <c r="R1118" i="3"/>
  <c r="P1118" i="3"/>
  <c r="BI1115" i="3"/>
  <c r="BH1115" i="3"/>
  <c r="BG1115" i="3"/>
  <c r="BE1115" i="3"/>
  <c r="T1115" i="3"/>
  <c r="R1115" i="3"/>
  <c r="P1115" i="3"/>
  <c r="BI1113" i="3"/>
  <c r="BH1113" i="3"/>
  <c r="BG1113" i="3"/>
  <c r="BE1113" i="3"/>
  <c r="T1113" i="3"/>
  <c r="R1113" i="3"/>
  <c r="P1113" i="3"/>
  <c r="BI1108" i="3"/>
  <c r="BH1108" i="3"/>
  <c r="BG1108" i="3"/>
  <c r="BE1108" i="3"/>
  <c r="T1108" i="3"/>
  <c r="R1108" i="3"/>
  <c r="P1108" i="3"/>
  <c r="BI1107" i="3"/>
  <c r="BH1107" i="3"/>
  <c r="BG1107" i="3"/>
  <c r="BE1107" i="3"/>
  <c r="T1107" i="3"/>
  <c r="R1107" i="3"/>
  <c r="P1107" i="3"/>
  <c r="BI1105" i="3"/>
  <c r="BH1105" i="3"/>
  <c r="BG1105" i="3"/>
  <c r="BE1105" i="3"/>
  <c r="T1105" i="3"/>
  <c r="R1105" i="3"/>
  <c r="P1105" i="3"/>
  <c r="BI1102" i="3"/>
  <c r="BH1102" i="3"/>
  <c r="BG1102" i="3"/>
  <c r="BE1102" i="3"/>
  <c r="T1102" i="3"/>
  <c r="R1102" i="3"/>
  <c r="P1102" i="3"/>
  <c r="BI1099" i="3"/>
  <c r="BH1099" i="3"/>
  <c r="BG1099" i="3"/>
  <c r="BE1099" i="3"/>
  <c r="T1099" i="3"/>
  <c r="R1099" i="3"/>
  <c r="P1099" i="3"/>
  <c r="BI1096" i="3"/>
  <c r="BH1096" i="3"/>
  <c r="BG1096" i="3"/>
  <c r="BE1096" i="3"/>
  <c r="T1096" i="3"/>
  <c r="R1096" i="3"/>
  <c r="P1096" i="3"/>
  <c r="BI1095" i="3"/>
  <c r="BH1095" i="3"/>
  <c r="BG1095" i="3"/>
  <c r="BE1095" i="3"/>
  <c r="T1095" i="3"/>
  <c r="R1095" i="3"/>
  <c r="P1095" i="3"/>
  <c r="BI1092" i="3"/>
  <c r="BH1092" i="3"/>
  <c r="BG1092" i="3"/>
  <c r="BE1092" i="3"/>
  <c r="T1092" i="3"/>
  <c r="R1092" i="3"/>
  <c r="P1092" i="3"/>
  <c r="BI1088" i="3"/>
  <c r="BH1088" i="3"/>
  <c r="BG1088" i="3"/>
  <c r="BE1088" i="3"/>
  <c r="T1088" i="3"/>
  <c r="R1088" i="3"/>
  <c r="P1088" i="3"/>
  <c r="BI1083" i="3"/>
  <c r="BH1083" i="3"/>
  <c r="BG1083" i="3"/>
  <c r="BE1083" i="3"/>
  <c r="T1083" i="3"/>
  <c r="R1083" i="3"/>
  <c r="P1083" i="3"/>
  <c r="BI1082" i="3"/>
  <c r="BH1082" i="3"/>
  <c r="BG1082" i="3"/>
  <c r="BE1082" i="3"/>
  <c r="T1082" i="3"/>
  <c r="R1082" i="3"/>
  <c r="P1082" i="3"/>
  <c r="BI1081" i="3"/>
  <c r="BH1081" i="3"/>
  <c r="BG1081" i="3"/>
  <c r="BE1081" i="3"/>
  <c r="T1081" i="3"/>
  <c r="R1081" i="3"/>
  <c r="P1081" i="3"/>
  <c r="BI1076" i="3"/>
  <c r="BH1076" i="3"/>
  <c r="BG1076" i="3"/>
  <c r="BE1076" i="3"/>
  <c r="T1076" i="3"/>
  <c r="R1076" i="3"/>
  <c r="P1076" i="3"/>
  <c r="BI1075" i="3"/>
  <c r="BH1075" i="3"/>
  <c r="BG1075" i="3"/>
  <c r="BE1075" i="3"/>
  <c r="T1075" i="3"/>
  <c r="R1075" i="3"/>
  <c r="P1075" i="3"/>
  <c r="BI1070" i="3"/>
  <c r="BH1070" i="3"/>
  <c r="BG1070" i="3"/>
  <c r="BE1070" i="3"/>
  <c r="T1070" i="3"/>
  <c r="R1070" i="3"/>
  <c r="P1070" i="3"/>
  <c r="BI1066" i="3"/>
  <c r="BH1066" i="3"/>
  <c r="BG1066" i="3"/>
  <c r="BE1066" i="3"/>
  <c r="T1066" i="3"/>
  <c r="R1066" i="3"/>
  <c r="P1066" i="3"/>
  <c r="BI1061" i="3"/>
  <c r="BH1061" i="3"/>
  <c r="BG1061" i="3"/>
  <c r="BE1061" i="3"/>
  <c r="T1061" i="3"/>
  <c r="R1061" i="3"/>
  <c r="P1061" i="3"/>
  <c r="BI1056" i="3"/>
  <c r="BH1056" i="3"/>
  <c r="BG1056" i="3"/>
  <c r="BE1056" i="3"/>
  <c r="T1056" i="3"/>
  <c r="R1056" i="3"/>
  <c r="P1056" i="3"/>
  <c r="BI1053" i="3"/>
  <c r="BH1053" i="3"/>
  <c r="BG1053" i="3"/>
  <c r="BE1053" i="3"/>
  <c r="T1053" i="3"/>
  <c r="R1053" i="3"/>
  <c r="P1053" i="3"/>
  <c r="BI1051" i="3"/>
  <c r="BH1051" i="3"/>
  <c r="BG1051" i="3"/>
  <c r="BE1051" i="3"/>
  <c r="T1051" i="3"/>
  <c r="R1051" i="3"/>
  <c r="P1051" i="3"/>
  <c r="BI1048" i="3"/>
  <c r="BH1048" i="3"/>
  <c r="BG1048" i="3"/>
  <c r="BE1048" i="3"/>
  <c r="T1048" i="3"/>
  <c r="R1048" i="3"/>
  <c r="P1048" i="3"/>
  <c r="BI1047" i="3"/>
  <c r="BH1047" i="3"/>
  <c r="BG1047" i="3"/>
  <c r="BE1047" i="3"/>
  <c r="T1047" i="3"/>
  <c r="R1047" i="3"/>
  <c r="P1047" i="3"/>
  <c r="BI1043" i="3"/>
  <c r="BH1043" i="3"/>
  <c r="BG1043" i="3"/>
  <c r="BE1043" i="3"/>
  <c r="T1043" i="3"/>
  <c r="R1043" i="3"/>
  <c r="P1043" i="3"/>
  <c r="BI1042" i="3"/>
  <c r="BH1042" i="3"/>
  <c r="BG1042" i="3"/>
  <c r="BE1042" i="3"/>
  <c r="T1042" i="3"/>
  <c r="R1042" i="3"/>
  <c r="P1042" i="3"/>
  <c r="BI1039" i="3"/>
  <c r="BH1039" i="3"/>
  <c r="BG1039" i="3"/>
  <c r="BE1039" i="3"/>
  <c r="T1039" i="3"/>
  <c r="R1039" i="3"/>
  <c r="P1039" i="3"/>
  <c r="BI1037" i="3"/>
  <c r="BH1037" i="3"/>
  <c r="BG1037" i="3"/>
  <c r="BE1037" i="3"/>
  <c r="T1037" i="3"/>
  <c r="R1037" i="3"/>
  <c r="P1037" i="3"/>
  <c r="BI1033" i="3"/>
  <c r="BH1033" i="3"/>
  <c r="BG1033" i="3"/>
  <c r="BE1033" i="3"/>
  <c r="T1033" i="3"/>
  <c r="R1033" i="3"/>
  <c r="P1033" i="3"/>
  <c r="BI1027" i="3"/>
  <c r="BH1027" i="3"/>
  <c r="BG1027" i="3"/>
  <c r="BE1027" i="3"/>
  <c r="T1027" i="3"/>
  <c r="R1027" i="3"/>
  <c r="P1027" i="3"/>
  <c r="BI1026" i="3"/>
  <c r="BH1026" i="3"/>
  <c r="BG1026" i="3"/>
  <c r="BE1026" i="3"/>
  <c r="T1026" i="3"/>
  <c r="R1026" i="3"/>
  <c r="P1026" i="3"/>
  <c r="BI1022" i="3"/>
  <c r="BH1022" i="3"/>
  <c r="BG1022" i="3"/>
  <c r="BE1022" i="3"/>
  <c r="T1022" i="3"/>
  <c r="R1022" i="3"/>
  <c r="P1022" i="3"/>
  <c r="BI1020" i="3"/>
  <c r="BH1020" i="3"/>
  <c r="BG1020" i="3"/>
  <c r="BE1020" i="3"/>
  <c r="T1020" i="3"/>
  <c r="R1020" i="3"/>
  <c r="P1020" i="3"/>
  <c r="BI1017" i="3"/>
  <c r="BH1017" i="3"/>
  <c r="BG1017" i="3"/>
  <c r="BE1017" i="3"/>
  <c r="T1017" i="3"/>
  <c r="R1017" i="3"/>
  <c r="P1017" i="3"/>
  <c r="BI1015" i="3"/>
  <c r="BH1015" i="3"/>
  <c r="BG1015" i="3"/>
  <c r="BE1015" i="3"/>
  <c r="T1015" i="3"/>
  <c r="R1015" i="3"/>
  <c r="P1015" i="3"/>
  <c r="BI1009" i="3"/>
  <c r="BH1009" i="3"/>
  <c r="BG1009" i="3"/>
  <c r="BE1009" i="3"/>
  <c r="T1009" i="3"/>
  <c r="R1009" i="3"/>
  <c r="P1009" i="3"/>
  <c r="BI1007" i="3"/>
  <c r="BH1007" i="3"/>
  <c r="BG1007" i="3"/>
  <c r="BE1007" i="3"/>
  <c r="T1007" i="3"/>
  <c r="R1007" i="3"/>
  <c r="P1007" i="3"/>
  <c r="BI1005" i="3"/>
  <c r="BH1005" i="3"/>
  <c r="BG1005" i="3"/>
  <c r="BE1005" i="3"/>
  <c r="T1005" i="3"/>
  <c r="R1005" i="3"/>
  <c r="P1005" i="3"/>
  <c r="BI1004" i="3"/>
  <c r="BH1004" i="3"/>
  <c r="BG1004" i="3"/>
  <c r="BE1004" i="3"/>
  <c r="T1004" i="3"/>
  <c r="R1004" i="3"/>
  <c r="P1004" i="3"/>
  <c r="BI999" i="3"/>
  <c r="BH999" i="3"/>
  <c r="BG999" i="3"/>
  <c r="BE999" i="3"/>
  <c r="T999" i="3"/>
  <c r="R999" i="3"/>
  <c r="P999" i="3"/>
  <c r="BI998" i="3"/>
  <c r="BH998" i="3"/>
  <c r="BG998" i="3"/>
  <c r="BE998" i="3"/>
  <c r="T998" i="3"/>
  <c r="R998" i="3"/>
  <c r="P998" i="3"/>
  <c r="BI993" i="3"/>
  <c r="BH993" i="3"/>
  <c r="BG993" i="3"/>
  <c r="BE993" i="3"/>
  <c r="T993" i="3"/>
  <c r="R993" i="3"/>
  <c r="P993" i="3"/>
  <c r="BI992" i="3"/>
  <c r="BH992" i="3"/>
  <c r="BG992" i="3"/>
  <c r="BE992" i="3"/>
  <c r="T992" i="3"/>
  <c r="R992" i="3"/>
  <c r="P992" i="3"/>
  <c r="BI989" i="3"/>
  <c r="BH989" i="3"/>
  <c r="BG989" i="3"/>
  <c r="BE989" i="3"/>
  <c r="T989" i="3"/>
  <c r="R989" i="3"/>
  <c r="P989" i="3"/>
  <c r="BI988" i="3"/>
  <c r="BH988" i="3"/>
  <c r="BG988" i="3"/>
  <c r="BE988" i="3"/>
  <c r="T988" i="3"/>
  <c r="R988" i="3"/>
  <c r="P988" i="3"/>
  <c r="BI986" i="3"/>
  <c r="BH986" i="3"/>
  <c r="BG986" i="3"/>
  <c r="BE986" i="3"/>
  <c r="T986" i="3"/>
  <c r="R986" i="3"/>
  <c r="P986" i="3"/>
  <c r="BI983" i="3"/>
  <c r="BH983" i="3"/>
  <c r="BG983" i="3"/>
  <c r="BE983" i="3"/>
  <c r="T983" i="3"/>
  <c r="R983" i="3"/>
  <c r="P983" i="3"/>
  <c r="BI981" i="3"/>
  <c r="BH981" i="3"/>
  <c r="BG981" i="3"/>
  <c r="BE981" i="3"/>
  <c r="T981" i="3"/>
  <c r="R981" i="3"/>
  <c r="P981" i="3"/>
  <c r="BI979" i="3"/>
  <c r="BH979" i="3"/>
  <c r="BG979" i="3"/>
  <c r="BE979" i="3"/>
  <c r="T979" i="3"/>
  <c r="R979" i="3"/>
  <c r="P979" i="3"/>
  <c r="BI978" i="3"/>
  <c r="BH978" i="3"/>
  <c r="BG978" i="3"/>
  <c r="BE978" i="3"/>
  <c r="T978" i="3"/>
  <c r="R978" i="3"/>
  <c r="P978" i="3"/>
  <c r="BI977" i="3"/>
  <c r="BH977" i="3"/>
  <c r="BG977" i="3"/>
  <c r="BE977" i="3"/>
  <c r="T977" i="3"/>
  <c r="R977" i="3"/>
  <c r="P977" i="3"/>
  <c r="BI973" i="3"/>
  <c r="BH973" i="3"/>
  <c r="BG973" i="3"/>
  <c r="BE973" i="3"/>
  <c r="T973" i="3"/>
  <c r="R973" i="3"/>
  <c r="P973" i="3"/>
  <c r="BI970" i="3"/>
  <c r="BH970" i="3"/>
  <c r="BG970" i="3"/>
  <c r="BE970" i="3"/>
  <c r="T970" i="3"/>
  <c r="R970" i="3"/>
  <c r="P970" i="3"/>
  <c r="BI965" i="3"/>
  <c r="BH965" i="3"/>
  <c r="BG965" i="3"/>
  <c r="BE965" i="3"/>
  <c r="T965" i="3"/>
  <c r="R965" i="3"/>
  <c r="P965" i="3"/>
  <c r="BI964" i="3"/>
  <c r="BH964" i="3"/>
  <c r="BG964" i="3"/>
  <c r="BE964" i="3"/>
  <c r="T964" i="3"/>
  <c r="R964" i="3"/>
  <c r="P964" i="3"/>
  <c r="BI956" i="3"/>
  <c r="BH956" i="3"/>
  <c r="BG956" i="3"/>
  <c r="BE956" i="3"/>
  <c r="T956" i="3"/>
  <c r="R956" i="3"/>
  <c r="P956" i="3"/>
  <c r="BI950" i="3"/>
  <c r="BH950" i="3"/>
  <c r="BG950" i="3"/>
  <c r="BE950" i="3"/>
  <c r="T950" i="3"/>
  <c r="R950" i="3"/>
  <c r="P950" i="3"/>
  <c r="BI941" i="3"/>
  <c r="BH941" i="3"/>
  <c r="BG941" i="3"/>
  <c r="BE941" i="3"/>
  <c r="T941" i="3"/>
  <c r="R941" i="3"/>
  <c r="P941" i="3"/>
  <c r="BI935" i="3"/>
  <c r="BH935" i="3"/>
  <c r="BG935" i="3"/>
  <c r="BE935" i="3"/>
  <c r="T935" i="3"/>
  <c r="R935" i="3"/>
  <c r="P935" i="3"/>
  <c r="BI929" i="3"/>
  <c r="BH929" i="3"/>
  <c r="BG929" i="3"/>
  <c r="BE929" i="3"/>
  <c r="T929" i="3"/>
  <c r="R929" i="3"/>
  <c r="P929" i="3"/>
  <c r="BI922" i="3"/>
  <c r="BH922" i="3"/>
  <c r="BG922" i="3"/>
  <c r="BE922" i="3"/>
  <c r="T922" i="3"/>
  <c r="R922" i="3"/>
  <c r="P922" i="3"/>
  <c r="BI921" i="3"/>
  <c r="BH921" i="3"/>
  <c r="BG921" i="3"/>
  <c r="BE921" i="3"/>
  <c r="T921" i="3"/>
  <c r="R921" i="3"/>
  <c r="P921" i="3"/>
  <c r="BI918" i="3"/>
  <c r="BH918" i="3"/>
  <c r="BG918" i="3"/>
  <c r="BE918" i="3"/>
  <c r="T918" i="3"/>
  <c r="R918" i="3"/>
  <c r="P918" i="3"/>
  <c r="BI915" i="3"/>
  <c r="BH915" i="3"/>
  <c r="BG915" i="3"/>
  <c r="BE915" i="3"/>
  <c r="T915" i="3"/>
  <c r="R915" i="3"/>
  <c r="P915" i="3"/>
  <c r="BI914" i="3"/>
  <c r="BH914" i="3"/>
  <c r="BG914" i="3"/>
  <c r="BE914" i="3"/>
  <c r="T914" i="3"/>
  <c r="R914" i="3"/>
  <c r="P914" i="3"/>
  <c r="BI911" i="3"/>
  <c r="BH911" i="3"/>
  <c r="BG911" i="3"/>
  <c r="BE911" i="3"/>
  <c r="T911" i="3"/>
  <c r="R911" i="3"/>
  <c r="P911" i="3"/>
  <c r="BI909" i="3"/>
  <c r="BH909" i="3"/>
  <c r="BG909" i="3"/>
  <c r="BE909" i="3"/>
  <c r="T909" i="3"/>
  <c r="R909" i="3"/>
  <c r="P909" i="3"/>
  <c r="BI904" i="3"/>
  <c r="BH904" i="3"/>
  <c r="BG904" i="3"/>
  <c r="BE904" i="3"/>
  <c r="T904" i="3"/>
  <c r="R904" i="3"/>
  <c r="P904" i="3"/>
  <c r="BI899" i="3"/>
  <c r="BH899" i="3"/>
  <c r="BG899" i="3"/>
  <c r="BE899" i="3"/>
  <c r="T899" i="3"/>
  <c r="R899" i="3"/>
  <c r="P899" i="3"/>
  <c r="BI897" i="3"/>
  <c r="BH897" i="3"/>
  <c r="BG897" i="3"/>
  <c r="BE897" i="3"/>
  <c r="T897" i="3"/>
  <c r="R897" i="3"/>
  <c r="P897" i="3"/>
  <c r="BI894" i="3"/>
  <c r="BH894" i="3"/>
  <c r="BG894" i="3"/>
  <c r="BE894" i="3"/>
  <c r="T894" i="3"/>
  <c r="R894" i="3"/>
  <c r="P894" i="3"/>
  <c r="BI891" i="3"/>
  <c r="BH891" i="3"/>
  <c r="BG891" i="3"/>
  <c r="BE891" i="3"/>
  <c r="T891" i="3"/>
  <c r="R891" i="3"/>
  <c r="P891" i="3"/>
  <c r="BI888" i="3"/>
  <c r="BH888" i="3"/>
  <c r="BG888" i="3"/>
  <c r="BE888" i="3"/>
  <c r="T888" i="3"/>
  <c r="R888" i="3"/>
  <c r="P888" i="3"/>
  <c r="BI886" i="3"/>
  <c r="BH886" i="3"/>
  <c r="BG886" i="3"/>
  <c r="BE886" i="3"/>
  <c r="T886" i="3"/>
  <c r="R886" i="3"/>
  <c r="P886" i="3"/>
  <c r="BI884" i="3"/>
  <c r="BH884" i="3"/>
  <c r="BG884" i="3"/>
  <c r="BE884" i="3"/>
  <c r="T884" i="3"/>
  <c r="R884" i="3"/>
  <c r="P884" i="3"/>
  <c r="BI882" i="3"/>
  <c r="BH882" i="3"/>
  <c r="BG882" i="3"/>
  <c r="BE882" i="3"/>
  <c r="T882" i="3"/>
  <c r="R882" i="3"/>
  <c r="P882" i="3"/>
  <c r="BI880" i="3"/>
  <c r="BH880" i="3"/>
  <c r="BG880" i="3"/>
  <c r="BE880" i="3"/>
  <c r="T880" i="3"/>
  <c r="R880" i="3"/>
  <c r="P880" i="3"/>
  <c r="BI876" i="3"/>
  <c r="BH876" i="3"/>
  <c r="BG876" i="3"/>
  <c r="BE876" i="3"/>
  <c r="T876" i="3"/>
  <c r="R876" i="3"/>
  <c r="P876" i="3"/>
  <c r="BI872" i="3"/>
  <c r="BH872" i="3"/>
  <c r="BG872" i="3"/>
  <c r="BE872" i="3"/>
  <c r="T872" i="3"/>
  <c r="R872" i="3"/>
  <c r="P872" i="3"/>
  <c r="BI868" i="3"/>
  <c r="BH868" i="3"/>
  <c r="BG868" i="3"/>
  <c r="BE868" i="3"/>
  <c r="T868" i="3"/>
  <c r="R868" i="3"/>
  <c r="P868" i="3"/>
  <c r="BI865" i="3"/>
  <c r="BH865" i="3"/>
  <c r="BG865" i="3"/>
  <c r="BE865" i="3"/>
  <c r="T865" i="3"/>
  <c r="R865" i="3"/>
  <c r="P865" i="3"/>
  <c r="BI862" i="3"/>
  <c r="BH862" i="3"/>
  <c r="BG862" i="3"/>
  <c r="BE862" i="3"/>
  <c r="T862" i="3"/>
  <c r="R862" i="3"/>
  <c r="P862" i="3"/>
  <c r="BI861" i="3"/>
  <c r="BH861" i="3"/>
  <c r="BG861" i="3"/>
  <c r="BE861" i="3"/>
  <c r="T861" i="3"/>
  <c r="R861" i="3"/>
  <c r="P861" i="3"/>
  <c r="BI857" i="3"/>
  <c r="BH857" i="3"/>
  <c r="BG857" i="3"/>
  <c r="BE857" i="3"/>
  <c r="T857" i="3"/>
  <c r="R857" i="3"/>
  <c r="P857" i="3"/>
  <c r="BI853" i="3"/>
  <c r="BH853" i="3"/>
  <c r="BG853" i="3"/>
  <c r="BE853" i="3"/>
  <c r="T853" i="3"/>
  <c r="R853" i="3"/>
  <c r="P853" i="3"/>
  <c r="BI851" i="3"/>
  <c r="BH851" i="3"/>
  <c r="BG851" i="3"/>
  <c r="BE851" i="3"/>
  <c r="T851" i="3"/>
  <c r="R851" i="3"/>
  <c r="P851" i="3"/>
  <c r="BI847" i="3"/>
  <c r="BH847" i="3"/>
  <c r="BG847" i="3"/>
  <c r="BE847" i="3"/>
  <c r="T847" i="3"/>
  <c r="R847" i="3"/>
  <c r="P847" i="3"/>
  <c r="BI843" i="3"/>
  <c r="BH843" i="3"/>
  <c r="BG843" i="3"/>
  <c r="BE843" i="3"/>
  <c r="T843" i="3"/>
  <c r="R843" i="3"/>
  <c r="P843" i="3"/>
  <c r="BI840" i="3"/>
  <c r="BH840" i="3"/>
  <c r="BG840" i="3"/>
  <c r="BE840" i="3"/>
  <c r="T840" i="3"/>
  <c r="R840" i="3"/>
  <c r="P840" i="3"/>
  <c r="BI836" i="3"/>
  <c r="BH836" i="3"/>
  <c r="BG836" i="3"/>
  <c r="BE836" i="3"/>
  <c r="T836" i="3"/>
  <c r="R836" i="3"/>
  <c r="P836" i="3"/>
  <c r="BI832" i="3"/>
  <c r="BH832" i="3"/>
  <c r="BG832" i="3"/>
  <c r="BE832" i="3"/>
  <c r="T832" i="3"/>
  <c r="R832" i="3"/>
  <c r="P832" i="3"/>
  <c r="BI819" i="3"/>
  <c r="BH819" i="3"/>
  <c r="BG819" i="3"/>
  <c r="BE819" i="3"/>
  <c r="T819" i="3"/>
  <c r="R819" i="3"/>
  <c r="P819" i="3"/>
  <c r="BI806" i="3"/>
  <c r="BH806" i="3"/>
  <c r="BG806" i="3"/>
  <c r="BE806" i="3"/>
  <c r="T806" i="3"/>
  <c r="R806" i="3"/>
  <c r="P806" i="3"/>
  <c r="BI805" i="3"/>
  <c r="BH805" i="3"/>
  <c r="BG805" i="3"/>
  <c r="BE805" i="3"/>
  <c r="T805" i="3"/>
  <c r="R805" i="3"/>
  <c r="P805" i="3"/>
  <c r="BI804" i="3"/>
  <c r="BH804" i="3"/>
  <c r="BG804" i="3"/>
  <c r="BE804" i="3"/>
  <c r="T804" i="3"/>
  <c r="R804" i="3"/>
  <c r="P804" i="3"/>
  <c r="BI799" i="3"/>
  <c r="BH799" i="3"/>
  <c r="BG799" i="3"/>
  <c r="BE799" i="3"/>
  <c r="T799" i="3"/>
  <c r="R799" i="3"/>
  <c r="P799" i="3"/>
  <c r="BI796" i="3"/>
  <c r="BH796" i="3"/>
  <c r="BG796" i="3"/>
  <c r="BE796" i="3"/>
  <c r="T796" i="3"/>
  <c r="R796" i="3"/>
  <c r="P796" i="3"/>
  <c r="BI793" i="3"/>
  <c r="BH793" i="3"/>
  <c r="BG793" i="3"/>
  <c r="BE793" i="3"/>
  <c r="T793" i="3"/>
  <c r="R793" i="3"/>
  <c r="P793" i="3"/>
  <c r="BI792" i="3"/>
  <c r="BH792" i="3"/>
  <c r="BG792" i="3"/>
  <c r="BE792" i="3"/>
  <c r="T792" i="3"/>
  <c r="R792" i="3"/>
  <c r="P792" i="3"/>
  <c r="BI791" i="3"/>
  <c r="BH791" i="3"/>
  <c r="BG791" i="3"/>
  <c r="BE791" i="3"/>
  <c r="T791" i="3"/>
  <c r="R791" i="3"/>
  <c r="P791" i="3"/>
  <c r="BI788" i="3"/>
  <c r="BH788" i="3"/>
  <c r="BG788" i="3"/>
  <c r="BE788" i="3"/>
  <c r="T788" i="3"/>
  <c r="T787" i="3"/>
  <c r="R788" i="3"/>
  <c r="R787" i="3"/>
  <c r="P788" i="3"/>
  <c r="P787" i="3"/>
  <c r="BI785" i="3"/>
  <c r="BH785" i="3"/>
  <c r="BG785" i="3"/>
  <c r="BE785" i="3"/>
  <c r="T785" i="3"/>
  <c r="R785" i="3"/>
  <c r="P785" i="3"/>
  <c r="BI782" i="3"/>
  <c r="BH782" i="3"/>
  <c r="BG782" i="3"/>
  <c r="BE782" i="3"/>
  <c r="T782" i="3"/>
  <c r="R782" i="3"/>
  <c r="P782" i="3"/>
  <c r="BI779" i="3"/>
  <c r="BH779" i="3"/>
  <c r="BG779" i="3"/>
  <c r="BE779" i="3"/>
  <c r="T779" i="3"/>
  <c r="R779" i="3"/>
  <c r="P779" i="3"/>
  <c r="BI777" i="3"/>
  <c r="BH777" i="3"/>
  <c r="BG777" i="3"/>
  <c r="BE777" i="3"/>
  <c r="T777" i="3"/>
  <c r="R777" i="3"/>
  <c r="P777" i="3"/>
  <c r="BI772" i="3"/>
  <c r="BH772" i="3"/>
  <c r="BG772" i="3"/>
  <c r="BE772" i="3"/>
  <c r="T772" i="3"/>
  <c r="R772" i="3"/>
  <c r="P772" i="3"/>
  <c r="BI770" i="3"/>
  <c r="BH770" i="3"/>
  <c r="BG770" i="3"/>
  <c r="BE770" i="3"/>
  <c r="T770" i="3"/>
  <c r="R770" i="3"/>
  <c r="P770" i="3"/>
  <c r="BI768" i="3"/>
  <c r="BH768" i="3"/>
  <c r="BG768" i="3"/>
  <c r="BE768" i="3"/>
  <c r="T768" i="3"/>
  <c r="R768" i="3"/>
  <c r="P768" i="3"/>
  <c r="BI762" i="3"/>
  <c r="BH762" i="3"/>
  <c r="BG762" i="3"/>
  <c r="BE762" i="3"/>
  <c r="T762" i="3"/>
  <c r="R762" i="3"/>
  <c r="P762" i="3"/>
  <c r="BI760" i="3"/>
  <c r="BH760" i="3"/>
  <c r="BG760" i="3"/>
  <c r="BE760" i="3"/>
  <c r="T760" i="3"/>
  <c r="R760" i="3"/>
  <c r="P760" i="3"/>
  <c r="BI758" i="3"/>
  <c r="BH758" i="3"/>
  <c r="BG758" i="3"/>
  <c r="BE758" i="3"/>
  <c r="T758" i="3"/>
  <c r="R758" i="3"/>
  <c r="P758" i="3"/>
  <c r="BI755" i="3"/>
  <c r="BH755" i="3"/>
  <c r="BG755" i="3"/>
  <c r="BE755" i="3"/>
  <c r="T755" i="3"/>
  <c r="R755" i="3"/>
  <c r="P755" i="3"/>
  <c r="BI753" i="3"/>
  <c r="BH753" i="3"/>
  <c r="BG753" i="3"/>
  <c r="BE753" i="3"/>
  <c r="T753" i="3"/>
  <c r="R753" i="3"/>
  <c r="P753" i="3"/>
  <c r="BI751" i="3"/>
  <c r="BH751" i="3"/>
  <c r="BG751" i="3"/>
  <c r="BE751" i="3"/>
  <c r="T751" i="3"/>
  <c r="R751" i="3"/>
  <c r="P751" i="3"/>
  <c r="BI744" i="3"/>
  <c r="BH744" i="3"/>
  <c r="BG744" i="3"/>
  <c r="BE744" i="3"/>
  <c r="T744" i="3"/>
  <c r="R744" i="3"/>
  <c r="P744" i="3"/>
  <c r="BI742" i="3"/>
  <c r="BH742" i="3"/>
  <c r="BG742" i="3"/>
  <c r="BE742" i="3"/>
  <c r="T742" i="3"/>
  <c r="R742" i="3"/>
  <c r="P742" i="3"/>
  <c r="BI740" i="3"/>
  <c r="BH740" i="3"/>
  <c r="BG740" i="3"/>
  <c r="BE740" i="3"/>
  <c r="T740" i="3"/>
  <c r="R740" i="3"/>
  <c r="P740" i="3"/>
  <c r="BI738" i="3"/>
  <c r="BH738" i="3"/>
  <c r="BG738" i="3"/>
  <c r="BE738" i="3"/>
  <c r="T738" i="3"/>
  <c r="R738" i="3"/>
  <c r="P738" i="3"/>
  <c r="BI732" i="3"/>
  <c r="BH732" i="3"/>
  <c r="BG732" i="3"/>
  <c r="BE732" i="3"/>
  <c r="T732" i="3"/>
  <c r="R732" i="3"/>
  <c r="P732" i="3"/>
  <c r="BI729" i="3"/>
  <c r="BH729" i="3"/>
  <c r="BG729" i="3"/>
  <c r="BE729" i="3"/>
  <c r="T729" i="3"/>
  <c r="R729" i="3"/>
  <c r="P729" i="3"/>
  <c r="BI727" i="3"/>
  <c r="BH727" i="3"/>
  <c r="BG727" i="3"/>
  <c r="BE727" i="3"/>
  <c r="T727" i="3"/>
  <c r="R727" i="3"/>
  <c r="P727" i="3"/>
  <c r="BI724" i="3"/>
  <c r="BH724" i="3"/>
  <c r="BG724" i="3"/>
  <c r="BE724" i="3"/>
  <c r="T724" i="3"/>
  <c r="R724" i="3"/>
  <c r="P724" i="3"/>
  <c r="BI722" i="3"/>
  <c r="BH722" i="3"/>
  <c r="BG722" i="3"/>
  <c r="BE722" i="3"/>
  <c r="T722" i="3"/>
  <c r="R722" i="3"/>
  <c r="P722" i="3"/>
  <c r="BI721" i="3"/>
  <c r="BH721" i="3"/>
  <c r="BG721" i="3"/>
  <c r="BE721" i="3"/>
  <c r="T721" i="3"/>
  <c r="R721" i="3"/>
  <c r="P721" i="3"/>
  <c r="BI719" i="3"/>
  <c r="BH719" i="3"/>
  <c r="BG719" i="3"/>
  <c r="BE719" i="3"/>
  <c r="T719" i="3"/>
  <c r="R719" i="3"/>
  <c r="P719" i="3"/>
  <c r="BI716" i="3"/>
  <c r="BH716" i="3"/>
  <c r="BG716" i="3"/>
  <c r="BE716" i="3"/>
  <c r="T716" i="3"/>
  <c r="R716" i="3"/>
  <c r="P716" i="3"/>
  <c r="BI714" i="3"/>
  <c r="BH714" i="3"/>
  <c r="BG714" i="3"/>
  <c r="BE714" i="3"/>
  <c r="T714" i="3"/>
  <c r="R714" i="3"/>
  <c r="P714" i="3"/>
  <c r="BI710" i="3"/>
  <c r="BH710" i="3"/>
  <c r="BG710" i="3"/>
  <c r="BE710" i="3"/>
  <c r="T710" i="3"/>
  <c r="R710" i="3"/>
  <c r="P710" i="3"/>
  <c r="BI708" i="3"/>
  <c r="BH708" i="3"/>
  <c r="BG708" i="3"/>
  <c r="BE708" i="3"/>
  <c r="T708" i="3"/>
  <c r="R708" i="3"/>
  <c r="P708" i="3"/>
  <c r="BI706" i="3"/>
  <c r="BH706" i="3"/>
  <c r="BG706" i="3"/>
  <c r="BE706" i="3"/>
  <c r="T706" i="3"/>
  <c r="R706" i="3"/>
  <c r="P706" i="3"/>
  <c r="BI704" i="3"/>
  <c r="BH704" i="3"/>
  <c r="BG704" i="3"/>
  <c r="BE704" i="3"/>
  <c r="T704" i="3"/>
  <c r="R704" i="3"/>
  <c r="P704" i="3"/>
  <c r="BI700" i="3"/>
  <c r="BH700" i="3"/>
  <c r="BG700" i="3"/>
  <c r="BE700" i="3"/>
  <c r="T700" i="3"/>
  <c r="R700" i="3"/>
  <c r="P700" i="3"/>
  <c r="BI697" i="3"/>
  <c r="BH697" i="3"/>
  <c r="BG697" i="3"/>
  <c r="BE697" i="3"/>
  <c r="T697" i="3"/>
  <c r="R697" i="3"/>
  <c r="P697" i="3"/>
  <c r="BI695" i="3"/>
  <c r="BH695" i="3"/>
  <c r="BG695" i="3"/>
  <c r="BE695" i="3"/>
  <c r="T695" i="3"/>
  <c r="R695" i="3"/>
  <c r="P695" i="3"/>
  <c r="BI693" i="3"/>
  <c r="BH693" i="3"/>
  <c r="BG693" i="3"/>
  <c r="BE693" i="3"/>
  <c r="T693" i="3"/>
  <c r="R693" i="3"/>
  <c r="P693" i="3"/>
  <c r="BI691" i="3"/>
  <c r="BH691" i="3"/>
  <c r="BG691" i="3"/>
  <c r="BE691" i="3"/>
  <c r="T691" i="3"/>
  <c r="R691" i="3"/>
  <c r="P691" i="3"/>
  <c r="BI689" i="3"/>
  <c r="BH689" i="3"/>
  <c r="BG689" i="3"/>
  <c r="BE689" i="3"/>
  <c r="T689" i="3"/>
  <c r="R689" i="3"/>
  <c r="P689" i="3"/>
  <c r="BI682" i="3"/>
  <c r="BH682" i="3"/>
  <c r="BG682" i="3"/>
  <c r="BE682" i="3"/>
  <c r="T682" i="3"/>
  <c r="R682" i="3"/>
  <c r="P682" i="3"/>
  <c r="BI680" i="3"/>
  <c r="BH680" i="3"/>
  <c r="BG680" i="3"/>
  <c r="BE680" i="3"/>
  <c r="T680" i="3"/>
  <c r="R680" i="3"/>
  <c r="P680" i="3"/>
  <c r="BI678" i="3"/>
  <c r="BH678" i="3"/>
  <c r="BG678" i="3"/>
  <c r="BE678" i="3"/>
  <c r="T678" i="3"/>
  <c r="R678" i="3"/>
  <c r="P678" i="3"/>
  <c r="BI675" i="3"/>
  <c r="BH675" i="3"/>
  <c r="BG675" i="3"/>
  <c r="BE675" i="3"/>
  <c r="T675" i="3"/>
  <c r="R675" i="3"/>
  <c r="P675" i="3"/>
  <c r="BI672" i="3"/>
  <c r="BH672" i="3"/>
  <c r="BG672" i="3"/>
  <c r="BE672" i="3"/>
  <c r="T672" i="3"/>
  <c r="R672" i="3"/>
  <c r="P672" i="3"/>
  <c r="BI669" i="3"/>
  <c r="BH669" i="3"/>
  <c r="BG669" i="3"/>
  <c r="BE669" i="3"/>
  <c r="T669" i="3"/>
  <c r="R669" i="3"/>
  <c r="P669" i="3"/>
  <c r="BI667" i="3"/>
  <c r="BH667" i="3"/>
  <c r="BG667" i="3"/>
  <c r="BE667" i="3"/>
  <c r="T667" i="3"/>
  <c r="R667" i="3"/>
  <c r="P667" i="3"/>
  <c r="BI661" i="3"/>
  <c r="BH661" i="3"/>
  <c r="BG661" i="3"/>
  <c r="BE661" i="3"/>
  <c r="T661" i="3"/>
  <c r="R661" i="3"/>
  <c r="P661" i="3"/>
  <c r="BI659" i="3"/>
  <c r="BH659" i="3"/>
  <c r="BG659" i="3"/>
  <c r="BE659" i="3"/>
  <c r="T659" i="3"/>
  <c r="R659" i="3"/>
  <c r="P659" i="3"/>
  <c r="BI653" i="3"/>
  <c r="BH653" i="3"/>
  <c r="BG653" i="3"/>
  <c r="BE653" i="3"/>
  <c r="T653" i="3"/>
  <c r="R653" i="3"/>
  <c r="P653" i="3"/>
  <c r="BI649" i="3"/>
  <c r="BH649" i="3"/>
  <c r="BG649" i="3"/>
  <c r="BE649" i="3"/>
  <c r="T649" i="3"/>
  <c r="T648" i="3"/>
  <c r="R649" i="3"/>
  <c r="R648" i="3"/>
  <c r="P649" i="3"/>
  <c r="P648" i="3"/>
  <c r="BI643" i="3"/>
  <c r="BH643" i="3"/>
  <c r="BG643" i="3"/>
  <c r="BE643" i="3"/>
  <c r="T643" i="3"/>
  <c r="R643" i="3"/>
  <c r="P643" i="3"/>
  <c r="BI642" i="3"/>
  <c r="BH642" i="3"/>
  <c r="BG642" i="3"/>
  <c r="BE642" i="3"/>
  <c r="T642" i="3"/>
  <c r="R642" i="3"/>
  <c r="P642" i="3"/>
  <c r="BI639" i="3"/>
  <c r="BH639" i="3"/>
  <c r="BG639" i="3"/>
  <c r="BE639" i="3"/>
  <c r="T639" i="3"/>
  <c r="R639" i="3"/>
  <c r="P639" i="3"/>
  <c r="BI638" i="3"/>
  <c r="BH638" i="3"/>
  <c r="BG638" i="3"/>
  <c r="BE638" i="3"/>
  <c r="T638" i="3"/>
  <c r="R638" i="3"/>
  <c r="P638" i="3"/>
  <c r="BI636" i="3"/>
  <c r="BH636" i="3"/>
  <c r="BG636" i="3"/>
  <c r="BE636" i="3"/>
  <c r="T636" i="3"/>
  <c r="R636" i="3"/>
  <c r="P636" i="3"/>
  <c r="BI634" i="3"/>
  <c r="BH634" i="3"/>
  <c r="BG634" i="3"/>
  <c r="BE634" i="3"/>
  <c r="T634" i="3"/>
  <c r="R634" i="3"/>
  <c r="P634" i="3"/>
  <c r="BI633" i="3"/>
  <c r="BH633" i="3"/>
  <c r="BG633" i="3"/>
  <c r="BE633" i="3"/>
  <c r="T633" i="3"/>
  <c r="R633" i="3"/>
  <c r="P633" i="3"/>
  <c r="BI630" i="3"/>
  <c r="BH630" i="3"/>
  <c r="BG630" i="3"/>
  <c r="BE630" i="3"/>
  <c r="T630" i="3"/>
  <c r="R630" i="3"/>
  <c r="P630" i="3"/>
  <c r="BI628" i="3"/>
  <c r="BH628" i="3"/>
  <c r="BG628" i="3"/>
  <c r="BE628" i="3"/>
  <c r="T628" i="3"/>
  <c r="R628" i="3"/>
  <c r="P628" i="3"/>
  <c r="BI626" i="3"/>
  <c r="BH626" i="3"/>
  <c r="BG626" i="3"/>
  <c r="BE626" i="3"/>
  <c r="T626" i="3"/>
  <c r="R626" i="3"/>
  <c r="P626" i="3"/>
  <c r="BI623" i="3"/>
  <c r="BH623" i="3"/>
  <c r="BG623" i="3"/>
  <c r="BE623" i="3"/>
  <c r="T623" i="3"/>
  <c r="R623" i="3"/>
  <c r="P623" i="3"/>
  <c r="BI621" i="3"/>
  <c r="BH621" i="3"/>
  <c r="BG621" i="3"/>
  <c r="BE621" i="3"/>
  <c r="T621" i="3"/>
  <c r="R621" i="3"/>
  <c r="P621" i="3"/>
  <c r="BI619" i="3"/>
  <c r="BH619" i="3"/>
  <c r="BG619" i="3"/>
  <c r="BE619" i="3"/>
  <c r="T619" i="3"/>
  <c r="R619" i="3"/>
  <c r="P619" i="3"/>
  <c r="BI617" i="3"/>
  <c r="BH617" i="3"/>
  <c r="BG617" i="3"/>
  <c r="BE617" i="3"/>
  <c r="T617" i="3"/>
  <c r="R617" i="3"/>
  <c r="P617" i="3"/>
  <c r="BI616" i="3"/>
  <c r="BH616" i="3"/>
  <c r="BG616" i="3"/>
  <c r="BE616" i="3"/>
  <c r="T616" i="3"/>
  <c r="R616" i="3"/>
  <c r="P616" i="3"/>
  <c r="BI615" i="3"/>
  <c r="BH615" i="3"/>
  <c r="BG615" i="3"/>
  <c r="BE615" i="3"/>
  <c r="T615" i="3"/>
  <c r="R615" i="3"/>
  <c r="P615" i="3"/>
  <c r="BI613" i="3"/>
  <c r="BH613" i="3"/>
  <c r="BG613" i="3"/>
  <c r="BE613" i="3"/>
  <c r="T613" i="3"/>
  <c r="R613" i="3"/>
  <c r="P613" i="3"/>
  <c r="BI612" i="3"/>
  <c r="BH612" i="3"/>
  <c r="BG612" i="3"/>
  <c r="BE612" i="3"/>
  <c r="T612" i="3"/>
  <c r="R612" i="3"/>
  <c r="P612" i="3"/>
  <c r="BI610" i="3"/>
  <c r="BH610" i="3"/>
  <c r="BG610" i="3"/>
  <c r="BE610" i="3"/>
  <c r="T610" i="3"/>
  <c r="R610" i="3"/>
  <c r="P610" i="3"/>
  <c r="BI609" i="3"/>
  <c r="BH609" i="3"/>
  <c r="BG609" i="3"/>
  <c r="BE609" i="3"/>
  <c r="T609" i="3"/>
  <c r="R609" i="3"/>
  <c r="P609" i="3"/>
  <c r="BI607" i="3"/>
  <c r="BH607" i="3"/>
  <c r="BG607" i="3"/>
  <c r="BE607" i="3"/>
  <c r="T607" i="3"/>
  <c r="R607" i="3"/>
  <c r="P607" i="3"/>
  <c r="BI605" i="3"/>
  <c r="BH605" i="3"/>
  <c r="BG605" i="3"/>
  <c r="BE605" i="3"/>
  <c r="T605" i="3"/>
  <c r="R605" i="3"/>
  <c r="P605" i="3"/>
  <c r="BI596" i="3"/>
  <c r="BH596" i="3"/>
  <c r="BG596" i="3"/>
  <c r="BE596" i="3"/>
  <c r="T596" i="3"/>
  <c r="R596" i="3"/>
  <c r="P596" i="3"/>
  <c r="BI591" i="3"/>
  <c r="BH591" i="3"/>
  <c r="BG591" i="3"/>
  <c r="BE591" i="3"/>
  <c r="T591" i="3"/>
  <c r="R591" i="3"/>
  <c r="P591" i="3"/>
  <c r="BI581" i="3"/>
  <c r="BH581" i="3"/>
  <c r="BG581" i="3"/>
  <c r="BE581" i="3"/>
  <c r="T581" i="3"/>
  <c r="R581" i="3"/>
  <c r="P581" i="3"/>
  <c r="BI578" i="3"/>
  <c r="BH578" i="3"/>
  <c r="BG578" i="3"/>
  <c r="BE578" i="3"/>
  <c r="T578" i="3"/>
  <c r="R578" i="3"/>
  <c r="P578" i="3"/>
  <c r="BI575" i="3"/>
  <c r="BH575" i="3"/>
  <c r="BG575" i="3"/>
  <c r="BE575" i="3"/>
  <c r="T575" i="3"/>
  <c r="R575" i="3"/>
  <c r="P575" i="3"/>
  <c r="BI574" i="3"/>
  <c r="BH574" i="3"/>
  <c r="BG574" i="3"/>
  <c r="BE574" i="3"/>
  <c r="T574" i="3"/>
  <c r="R574" i="3"/>
  <c r="P574" i="3"/>
  <c r="BI572" i="3"/>
  <c r="BH572" i="3"/>
  <c r="BG572" i="3"/>
  <c r="BE572" i="3"/>
  <c r="T572" i="3"/>
  <c r="R572" i="3"/>
  <c r="P572" i="3"/>
  <c r="BI570" i="3"/>
  <c r="BH570" i="3"/>
  <c r="BG570" i="3"/>
  <c r="BE570" i="3"/>
  <c r="T570" i="3"/>
  <c r="R570" i="3"/>
  <c r="P570" i="3"/>
  <c r="BI566" i="3"/>
  <c r="BH566" i="3"/>
  <c r="BG566" i="3"/>
  <c r="BE566" i="3"/>
  <c r="T566" i="3"/>
  <c r="R566" i="3"/>
  <c r="P566" i="3"/>
  <c r="BI563" i="3"/>
  <c r="BH563" i="3"/>
  <c r="BG563" i="3"/>
  <c r="BE563" i="3"/>
  <c r="T563" i="3"/>
  <c r="R563" i="3"/>
  <c r="P563" i="3"/>
  <c r="BI561" i="3"/>
  <c r="BH561" i="3"/>
  <c r="BG561" i="3"/>
  <c r="BE561" i="3"/>
  <c r="T561" i="3"/>
  <c r="R561" i="3"/>
  <c r="P561" i="3"/>
  <c r="BI556" i="3"/>
  <c r="BH556" i="3"/>
  <c r="BG556" i="3"/>
  <c r="BE556" i="3"/>
  <c r="T556" i="3"/>
  <c r="R556" i="3"/>
  <c r="P556" i="3"/>
  <c r="BI555" i="3"/>
  <c r="BH555" i="3"/>
  <c r="BG555" i="3"/>
  <c r="BE555" i="3"/>
  <c r="T555" i="3"/>
  <c r="R555" i="3"/>
  <c r="P555" i="3"/>
  <c r="BI551" i="3"/>
  <c r="BH551" i="3"/>
  <c r="BG551" i="3"/>
  <c r="BE551" i="3"/>
  <c r="T551" i="3"/>
  <c r="R551" i="3"/>
  <c r="P551" i="3"/>
  <c r="BI548" i="3"/>
  <c r="BH548" i="3"/>
  <c r="BG548" i="3"/>
  <c r="BE548" i="3"/>
  <c r="T548" i="3"/>
  <c r="R548" i="3"/>
  <c r="P548" i="3"/>
  <c r="BI545" i="3"/>
  <c r="BH545" i="3"/>
  <c r="BG545" i="3"/>
  <c r="BE545" i="3"/>
  <c r="T545" i="3"/>
  <c r="R545" i="3"/>
  <c r="P545" i="3"/>
  <c r="BI542" i="3"/>
  <c r="BH542" i="3"/>
  <c r="BG542" i="3"/>
  <c r="BE542" i="3"/>
  <c r="T542" i="3"/>
  <c r="R542" i="3"/>
  <c r="P542" i="3"/>
  <c r="BI505" i="3"/>
  <c r="BH505" i="3"/>
  <c r="BG505" i="3"/>
  <c r="BE505" i="3"/>
  <c r="T505" i="3"/>
  <c r="R505" i="3"/>
  <c r="P505" i="3"/>
  <c r="BI502" i="3"/>
  <c r="BH502" i="3"/>
  <c r="BG502" i="3"/>
  <c r="BE502" i="3"/>
  <c r="T502" i="3"/>
  <c r="R502" i="3"/>
  <c r="P502" i="3"/>
  <c r="BI494" i="3"/>
  <c r="BH494" i="3"/>
  <c r="BG494" i="3"/>
  <c r="BE494" i="3"/>
  <c r="T494" i="3"/>
  <c r="R494" i="3"/>
  <c r="P494" i="3"/>
  <c r="BI486" i="3"/>
  <c r="BH486" i="3"/>
  <c r="BG486" i="3"/>
  <c r="BE486" i="3"/>
  <c r="T486" i="3"/>
  <c r="R486" i="3"/>
  <c r="P486" i="3"/>
  <c r="BI484" i="3"/>
  <c r="BH484" i="3"/>
  <c r="BG484" i="3"/>
  <c r="BE484" i="3"/>
  <c r="T484" i="3"/>
  <c r="R484" i="3"/>
  <c r="P484" i="3"/>
  <c r="BI480" i="3"/>
  <c r="BH480" i="3"/>
  <c r="BG480" i="3"/>
  <c r="BE480" i="3"/>
  <c r="T480" i="3"/>
  <c r="R480" i="3"/>
  <c r="P480" i="3"/>
  <c r="BI479" i="3"/>
  <c r="BH479" i="3"/>
  <c r="BG479" i="3"/>
  <c r="BE479" i="3"/>
  <c r="T479" i="3"/>
  <c r="R479" i="3"/>
  <c r="P479" i="3"/>
  <c r="BI475" i="3"/>
  <c r="BH475" i="3"/>
  <c r="BG475" i="3"/>
  <c r="BE475" i="3"/>
  <c r="T475" i="3"/>
  <c r="R475" i="3"/>
  <c r="P475" i="3"/>
  <c r="BI474" i="3"/>
  <c r="BH474" i="3"/>
  <c r="BG474" i="3"/>
  <c r="BE474" i="3"/>
  <c r="T474" i="3"/>
  <c r="R474" i="3"/>
  <c r="P474" i="3"/>
  <c r="BI470" i="3"/>
  <c r="BH470" i="3"/>
  <c r="BG470" i="3"/>
  <c r="BE470" i="3"/>
  <c r="T470" i="3"/>
  <c r="R470" i="3"/>
  <c r="P470" i="3"/>
  <c r="BI462" i="3"/>
  <c r="BH462" i="3"/>
  <c r="BG462" i="3"/>
  <c r="BE462" i="3"/>
  <c r="T462" i="3"/>
  <c r="R462" i="3"/>
  <c r="P462" i="3"/>
  <c r="BI461" i="3"/>
  <c r="BH461" i="3"/>
  <c r="BG461" i="3"/>
  <c r="BE461" i="3"/>
  <c r="T461" i="3"/>
  <c r="R461" i="3"/>
  <c r="P461" i="3"/>
  <c r="BI455" i="3"/>
  <c r="BH455" i="3"/>
  <c r="BG455" i="3"/>
  <c r="BE455" i="3"/>
  <c r="T455" i="3"/>
  <c r="R455" i="3"/>
  <c r="P455" i="3"/>
  <c r="BI445" i="3"/>
  <c r="BH445" i="3"/>
  <c r="BG445" i="3"/>
  <c r="BE445" i="3"/>
  <c r="T445" i="3"/>
  <c r="R445" i="3"/>
  <c r="P445" i="3"/>
  <c r="BI436" i="3"/>
  <c r="BH436" i="3"/>
  <c r="BG436" i="3"/>
  <c r="BE436" i="3"/>
  <c r="T436" i="3"/>
  <c r="R436" i="3"/>
  <c r="P436" i="3"/>
  <c r="BI434" i="3"/>
  <c r="BH434" i="3"/>
  <c r="BG434" i="3"/>
  <c r="BE434" i="3"/>
  <c r="T434" i="3"/>
  <c r="R434" i="3"/>
  <c r="P434" i="3"/>
  <c r="BI425" i="3"/>
  <c r="BH425" i="3"/>
  <c r="BG425" i="3"/>
  <c r="BE425" i="3"/>
  <c r="T425" i="3"/>
  <c r="R425" i="3"/>
  <c r="P425" i="3"/>
  <c r="BI423" i="3"/>
  <c r="BH423" i="3"/>
  <c r="BG423" i="3"/>
  <c r="BE423" i="3"/>
  <c r="T423" i="3"/>
  <c r="R423" i="3"/>
  <c r="P423" i="3"/>
  <c r="BI421" i="3"/>
  <c r="BH421" i="3"/>
  <c r="BG421" i="3"/>
  <c r="BE421" i="3"/>
  <c r="T421" i="3"/>
  <c r="R421" i="3"/>
  <c r="P421" i="3"/>
  <c r="BI412" i="3"/>
  <c r="BH412" i="3"/>
  <c r="BG412" i="3"/>
  <c r="BE412" i="3"/>
  <c r="T412" i="3"/>
  <c r="R412" i="3"/>
  <c r="P412" i="3"/>
  <c r="BI410" i="3"/>
  <c r="BH410" i="3"/>
  <c r="BG410" i="3"/>
  <c r="BE410" i="3"/>
  <c r="T410" i="3"/>
  <c r="R410" i="3"/>
  <c r="P410" i="3"/>
  <c r="BI406" i="3"/>
  <c r="BH406" i="3"/>
  <c r="BG406" i="3"/>
  <c r="BE406" i="3"/>
  <c r="T406" i="3"/>
  <c r="R406" i="3"/>
  <c r="P406" i="3"/>
  <c r="BI402" i="3"/>
  <c r="BH402" i="3"/>
  <c r="BG402" i="3"/>
  <c r="BE402" i="3"/>
  <c r="T402" i="3"/>
  <c r="R402" i="3"/>
  <c r="P402" i="3"/>
  <c r="BI400" i="3"/>
  <c r="BH400" i="3"/>
  <c r="BG400" i="3"/>
  <c r="BE400" i="3"/>
  <c r="T400" i="3"/>
  <c r="R400" i="3"/>
  <c r="P400" i="3"/>
  <c r="BI395" i="3"/>
  <c r="BH395" i="3"/>
  <c r="BG395" i="3"/>
  <c r="BE395" i="3"/>
  <c r="T395" i="3"/>
  <c r="R395" i="3"/>
  <c r="P395" i="3"/>
  <c r="BI393" i="3"/>
  <c r="BH393" i="3"/>
  <c r="BG393" i="3"/>
  <c r="BE393" i="3"/>
  <c r="T393" i="3"/>
  <c r="R393" i="3"/>
  <c r="P393" i="3"/>
  <c r="BI388" i="3"/>
  <c r="BH388" i="3"/>
  <c r="BG388" i="3"/>
  <c r="BE388" i="3"/>
  <c r="T388" i="3"/>
  <c r="R388" i="3"/>
  <c r="P388" i="3"/>
  <c r="BI386" i="3"/>
  <c r="BH386" i="3"/>
  <c r="BG386" i="3"/>
  <c r="BE386" i="3"/>
  <c r="T386" i="3"/>
  <c r="R386" i="3"/>
  <c r="P386" i="3"/>
  <c r="BI383" i="3"/>
  <c r="BH383" i="3"/>
  <c r="BG383" i="3"/>
  <c r="BE383" i="3"/>
  <c r="T383" i="3"/>
  <c r="R383" i="3"/>
  <c r="P383" i="3"/>
  <c r="BI381" i="3"/>
  <c r="BH381" i="3"/>
  <c r="BG381" i="3"/>
  <c r="BE381" i="3"/>
  <c r="T381" i="3"/>
  <c r="R381" i="3"/>
  <c r="P381" i="3"/>
  <c r="BI375" i="3"/>
  <c r="BH375" i="3"/>
  <c r="BG375" i="3"/>
  <c r="BE375" i="3"/>
  <c r="T375" i="3"/>
  <c r="R375" i="3"/>
  <c r="P375" i="3"/>
  <c r="BI369" i="3"/>
  <c r="BH369" i="3"/>
  <c r="BG369" i="3"/>
  <c r="BE369" i="3"/>
  <c r="T369" i="3"/>
  <c r="R369" i="3"/>
  <c r="P369" i="3"/>
  <c r="BI360" i="3"/>
  <c r="BH360" i="3"/>
  <c r="BG360" i="3"/>
  <c r="BE360" i="3"/>
  <c r="T360" i="3"/>
  <c r="R360" i="3"/>
  <c r="P360" i="3"/>
  <c r="BI351" i="3"/>
  <c r="BH351" i="3"/>
  <c r="BG351" i="3"/>
  <c r="BE351" i="3"/>
  <c r="T351" i="3"/>
  <c r="R351" i="3"/>
  <c r="P351" i="3"/>
  <c r="BI350" i="3"/>
  <c r="BH350" i="3"/>
  <c r="BG350" i="3"/>
  <c r="BE350" i="3"/>
  <c r="T350" i="3"/>
  <c r="R350" i="3"/>
  <c r="P350" i="3"/>
  <c r="BI348" i="3"/>
  <c r="BH348" i="3"/>
  <c r="BG348" i="3"/>
  <c r="BE348" i="3"/>
  <c r="T348" i="3"/>
  <c r="R348" i="3"/>
  <c r="P348" i="3"/>
  <c r="BI347" i="3"/>
  <c r="BH347" i="3"/>
  <c r="BG347" i="3"/>
  <c r="BE347" i="3"/>
  <c r="T347" i="3"/>
  <c r="R347" i="3"/>
  <c r="P347" i="3"/>
  <c r="BI345" i="3"/>
  <c r="BH345" i="3"/>
  <c r="BG345" i="3"/>
  <c r="BE345" i="3"/>
  <c r="T345" i="3"/>
  <c r="R345" i="3"/>
  <c r="P345" i="3"/>
  <c r="BI344" i="3"/>
  <c r="BH344" i="3"/>
  <c r="BG344" i="3"/>
  <c r="BE344" i="3"/>
  <c r="T344" i="3"/>
  <c r="R344" i="3"/>
  <c r="P344" i="3"/>
  <c r="BI342" i="3"/>
  <c r="BH342" i="3"/>
  <c r="BG342" i="3"/>
  <c r="BE342" i="3"/>
  <c r="T342" i="3"/>
  <c r="R342" i="3"/>
  <c r="P342" i="3"/>
  <c r="BI338" i="3"/>
  <c r="BH338" i="3"/>
  <c r="BG338" i="3"/>
  <c r="BE338" i="3"/>
  <c r="T338" i="3"/>
  <c r="R338" i="3"/>
  <c r="P338" i="3"/>
  <c r="BI336" i="3"/>
  <c r="BH336" i="3"/>
  <c r="BG336" i="3"/>
  <c r="BE336" i="3"/>
  <c r="T336" i="3"/>
  <c r="R336" i="3"/>
  <c r="P336" i="3"/>
  <c r="BI325" i="3"/>
  <c r="BH325" i="3"/>
  <c r="BG325" i="3"/>
  <c r="BE325" i="3"/>
  <c r="T325" i="3"/>
  <c r="R325" i="3"/>
  <c r="P325" i="3"/>
  <c r="BI322" i="3"/>
  <c r="BH322" i="3"/>
  <c r="BG322" i="3"/>
  <c r="BE322" i="3"/>
  <c r="T322" i="3"/>
  <c r="R322" i="3"/>
  <c r="P322" i="3"/>
  <c r="BI319" i="3"/>
  <c r="BH319" i="3"/>
  <c r="BG319" i="3"/>
  <c r="BE319" i="3"/>
  <c r="T319" i="3"/>
  <c r="R319" i="3"/>
  <c r="P319" i="3"/>
  <c r="BI317" i="3"/>
  <c r="BH317" i="3"/>
  <c r="BG317" i="3"/>
  <c r="BE317" i="3"/>
  <c r="T317" i="3"/>
  <c r="R317" i="3"/>
  <c r="P317" i="3"/>
  <c r="BI314" i="3"/>
  <c r="BH314" i="3"/>
  <c r="BG314" i="3"/>
  <c r="BE314" i="3"/>
  <c r="T314" i="3"/>
  <c r="R314" i="3"/>
  <c r="P314" i="3"/>
  <c r="BI310" i="3"/>
  <c r="BH310" i="3"/>
  <c r="BG310" i="3"/>
  <c r="BE310" i="3"/>
  <c r="T310" i="3"/>
  <c r="R310" i="3"/>
  <c r="P310" i="3"/>
  <c r="BI308" i="3"/>
  <c r="BH308" i="3"/>
  <c r="BG308" i="3"/>
  <c r="BE308" i="3"/>
  <c r="T308" i="3"/>
  <c r="R308" i="3"/>
  <c r="P308" i="3"/>
  <c r="BI306" i="3"/>
  <c r="BH306" i="3"/>
  <c r="BG306" i="3"/>
  <c r="BE306" i="3"/>
  <c r="T306" i="3"/>
  <c r="R306" i="3"/>
  <c r="P306" i="3"/>
  <c r="BI302" i="3"/>
  <c r="BH302" i="3"/>
  <c r="BG302" i="3"/>
  <c r="BE302" i="3"/>
  <c r="T302" i="3"/>
  <c r="R302" i="3"/>
  <c r="P302" i="3"/>
  <c r="BI300" i="3"/>
  <c r="BH300" i="3"/>
  <c r="BG300" i="3"/>
  <c r="BE300" i="3"/>
  <c r="T300" i="3"/>
  <c r="R300" i="3"/>
  <c r="P300" i="3"/>
  <c r="BI298" i="3"/>
  <c r="BH298" i="3"/>
  <c r="BG298" i="3"/>
  <c r="BE298" i="3"/>
  <c r="T298" i="3"/>
  <c r="R298" i="3"/>
  <c r="P298" i="3"/>
  <c r="BI296" i="3"/>
  <c r="BH296" i="3"/>
  <c r="BG296" i="3"/>
  <c r="BE296" i="3"/>
  <c r="T296" i="3"/>
  <c r="R296" i="3"/>
  <c r="P296" i="3"/>
  <c r="BI294" i="3"/>
  <c r="BH294" i="3"/>
  <c r="BG294" i="3"/>
  <c r="BE294" i="3"/>
  <c r="T294" i="3"/>
  <c r="R294" i="3"/>
  <c r="P294" i="3"/>
  <c r="BI292" i="3"/>
  <c r="BH292" i="3"/>
  <c r="BG292" i="3"/>
  <c r="BE292" i="3"/>
  <c r="T292" i="3"/>
  <c r="R292" i="3"/>
  <c r="P292" i="3"/>
  <c r="BI290" i="3"/>
  <c r="BH290" i="3"/>
  <c r="BG290" i="3"/>
  <c r="BE290" i="3"/>
  <c r="T290" i="3"/>
  <c r="R290" i="3"/>
  <c r="P290" i="3"/>
  <c r="BI288" i="3"/>
  <c r="BH288" i="3"/>
  <c r="BG288" i="3"/>
  <c r="BE288" i="3"/>
  <c r="T288" i="3"/>
  <c r="R288" i="3"/>
  <c r="P288" i="3"/>
  <c r="BI286" i="3"/>
  <c r="BH286" i="3"/>
  <c r="BG286" i="3"/>
  <c r="BE286" i="3"/>
  <c r="T286" i="3"/>
  <c r="R286" i="3"/>
  <c r="P286" i="3"/>
  <c r="BI284" i="3"/>
  <c r="BH284" i="3"/>
  <c r="BG284" i="3"/>
  <c r="BE284" i="3"/>
  <c r="T284" i="3"/>
  <c r="R284" i="3"/>
  <c r="P284" i="3"/>
  <c r="BI278" i="3"/>
  <c r="BH278" i="3"/>
  <c r="BG278" i="3"/>
  <c r="BE278" i="3"/>
  <c r="T278" i="3"/>
  <c r="R278" i="3"/>
  <c r="P278" i="3"/>
  <c r="BI266" i="3"/>
  <c r="BH266" i="3"/>
  <c r="BG266" i="3"/>
  <c r="BE266" i="3"/>
  <c r="T266" i="3"/>
  <c r="R266" i="3"/>
  <c r="P266" i="3"/>
  <c r="BI262" i="3"/>
  <c r="BH262" i="3"/>
  <c r="BG262" i="3"/>
  <c r="BE262" i="3"/>
  <c r="T262" i="3"/>
  <c r="R262" i="3"/>
  <c r="P262" i="3"/>
  <c r="BI248" i="3"/>
  <c r="BH248" i="3"/>
  <c r="BG248" i="3"/>
  <c r="BE248" i="3"/>
  <c r="T248" i="3"/>
  <c r="R248" i="3"/>
  <c r="P248" i="3"/>
  <c r="BI241" i="3"/>
  <c r="BH241" i="3"/>
  <c r="BG241" i="3"/>
  <c r="BE241" i="3"/>
  <c r="T241" i="3"/>
  <c r="R241" i="3"/>
  <c r="P241" i="3"/>
  <c r="BI230" i="3"/>
  <c r="BH230" i="3"/>
  <c r="BG230" i="3"/>
  <c r="BE230" i="3"/>
  <c r="T230" i="3"/>
  <c r="R230" i="3"/>
  <c r="P230" i="3"/>
  <c r="BI226" i="3"/>
  <c r="BH226" i="3"/>
  <c r="BG226" i="3"/>
  <c r="BE226" i="3"/>
  <c r="T226" i="3"/>
  <c r="R226" i="3"/>
  <c r="P226" i="3"/>
  <c r="BI224" i="3"/>
  <c r="BH224" i="3"/>
  <c r="BG224" i="3"/>
  <c r="BE224" i="3"/>
  <c r="T224" i="3"/>
  <c r="R224" i="3"/>
  <c r="P224" i="3"/>
  <c r="BI222" i="3"/>
  <c r="BH222" i="3"/>
  <c r="BG222" i="3"/>
  <c r="BE222" i="3"/>
  <c r="T222" i="3"/>
  <c r="R222" i="3"/>
  <c r="P222" i="3"/>
  <c r="BI213" i="3"/>
  <c r="BH213" i="3"/>
  <c r="BG213" i="3"/>
  <c r="BE213" i="3"/>
  <c r="T213" i="3"/>
  <c r="R213" i="3"/>
  <c r="P213" i="3"/>
  <c r="BI206" i="3"/>
  <c r="BH206" i="3"/>
  <c r="BG206" i="3"/>
  <c r="BE206" i="3"/>
  <c r="T206" i="3"/>
  <c r="R206" i="3"/>
  <c r="P206" i="3"/>
  <c r="BI203" i="3"/>
  <c r="BH203" i="3"/>
  <c r="BG203" i="3"/>
  <c r="BE203" i="3"/>
  <c r="T203" i="3"/>
  <c r="R203" i="3"/>
  <c r="P203" i="3"/>
  <c r="BI201" i="3"/>
  <c r="BH201" i="3"/>
  <c r="BG201" i="3"/>
  <c r="BE201" i="3"/>
  <c r="T201" i="3"/>
  <c r="R201" i="3"/>
  <c r="P201" i="3"/>
  <c r="BI199" i="3"/>
  <c r="BH199" i="3"/>
  <c r="BG199" i="3"/>
  <c r="BE199" i="3"/>
  <c r="T199" i="3"/>
  <c r="R199" i="3"/>
  <c r="P199" i="3"/>
  <c r="BI189" i="3"/>
  <c r="BH189" i="3"/>
  <c r="BG189" i="3"/>
  <c r="BE189" i="3"/>
  <c r="T189" i="3"/>
  <c r="R189" i="3"/>
  <c r="P189" i="3"/>
  <c r="BI182" i="3"/>
  <c r="BH182" i="3"/>
  <c r="BG182" i="3"/>
  <c r="BE182" i="3"/>
  <c r="T182" i="3"/>
  <c r="R182" i="3"/>
  <c r="P182" i="3"/>
  <c r="BI176" i="3"/>
  <c r="BH176" i="3"/>
  <c r="BG176" i="3"/>
  <c r="BE176" i="3"/>
  <c r="T176" i="3"/>
  <c r="R176" i="3"/>
  <c r="P176" i="3"/>
  <c r="BI168" i="3"/>
  <c r="BH168" i="3"/>
  <c r="BG168" i="3"/>
  <c r="BE168" i="3"/>
  <c r="T168" i="3"/>
  <c r="R168" i="3"/>
  <c r="P168" i="3"/>
  <c r="BI160" i="3"/>
  <c r="BH160" i="3"/>
  <c r="BG160" i="3"/>
  <c r="BE160" i="3"/>
  <c r="T160" i="3"/>
  <c r="R160" i="3"/>
  <c r="P160" i="3"/>
  <c r="BI155" i="3"/>
  <c r="BH155" i="3"/>
  <c r="BG155" i="3"/>
  <c r="BE155" i="3"/>
  <c r="T155" i="3"/>
  <c r="R155" i="3"/>
  <c r="P155" i="3"/>
  <c r="BI152" i="3"/>
  <c r="BH152" i="3"/>
  <c r="BG152" i="3"/>
  <c r="BE152" i="3"/>
  <c r="T152" i="3"/>
  <c r="R152" i="3"/>
  <c r="P152" i="3"/>
  <c r="BI150" i="3"/>
  <c r="BH150" i="3"/>
  <c r="BG150" i="3"/>
  <c r="BE150" i="3"/>
  <c r="T150" i="3"/>
  <c r="R150" i="3"/>
  <c r="P150" i="3"/>
  <c r="BI145" i="3"/>
  <c r="BH145" i="3"/>
  <c r="BG145" i="3"/>
  <c r="BE145" i="3"/>
  <c r="T145" i="3"/>
  <c r="R145" i="3"/>
  <c r="P145" i="3"/>
  <c r="BI141" i="3"/>
  <c r="BH141" i="3"/>
  <c r="BG141" i="3"/>
  <c r="BE141" i="3"/>
  <c r="T141" i="3"/>
  <c r="R141" i="3"/>
  <c r="P141" i="3"/>
  <c r="BI139" i="3"/>
  <c r="BH139" i="3"/>
  <c r="BG139" i="3"/>
  <c r="BE139" i="3"/>
  <c r="T139" i="3"/>
  <c r="R139" i="3"/>
  <c r="P139" i="3"/>
  <c r="BI136" i="3"/>
  <c r="BH136" i="3"/>
  <c r="BG136" i="3"/>
  <c r="BE136" i="3"/>
  <c r="T136" i="3"/>
  <c r="R136" i="3"/>
  <c r="P136" i="3"/>
  <c r="BI132" i="3"/>
  <c r="BH132" i="3"/>
  <c r="BG132" i="3"/>
  <c r="BE132" i="3"/>
  <c r="T132" i="3"/>
  <c r="R132" i="3"/>
  <c r="P132" i="3"/>
  <c r="BI129" i="3"/>
  <c r="BH129" i="3"/>
  <c r="BG129" i="3"/>
  <c r="BE129" i="3"/>
  <c r="T129" i="3"/>
  <c r="R129" i="3"/>
  <c r="P129" i="3"/>
  <c r="BI120" i="3"/>
  <c r="BH120" i="3"/>
  <c r="BG120" i="3"/>
  <c r="BE120" i="3"/>
  <c r="T120" i="3"/>
  <c r="R120" i="3"/>
  <c r="P120" i="3"/>
  <c r="BI117" i="3"/>
  <c r="BH117" i="3"/>
  <c r="BG117" i="3"/>
  <c r="BE117" i="3"/>
  <c r="T117" i="3"/>
  <c r="R117" i="3"/>
  <c r="P117" i="3"/>
  <c r="J110" i="3"/>
  <c r="F110" i="3"/>
  <c r="F108" i="3"/>
  <c r="E106" i="3"/>
  <c r="J58" i="3"/>
  <c r="F58" i="3"/>
  <c r="F56" i="3"/>
  <c r="E54" i="3"/>
  <c r="J26" i="3"/>
  <c r="E26" i="3"/>
  <c r="J59" i="3" s="1"/>
  <c r="J25" i="3"/>
  <c r="J20" i="3"/>
  <c r="E20" i="3"/>
  <c r="F111" i="3" s="1"/>
  <c r="J19" i="3"/>
  <c r="J14" i="3"/>
  <c r="J108" i="3" s="1"/>
  <c r="E7" i="3"/>
  <c r="E102" i="3" s="1"/>
  <c r="J37" i="2"/>
  <c r="J36" i="2"/>
  <c r="AY55" i="1" s="1"/>
  <c r="J35" i="2"/>
  <c r="AX55" i="1"/>
  <c r="BI191" i="2"/>
  <c r="BH191" i="2"/>
  <c r="BG191" i="2"/>
  <c r="BE191" i="2"/>
  <c r="T191" i="2"/>
  <c r="R191" i="2"/>
  <c r="P191" i="2"/>
  <c r="BI188" i="2"/>
  <c r="BH188" i="2"/>
  <c r="BG188" i="2"/>
  <c r="BE188" i="2"/>
  <c r="T188" i="2"/>
  <c r="R188" i="2"/>
  <c r="P188" i="2"/>
  <c r="BI185" i="2"/>
  <c r="BH185" i="2"/>
  <c r="BG185" i="2"/>
  <c r="BE185" i="2"/>
  <c r="T185" i="2"/>
  <c r="R185" i="2"/>
  <c r="P185" i="2"/>
  <c r="BI182" i="2"/>
  <c r="BH182" i="2"/>
  <c r="BG182" i="2"/>
  <c r="BE182" i="2"/>
  <c r="T182" i="2"/>
  <c r="R182" i="2"/>
  <c r="P182" i="2"/>
  <c r="BI180" i="2"/>
  <c r="BH180" i="2"/>
  <c r="BG180" i="2"/>
  <c r="BE180" i="2"/>
  <c r="T180" i="2"/>
  <c r="R180" i="2"/>
  <c r="P180" i="2"/>
  <c r="BI177" i="2"/>
  <c r="BH177" i="2"/>
  <c r="BG177" i="2"/>
  <c r="BE177" i="2"/>
  <c r="T177" i="2"/>
  <c r="R177" i="2"/>
  <c r="P177" i="2"/>
  <c r="BI176" i="2"/>
  <c r="BH176" i="2"/>
  <c r="BG176" i="2"/>
  <c r="BE176" i="2"/>
  <c r="T176" i="2"/>
  <c r="R176" i="2"/>
  <c r="P176" i="2"/>
  <c r="BI174" i="2"/>
  <c r="BH174" i="2"/>
  <c r="BG174" i="2"/>
  <c r="BE174" i="2"/>
  <c r="T174" i="2"/>
  <c r="R174" i="2"/>
  <c r="P174" i="2"/>
  <c r="BI170" i="2"/>
  <c r="BH170" i="2"/>
  <c r="BG170" i="2"/>
  <c r="BE170" i="2"/>
  <c r="T170" i="2"/>
  <c r="R170" i="2"/>
  <c r="P170" i="2"/>
  <c r="BI167" i="2"/>
  <c r="BH167" i="2"/>
  <c r="BG167" i="2"/>
  <c r="BE167" i="2"/>
  <c r="T167" i="2"/>
  <c r="R167" i="2"/>
  <c r="P167" i="2"/>
  <c r="BI165" i="2"/>
  <c r="BH165" i="2"/>
  <c r="BG165" i="2"/>
  <c r="BE165" i="2"/>
  <c r="T165" i="2"/>
  <c r="R165" i="2"/>
  <c r="P165" i="2"/>
  <c r="BI160" i="2"/>
  <c r="BH160" i="2"/>
  <c r="BG160" i="2"/>
  <c r="BE160" i="2"/>
  <c r="T160" i="2"/>
  <c r="R160" i="2"/>
  <c r="P160" i="2"/>
  <c r="BI155" i="2"/>
  <c r="BH155" i="2"/>
  <c r="BG155" i="2"/>
  <c r="BE155" i="2"/>
  <c r="T155" i="2"/>
  <c r="R155" i="2"/>
  <c r="P155" i="2"/>
  <c r="BI152" i="2"/>
  <c r="BH152" i="2"/>
  <c r="BG152" i="2"/>
  <c r="BE152" i="2"/>
  <c r="T152" i="2"/>
  <c r="R152" i="2"/>
  <c r="P152" i="2"/>
  <c r="BI149" i="2"/>
  <c r="BH149" i="2"/>
  <c r="BG149" i="2"/>
  <c r="BE149" i="2"/>
  <c r="T149" i="2"/>
  <c r="R149" i="2"/>
  <c r="P149" i="2"/>
  <c r="BI146" i="2"/>
  <c r="BH146" i="2"/>
  <c r="BG146" i="2"/>
  <c r="BE146" i="2"/>
  <c r="T146" i="2"/>
  <c r="R146" i="2"/>
  <c r="P146" i="2"/>
  <c r="BI143" i="2"/>
  <c r="BH143" i="2"/>
  <c r="BG143" i="2"/>
  <c r="BE143" i="2"/>
  <c r="T143" i="2"/>
  <c r="R143" i="2"/>
  <c r="P143" i="2"/>
  <c r="BI140" i="2"/>
  <c r="BH140" i="2"/>
  <c r="BG140" i="2"/>
  <c r="BE140" i="2"/>
  <c r="T140" i="2"/>
  <c r="R140" i="2"/>
  <c r="P140" i="2"/>
  <c r="BI137" i="2"/>
  <c r="BH137" i="2"/>
  <c r="BG137" i="2"/>
  <c r="BE137" i="2"/>
  <c r="T137" i="2"/>
  <c r="R137" i="2"/>
  <c r="P137" i="2"/>
  <c r="BI134" i="2"/>
  <c r="BH134" i="2"/>
  <c r="BG134" i="2"/>
  <c r="BE134" i="2"/>
  <c r="T134" i="2"/>
  <c r="R134" i="2"/>
  <c r="P134" i="2"/>
  <c r="BI132" i="2"/>
  <c r="BH132" i="2"/>
  <c r="BG132" i="2"/>
  <c r="BE132" i="2"/>
  <c r="T132" i="2"/>
  <c r="R132" i="2"/>
  <c r="P132" i="2"/>
  <c r="BI130" i="2"/>
  <c r="BH130" i="2"/>
  <c r="BG130" i="2"/>
  <c r="BE130" i="2"/>
  <c r="T130" i="2"/>
  <c r="R130" i="2"/>
  <c r="P130" i="2"/>
  <c r="BI128" i="2"/>
  <c r="BH128" i="2"/>
  <c r="BG128" i="2"/>
  <c r="BE128" i="2"/>
  <c r="T128" i="2"/>
  <c r="R128" i="2"/>
  <c r="P128" i="2"/>
  <c r="BI126" i="2"/>
  <c r="BH126" i="2"/>
  <c r="BG126" i="2"/>
  <c r="BE126" i="2"/>
  <c r="T126" i="2"/>
  <c r="R126" i="2"/>
  <c r="P126" i="2"/>
  <c r="BI124" i="2"/>
  <c r="BH124" i="2"/>
  <c r="BG124" i="2"/>
  <c r="BE124" i="2"/>
  <c r="T124" i="2"/>
  <c r="R124" i="2"/>
  <c r="P124" i="2"/>
  <c r="BI122" i="2"/>
  <c r="BH122" i="2"/>
  <c r="BG122" i="2"/>
  <c r="BE122" i="2"/>
  <c r="T122" i="2"/>
  <c r="R122" i="2"/>
  <c r="P122" i="2"/>
  <c r="BI120" i="2"/>
  <c r="BH120" i="2"/>
  <c r="BG120" i="2"/>
  <c r="BE120" i="2"/>
  <c r="T120" i="2"/>
  <c r="R120" i="2"/>
  <c r="P120" i="2"/>
  <c r="BI115" i="2"/>
  <c r="BH115" i="2"/>
  <c r="BG115" i="2"/>
  <c r="BE115" i="2"/>
  <c r="T115" i="2"/>
  <c r="R115" i="2"/>
  <c r="P115" i="2"/>
  <c r="BI110" i="2"/>
  <c r="BH110" i="2"/>
  <c r="BG110" i="2"/>
  <c r="BE110" i="2"/>
  <c r="T110" i="2"/>
  <c r="R110" i="2"/>
  <c r="P110" i="2"/>
  <c r="BI108" i="2"/>
  <c r="BH108" i="2"/>
  <c r="BG108" i="2"/>
  <c r="BE108" i="2"/>
  <c r="T108" i="2"/>
  <c r="R108" i="2"/>
  <c r="P108" i="2"/>
  <c r="BI106" i="2"/>
  <c r="BH106" i="2"/>
  <c r="BG106" i="2"/>
  <c r="BE106" i="2"/>
  <c r="T106" i="2"/>
  <c r="R106" i="2"/>
  <c r="P106" i="2"/>
  <c r="BI104" i="2"/>
  <c r="BH104" i="2"/>
  <c r="BG104" i="2"/>
  <c r="BE104" i="2"/>
  <c r="T104" i="2"/>
  <c r="R104" i="2"/>
  <c r="P104" i="2"/>
  <c r="BI102" i="2"/>
  <c r="BH102" i="2"/>
  <c r="BG102" i="2"/>
  <c r="BE102" i="2"/>
  <c r="T102" i="2"/>
  <c r="R102" i="2"/>
  <c r="P102" i="2"/>
  <c r="BI100" i="2"/>
  <c r="BH100" i="2"/>
  <c r="BG100" i="2"/>
  <c r="BE100" i="2"/>
  <c r="T100" i="2"/>
  <c r="R100" i="2"/>
  <c r="P100" i="2"/>
  <c r="BI98" i="2"/>
  <c r="BH98" i="2"/>
  <c r="BG98" i="2"/>
  <c r="BE98" i="2"/>
  <c r="T98" i="2"/>
  <c r="R98" i="2"/>
  <c r="P98" i="2"/>
  <c r="BI96" i="2"/>
  <c r="BH96" i="2"/>
  <c r="BG96" i="2"/>
  <c r="BE96" i="2"/>
  <c r="T96" i="2"/>
  <c r="R96" i="2"/>
  <c r="P96" i="2"/>
  <c r="BI94" i="2"/>
  <c r="BH94" i="2"/>
  <c r="BG94" i="2"/>
  <c r="BE94" i="2"/>
  <c r="T94" i="2"/>
  <c r="R94" i="2"/>
  <c r="P94" i="2"/>
  <c r="BI89" i="2"/>
  <c r="BH89" i="2"/>
  <c r="BG89" i="2"/>
  <c r="BE89" i="2"/>
  <c r="T89" i="2"/>
  <c r="R89" i="2"/>
  <c r="P89" i="2"/>
  <c r="BI87" i="2"/>
  <c r="BH87" i="2"/>
  <c r="BG87" i="2"/>
  <c r="BE87" i="2"/>
  <c r="T87" i="2"/>
  <c r="R87" i="2"/>
  <c r="P87" i="2"/>
  <c r="BI85" i="2"/>
  <c r="BH85" i="2"/>
  <c r="BG85" i="2"/>
  <c r="BE85" i="2"/>
  <c r="T85" i="2"/>
  <c r="R85" i="2"/>
  <c r="P85" i="2"/>
  <c r="J78" i="2"/>
  <c r="F78" i="2"/>
  <c r="F76" i="2"/>
  <c r="E74" i="2"/>
  <c r="J54" i="2"/>
  <c r="F54" i="2"/>
  <c r="F52" i="2"/>
  <c r="E50" i="2"/>
  <c r="J24" i="2"/>
  <c r="E24" i="2"/>
  <c r="J79" i="2" s="1"/>
  <c r="J23" i="2"/>
  <c r="J18" i="2"/>
  <c r="E18" i="2"/>
  <c r="F55" i="2" s="1"/>
  <c r="J17" i="2"/>
  <c r="J12" i="2"/>
  <c r="J76" i="2" s="1"/>
  <c r="E7" i="2"/>
  <c r="E48" i="2"/>
  <c r="L50" i="1"/>
  <c r="AM50" i="1"/>
  <c r="AM49" i="1"/>
  <c r="L49" i="1"/>
  <c r="AM47" i="1"/>
  <c r="L47" i="1"/>
  <c r="L45" i="1"/>
  <c r="L44" i="1"/>
  <c r="J360" i="7"/>
  <c r="BK354" i="7"/>
  <c r="BK351" i="7"/>
  <c r="J345" i="7"/>
  <c r="J337" i="7"/>
  <c r="J333" i="7"/>
  <c r="BK328" i="7"/>
  <c r="J325" i="7"/>
  <c r="J321" i="7"/>
  <c r="BK318" i="7"/>
  <c r="J313" i="7"/>
  <c r="BK310" i="7"/>
  <c r="BK303" i="7"/>
  <c r="J297" i="7"/>
  <c r="J292" i="7"/>
  <c r="BK286" i="7"/>
  <c r="BK281" i="7"/>
  <c r="J278" i="7"/>
  <c r="BK275" i="7"/>
  <c r="J272" i="7"/>
  <c r="BK269" i="7"/>
  <c r="J261" i="7"/>
  <c r="BK258" i="7"/>
  <c r="BK254" i="7"/>
  <c r="BK250" i="7"/>
  <c r="J240" i="7"/>
  <c r="BK236" i="7"/>
  <c r="J232" i="7"/>
  <c r="J228" i="7"/>
  <c r="BK223" i="7"/>
  <c r="J221" i="7"/>
  <c r="BK215" i="7"/>
  <c r="J210" i="7"/>
  <c r="J207" i="7"/>
  <c r="BK201" i="7"/>
  <c r="J198" i="7"/>
  <c r="J195" i="7"/>
  <c r="BK190" i="7"/>
  <c r="BK185" i="7"/>
  <c r="J181" i="7"/>
  <c r="J177" i="7"/>
  <c r="BK172" i="7"/>
  <c r="J169" i="7"/>
  <c r="BK163" i="7"/>
  <c r="BK157" i="7"/>
  <c r="J149" i="7"/>
  <c r="BK146" i="7"/>
  <c r="J140" i="7"/>
  <c r="J137" i="7"/>
  <c r="J132" i="7"/>
  <c r="J129" i="7"/>
  <c r="J124" i="7"/>
  <c r="J117" i="7"/>
  <c r="BK113" i="7"/>
  <c r="BK106" i="7"/>
  <c r="BK119" i="6"/>
  <c r="J114" i="6"/>
  <c r="BK112" i="6"/>
  <c r="BK159" i="5"/>
  <c r="J150" i="5"/>
  <c r="BK145" i="5"/>
  <c r="J140" i="5"/>
  <c r="J128" i="5"/>
  <c r="J111" i="5"/>
  <c r="BK101" i="5"/>
  <c r="J571" i="4"/>
  <c r="J560" i="4"/>
  <c r="J544" i="4"/>
  <c r="BK512" i="4"/>
  <c r="J492" i="4"/>
  <c r="J464" i="4"/>
  <c r="J436" i="4"/>
  <c r="J413" i="4"/>
  <c r="J399" i="4"/>
  <c r="J375" i="4"/>
  <c r="J335" i="4"/>
  <c r="BK307" i="4"/>
  <c r="BK291" i="4"/>
  <c r="J276" i="4"/>
  <c r="BK244" i="4"/>
  <c r="J224" i="4"/>
  <c r="J208" i="4"/>
  <c r="BK186" i="4"/>
  <c r="J159" i="4"/>
  <c r="J116" i="4"/>
  <c r="J1280" i="3"/>
  <c r="BK1271" i="3"/>
  <c r="BK1267" i="3"/>
  <c r="J1266" i="3"/>
  <c r="J1239" i="3"/>
  <c r="J1207" i="3"/>
  <c r="BK1196" i="3"/>
  <c r="BK1187" i="3"/>
  <c r="J1179" i="3"/>
  <c r="J1166" i="3"/>
  <c r="BK1138" i="3"/>
  <c r="J1124" i="3"/>
  <c r="BK1113" i="3"/>
  <c r="BK1105" i="3"/>
  <c r="J1092" i="3"/>
  <c r="BK1083" i="3"/>
  <c r="J1061" i="3"/>
  <c r="BK1051" i="3"/>
  <c r="J1042" i="3"/>
  <c r="BK1027" i="3"/>
  <c r="J1020" i="3"/>
  <c r="J1004" i="3"/>
  <c r="BK993" i="3"/>
  <c r="J983" i="3"/>
  <c r="BK675" i="3"/>
  <c r="BK630" i="3"/>
  <c r="J613" i="3"/>
  <c r="BK591" i="3"/>
  <c r="BK575" i="3"/>
  <c r="BK572" i="3"/>
  <c r="BK556" i="3"/>
  <c r="J545" i="3"/>
  <c r="J486" i="3"/>
  <c r="J474" i="3"/>
  <c r="BK434" i="3"/>
  <c r="BK395" i="3"/>
  <c r="J386" i="3"/>
  <c r="BK369" i="3"/>
  <c r="BK347" i="3"/>
  <c r="BK336" i="3"/>
  <c r="J317" i="3"/>
  <c r="J308" i="3"/>
  <c r="BK300" i="3"/>
  <c r="BK294" i="3"/>
  <c r="BK288" i="3"/>
  <c r="J266" i="3"/>
  <c r="J241" i="3"/>
  <c r="J222" i="3"/>
  <c r="BK201" i="3"/>
  <c r="BK182" i="3"/>
  <c r="J155" i="3"/>
  <c r="BK141" i="3"/>
  <c r="BK129" i="3"/>
  <c r="BK191" i="2"/>
  <c r="J182" i="2"/>
  <c r="BK170" i="2"/>
  <c r="J155" i="2"/>
  <c r="J134" i="2"/>
  <c r="BK122" i="2"/>
  <c r="BK108" i="2"/>
  <c r="BK96" i="2"/>
  <c r="BK132" i="20"/>
  <c r="BK129" i="20"/>
  <c r="BK120" i="20"/>
  <c r="J106" i="20"/>
  <c r="BK166" i="19"/>
  <c r="BK155" i="19"/>
  <c r="J135" i="19"/>
  <c r="BK124" i="19"/>
  <c r="J116" i="19"/>
  <c r="J106" i="19"/>
  <c r="BK99" i="19"/>
  <c r="BK192" i="18"/>
  <c r="J184" i="18"/>
  <c r="BK178" i="18"/>
  <c r="J173" i="18"/>
  <c r="J160" i="18"/>
  <c r="J157" i="18"/>
  <c r="J146" i="18"/>
  <c r="BK137" i="18"/>
  <c r="J200" i="5"/>
  <c r="BK196" i="5"/>
  <c r="J186" i="5"/>
  <c r="BK178" i="5"/>
  <c r="J171" i="5"/>
  <c r="J168" i="5"/>
  <c r="J165" i="5"/>
  <c r="BK161" i="5"/>
  <c r="BK153" i="5"/>
  <c r="BK150" i="5"/>
  <c r="BK139" i="5"/>
  <c r="BK135" i="5"/>
  <c r="BK130" i="5"/>
  <c r="BK126" i="5"/>
  <c r="J120" i="5"/>
  <c r="J117" i="5"/>
  <c r="BK111" i="5"/>
  <c r="J101" i="5"/>
  <c r="J552" i="4"/>
  <c r="J532" i="4"/>
  <c r="BK516" i="4"/>
  <c r="BK484" i="4"/>
  <c r="BK464" i="4"/>
  <c r="BK424" i="4"/>
  <c r="BK383" i="4"/>
  <c r="J347" i="4"/>
  <c r="J323" i="4"/>
  <c r="BK303" i="4"/>
  <c r="BK272" i="4"/>
  <c r="BK252" i="4"/>
  <c r="BK224" i="4"/>
  <c r="BK208" i="4"/>
  <c r="J167" i="4"/>
  <c r="BK139" i="4"/>
  <c r="J112" i="4"/>
  <c r="J1253" i="3"/>
  <c r="J1245" i="3"/>
  <c r="J1187" i="3"/>
  <c r="J1169" i="3"/>
  <c r="J1154" i="3"/>
  <c r="J1144" i="3"/>
  <c r="BK1124" i="3"/>
  <c r="J1113" i="3"/>
  <c r="J1099" i="3"/>
  <c r="BK1075" i="3"/>
  <c r="BK1022" i="3"/>
  <c r="J998" i="3"/>
  <c r="BK988" i="3"/>
  <c r="J979" i="3"/>
  <c r="BK956" i="3"/>
  <c r="BK921" i="3"/>
  <c r="J799" i="3"/>
  <c r="BK768" i="3"/>
  <c r="BK755" i="3"/>
  <c r="J742" i="3"/>
  <c r="BK727" i="3"/>
  <c r="BK716" i="3"/>
  <c r="J700" i="3"/>
  <c r="J689" i="3"/>
  <c r="BK667" i="3"/>
  <c r="BK653" i="3"/>
  <c r="J636" i="3"/>
  <c r="J630" i="3"/>
  <c r="BK621" i="3"/>
  <c r="BK613" i="3"/>
  <c r="BK605" i="3"/>
  <c r="BK122" i="20"/>
  <c r="BK116" i="20"/>
  <c r="BK105" i="20"/>
  <c r="BK87" i="20"/>
  <c r="J167" i="19"/>
  <c r="J163" i="19"/>
  <c r="J151" i="19"/>
  <c r="J140" i="19"/>
  <c r="J118" i="19"/>
  <c r="BK109" i="19"/>
  <c r="J190" i="18"/>
  <c r="J182" i="18"/>
  <c r="J177" i="18"/>
  <c r="BK165" i="18"/>
  <c r="BK160" i="18"/>
  <c r="J155" i="18"/>
  <c r="BK147" i="18"/>
  <c r="J144" i="18"/>
  <c r="BK138" i="18"/>
  <c r="J132" i="18"/>
  <c r="J130" i="18"/>
  <c r="J127" i="18"/>
  <c r="J121" i="18"/>
  <c r="J115" i="18"/>
  <c r="J111" i="18"/>
  <c r="BK108" i="18"/>
  <c r="J105" i="18"/>
  <c r="J101" i="18"/>
  <c r="J99" i="18"/>
  <c r="BK97" i="18"/>
  <c r="J96" i="18"/>
  <c r="J94" i="18"/>
  <c r="BK92" i="18"/>
  <c r="J91" i="18"/>
  <c r="BK234" i="17"/>
  <c r="BK225" i="17"/>
  <c r="J221" i="17"/>
  <c r="BK212" i="17"/>
  <c r="J208" i="17"/>
  <c r="BK199" i="17"/>
  <c r="J195" i="17"/>
  <c r="BK187" i="17"/>
  <c r="J179" i="17"/>
  <c r="BK171" i="17"/>
  <c r="J167" i="17"/>
  <c r="J163" i="17"/>
  <c r="BK155" i="17"/>
  <c r="J151" i="17"/>
  <c r="J147" i="17"/>
  <c r="BK138" i="17"/>
  <c r="J133" i="17"/>
  <c r="BK125" i="17"/>
  <c r="J121" i="17"/>
  <c r="BK113" i="17"/>
  <c r="J109" i="17"/>
  <c r="BK101" i="17"/>
  <c r="BK93" i="17"/>
  <c r="J89" i="17"/>
  <c r="J225" i="16"/>
  <c r="BK217" i="16"/>
  <c r="J212" i="16"/>
  <c r="BK204" i="16"/>
  <c r="J200" i="16"/>
  <c r="BK191" i="16"/>
  <c r="J187" i="16"/>
  <c r="BK179" i="16"/>
  <c r="J175" i="16"/>
  <c r="BK167" i="16"/>
  <c r="J163" i="16"/>
  <c r="BK155" i="16"/>
  <c r="J151" i="16"/>
  <c r="BK143" i="16"/>
  <c r="J138" i="16"/>
  <c r="BK129" i="16"/>
  <c r="J125" i="16"/>
  <c r="BK117" i="16"/>
  <c r="J113" i="16"/>
  <c r="BK105" i="16"/>
  <c r="J101" i="16"/>
  <c r="BK93" i="16"/>
  <c r="BK250" i="15"/>
  <c r="J241" i="15"/>
  <c r="J229" i="15"/>
  <c r="BK213" i="15"/>
  <c r="BK201" i="15"/>
  <c r="J185" i="15"/>
  <c r="J173" i="15"/>
  <c r="J161" i="15"/>
  <c r="BK152" i="15"/>
  <c r="BK135" i="15"/>
  <c r="J123" i="15"/>
  <c r="J111" i="15"/>
  <c r="BK99" i="15"/>
  <c r="J287" i="14"/>
  <c r="J281" i="14"/>
  <c r="J278" i="14"/>
  <c r="BK261" i="14"/>
  <c r="J256" i="14"/>
  <c r="BK245" i="14"/>
  <c r="BK236" i="14"/>
  <c r="BK231" i="14"/>
  <c r="BK224" i="14"/>
  <c r="J211" i="14"/>
  <c r="BK206" i="14"/>
  <c r="J195" i="14"/>
  <c r="J183" i="14"/>
  <c r="BK173" i="14"/>
  <c r="BK166" i="14"/>
  <c r="J152" i="14"/>
  <c r="BK142" i="14"/>
  <c r="J119" i="14"/>
  <c r="J105" i="14"/>
  <c r="J92" i="14"/>
  <c r="J107" i="12"/>
  <c r="J102" i="12"/>
  <c r="J98" i="12"/>
  <c r="J95" i="12"/>
  <c r="BK107" i="11"/>
  <c r="J102" i="11"/>
  <c r="BK96" i="11"/>
  <c r="J105" i="10"/>
  <c r="J101" i="10"/>
  <c r="BK98" i="10"/>
  <c r="J95" i="10"/>
  <c r="BK104" i="9"/>
  <c r="J101" i="9"/>
  <c r="J96" i="9"/>
  <c r="BK116" i="8"/>
  <c r="BK110" i="8"/>
  <c r="BK104" i="8"/>
  <c r="J98" i="8"/>
  <c r="J95" i="8"/>
  <c r="J445" i="7"/>
  <c r="J441" i="7"/>
  <c r="J438" i="7"/>
  <c r="J430" i="7"/>
  <c r="BK423" i="7"/>
  <c r="BK418" i="7"/>
  <c r="J414" i="7"/>
  <c r="J405" i="7"/>
  <c r="J399" i="7"/>
  <c r="J395" i="7"/>
  <c r="J384" i="7"/>
  <c r="J380" i="7"/>
  <c r="J376" i="7"/>
  <c r="BK366" i="7"/>
  <c r="BK360" i="7"/>
  <c r="BK358" i="7"/>
  <c r="BK355" i="7"/>
  <c r="J346" i="7"/>
  <c r="J340" i="7"/>
  <c r="BK337" i="7"/>
  <c r="BK334" i="7"/>
  <c r="BK327" i="7"/>
  <c r="J322" i="7"/>
  <c r="BK316" i="7"/>
  <c r="BK312" i="7"/>
  <c r="BK306" i="7"/>
  <c r="BK299" i="7"/>
  <c r="BK296" i="7"/>
  <c r="J293" i="7"/>
  <c r="BK289" i="7"/>
  <c r="BK282" i="7"/>
  <c r="BK277" i="7"/>
  <c r="BK270" i="7"/>
  <c r="J265" i="7"/>
  <c r="J255" i="7"/>
  <c r="BK251" i="7"/>
  <c r="J247" i="7"/>
  <c r="J242" i="7"/>
  <c r="J237" i="7"/>
  <c r="J233" i="7"/>
  <c r="J229" i="7"/>
  <c r="BK224" i="7"/>
  <c r="J219" i="7"/>
  <c r="BK216" i="7"/>
  <c r="BK213" i="7"/>
  <c r="BK212" i="7"/>
  <c r="J203" i="7"/>
  <c r="BK198" i="7"/>
  <c r="BK194" i="7"/>
  <c r="J190" i="7"/>
  <c r="BK186" i="7"/>
  <c r="BK182" i="7"/>
  <c r="BK179" i="7"/>
  <c r="BK175" i="7"/>
  <c r="J171" i="7"/>
  <c r="BK167" i="7"/>
  <c r="J163" i="7"/>
  <c r="J158" i="7"/>
  <c r="J154" i="7"/>
  <c r="BK150" i="7"/>
  <c r="J136" i="7"/>
  <c r="BK132" i="7"/>
  <c r="J127" i="7"/>
  <c r="BK123" i="7"/>
  <c r="BK115" i="7"/>
  <c r="J111" i="7"/>
  <c r="BK108" i="7"/>
  <c r="BK104" i="7"/>
  <c r="BK114" i="6"/>
  <c r="BK98" i="6"/>
  <c r="J92" i="6"/>
  <c r="BK89" i="6"/>
  <c r="J211" i="5"/>
  <c r="J207" i="5"/>
  <c r="J202" i="5"/>
  <c r="J198" i="5"/>
  <c r="BK192" i="5"/>
  <c r="J188" i="5"/>
  <c r="J177" i="5"/>
  <c r="BK174" i="5"/>
  <c r="BK166" i="5"/>
  <c r="BK152" i="5"/>
  <c r="J145" i="5"/>
  <c r="BK138" i="5"/>
  <c r="J132" i="5"/>
  <c r="BK128" i="5"/>
  <c r="J125" i="5"/>
  <c r="J115" i="5"/>
  <c r="BK102" i="5"/>
  <c r="BK571" i="4"/>
  <c r="J556" i="4"/>
  <c r="BK540" i="4"/>
  <c r="BK528" i="4"/>
  <c r="BK504" i="4"/>
  <c r="J488" i="4"/>
  <c r="BK456" i="4"/>
  <c r="J444" i="4"/>
  <c r="BK413" i="4"/>
  <c r="BK395" i="4"/>
  <c r="J383" i="4"/>
  <c r="J363" i="4"/>
  <c r="BK343" i="4"/>
  <c r="BK319" i="4"/>
  <c r="J307" i="4"/>
  <c r="J283" i="4"/>
  <c r="J260" i="4"/>
  <c r="J236" i="4"/>
  <c r="J200" i="4"/>
  <c r="BK175" i="4"/>
  <c r="BK151" i="4"/>
  <c r="J139" i="4"/>
  <c r="BK112" i="4"/>
  <c r="J100" i="4"/>
  <c r="BK1243" i="3"/>
  <c r="BK1207" i="3"/>
  <c r="BK1199" i="3"/>
  <c r="J1183" i="3"/>
  <c r="J1171" i="3"/>
  <c r="BK1152" i="3"/>
  <c r="J1142" i="3"/>
  <c r="BK1136" i="3"/>
  <c r="BK1126" i="3"/>
  <c r="BK1108" i="3"/>
  <c r="BK1099" i="3"/>
  <c r="BK1088" i="3"/>
  <c r="J1076" i="3"/>
  <c r="BK1053" i="3"/>
  <c r="BK1042" i="3"/>
  <c r="J1026" i="3"/>
  <c r="J1007" i="3"/>
  <c r="J992" i="3"/>
  <c r="BK979" i="3"/>
  <c r="J973" i="3"/>
  <c r="BK950" i="3"/>
  <c r="J915" i="3"/>
  <c r="J904" i="3"/>
  <c r="BK891" i="3"/>
  <c r="J882" i="3"/>
  <c r="J880" i="3"/>
  <c r="BK862" i="3"/>
  <c r="J851" i="3"/>
  <c r="BK836" i="3"/>
  <c r="BK806" i="3"/>
  <c r="BK791" i="3"/>
  <c r="J758" i="3"/>
  <c r="BK721" i="3"/>
  <c r="J706" i="3"/>
  <c r="J667" i="3"/>
  <c r="BK649" i="3"/>
  <c r="BK634" i="3"/>
  <c r="J616" i="3"/>
  <c r="BK609" i="3"/>
  <c r="J591" i="3"/>
  <c r="J575" i="3"/>
  <c r="J570" i="3"/>
  <c r="BK555" i="3"/>
  <c r="J502" i="3"/>
  <c r="BK480" i="3"/>
  <c r="BK470" i="3"/>
  <c r="J455" i="3"/>
  <c r="J421" i="3"/>
  <c r="BK402" i="3"/>
  <c r="J393" i="3"/>
  <c r="J350" i="3"/>
  <c r="J342" i="3"/>
  <c r="J322" i="3"/>
  <c r="J296" i="3"/>
  <c r="J292" i="3"/>
  <c r="J284" i="3"/>
  <c r="BK248" i="3"/>
  <c r="BK230" i="3"/>
  <c r="BK203" i="3"/>
  <c r="BK176" i="3"/>
  <c r="BK145" i="3"/>
  <c r="BK185" i="2"/>
  <c r="J176" i="2"/>
  <c r="BK155" i="2"/>
  <c r="J146" i="2"/>
  <c r="BK134" i="2"/>
  <c r="BK124" i="2"/>
  <c r="BK110" i="2"/>
  <c r="J102" i="2"/>
  <c r="J94" i="2"/>
  <c r="AS62" i="1"/>
  <c r="J132" i="20"/>
  <c r="J120" i="20"/>
  <c r="BK104" i="20"/>
  <c r="J159" i="19"/>
  <c r="BK149" i="19"/>
  <c r="J128" i="19"/>
  <c r="BK117" i="19"/>
  <c r="J107" i="19"/>
  <c r="BK186" i="18"/>
  <c r="BK159" i="18"/>
  <c r="J156" i="18"/>
  <c r="J149" i="18"/>
  <c r="BK143" i="18"/>
  <c r="J137" i="18"/>
  <c r="J129" i="18"/>
  <c r="J126" i="18"/>
  <c r="BK121" i="18"/>
  <c r="BK115" i="18"/>
  <c r="BK109" i="18"/>
  <c r="J106" i="18"/>
  <c r="J103" i="18"/>
  <c r="BK101" i="18"/>
  <c r="BK189" i="15"/>
  <c r="J165" i="15"/>
  <c r="J135" i="15"/>
  <c r="J107" i="15"/>
  <c r="BK294" i="14"/>
  <c r="J284" i="14"/>
  <c r="J271" i="14"/>
  <c r="BK263" i="14"/>
  <c r="J252" i="14"/>
  <c r="BK239" i="14"/>
  <c r="J233" i="14"/>
  <c r="BK226" i="14"/>
  <c r="BK211" i="14"/>
  <c r="BK202" i="14"/>
  <c r="J193" i="14"/>
  <c r="BK183" i="14"/>
  <c r="BK167" i="14"/>
  <c r="J159" i="14"/>
  <c r="BK152" i="14"/>
  <c r="J129" i="14"/>
  <c r="BK109" i="14"/>
  <c r="BK92" i="14"/>
  <c r="BK106" i="12"/>
  <c r="J100" i="12"/>
  <c r="BK108" i="11"/>
  <c r="J105" i="11"/>
  <c r="BK101" i="11"/>
  <c r="BK97" i="11"/>
  <c r="BK94" i="11"/>
  <c r="BK105" i="10"/>
  <c r="J100" i="10"/>
  <c r="J97" i="10"/>
  <c r="J105" i="9"/>
  <c r="BK99" i="9"/>
  <c r="J116" i="8"/>
  <c r="BK114" i="8"/>
  <c r="J108" i="8"/>
  <c r="J104" i="8"/>
  <c r="BK100" i="8"/>
  <c r="BK96" i="8"/>
  <c r="BK456" i="7"/>
  <c r="J453" i="7"/>
  <c r="J450" i="7"/>
  <c r="BK441" i="7"/>
  <c r="J434" i="7"/>
  <c r="J431" i="7"/>
  <c r="BK426" i="7"/>
  <c r="J423" i="7"/>
  <c r="BK419" i="7"/>
  <c r="J413" i="7"/>
  <c r="J408" i="7"/>
  <c r="BK405" i="7"/>
  <c r="J400" i="7"/>
  <c r="J392" i="7"/>
  <c r="J389" i="7"/>
  <c r="BK386" i="7"/>
  <c r="BK382" i="7"/>
  <c r="J377" i="7"/>
  <c r="BK372" i="7"/>
  <c r="BK368" i="7"/>
  <c r="J366" i="7"/>
  <c r="BK362" i="7"/>
  <c r="J354" i="7"/>
  <c r="J351" i="7"/>
  <c r="BK348" i="7"/>
  <c r="J341" i="7"/>
  <c r="J335" i="7"/>
  <c r="J332" i="7"/>
  <c r="J328" i="7"/>
  <c r="BK325" i="7"/>
  <c r="BK321" i="7"/>
  <c r="BK311" i="7"/>
  <c r="J306" i="7"/>
  <c r="J303" i="7"/>
  <c r="BK300" i="7"/>
  <c r="BK295" i="7"/>
  <c r="BK292" i="7"/>
  <c r="J286" i="7"/>
  <c r="J282" i="7"/>
  <c r="J274" i="7"/>
  <c r="J269" i="7"/>
  <c r="BK267" i="7"/>
  <c r="BK264" i="7"/>
  <c r="BK261" i="7"/>
  <c r="J257" i="7"/>
  <c r="J254" i="7"/>
  <c r="J249" i="7"/>
  <c r="BK246" i="7"/>
  <c r="BK243" i="7"/>
  <c r="J239" i="7"/>
  <c r="J236" i="7"/>
  <c r="J231" i="7"/>
  <c r="BK225" i="7"/>
  <c r="BK219" i="7"/>
  <c r="J214" i="7"/>
  <c r="BK209" i="7"/>
  <c r="BK206" i="7"/>
  <c r="J202" i="7"/>
  <c r="BK197" i="7"/>
  <c r="J192" i="7"/>
  <c r="BK184" i="7"/>
  <c r="BK178" i="7"/>
  <c r="J174" i="7"/>
  <c r="BK166" i="7"/>
  <c r="J162" i="7"/>
  <c r="BK159" i="7"/>
  <c r="J157" i="7"/>
  <c r="BK154" i="7"/>
  <c r="BK151" i="7"/>
  <c r="J146" i="7"/>
  <c r="BK140" i="7"/>
  <c r="J133" i="7"/>
  <c r="BK127" i="7"/>
  <c r="J123" i="7"/>
  <c r="J118" i="7"/>
  <c r="BK112" i="7"/>
  <c r="J109" i="7"/>
  <c r="BK121" i="6"/>
  <c r="J116" i="6"/>
  <c r="J108" i="6"/>
  <c r="J103" i="6"/>
  <c r="J98" i="6"/>
  <c r="BK92" i="6"/>
  <c r="BK211" i="5"/>
  <c r="BK206" i="5"/>
  <c r="J201" i="5"/>
  <c r="J197" i="5"/>
  <c r="J192" i="5"/>
  <c r="BK188" i="5"/>
  <c r="BK186" i="5"/>
  <c r="J179" i="5"/>
  <c r="BK169" i="5"/>
  <c r="J159" i="5"/>
  <c r="BK156" i="5"/>
  <c r="J148" i="5"/>
  <c r="J142" i="5"/>
  <c r="J138" i="5"/>
  <c r="J134" i="5"/>
  <c r="J122" i="5"/>
  <c r="J119" i="5"/>
  <c r="J116" i="5"/>
  <c r="BK108" i="5"/>
  <c r="J102" i="5"/>
  <c r="J594" i="4"/>
  <c r="BK586" i="4"/>
  <c r="BK567" i="4"/>
  <c r="J524" i="4"/>
  <c r="J512" i="4"/>
  <c r="J484" i="4"/>
  <c r="J468" i="4"/>
  <c r="J448" i="4"/>
  <c r="J424" i="4"/>
  <c r="BK405" i="4"/>
  <c r="BK387" i="4"/>
  <c r="BK359" i="4"/>
  <c r="BK347" i="4"/>
  <c r="J331" i="4"/>
  <c r="J291" i="4"/>
  <c r="BK264" i="4"/>
  <c r="J248" i="4"/>
  <c r="BK228" i="4"/>
  <c r="BK196" i="4"/>
  <c r="BK155" i="4"/>
  <c r="J125" i="4"/>
  <c r="J1249" i="3"/>
  <c r="J1235" i="3"/>
  <c r="J1210" i="3"/>
  <c r="BK1194" i="3"/>
  <c r="BK1183" i="3"/>
  <c r="J1173" i="3"/>
  <c r="J1165" i="3"/>
  <c r="J1141" i="3"/>
  <c r="J1130" i="3"/>
  <c r="J1115" i="3"/>
  <c r="BK1095" i="3"/>
  <c r="J1070" i="3"/>
  <c r="BK1047" i="3"/>
  <c r="BK1020" i="3"/>
  <c r="BK998" i="3"/>
  <c r="BK989" i="3"/>
  <c r="BK970" i="3"/>
  <c r="J935" i="3"/>
  <c r="J914" i="3"/>
  <c r="J897" i="3"/>
  <c r="BK886" i="3"/>
  <c r="BK872" i="3"/>
  <c r="BK857" i="3"/>
  <c r="J847" i="3"/>
  <c r="J806" i="3"/>
  <c r="J792" i="3"/>
  <c r="BK779" i="3"/>
  <c r="BK772" i="3"/>
  <c r="J753" i="3"/>
  <c r="J744" i="3"/>
  <c r="BK732" i="3"/>
  <c r="BK719" i="3"/>
  <c r="J708" i="3"/>
  <c r="BK700" i="3"/>
  <c r="J693" i="3"/>
  <c r="BK678" i="3"/>
  <c r="J643" i="3"/>
  <c r="BK636" i="3"/>
  <c r="BK617" i="3"/>
  <c r="J572" i="3"/>
  <c r="J561" i="3"/>
  <c r="BK551" i="3"/>
  <c r="BK502" i="3"/>
  <c r="J480" i="3"/>
  <c r="BK455" i="3"/>
  <c r="J434" i="3"/>
  <c r="BK412" i="3"/>
  <c r="J402" i="3"/>
  <c r="J383" i="3"/>
  <c r="J369" i="3"/>
  <c r="BK350" i="3"/>
  <c r="BK342" i="3"/>
  <c r="J319" i="3"/>
  <c r="BK308" i="3"/>
  <c r="J300" i="3"/>
  <c r="BK286" i="3"/>
  <c r="BK266" i="3"/>
  <c r="BK222" i="3"/>
  <c r="BK199" i="3"/>
  <c r="J168" i="3"/>
  <c r="J145" i="3"/>
  <c r="J132" i="3"/>
  <c r="J117" i="3"/>
  <c r="BK177" i="2"/>
  <c r="J167" i="2"/>
  <c r="BK152" i="2"/>
  <c r="BK128" i="2"/>
  <c r="J122" i="2"/>
  <c r="BK106" i="2"/>
  <c r="BK98" i="2"/>
  <c r="J87" i="2"/>
  <c r="BK119" i="20"/>
  <c r="J105" i="20"/>
  <c r="BK168" i="19"/>
  <c r="BK164" i="19"/>
  <c r="J153" i="19"/>
  <c r="J145" i="19"/>
  <c r="BK121" i="19"/>
  <c r="BK116" i="19"/>
  <c r="BK110" i="19"/>
  <c r="J104" i="19"/>
  <c r="BK188" i="18"/>
  <c r="BK174" i="18"/>
  <c r="J170" i="18"/>
  <c r="BK161" i="18"/>
  <c r="J152" i="18"/>
  <c r="BK144" i="18"/>
  <c r="J140" i="18"/>
  <c r="J135" i="18"/>
  <c r="BK131" i="18"/>
  <c r="J245" i="15"/>
  <c r="BK229" i="15"/>
  <c r="J217" i="15"/>
  <c r="J205" i="15"/>
  <c r="J189" i="15"/>
  <c r="J181" i="15"/>
  <c r="J157" i="15"/>
  <c r="J131" i="15"/>
  <c r="BK119" i="15"/>
  <c r="J99" i="15"/>
  <c r="BK87" i="15"/>
  <c r="BK290" i="14"/>
  <c r="BK282" i="14"/>
  <c r="BK278" i="14"/>
  <c r="BK267" i="14"/>
  <c r="J259" i="14"/>
  <c r="J245" i="14"/>
  <c r="BK235" i="14"/>
  <c r="J228" i="14"/>
  <c r="BK221" i="14"/>
  <c r="BK214" i="14"/>
  <c r="J200" i="14"/>
  <c r="J173" i="14"/>
  <c r="J167" i="14"/>
  <c r="J145" i="14"/>
  <c r="BK130" i="14"/>
  <c r="J116" i="14"/>
  <c r="BK101" i="14"/>
  <c r="BK108" i="12"/>
  <c r="BK104" i="12"/>
  <c r="BK102" i="12"/>
  <c r="J99" i="12"/>
  <c r="BK96" i="12"/>
  <c r="J107" i="11"/>
  <c r="J104" i="11"/>
  <c r="BK99" i="11"/>
  <c r="BK95" i="11"/>
  <c r="BK104" i="10"/>
  <c r="J107" i="9"/>
  <c r="BK103" i="9"/>
  <c r="BK98" i="9"/>
  <c r="BK95" i="9"/>
  <c r="J112" i="8"/>
  <c r="BK108" i="8"/>
  <c r="BK106" i="8"/>
  <c r="J101" i="8"/>
  <c r="J97" i="8"/>
  <c r="J455" i="7"/>
  <c r="BK452" i="7"/>
  <c r="J449" i="7"/>
  <c r="J446" i="7"/>
  <c r="BK443" i="7"/>
  <c r="J437" i="7"/>
  <c r="BK434" i="7"/>
  <c r="BK431" i="7"/>
  <c r="J425" i="7"/>
  <c r="BK421" i="7"/>
  <c r="J416" i="7"/>
  <c r="BK413" i="7"/>
  <c r="J409" i="7"/>
  <c r="J402" i="7"/>
  <c r="BK399" i="7"/>
  <c r="BK393" i="7"/>
  <c r="BK389" i="7"/>
  <c r="BK387" i="7"/>
  <c r="J383" i="7"/>
  <c r="BK381" i="7"/>
  <c r="J378" i="7"/>
  <c r="BK375" i="7"/>
  <c r="J373" i="7"/>
  <c r="BK371" i="7"/>
  <c r="BK367" i="7"/>
  <c r="J362" i="7"/>
  <c r="J358" i="7"/>
  <c r="J355" i="7"/>
  <c r="J352" i="7"/>
  <c r="J347" i="7"/>
  <c r="J344" i="7"/>
  <c r="J338" i="7"/>
  <c r="BK332" i="7"/>
  <c r="J330" i="7"/>
  <c r="BK324" i="7"/>
  <c r="J320" i="7"/>
  <c r="J316" i="7"/>
  <c r="J312" i="7"/>
  <c r="J308" i="7"/>
  <c r="BK301" i="7"/>
  <c r="J296" i="7"/>
  <c r="BK291" i="7"/>
  <c r="BK285" i="7"/>
  <c r="BK280" i="7"/>
  <c r="J277" i="7"/>
  <c r="BK274" i="7"/>
  <c r="J271" i="7"/>
  <c r="J268" i="7"/>
  <c r="BK260" i="7"/>
  <c r="BK257" i="7"/>
  <c r="BK252" i="7"/>
  <c r="J246" i="7"/>
  <c r="BK238" i="7"/>
  <c r="BK234" i="7"/>
  <c r="BK230" i="7"/>
  <c r="J227" i="7"/>
  <c r="BK222" i="7"/>
  <c r="BK217" i="7"/>
  <c r="J211" i="7"/>
  <c r="BK208" i="7"/>
  <c r="BK202" i="7"/>
  <c r="J199" i="7"/>
  <c r="J196" i="7"/>
  <c r="BK191" i="7"/>
  <c r="BK187" i="7"/>
  <c r="J184" i="7"/>
  <c r="BK180" i="7"/>
  <c r="J173" i="7"/>
  <c r="J170" i="7"/>
  <c r="J164" i="7"/>
  <c r="J161" i="7"/>
  <c r="J151" i="7"/>
  <c r="J148" i="7"/>
  <c r="J144" i="7"/>
  <c r="BK139" i="7"/>
  <c r="BK136" i="7"/>
  <c r="BK131" i="7"/>
  <c r="J128" i="7"/>
  <c r="BK118" i="7"/>
  <c r="BK114" i="7"/>
  <c r="J112" i="7"/>
  <c r="J104" i="7"/>
  <c r="BK118" i="6"/>
  <c r="J113" i="6"/>
  <c r="BK108" i="6"/>
  <c r="J104" i="6"/>
  <c r="J102" i="6"/>
  <c r="BK97" i="6"/>
  <c r="J96" i="6"/>
  <c r="J93" i="6"/>
  <c r="J89" i="6"/>
  <c r="BK210" i="5"/>
  <c r="BK208" i="5"/>
  <c r="BK205" i="5"/>
  <c r="BK202" i="5"/>
  <c r="J193" i="5"/>
  <c r="J190" i="5"/>
  <c r="BK185" i="5"/>
  <c r="BK181" i="5"/>
  <c r="BK179" i="5"/>
  <c r="J175" i="5"/>
  <c r="BK172" i="5"/>
  <c r="BK170" i="5"/>
  <c r="BK165" i="5"/>
  <c r="J163" i="5"/>
  <c r="BK155" i="5"/>
  <c r="BK148" i="5"/>
  <c r="J144" i="5"/>
  <c r="J133" i="5"/>
  <c r="J108" i="5"/>
  <c r="BK583" i="4"/>
  <c r="J567" i="4"/>
  <c r="J548" i="4"/>
  <c r="BK500" i="4"/>
  <c r="J480" i="4"/>
  <c r="BK444" i="4"/>
  <c r="J428" i="4"/>
  <c r="J409" i="4"/>
  <c r="J395" i="4"/>
  <c r="J355" i="4"/>
  <c r="BK327" i="4"/>
  <c r="J303" i="4"/>
  <c r="J287" i="4"/>
  <c r="J268" i="4"/>
  <c r="BK236" i="4"/>
  <c r="BK216" i="4"/>
  <c r="BK190" i="4"/>
  <c r="BK180" i="4"/>
  <c r="J151" i="4"/>
  <c r="J120" i="4"/>
  <c r="BK1280" i="3"/>
  <c r="J1274" i="3"/>
  <c r="BK1269" i="3"/>
  <c r="J1267" i="3"/>
  <c r="BK1264" i="3"/>
  <c r="J1258" i="3"/>
  <c r="BK1235" i="3"/>
  <c r="BK1203" i="3"/>
  <c r="J1194" i="3"/>
  <c r="BK1181" i="3"/>
  <c r="J1177" i="3"/>
  <c r="BK1165" i="3"/>
  <c r="BK1133" i="3"/>
  <c r="BK1119" i="3"/>
  <c r="J1108" i="3"/>
  <c r="BK1096" i="3"/>
  <c r="J1088" i="3"/>
  <c r="J1056" i="3"/>
  <c r="BK1043" i="3"/>
  <c r="BK1037" i="3"/>
  <c r="J1022" i="3"/>
  <c r="BK1007" i="3"/>
  <c r="J999" i="3"/>
  <c r="J988" i="3"/>
  <c r="J978" i="3"/>
  <c r="J956" i="3"/>
  <c r="BK915" i="3"/>
  <c r="J909" i="3"/>
  <c r="J888" i="3"/>
  <c r="BK880" i="3"/>
  <c r="J872" i="3"/>
  <c r="BK868" i="3"/>
  <c r="BK865" i="3"/>
  <c r="BK861" i="3"/>
  <c r="J857" i="3"/>
  <c r="BK853" i="3"/>
  <c r="BK840" i="3"/>
  <c r="BK819" i="3"/>
  <c r="BK799" i="3"/>
  <c r="J796" i="3"/>
  <c r="BK792" i="3"/>
  <c r="J791" i="3"/>
  <c r="J782" i="3"/>
  <c r="J770" i="3"/>
  <c r="BK758" i="3"/>
  <c r="BK740" i="3"/>
  <c r="BK729" i="3"/>
  <c r="BK722" i="3"/>
  <c r="J714" i="3"/>
  <c r="J704" i="3"/>
  <c r="J697" i="3"/>
  <c r="BK693" i="3"/>
  <c r="BK691" i="3"/>
  <c r="J682" i="3"/>
  <c r="J680" i="3"/>
  <c r="J678" i="3"/>
  <c r="J649" i="3"/>
  <c r="BK643" i="3"/>
  <c r="BK626" i="3"/>
  <c r="J612" i="3"/>
  <c r="BK581" i="3"/>
  <c r="BK574" i="3"/>
  <c r="J563" i="3"/>
  <c r="J548" i="3"/>
  <c r="J494" i="3"/>
  <c r="BK475" i="3"/>
  <c r="J461" i="3"/>
  <c r="BK425" i="3"/>
  <c r="J400" i="3"/>
  <c r="BK393" i="3"/>
  <c r="BK383" i="3"/>
  <c r="J360" i="3"/>
  <c r="BK344" i="3"/>
  <c r="BK322" i="3"/>
  <c r="J314" i="3"/>
  <c r="J306" i="3"/>
  <c r="J298" i="3"/>
  <c r="BK292" i="3"/>
  <c r="BK278" i="3"/>
  <c r="BK262" i="3"/>
  <c r="J230" i="3"/>
  <c r="J224" i="3"/>
  <c r="J203" i="3"/>
  <c r="BK189" i="3"/>
  <c r="J160" i="3"/>
  <c r="J150" i="3"/>
  <c r="J136" i="3"/>
  <c r="J120" i="3"/>
  <c r="J188" i="2"/>
  <c r="J180" i="2"/>
  <c r="BK167" i="2"/>
  <c r="BK146" i="2"/>
  <c r="J140" i="2"/>
  <c r="BK132" i="2"/>
  <c r="J110" i="2"/>
  <c r="BK100" i="2"/>
  <c r="BK89" i="2"/>
  <c r="J131" i="20"/>
  <c r="BK123" i="20"/>
  <c r="BK118" i="20"/>
  <c r="BK170" i="19"/>
  <c r="BK163" i="19"/>
  <c r="BK145" i="19"/>
  <c r="BK130" i="19"/>
  <c r="J121" i="19"/>
  <c r="J113" i="19"/>
  <c r="BK104" i="19"/>
  <c r="BK95" i="19"/>
  <c r="J192" i="18"/>
  <c r="J188" i="18"/>
  <c r="J183" i="18"/>
  <c r="J174" i="18"/>
  <c r="J165" i="18"/>
  <c r="J153" i="18"/>
  <c r="J147" i="18"/>
  <c r="BK141" i="18"/>
  <c r="J205" i="5"/>
  <c r="BK197" i="5"/>
  <c r="J195" i="5"/>
  <c r="J185" i="5"/>
  <c r="J176" i="5"/>
  <c r="J170" i="5"/>
  <c r="BK167" i="5"/>
  <c r="BK163" i="5"/>
  <c r="J158" i="5"/>
  <c r="J154" i="5"/>
  <c r="J147" i="5"/>
  <c r="BK140" i="5"/>
  <c r="BK136" i="5"/>
  <c r="BK131" i="5"/>
  <c r="BK127" i="5"/>
  <c r="BK121" i="5"/>
  <c r="BK119" i="5"/>
  <c r="BK113" i="5"/>
  <c r="J107" i="5"/>
  <c r="J579" i="4"/>
  <c r="BK544" i="4"/>
  <c r="J528" i="4"/>
  <c r="BK488" i="4"/>
  <c r="J472" i="4"/>
  <c r="J440" i="4"/>
  <c r="J405" i="4"/>
  <c r="J367" i="4"/>
  <c r="J343" i="4"/>
  <c r="J319" i="4"/>
  <c r="BK299" i="4"/>
  <c r="BK268" i="4"/>
  <c r="J240" i="4"/>
  <c r="J220" i="4"/>
  <c r="BK204" i="4"/>
  <c r="J175" i="4"/>
  <c r="J155" i="4"/>
  <c r="BK129" i="4"/>
  <c r="J104" i="4"/>
  <c r="J1255" i="3"/>
  <c r="BK1246" i="3"/>
  <c r="J1231" i="3"/>
  <c r="BK1171" i="3"/>
  <c r="J1157" i="3"/>
  <c r="BK1147" i="3"/>
  <c r="BK1141" i="3"/>
  <c r="J1119" i="3"/>
  <c r="BK1107" i="3"/>
  <c r="BK1076" i="3"/>
  <c r="BK1048" i="3"/>
  <c r="BK1017" i="3"/>
  <c r="J989" i="3"/>
  <c r="J986" i="3"/>
  <c r="J970" i="3"/>
  <c r="BK935" i="3"/>
  <c r="BK918" i="3"/>
  <c r="BK785" i="3"/>
  <c r="J772" i="3"/>
  <c r="BK760" i="3"/>
  <c r="BK744" i="3"/>
  <c r="J729" i="3"/>
  <c r="J721" i="3"/>
  <c r="BK708" i="3"/>
  <c r="J691" i="3"/>
  <c r="J669" i="3"/>
  <c r="BK659" i="3"/>
  <c r="BK638" i="3"/>
  <c r="BK633" i="3"/>
  <c r="BK623" i="3"/>
  <c r="J617" i="3"/>
  <c r="J615" i="3"/>
  <c r="J607" i="3"/>
  <c r="J123" i="20"/>
  <c r="J121" i="20"/>
  <c r="BK115" i="20"/>
  <c r="J104" i="20"/>
  <c r="J85" i="20"/>
  <c r="J166" i="19"/>
  <c r="J156" i="19"/>
  <c r="J149" i="19"/>
  <c r="BK142" i="19"/>
  <c r="J120" i="19"/>
  <c r="J110" i="19"/>
  <c r="J92" i="19"/>
  <c r="BK184" i="18"/>
  <c r="J178" i="18"/>
  <c r="BK167" i="18"/>
  <c r="BK163" i="18"/>
  <c r="J158" i="18"/>
  <c r="BK154" i="18"/>
  <c r="BK146" i="18"/>
  <c r="BK140" i="18"/>
  <c r="J134" i="18"/>
  <c r="J131" i="18"/>
  <c r="J128" i="18"/>
  <c r="J122" i="18"/>
  <c r="BK117" i="18"/>
  <c r="J113" i="18"/>
  <c r="J109" i="18"/>
  <c r="BK106" i="18"/>
  <c r="BK103" i="18"/>
  <c r="BK99" i="18"/>
  <c r="J98" i="18"/>
  <c r="BK96" i="18"/>
  <c r="J95" i="18"/>
  <c r="BK93" i="18"/>
  <c r="J92" i="18"/>
  <c r="BK90" i="18"/>
  <c r="J234" i="17"/>
  <c r="J229" i="17"/>
  <c r="BK221" i="17"/>
  <c r="J216" i="17"/>
  <c r="BK208" i="17"/>
  <c r="J204" i="17"/>
  <c r="BK195" i="17"/>
  <c r="J191" i="17"/>
  <c r="BK183" i="17"/>
  <c r="BK179" i="17"/>
  <c r="J175" i="17"/>
  <c r="BK167" i="17"/>
  <c r="BK159" i="17"/>
  <c r="J155" i="17"/>
  <c r="BK147" i="17"/>
  <c r="J143" i="17"/>
  <c r="BK133" i="17"/>
  <c r="J129" i="17"/>
  <c r="BK121" i="17"/>
  <c r="J117" i="17"/>
  <c r="J113" i="17"/>
  <c r="J105" i="17"/>
  <c r="BK97" i="17"/>
  <c r="J93" i="17"/>
  <c r="BK230" i="16"/>
  <c r="BK225" i="16"/>
  <c r="J221" i="16"/>
  <c r="BK212" i="16"/>
  <c r="J208" i="16"/>
  <c r="BK200" i="16"/>
  <c r="J195" i="16"/>
  <c r="J191" i="16"/>
  <c r="BK183" i="16"/>
  <c r="BK175" i="16"/>
  <c r="J171" i="16"/>
  <c r="BK163" i="16"/>
  <c r="J159" i="16"/>
  <c r="BK151" i="16"/>
  <c r="J147" i="16"/>
  <c r="BK138" i="16"/>
  <c r="J133" i="16"/>
  <c r="BK125" i="16"/>
  <c r="J121" i="16"/>
  <c r="BK113" i="16"/>
  <c r="J109" i="16"/>
  <c r="BK101" i="16"/>
  <c r="J97" i="16"/>
  <c r="BK89" i="16"/>
  <c r="J250" i="15"/>
  <c r="J237" i="15"/>
  <c r="BK225" i="15"/>
  <c r="BK217" i="15"/>
  <c r="BK205" i="15"/>
  <c r="J193" i="15"/>
  <c r="J177" i="15"/>
  <c r="BK165" i="15"/>
  <c r="J147" i="15"/>
  <c r="BK139" i="15"/>
  <c r="J119" i="15"/>
  <c r="BK107" i="15"/>
  <c r="BK91" i="15"/>
  <c r="BK285" i="14"/>
  <c r="BK280" i="14"/>
  <c r="J276" i="14"/>
  <c r="BK259" i="14"/>
  <c r="J249" i="14"/>
  <c r="J241" i="14"/>
  <c r="J232" i="14"/>
  <c r="J230" i="14"/>
  <c r="J226" i="14"/>
  <c r="J221" i="14"/>
  <c r="BK208" i="14"/>
  <c r="BK197" i="14"/>
  <c r="J190" i="14"/>
  <c r="J181" i="14"/>
  <c r="BK172" i="14"/>
  <c r="BK159" i="14"/>
  <c r="BK147" i="14"/>
  <c r="BK139" i="14"/>
  <c r="J109" i="14"/>
  <c r="J101" i="14"/>
  <c r="J91" i="13"/>
  <c r="J106" i="12"/>
  <c r="J101" i="12"/>
  <c r="J97" i="12"/>
  <c r="J94" i="12"/>
  <c r="BK103" i="11"/>
  <c r="J98" i="11"/>
  <c r="J107" i="10"/>
  <c r="BK103" i="10"/>
  <c r="BK100" i="10"/>
  <c r="BK97" i="10"/>
  <c r="J94" i="10"/>
  <c r="BK106" i="9"/>
  <c r="BK102" i="9"/>
  <c r="J97" i="9"/>
  <c r="J94" i="9"/>
  <c r="BK111" i="8"/>
  <c r="BK107" i="8"/>
  <c r="BK103" i="8"/>
  <c r="J96" i="8"/>
  <c r="BK446" i="7"/>
  <c r="J443" i="7"/>
  <c r="BK439" i="7"/>
  <c r="J435" i="7"/>
  <c r="BK428" i="7"/>
  <c r="J419" i="7"/>
  <c r="J415" i="7"/>
  <c r="BK408" i="7"/>
  <c r="BK406" i="7"/>
  <c r="BK404" i="7"/>
  <c r="J398" i="7"/>
  <c r="J393" i="7"/>
  <c r="BK383" i="7"/>
  <c r="BK378" i="7"/>
  <c r="J374" i="7"/>
  <c r="BK365" i="7"/>
  <c r="BK363" i="7"/>
  <c r="BK357" i="7"/>
  <c r="BK349" i="7"/>
  <c r="BK347" i="7"/>
  <c r="BK342" i="7"/>
  <c r="BK338" i="7"/>
  <c r="J336" i="7"/>
  <c r="BK331" i="7"/>
  <c r="J323" i="7"/>
  <c r="BK317" i="7"/>
  <c r="BK313" i="7"/>
  <c r="BK309" i="7"/>
  <c r="BK308" i="7"/>
  <c r="J304" i="7"/>
  <c r="BK297" i="7"/>
  <c r="J295" i="7"/>
  <c r="J291" i="7"/>
  <c r="BK288" i="7"/>
  <c r="J280" i="7"/>
  <c r="BK276" i="7"/>
  <c r="BK271" i="7"/>
  <c r="BK266" i="7"/>
  <c r="J263" i="7"/>
  <c r="BK253" i="7"/>
  <c r="BK249" i="7"/>
  <c r="J244" i="7"/>
  <c r="J241" i="7"/>
  <c r="J235" i="7"/>
  <c r="BK231" i="7"/>
  <c r="BK228" i="7"/>
  <c r="J223" i="7"/>
  <c r="BK220" i="7"/>
  <c r="J217" i="7"/>
  <c r="J215" i="7"/>
  <c r="BK211" i="7"/>
  <c r="BK204" i="7"/>
  <c r="J200" i="7"/>
  <c r="BK195" i="7"/>
  <c r="J191" i="7"/>
  <c r="J187" i="7"/>
  <c r="BK183" i="7"/>
  <c r="J180" i="7"/>
  <c r="BK177" i="7"/>
  <c r="BK173" i="7"/>
  <c r="BK168" i="7"/>
  <c r="J165" i="7"/>
  <c r="J159" i="7"/>
  <c r="J155" i="7"/>
  <c r="J152" i="7"/>
  <c r="J145" i="7"/>
  <c r="J139" i="7"/>
  <c r="BK134" i="7"/>
  <c r="J131" i="7"/>
  <c r="J125" i="7"/>
  <c r="J119" i="7"/>
  <c r="J114" i="7"/>
  <c r="BK109" i="7"/>
  <c r="J105" i="7"/>
  <c r="J119" i="6"/>
  <c r="BK113" i="6"/>
  <c r="BK104" i="6"/>
  <c r="J99" i="6"/>
  <c r="BK96" i="6"/>
  <c r="BK90" i="6"/>
  <c r="J216" i="5"/>
  <c r="J210" i="5"/>
  <c r="BK201" i="5"/>
  <c r="J196" i="5"/>
  <c r="BK190" i="5"/>
  <c r="BK183" i="5"/>
  <c r="BK175" i="5"/>
  <c r="BK171" i="5"/>
  <c r="J156" i="5"/>
  <c r="BK147" i="5"/>
  <c r="BK142" i="5"/>
  <c r="J137" i="5"/>
  <c r="J131" i="5"/>
  <c r="J127" i="5"/>
  <c r="BK122" i="5"/>
  <c r="BK107" i="5"/>
  <c r="BK579" i="4"/>
  <c r="BK560" i="4"/>
  <c r="BK548" i="4"/>
  <c r="BK532" i="4"/>
  <c r="BK508" i="4"/>
  <c r="BK492" i="4"/>
  <c r="J460" i="4"/>
  <c r="BK448" i="4"/>
  <c r="BK428" i="4"/>
  <c r="BK399" i="4"/>
  <c r="J387" i="4"/>
  <c r="BK371" i="4"/>
  <c r="BK351" i="4"/>
  <c r="J327" i="4"/>
  <c r="BK311" i="4"/>
  <c r="BK287" i="4"/>
  <c r="J264" i="4"/>
  <c r="J244" i="4"/>
  <c r="BK220" i="4"/>
  <c r="BK182" i="4"/>
  <c r="BK159" i="4"/>
  <c r="J143" i="4"/>
  <c r="BK120" i="4"/>
  <c r="BK104" i="4"/>
  <c r="J1246" i="3"/>
  <c r="J1225" i="3"/>
  <c r="J1205" i="3"/>
  <c r="J1193" i="3"/>
  <c r="J1175" i="3"/>
  <c r="BK1154" i="3"/>
  <c r="J1147" i="3"/>
  <c r="BK1130" i="3"/>
  <c r="BK1118" i="3"/>
  <c r="J1102" i="3"/>
  <c r="BK1092" i="3"/>
  <c r="J1083" i="3"/>
  <c r="BK1066" i="3"/>
  <c r="J1048" i="3"/>
  <c r="J1033" i="3"/>
  <c r="BK1009" i="3"/>
  <c r="BK999" i="3"/>
  <c r="BK983" i="3"/>
  <c r="J977" i="3"/>
  <c r="BK964" i="3"/>
  <c r="J918" i="3"/>
  <c r="J899" i="3"/>
  <c r="J886" i="3"/>
  <c r="J843" i="3"/>
  <c r="J819" i="3"/>
  <c r="J793" i="3"/>
  <c r="J788" i="3"/>
  <c r="J738" i="3"/>
  <c r="J719" i="3"/>
  <c r="BK680" i="3"/>
  <c r="J661" i="3"/>
  <c r="BK642" i="3"/>
  <c r="J623" i="3"/>
  <c r="BK615" i="3"/>
  <c r="BK607" i="3"/>
  <c r="J581" i="3"/>
  <c r="J574" i="3"/>
  <c r="BK561" i="3"/>
  <c r="BK542" i="3"/>
  <c r="J484" i="3"/>
  <c r="J475" i="3"/>
  <c r="BK461" i="3"/>
  <c r="J425" i="3"/>
  <c r="J412" i="3"/>
  <c r="BK400" i="3"/>
  <c r="J375" i="3"/>
  <c r="J348" i="3"/>
  <c r="BK345" i="3"/>
  <c r="J336" i="3"/>
  <c r="BK298" i="3"/>
  <c r="J290" i="3"/>
  <c r="J286" i="3"/>
  <c r="J262" i="3"/>
  <c r="J213" i="3"/>
  <c r="J189" i="3"/>
  <c r="BK155" i="3"/>
  <c r="BK188" i="2"/>
  <c r="J177" i="2"/>
  <c r="BK160" i="2"/>
  <c r="BK149" i="2"/>
  <c r="BK140" i="2"/>
  <c r="J128" i="2"/>
  <c r="J120" i="2"/>
  <c r="J106" i="2"/>
  <c r="J98" i="2"/>
  <c r="BK85" i="2"/>
  <c r="BK130" i="20"/>
  <c r="J119" i="20"/>
  <c r="BK85" i="20"/>
  <c r="BK157" i="19"/>
  <c r="BK133" i="19"/>
  <c r="BK125" i="19"/>
  <c r="BK115" i="19"/>
  <c r="J99" i="19"/>
  <c r="BK182" i="18"/>
  <c r="BK158" i="18"/>
  <c r="BK152" i="18"/>
  <c r="BK145" i="18"/>
  <c r="BK139" i="18"/>
  <c r="BK134" i="18"/>
  <c r="BK127" i="18"/>
  <c r="BK122" i="18"/>
  <c r="J117" i="18"/>
  <c r="BK110" i="18"/>
  <c r="BK107" i="18"/>
  <c r="BK104" i="18"/>
  <c r="J102" i="18"/>
  <c r="J100" i="18"/>
  <c r="BK177" i="15"/>
  <c r="J152" i="15"/>
  <c r="BK131" i="15"/>
  <c r="BK95" i="15"/>
  <c r="BK291" i="14"/>
  <c r="J288" i="14"/>
  <c r="J280" i="14"/>
  <c r="J261" i="14"/>
  <c r="J254" i="14"/>
  <c r="BK247" i="14"/>
  <c r="J235" i="14"/>
  <c r="J231" i="14"/>
  <c r="J214" i="14"/>
  <c r="BK204" i="14"/>
  <c r="BK195" i="14"/>
  <c r="BK188" i="14"/>
  <c r="J166" i="14"/>
  <c r="BK156" i="14"/>
  <c r="J147" i="14"/>
  <c r="J126" i="14"/>
  <c r="J104" i="14"/>
  <c r="J95" i="14"/>
  <c r="J108" i="12"/>
  <c r="J103" i="12"/>
  <c r="BK94" i="12"/>
  <c r="BK104" i="11"/>
  <c r="J99" i="11"/>
  <c r="J95" i="11"/>
  <c r="BK106" i="10"/>
  <c r="BK101" i="10"/>
  <c r="J98" i="10"/>
  <c r="BK94" i="10"/>
  <c r="J100" i="9"/>
  <c r="BK94" i="9"/>
  <c r="BK113" i="8"/>
  <c r="J110" i="8"/>
  <c r="J106" i="8"/>
  <c r="J103" i="8"/>
  <c r="J99" i="8"/>
  <c r="BK95" i="8"/>
  <c r="BK455" i="7"/>
  <c r="J452" i="7"/>
  <c r="BK449" i="7"/>
  <c r="BK438" i="7"/>
  <c r="BK433" i="7"/>
  <c r="BK430" i="7"/>
  <c r="BK425" i="7"/>
  <c r="BK422" i="7"/>
  <c r="BK417" i="7"/>
  <c r="BK410" i="7"/>
  <c r="J407" i="7"/>
  <c r="BK403" i="7"/>
  <c r="J396" i="7"/>
  <c r="J391" i="7"/>
  <c r="BK388" i="7"/>
  <c r="J385" i="7"/>
  <c r="J381" i="7"/>
  <c r="J375" i="7"/>
  <c r="J371" i="7"/>
  <c r="J367" i="7"/>
  <c r="BK364" i="7"/>
  <c r="BK356" i="7"/>
  <c r="BK352" i="7"/>
  <c r="J349" i="7"/>
  <c r="J342" i="7"/>
  <c r="BK339" i="7"/>
  <c r="J334" i="7"/>
  <c r="BK330" i="7"/>
  <c r="BK326" i="7"/>
  <c r="J318" i="7"/>
  <c r="J314" i="7"/>
  <c r="J307" i="7"/>
  <c r="BK304" i="7"/>
  <c r="J301" i="7"/>
  <c r="J298" i="7"/>
  <c r="J289" i="7"/>
  <c r="J285" i="7"/>
  <c r="J283" i="7"/>
  <c r="BK278" i="7"/>
  <c r="BK272" i="7"/>
  <c r="J266" i="7"/>
  <c r="BK263" i="7"/>
  <c r="J260" i="7"/>
  <c r="BK256" i="7"/>
  <c r="J253" i="7"/>
  <c r="J248" i="7"/>
  <c r="J245" i="7"/>
  <c r="BK242" i="7"/>
  <c r="BK240" i="7"/>
  <c r="BK235" i="7"/>
  <c r="BK227" i="7"/>
  <c r="J224" i="7"/>
  <c r="J218" i="7"/>
  <c r="J212" i="7"/>
  <c r="J208" i="7"/>
  <c r="J206" i="7"/>
  <c r="BK203" i="7"/>
  <c r="J194" i="7"/>
  <c r="BK189" i="7"/>
  <c r="J183" i="7"/>
  <c r="J176" i="7"/>
  <c r="J172" i="7"/>
  <c r="J168" i="7"/>
  <c r="BK164" i="7"/>
  <c r="J160" i="7"/>
  <c r="J156" i="7"/>
  <c r="BK153" i="7"/>
  <c r="BK148" i="7"/>
  <c r="BK145" i="7"/>
  <c r="BK138" i="7"/>
  <c r="BK129" i="7"/>
  <c r="J126" i="7"/>
  <c r="BK120" i="7"/>
  <c r="J116" i="7"/>
  <c r="BK111" i="7"/>
  <c r="J108" i="7"/>
  <c r="J120" i="6"/>
  <c r="J112" i="6"/>
  <c r="BK106" i="6"/>
  <c r="BK101" i="6"/>
  <c r="J94" i="6"/>
  <c r="J90" i="6"/>
  <c r="BK209" i="5"/>
  <c r="J204" i="5"/>
  <c r="BK198" i="5"/>
  <c r="J194" i="5"/>
  <c r="BK189" i="5"/>
  <c r="J182" i="5"/>
  <c r="BK177" i="5"/>
  <c r="J172" i="5"/>
  <c r="J161" i="5"/>
  <c r="J157" i="5"/>
  <c r="J152" i="5"/>
  <c r="BK143" i="5"/>
  <c r="J139" i="5"/>
  <c r="J135" i="5"/>
  <c r="J124" i="5"/>
  <c r="BK120" i="5"/>
  <c r="BK117" i="5"/>
  <c r="J113" i="5"/>
  <c r="BK106" i="5"/>
  <c r="BK104" i="5"/>
  <c r="J598" i="4"/>
  <c r="BK590" i="4"/>
  <c r="J586" i="4"/>
  <c r="J563" i="4"/>
  <c r="BK520" i="4"/>
  <c r="J508" i="4"/>
  <c r="BK476" i="4"/>
  <c r="J456" i="4"/>
  <c r="BK436" i="4"/>
  <c r="BK420" i="4"/>
  <c r="J403" i="4"/>
  <c r="J379" i="4"/>
  <c r="BK367" i="4"/>
  <c r="J351" i="4"/>
  <c r="BK315" i="4"/>
  <c r="BK276" i="4"/>
  <c r="J256" i="4"/>
  <c r="BK240" i="4"/>
  <c r="BK212" i="4"/>
  <c r="J186" i="4"/>
  <c r="J171" i="4"/>
  <c r="BK143" i="4"/>
  <c r="BK116" i="4"/>
  <c r="BK1245" i="3"/>
  <c r="BK1225" i="3"/>
  <c r="BK1205" i="3"/>
  <c r="J1191" i="3"/>
  <c r="BK1177" i="3"/>
  <c r="J1152" i="3"/>
  <c r="J1136" i="3"/>
  <c r="J1129" i="3"/>
  <c r="J1122" i="3"/>
  <c r="BK1102" i="3"/>
  <c r="J1075" i="3"/>
  <c r="J1043" i="3"/>
  <c r="J1027" i="3"/>
  <c r="J1009" i="3"/>
  <c r="BK973" i="3"/>
  <c r="J941" i="3"/>
  <c r="J921" i="3"/>
  <c r="BK909" i="3"/>
  <c r="BK894" i="3"/>
  <c r="J884" i="3"/>
  <c r="J868" i="3"/>
  <c r="J853" i="3"/>
  <c r="BK843" i="3"/>
  <c r="J805" i="3"/>
  <c r="BK793" i="3"/>
  <c r="BK782" i="3"/>
  <c r="BK762" i="3"/>
  <c r="J755" i="3"/>
  <c r="J740" i="3"/>
  <c r="J724" i="3"/>
  <c r="BK710" i="3"/>
  <c r="BK704" i="3"/>
  <c r="J695" i="3"/>
  <c r="BK682" i="3"/>
  <c r="BK672" i="3"/>
  <c r="J642" i="3"/>
  <c r="J628" i="3"/>
  <c r="BK612" i="3"/>
  <c r="BK570" i="3"/>
  <c r="J556" i="3"/>
  <c r="BK545" i="3"/>
  <c r="BK505" i="3"/>
  <c r="BK484" i="3"/>
  <c r="J462" i="3"/>
  <c r="BK436" i="3"/>
  <c r="BK421" i="3"/>
  <c r="BK406" i="3"/>
  <c r="BK386" i="3"/>
  <c r="BK375" i="3"/>
  <c r="BK360" i="3"/>
  <c r="BK348" i="3"/>
  <c r="J325" i="3"/>
  <c r="BK314" i="3"/>
  <c r="J302" i="3"/>
  <c r="J288" i="3"/>
  <c r="J278" i="3"/>
  <c r="BK224" i="3"/>
  <c r="J201" i="3"/>
  <c r="BK152" i="3"/>
  <c r="J141" i="3"/>
  <c r="J129" i="3"/>
  <c r="J191" i="2"/>
  <c r="BK176" i="2"/>
  <c r="J165" i="2"/>
  <c r="J149" i="2"/>
  <c r="J130" i="2"/>
  <c r="J124" i="2"/>
  <c r="BK115" i="2"/>
  <c r="BK102" i="2"/>
  <c r="J96" i="2"/>
  <c r="J85" i="2"/>
  <c r="J118" i="20"/>
  <c r="BK101" i="20"/>
  <c r="BK167" i="19"/>
  <c r="BK159" i="19"/>
  <c r="BK151" i="19"/>
  <c r="J142" i="19"/>
  <c r="BK128" i="19"/>
  <c r="J117" i="19"/>
  <c r="BK112" i="19"/>
  <c r="BK106" i="19"/>
  <c r="BK89" i="19"/>
  <c r="BK176" i="18"/>
  <c r="J171" i="18"/>
  <c r="J163" i="18"/>
  <c r="BK153" i="18"/>
  <c r="BK150" i="18"/>
  <c r="J143" i="18"/>
  <c r="J138" i="18"/>
  <c r="BK133" i="18"/>
  <c r="BK130" i="18"/>
  <c r="BK241" i="15"/>
  <c r="BK233" i="15"/>
  <c r="J221" i="15"/>
  <c r="BK209" i="15"/>
  <c r="BK197" i="15"/>
  <c r="BK173" i="15"/>
  <c r="BK147" i="15"/>
  <c r="BK127" i="15"/>
  <c r="J103" i="15"/>
  <c r="J91" i="15"/>
  <c r="J294" i="14"/>
  <c r="BK287" i="14"/>
  <c r="BK281" i="14"/>
  <c r="BK271" i="14"/>
  <c r="J263" i="14"/>
  <c r="J247" i="14"/>
  <c r="BK241" i="14"/>
  <c r="BK233" i="14"/>
  <c r="J224" i="14"/>
  <c r="BK220" i="14"/>
  <c r="J208" i="14"/>
  <c r="J202" i="14"/>
  <c r="J179" i="14"/>
  <c r="J169" i="14"/>
  <c r="J154" i="14"/>
  <c r="J139" i="14"/>
  <c r="BK119" i="14"/>
  <c r="BK105" i="14"/>
  <c r="BK95" i="14"/>
  <c r="BK107" i="12"/>
  <c r="BK103" i="12"/>
  <c r="BK101" i="12"/>
  <c r="BK97" i="12"/>
  <c r="J108" i="11"/>
  <c r="BK105" i="11"/>
  <c r="J100" i="11"/>
  <c r="BK98" i="11"/>
  <c r="J106" i="10"/>
  <c r="BK95" i="10"/>
  <c r="BK105" i="9"/>
  <c r="BK101" i="9"/>
  <c r="BK97" i="9"/>
  <c r="J115" i="8"/>
  <c r="J107" i="8"/>
  <c r="BK102" i="8"/>
  <c r="BK99" i="8"/>
  <c r="J456" i="7"/>
  <c r="J454" i="7"/>
  <c r="BK451" i="7"/>
  <c r="BK448" i="7"/>
  <c r="BK445" i="7"/>
  <c r="J440" i="7"/>
  <c r="BK436" i="7"/>
  <c r="J433" i="7"/>
  <c r="J428" i="7"/>
  <c r="J424" i="7"/>
  <c r="BK420" i="7"/>
  <c r="BK415" i="7"/>
  <c r="J412" i="7"/>
  <c r="J404" i="7"/>
  <c r="J401" i="7"/>
  <c r="BK398" i="7"/>
  <c r="BK396" i="7"/>
  <c r="BK391" i="7"/>
  <c r="J388" i="7"/>
  <c r="BK380" i="7"/>
  <c r="J379" i="7"/>
  <c r="BK376" i="7"/>
  <c r="BK374" i="7"/>
  <c r="J372" i="7"/>
  <c r="J368" i="7"/>
  <c r="J363" i="7"/>
  <c r="J361" i="7"/>
  <c r="BK359" i="7"/>
  <c r="J357" i="7"/>
  <c r="BK353" i="7"/>
  <c r="J350" i="7"/>
  <c r="BK346" i="7"/>
  <c r="BK341" i="7"/>
  <c r="BK336" i="7"/>
  <c r="J331" i="7"/>
  <c r="J326" i="7"/>
  <c r="BK323" i="7"/>
  <c r="J317" i="7"/>
  <c r="BK314" i="7"/>
  <c r="J311" i="7"/>
  <c r="J305" i="7"/>
  <c r="J300" i="7"/>
  <c r="BK294" i="7"/>
  <c r="J290" i="7"/>
  <c r="BK283" i="7"/>
  <c r="J279" i="7"/>
  <c r="J276" i="7"/>
  <c r="J273" i="7"/>
  <c r="J270" i="7"/>
  <c r="BK262" i="7"/>
  <c r="J259" i="7"/>
  <c r="J256" i="7"/>
  <c r="J251" i="7"/>
  <c r="BK245" i="7"/>
  <c r="BK237" i="7"/>
  <c r="BK233" i="7"/>
  <c r="BK229" i="7"/>
  <c r="J226" i="7"/>
  <c r="J220" i="7"/>
  <c r="J213" i="7"/>
  <c r="J209" i="7"/>
  <c r="J204" i="7"/>
  <c r="BK200" i="7"/>
  <c r="J197" i="7"/>
  <c r="BK192" i="7"/>
  <c r="J189" i="7"/>
  <c r="J186" i="7"/>
  <c r="J182" i="7"/>
  <c r="BK176" i="7"/>
  <c r="BK171" i="7"/>
  <c r="J167" i="7"/>
  <c r="BK162" i="7"/>
  <c r="J150" i="7"/>
  <c r="BK147" i="7"/>
  <c r="J143" i="7"/>
  <c r="J138" i="7"/>
  <c r="J134" i="7"/>
  <c r="BK130" i="7"/>
  <c r="BK126" i="7"/>
  <c r="J120" i="7"/>
  <c r="BK116" i="7"/>
  <c r="J110" i="7"/>
  <c r="BK120" i="6"/>
  <c r="BK116" i="6"/>
  <c r="J101" i="6"/>
  <c r="BK94" i="6"/>
  <c r="BK91" i="6"/>
  <c r="J213" i="5"/>
  <c r="J209" i="5"/>
  <c r="J206" i="5"/>
  <c r="BK204" i="5"/>
  <c r="BK191" i="5"/>
  <c r="BK187" i="5"/>
  <c r="J183" i="5"/>
  <c r="BK180" i="5"/>
  <c r="J178" i="5"/>
  <c r="J174" i="5"/>
  <c r="J167" i="5"/>
  <c r="J164" i="5"/>
  <c r="J162" i="5"/>
  <c r="BK157" i="5"/>
  <c r="J151" i="5"/>
  <c r="J146" i="5"/>
  <c r="J141" i="5"/>
  <c r="BK129" i="5"/>
  <c r="BK124" i="5"/>
  <c r="BK114" i="5"/>
  <c r="J106" i="5"/>
  <c r="BK556" i="4"/>
  <c r="BK524" i="4"/>
  <c r="J496" i="4"/>
  <c r="J476" i="4"/>
  <c r="BK440" i="4"/>
  <c r="J420" i="4"/>
  <c r="BK403" i="4"/>
  <c r="BK379" i="4"/>
  <c r="BK339" i="4"/>
  <c r="BK323" i="4"/>
  <c r="J295" i="4"/>
  <c r="BK279" i="4"/>
  <c r="BK260" i="4"/>
  <c r="J228" i="4"/>
  <c r="J212" i="4"/>
  <c r="BK200" i="4"/>
  <c r="J182" i="4"/>
  <c r="BK171" i="4"/>
  <c r="J129" i="4"/>
  <c r="J108" i="4"/>
  <c r="BK1274" i="3"/>
  <c r="J1271" i="3"/>
  <c r="J1269" i="3"/>
  <c r="BK1266" i="3"/>
  <c r="J1264" i="3"/>
  <c r="BK1255" i="3"/>
  <c r="BK1217" i="3"/>
  <c r="J1199" i="3"/>
  <c r="BK1193" i="3"/>
  <c r="J1185" i="3"/>
  <c r="BK1173" i="3"/>
  <c r="BK1144" i="3"/>
  <c r="J1126" i="3"/>
  <c r="J1118" i="3"/>
  <c r="J1107" i="3"/>
  <c r="J1095" i="3"/>
  <c r="J1081" i="3"/>
  <c r="J1053" i="3"/>
  <c r="J1047" i="3"/>
  <c r="J1039" i="3"/>
  <c r="BK1026" i="3"/>
  <c r="BK1015" i="3"/>
  <c r="J1005" i="3"/>
  <c r="BK992" i="3"/>
  <c r="J981" i="3"/>
  <c r="BK977" i="3"/>
  <c r="J964" i="3"/>
  <c r="BK941" i="3"/>
  <c r="BK929" i="3"/>
  <c r="BK914" i="3"/>
  <c r="BK911" i="3"/>
  <c r="BK904" i="3"/>
  <c r="BK897" i="3"/>
  <c r="J891" i="3"/>
  <c r="BK882" i="3"/>
  <c r="J876" i="3"/>
  <c r="BK847" i="3"/>
  <c r="BK832" i="3"/>
  <c r="J804" i="3"/>
  <c r="J785" i="3"/>
  <c r="J779" i="3"/>
  <c r="J768" i="3"/>
  <c r="BK753" i="3"/>
  <c r="BK738" i="3"/>
  <c r="BK669" i="3"/>
  <c r="J633" i="3"/>
  <c r="J621" i="3"/>
  <c r="J605" i="3"/>
  <c r="J578" i="3"/>
  <c r="BK566" i="3"/>
  <c r="J551" i="3"/>
  <c r="J505" i="3"/>
  <c r="J479" i="3"/>
  <c r="J470" i="3"/>
  <c r="J436" i="3"/>
  <c r="BK410" i="3"/>
  <c r="BK388" i="3"/>
  <c r="J381" i="3"/>
  <c r="J345" i="3"/>
  <c r="BK325" i="3"/>
  <c r="BK319" i="3"/>
  <c r="J310" i="3"/>
  <c r="BK302" i="3"/>
  <c r="BK296" i="3"/>
  <c r="BK290" i="3"/>
  <c r="J248" i="3"/>
  <c r="J226" i="3"/>
  <c r="J206" i="3"/>
  <c r="J199" i="3"/>
  <c r="BK168" i="3"/>
  <c r="J152" i="3"/>
  <c r="BK139" i="3"/>
  <c r="BK132" i="3"/>
  <c r="BK117" i="3"/>
  <c r="J185" i="2"/>
  <c r="BK174" i="2"/>
  <c r="BK165" i="2"/>
  <c r="BK143" i="2"/>
  <c r="BK137" i="2"/>
  <c r="BK130" i="2"/>
  <c r="J104" i="2"/>
  <c r="BK87" i="2"/>
  <c r="J130" i="20"/>
  <c r="J122" i="20"/>
  <c r="J115" i="20"/>
  <c r="J170" i="19"/>
  <c r="BK156" i="19"/>
  <c r="BK140" i="19"/>
  <c r="J125" i="19"/>
  <c r="BK118" i="19"/>
  <c r="J112" i="19"/>
  <c r="J101" i="19"/>
  <c r="BK92" i="19"/>
  <c r="BK190" i="18"/>
  <c r="BK183" i="18"/>
  <c r="BK177" i="18"/>
  <c r="BK170" i="18"/>
  <c r="J159" i="18"/>
  <c r="J150" i="18"/>
  <c r="J142" i="18"/>
  <c r="J136" i="18"/>
  <c r="J199" i="5"/>
  <c r="BK193" i="5"/>
  <c r="J181" i="5"/>
  <c r="BK173" i="5"/>
  <c r="J169" i="5"/>
  <c r="J166" i="5"/>
  <c r="BK162" i="5"/>
  <c r="J155" i="5"/>
  <c r="BK151" i="5"/>
  <c r="J143" i="5"/>
  <c r="BK137" i="5"/>
  <c r="BK133" i="5"/>
  <c r="J129" i="5"/>
  <c r="BK125" i="5"/>
  <c r="BK118" i="5"/>
  <c r="BK112" i="5"/>
  <c r="J104" i="5"/>
  <c r="J575" i="4"/>
  <c r="J540" i="4"/>
  <c r="J504" i="4"/>
  <c r="BK480" i="4"/>
  <c r="BK460" i="4"/>
  <c r="BK409" i="4"/>
  <c r="BK363" i="4"/>
  <c r="J339" i="4"/>
  <c r="J311" i="4"/>
  <c r="BK283" i="4"/>
  <c r="BK256" i="4"/>
  <c r="J216" i="4"/>
  <c r="J196" i="4"/>
  <c r="J163" i="4"/>
  <c r="J147" i="4"/>
  <c r="BK125" i="4"/>
  <c r="BK1258" i="3"/>
  <c r="BK1249" i="3"/>
  <c r="BK1239" i="3"/>
  <c r="BK1175" i="3"/>
  <c r="BK1166" i="3"/>
  <c r="BK1149" i="3"/>
  <c r="BK1127" i="3"/>
  <c r="BK1115" i="3"/>
  <c r="BK1082" i="3"/>
  <c r="BK1061" i="3"/>
  <c r="BK1039" i="3"/>
  <c r="BK1004" i="3"/>
  <c r="BK981" i="3"/>
  <c r="J965" i="3"/>
  <c r="BK922" i="3"/>
  <c r="BK805" i="3"/>
  <c r="J777" i="3"/>
  <c r="J762" i="3"/>
  <c r="BK751" i="3"/>
  <c r="J732" i="3"/>
  <c r="J722" i="3"/>
  <c r="J710" i="3"/>
  <c r="BK695" i="3"/>
  <c r="J672" i="3"/>
  <c r="BK661" i="3"/>
  <c r="BK639" i="3"/>
  <c r="J634" i="3"/>
  <c r="BK628" i="3"/>
  <c r="J619" i="3"/>
  <c r="BK616" i="3"/>
  <c r="BK610" i="3"/>
  <c r="J596" i="3"/>
  <c r="J117" i="20"/>
  <c r="BK106" i="20"/>
  <c r="J101" i="20"/>
  <c r="J168" i="19"/>
  <c r="J165" i="19"/>
  <c r="BK153" i="19"/>
  <c r="J147" i="19"/>
  <c r="J133" i="19"/>
  <c r="BK113" i="19"/>
  <c r="J95" i="19"/>
  <c r="J186" i="18"/>
  <c r="J180" i="18"/>
  <c r="J176" i="18"/>
  <c r="J161" i="18"/>
  <c r="BK156" i="18"/>
  <c r="BK148" i="18"/>
  <c r="J145" i="18"/>
  <c r="J139" i="18"/>
  <c r="J133" i="18"/>
  <c r="BK129" i="18"/>
  <c r="BK126" i="18"/>
  <c r="J119" i="18"/>
  <c r="BK113" i="18"/>
  <c r="J110" i="18"/>
  <c r="J107" i="18"/>
  <c r="J104" i="18"/>
  <c r="BK100" i="18"/>
  <c r="BK98" i="18"/>
  <c r="J97" i="18"/>
  <c r="BK95" i="18"/>
  <c r="BK94" i="18"/>
  <c r="J93" i="18"/>
  <c r="BK91" i="18"/>
  <c r="J90" i="18"/>
  <c r="BK229" i="17"/>
  <c r="J225" i="17"/>
  <c r="BK216" i="17"/>
  <c r="J212" i="17"/>
  <c r="BK204" i="17"/>
  <c r="J199" i="17"/>
  <c r="BK191" i="17"/>
  <c r="J187" i="17"/>
  <c r="J183" i="17"/>
  <c r="BK175" i="17"/>
  <c r="J171" i="17"/>
  <c r="BK163" i="17"/>
  <c r="J159" i="17"/>
  <c r="BK151" i="17"/>
  <c r="BK143" i="17"/>
  <c r="J138" i="17"/>
  <c r="BK129" i="17"/>
  <c r="J125" i="17"/>
  <c r="BK117" i="17"/>
  <c r="BK109" i="17"/>
  <c r="BK105" i="17"/>
  <c r="J101" i="17"/>
  <c r="J97" i="17"/>
  <c r="BK89" i="17"/>
  <c r="J230" i="16"/>
  <c r="BK221" i="16"/>
  <c r="J217" i="16"/>
  <c r="BK208" i="16"/>
  <c r="J204" i="16"/>
  <c r="BK195" i="16"/>
  <c r="BK187" i="16"/>
  <c r="J183" i="16"/>
  <c r="J179" i="16"/>
  <c r="BK171" i="16"/>
  <c r="J167" i="16"/>
  <c r="BK159" i="16"/>
  <c r="J155" i="16"/>
  <c r="BK147" i="16"/>
  <c r="J143" i="16"/>
  <c r="BK133" i="16"/>
  <c r="J129" i="16"/>
  <c r="BK121" i="16"/>
  <c r="J117" i="16"/>
  <c r="BK109" i="16"/>
  <c r="J105" i="16"/>
  <c r="BK97" i="16"/>
  <c r="J93" i="16"/>
  <c r="J89" i="16"/>
  <c r="BK245" i="15"/>
  <c r="J233" i="15"/>
  <c r="BK221" i="15"/>
  <c r="J209" i="15"/>
  <c r="J197" i="15"/>
  <c r="BK181" i="15"/>
  <c r="BK169" i="15"/>
  <c r="BK157" i="15"/>
  <c r="BK143" i="15"/>
  <c r="J127" i="15"/>
  <c r="J115" i="15"/>
  <c r="BK103" i="15"/>
  <c r="BK288" i="14"/>
  <c r="BK284" i="14"/>
  <c r="J279" i="14"/>
  <c r="J267" i="14"/>
  <c r="BK254" i="14"/>
  <c r="BK243" i="14"/>
  <c r="J239" i="14"/>
  <c r="BK228" i="14"/>
  <c r="J223" i="14"/>
  <c r="J217" i="14"/>
  <c r="BK200" i="14"/>
  <c r="J188" i="14"/>
  <c r="BK179" i="14"/>
  <c r="BK169" i="14"/>
  <c r="J156" i="14"/>
  <c r="BK145" i="14"/>
  <c r="BK126" i="14"/>
  <c r="BK108" i="14"/>
  <c r="J98" i="14"/>
  <c r="BK90" i="13"/>
  <c r="J104" i="12"/>
  <c r="BK99" i="12"/>
  <c r="J96" i="12"/>
  <c r="J109" i="11"/>
  <c r="J101" i="11"/>
  <c r="J94" i="11"/>
  <c r="J104" i="10"/>
  <c r="BK102" i="10"/>
  <c r="BK99" i="10"/>
  <c r="BK96" i="10"/>
  <c r="BK107" i="9"/>
  <c r="J103" i="9"/>
  <c r="J99" i="9"/>
  <c r="J95" i="9"/>
  <c r="J113" i="8"/>
  <c r="BK109" i="8"/>
  <c r="J102" i="8"/>
  <c r="BK97" i="8"/>
  <c r="BK447" i="7"/>
  <c r="BK444" i="7"/>
  <c r="BK440" i="7"/>
  <c r="J436" i="7"/>
  <c r="J429" i="7"/>
  <c r="J420" i="7"/>
  <c r="J417" i="7"/>
  <c r="BK412" i="7"/>
  <c r="BK407" i="7"/>
  <c r="BK401" i="7"/>
  <c r="BK397" i="7"/>
  <c r="BK392" i="7"/>
  <c r="J382" i="7"/>
  <c r="BK377" i="7"/>
  <c r="BK370" i="7"/>
  <c r="J364" i="7"/>
  <c r="J359" i="7"/>
  <c r="J356" i="7"/>
  <c r="J348" i="7"/>
  <c r="BK345" i="7"/>
  <c r="J339" i="7"/>
  <c r="BK335" i="7"/>
  <c r="BK329" i="7"/>
  <c r="J324" i="7"/>
  <c r="BK320" i="7"/>
  <c r="BK315" i="7"/>
  <c r="J310" i="7"/>
  <c r="BK307" i="7"/>
  <c r="J302" i="7"/>
  <c r="BK298" i="7"/>
  <c r="J294" i="7"/>
  <c r="BK290" i="7"/>
  <c r="BK284" i="7"/>
  <c r="BK279" i="7"/>
  <c r="J275" i="7"/>
  <c r="J267" i="7"/>
  <c r="J264" i="7"/>
  <c r="BK259" i="7"/>
  <c r="J252" i="7"/>
  <c r="BK248" i="7"/>
  <c r="J243" i="7"/>
  <c r="BK239" i="7"/>
  <c r="J234" i="7"/>
  <c r="J230" i="7"/>
  <c r="J225" i="7"/>
  <c r="J222" i="7"/>
  <c r="BK218" i="7"/>
  <c r="BK214" i="7"/>
  <c r="J205" i="7"/>
  <c r="J201" i="7"/>
  <c r="BK196" i="7"/>
  <c r="J193" i="7"/>
  <c r="BK188" i="7"/>
  <c r="J185" i="7"/>
  <c r="BK181" i="7"/>
  <c r="J178" i="7"/>
  <c r="BK174" i="7"/>
  <c r="BK170" i="7"/>
  <c r="J166" i="7"/>
  <c r="BK160" i="7"/>
  <c r="BK156" i="7"/>
  <c r="J153" i="7"/>
  <c r="BK149" i="7"/>
  <c r="BK144" i="7"/>
  <c r="BK133" i="7"/>
  <c r="J130" i="7"/>
  <c r="BK124" i="7"/>
  <c r="BK117" i="7"/>
  <c r="J113" i="7"/>
  <c r="J106" i="7"/>
  <c r="J121" i="6"/>
  <c r="BK110" i="6"/>
  <c r="J106" i="6"/>
  <c r="BK102" i="6"/>
  <c r="J97" i="6"/>
  <c r="J91" i="6"/>
  <c r="BK216" i="5"/>
  <c r="J208" i="5"/>
  <c r="BK203" i="5"/>
  <c r="BK200" i="5"/>
  <c r="BK194" i="5"/>
  <c r="J189" i="5"/>
  <c r="BK182" i="5"/>
  <c r="J173" i="5"/>
  <c r="BK168" i="5"/>
  <c r="BK154" i="5"/>
  <c r="BK144" i="5"/>
  <c r="BK134" i="5"/>
  <c r="J130" i="5"/>
  <c r="J126" i="5"/>
  <c r="BK116" i="5"/>
  <c r="J114" i="5"/>
  <c r="J583" i="4"/>
  <c r="BK563" i="4"/>
  <c r="BK552" i="4"/>
  <c r="J536" i="4"/>
  <c r="J520" i="4"/>
  <c r="J500" i="4"/>
  <c r="BK468" i="4"/>
  <c r="J452" i="4"/>
  <c r="BK432" i="4"/>
  <c r="BK416" i="4"/>
  <c r="BK391" i="4"/>
  <c r="BK375" i="4"/>
  <c r="J359" i="4"/>
  <c r="BK331" i="4"/>
  <c r="J315" i="4"/>
  <c r="J299" i="4"/>
  <c r="J279" i="4"/>
  <c r="BK248" i="4"/>
  <c r="J232" i="4"/>
  <c r="J190" i="4"/>
  <c r="BK163" i="4"/>
  <c r="BK147" i="4"/>
  <c r="BK134" i="4"/>
  <c r="BK108" i="4"/>
  <c r="BK1253" i="3"/>
  <c r="BK1231" i="3"/>
  <c r="BK1210" i="3"/>
  <c r="J1203" i="3"/>
  <c r="BK1191" i="3"/>
  <c r="J1181" i="3"/>
  <c r="BK1157" i="3"/>
  <c r="J1149" i="3"/>
  <c r="J1138" i="3"/>
  <c r="BK1129" i="3"/>
  <c r="BK1122" i="3"/>
  <c r="J1105" i="3"/>
  <c r="J1096" i="3"/>
  <c r="J1082" i="3"/>
  <c r="BK1070" i="3"/>
  <c r="J1051" i="3"/>
  <c r="J1037" i="3"/>
  <c r="J1015" i="3"/>
  <c r="BK1005" i="3"/>
  <c r="BK986" i="3"/>
  <c r="BK978" i="3"/>
  <c r="BK965" i="3"/>
  <c r="J922" i="3"/>
  <c r="J911" i="3"/>
  <c r="J894" i="3"/>
  <c r="BK884" i="3"/>
  <c r="J865" i="3"/>
  <c r="J861" i="3"/>
  <c r="J840" i="3"/>
  <c r="J832" i="3"/>
  <c r="BK804" i="3"/>
  <c r="BK770" i="3"/>
  <c r="BK724" i="3"/>
  <c r="J716" i="3"/>
  <c r="J675" i="3"/>
  <c r="J659" i="3"/>
  <c r="J639" i="3"/>
  <c r="BK619" i="3"/>
  <c r="J610" i="3"/>
  <c r="BK596" i="3"/>
  <c r="BK578" i="3"/>
  <c r="BK563" i="3"/>
  <c r="BK548" i="3"/>
  <c r="BK486" i="3"/>
  <c r="BK479" i="3"/>
  <c r="BK462" i="3"/>
  <c r="BK445" i="3"/>
  <c r="J423" i="3"/>
  <c r="J406" i="3"/>
  <c r="J395" i="3"/>
  <c r="BK351" i="3"/>
  <c r="J347" i="3"/>
  <c r="BK338" i="3"/>
  <c r="BK310" i="3"/>
  <c r="BK241" i="3"/>
  <c r="BK206" i="3"/>
  <c r="J182" i="3"/>
  <c r="BK160" i="3"/>
  <c r="J139" i="3"/>
  <c r="BK180" i="2"/>
  <c r="J174" i="2"/>
  <c r="J152" i="2"/>
  <c r="J143" i="2"/>
  <c r="J137" i="2"/>
  <c r="J126" i="2"/>
  <c r="J115" i="2"/>
  <c r="BK104" i="2"/>
  <c r="J89" i="2"/>
  <c r="J129" i="20"/>
  <c r="BK121" i="20"/>
  <c r="BK117" i="20"/>
  <c r="J164" i="19"/>
  <c r="J155" i="19"/>
  <c r="J130" i="19"/>
  <c r="J124" i="19"/>
  <c r="J109" i="19"/>
  <c r="J89" i="19"/>
  <c r="BK171" i="18"/>
  <c r="BK157" i="18"/>
  <c r="BK155" i="18"/>
  <c r="J148" i="18"/>
  <c r="J141" i="18"/>
  <c r="BK135" i="18"/>
  <c r="BK128" i="18"/>
  <c r="BK123" i="18"/>
  <c r="BK119" i="18"/>
  <c r="BK111" i="18"/>
  <c r="J108" i="18"/>
  <c r="BK105" i="18"/>
  <c r="BK102" i="18"/>
  <c r="BK193" i="15"/>
  <c r="J169" i="15"/>
  <c r="J143" i="15"/>
  <c r="BK115" i="15"/>
  <c r="J87" i="15"/>
  <c r="J290" i="14"/>
  <c r="J282" i="14"/>
  <c r="J265" i="14"/>
  <c r="BK256" i="14"/>
  <c r="BK249" i="14"/>
  <c r="J236" i="14"/>
  <c r="BK232" i="14"/>
  <c r="J220" i="14"/>
  <c r="J206" i="14"/>
  <c r="J197" i="14"/>
  <c r="BK190" i="14"/>
  <c r="BK181" i="14"/>
  <c r="J161" i="14"/>
  <c r="BK154" i="14"/>
  <c r="J130" i="14"/>
  <c r="BK116" i="14"/>
  <c r="BK98" i="14"/>
  <c r="J90" i="13"/>
  <c r="J105" i="12"/>
  <c r="BK95" i="12"/>
  <c r="J106" i="11"/>
  <c r="J103" i="11"/>
  <c r="BK100" i="11"/>
  <c r="J96" i="11"/>
  <c r="BK107" i="10"/>
  <c r="J103" i="10"/>
  <c r="J99" i="10"/>
  <c r="J96" i="10"/>
  <c r="J104" i="9"/>
  <c r="J98" i="9"/>
  <c r="BK115" i="8"/>
  <c r="BK112" i="8"/>
  <c r="J109" i="8"/>
  <c r="BK105" i="8"/>
  <c r="BK101" i="8"/>
  <c r="BK98" i="8"/>
  <c r="BK94" i="8"/>
  <c r="BK454" i="7"/>
  <c r="J451" i="7"/>
  <c r="J448" i="7"/>
  <c r="BK437" i="7"/>
  <c r="J432" i="7"/>
  <c r="BK429" i="7"/>
  <c r="BK424" i="7"/>
  <c r="J421" i="7"/>
  <c r="BK416" i="7"/>
  <c r="BK409" i="7"/>
  <c r="J406" i="7"/>
  <c r="BK402" i="7"/>
  <c r="BK395" i="7"/>
  <c r="J390" i="7"/>
  <c r="J387" i="7"/>
  <c r="BK384" i="7"/>
  <c r="BK379" i="7"/>
  <c r="BK373" i="7"/>
  <c r="J370" i="7"/>
  <c r="J365" i="7"/>
  <c r="BK361" i="7"/>
  <c r="J353" i="7"/>
  <c r="BK350" i="7"/>
  <c r="BK344" i="7"/>
  <c r="BK340" i="7"/>
  <c r="BK333" i="7"/>
  <c r="J329" i="7"/>
  <c r="J327" i="7"/>
  <c r="BK322" i="7"/>
  <c r="J315" i="7"/>
  <c r="J309" i="7"/>
  <c r="BK305" i="7"/>
  <c r="BK302" i="7"/>
  <c r="J299" i="7"/>
  <c r="BK293" i="7"/>
  <c r="J288" i="7"/>
  <c r="J284" i="7"/>
  <c r="J281" i="7"/>
  <c r="BK273" i="7"/>
  <c r="BK268" i="7"/>
  <c r="BK265" i="7"/>
  <c r="J262" i="7"/>
  <c r="J258" i="7"/>
  <c r="BK255" i="7"/>
  <c r="J250" i="7"/>
  <c r="BK247" i="7"/>
  <c r="BK244" i="7"/>
  <c r="BK241" i="7"/>
  <c r="J238" i="7"/>
  <c r="BK232" i="7"/>
  <c r="BK226" i="7"/>
  <c r="BK221" i="7"/>
  <c r="J216" i="7"/>
  <c r="BK210" i="7"/>
  <c r="BK207" i="7"/>
  <c r="BK205" i="7"/>
  <c r="BK199" i="7"/>
  <c r="BK193" i="7"/>
  <c r="J188" i="7"/>
  <c r="J179" i="7"/>
  <c r="J175" i="7"/>
  <c r="BK169" i="7"/>
  <c r="BK165" i="7"/>
  <c r="BK161" i="7"/>
  <c r="BK158" i="7"/>
  <c r="BK155" i="7"/>
  <c r="BK152" i="7"/>
  <c r="J147" i="7"/>
  <c r="BK143" i="7"/>
  <c r="BK137" i="7"/>
  <c r="BK128" i="7"/>
  <c r="BK125" i="7"/>
  <c r="BK119" i="7"/>
  <c r="J115" i="7"/>
  <c r="BK110" i="7"/>
  <c r="BK105" i="7"/>
  <c r="J118" i="6"/>
  <c r="J110" i="6"/>
  <c r="BK103" i="6"/>
  <c r="BK99" i="6"/>
  <c r="BK93" i="6"/>
  <c r="BK213" i="5"/>
  <c r="BK207" i="5"/>
  <c r="J203" i="5"/>
  <c r="BK199" i="5"/>
  <c r="BK195" i="5"/>
  <c r="J191" i="5"/>
  <c r="J187" i="5"/>
  <c r="J180" i="5"/>
  <c r="BK176" i="5"/>
  <c r="BK164" i="5"/>
  <c r="BK158" i="5"/>
  <c r="J153" i="5"/>
  <c r="BK146" i="5"/>
  <c r="BK141" i="5"/>
  <c r="J136" i="5"/>
  <c r="BK132" i="5"/>
  <c r="J121" i="5"/>
  <c r="J118" i="5"/>
  <c r="BK115" i="5"/>
  <c r="J112" i="5"/>
  <c r="BK598" i="4"/>
  <c r="BK594" i="4"/>
  <c r="J590" i="4"/>
  <c r="BK575" i="4"/>
  <c r="BK536" i="4"/>
  <c r="J516" i="4"/>
  <c r="BK496" i="4"/>
  <c r="BK472" i="4"/>
  <c r="BK452" i="4"/>
  <c r="J432" i="4"/>
  <c r="J416" i="4"/>
  <c r="J391" i="4"/>
  <c r="J371" i="4"/>
  <c r="BK355" i="4"/>
  <c r="BK335" i="4"/>
  <c r="BK295" i="4"/>
  <c r="J272" i="4"/>
  <c r="J252" i="4"/>
  <c r="BK232" i="4"/>
  <c r="J204" i="4"/>
  <c r="J180" i="4"/>
  <c r="BK167" i="4"/>
  <c r="J134" i="4"/>
  <c r="BK100" i="4"/>
  <c r="J1243" i="3"/>
  <c r="J1217" i="3"/>
  <c r="J1196" i="3"/>
  <c r="BK1185" i="3"/>
  <c r="BK1179" i="3"/>
  <c r="BK1169" i="3"/>
  <c r="BK1142" i="3"/>
  <c r="J1133" i="3"/>
  <c r="J1127" i="3"/>
  <c r="BK1081" i="3"/>
  <c r="J1066" i="3"/>
  <c r="BK1056" i="3"/>
  <c r="BK1033" i="3"/>
  <c r="J1017" i="3"/>
  <c r="J993" i="3"/>
  <c r="J950" i="3"/>
  <c r="J929" i="3"/>
  <c r="BK899" i="3"/>
  <c r="BK888" i="3"/>
  <c r="BK876" i="3"/>
  <c r="J862" i="3"/>
  <c r="BK851" i="3"/>
  <c r="J836" i="3"/>
  <c r="BK796" i="3"/>
  <c r="BK788" i="3"/>
  <c r="BK777" i="3"/>
  <c r="J760" i="3"/>
  <c r="J751" i="3"/>
  <c r="BK742" i="3"/>
  <c r="J727" i="3"/>
  <c r="BK714" i="3"/>
  <c r="BK706" i="3"/>
  <c r="BK697" i="3"/>
  <c r="BK689" i="3"/>
  <c r="J653" i="3"/>
  <c r="J638" i="3"/>
  <c r="J626" i="3"/>
  <c r="J609" i="3"/>
  <c r="J566" i="3"/>
  <c r="J555" i="3"/>
  <c r="J542" i="3"/>
  <c r="BK494" i="3"/>
  <c r="BK474" i="3"/>
  <c r="J445" i="3"/>
  <c r="BK423" i="3"/>
  <c r="J410" i="3"/>
  <c r="J388" i="3"/>
  <c r="BK381" i="3"/>
  <c r="J351" i="3"/>
  <c r="J344" i="3"/>
  <c r="J338" i="3"/>
  <c r="BK317" i="3"/>
  <c r="BK306" i="3"/>
  <c r="J294" i="3"/>
  <c r="BK284" i="3"/>
  <c r="BK226" i="3"/>
  <c r="BK213" i="3"/>
  <c r="J176" i="3"/>
  <c r="BK150" i="3"/>
  <c r="BK136" i="3"/>
  <c r="BK120" i="3"/>
  <c r="BK182" i="2"/>
  <c r="J170" i="2"/>
  <c r="J160" i="2"/>
  <c r="J132" i="2"/>
  <c r="BK126" i="2"/>
  <c r="BK120" i="2"/>
  <c r="J108" i="2"/>
  <c r="J100" i="2"/>
  <c r="BK94" i="2"/>
  <c r="BK131" i="20"/>
  <c r="J116" i="20"/>
  <c r="J87" i="20"/>
  <c r="BK165" i="19"/>
  <c r="J157" i="19"/>
  <c r="BK147" i="19"/>
  <c r="BK135" i="19"/>
  <c r="BK120" i="19"/>
  <c r="J115" i="19"/>
  <c r="BK107" i="19"/>
  <c r="BK101" i="19"/>
  <c r="BK180" i="18"/>
  <c r="BK173" i="18"/>
  <c r="J167" i="18"/>
  <c r="J154" i="18"/>
  <c r="BK149" i="18"/>
  <c r="BK142" i="18"/>
  <c r="BK136" i="18"/>
  <c r="BK132" i="18"/>
  <c r="J123" i="18"/>
  <c r="BK237" i="15"/>
  <c r="J225" i="15"/>
  <c r="J213" i="15"/>
  <c r="J201" i="15"/>
  <c r="BK185" i="15"/>
  <c r="BK161" i="15"/>
  <c r="J139" i="15"/>
  <c r="BK123" i="15"/>
  <c r="BK111" i="15"/>
  <c r="J95" i="15"/>
  <c r="J291" i="14"/>
  <c r="J285" i="14"/>
  <c r="BK279" i="14"/>
  <c r="BK276" i="14"/>
  <c r="BK265" i="14"/>
  <c r="BK252" i="14"/>
  <c r="J243" i="14"/>
  <c r="BK230" i="14"/>
  <c r="BK223" i="14"/>
  <c r="BK217" i="14"/>
  <c r="J204" i="14"/>
  <c r="BK193" i="14"/>
  <c r="J172" i="14"/>
  <c r="BK161" i="14"/>
  <c r="J142" i="14"/>
  <c r="BK129" i="14"/>
  <c r="J108" i="14"/>
  <c r="BK104" i="14"/>
  <c r="BK91" i="13"/>
  <c r="BK105" i="12"/>
  <c r="BK100" i="12"/>
  <c r="BK98" i="12"/>
  <c r="BK109" i="11"/>
  <c r="BK106" i="11"/>
  <c r="BK102" i="11"/>
  <c r="J97" i="11"/>
  <c r="J102" i="10"/>
  <c r="J106" i="9"/>
  <c r="J102" i="9"/>
  <c r="BK100" i="9"/>
  <c r="BK96" i="9"/>
  <c r="J114" i="8"/>
  <c r="J111" i="8"/>
  <c r="J105" i="8"/>
  <c r="J100" i="8"/>
  <c r="J94" i="8"/>
  <c r="BK453" i="7"/>
  <c r="BK450" i="7"/>
  <c r="J447" i="7"/>
  <c r="J444" i="7"/>
  <c r="J439" i="7"/>
  <c r="BK435" i="7"/>
  <c r="BK432" i="7"/>
  <c r="J426" i="7"/>
  <c r="J422" i="7"/>
  <c r="J418" i="7"/>
  <c r="BK414" i="7"/>
  <c r="J410" i="7"/>
  <c r="J403" i="7"/>
  <c r="BK400" i="7"/>
  <c r="J397" i="7"/>
  <c r="BK390" i="7"/>
  <c r="J386" i="7"/>
  <c r="BK385" i="7"/>
  <c r="BK84" i="2" l="1"/>
  <c r="R84" i="2"/>
  <c r="T179" i="2"/>
  <c r="R116" i="3"/>
  <c r="P144" i="3"/>
  <c r="R229" i="3"/>
  <c r="R341" i="3"/>
  <c r="T485" i="3"/>
  <c r="R620" i="3"/>
  <c r="T652" i="3"/>
  <c r="R699" i="3"/>
  <c r="R731" i="3"/>
  <c r="BK790" i="3"/>
  <c r="J790" i="3"/>
  <c r="J78" i="3" s="1"/>
  <c r="BK795" i="3"/>
  <c r="J795" i="3"/>
  <c r="J79" i="3"/>
  <c r="BK890" i="3"/>
  <c r="J890" i="3" s="1"/>
  <c r="J80" i="3" s="1"/>
  <c r="BK917" i="3"/>
  <c r="J917" i="3" s="1"/>
  <c r="J81" i="3" s="1"/>
  <c r="BK972" i="3"/>
  <c r="J972" i="3"/>
  <c r="J82" i="3" s="1"/>
  <c r="R972" i="3"/>
  <c r="P985" i="3"/>
  <c r="R1101" i="3"/>
  <c r="T1132" i="3"/>
  <c r="T1168" i="3"/>
  <c r="P1198" i="3"/>
  <c r="R1209" i="3"/>
  <c r="R1248" i="3"/>
  <c r="P1257" i="3"/>
  <c r="R1268" i="3"/>
  <c r="T1273" i="3"/>
  <c r="T99" i="4"/>
  <c r="R124" i="4"/>
  <c r="P138" i="4"/>
  <c r="P179" i="4"/>
  <c r="R195" i="4"/>
  <c r="P278" i="4"/>
  <c r="P415" i="4"/>
  <c r="T562" i="4"/>
  <c r="P585" i="4"/>
  <c r="T100" i="5"/>
  <c r="T105" i="5"/>
  <c r="BK110" i="5"/>
  <c r="R110" i="5"/>
  <c r="R123" i="5"/>
  <c r="P149" i="5"/>
  <c r="P160" i="5"/>
  <c r="T160" i="5"/>
  <c r="P184" i="5"/>
  <c r="T88" i="6"/>
  <c r="P117" i="6"/>
  <c r="BK142" i="7"/>
  <c r="J142" i="7" s="1"/>
  <c r="J71" i="7" s="1"/>
  <c r="R142" i="7"/>
  <c r="P287" i="7"/>
  <c r="BK319" i="7"/>
  <c r="J319" i="7"/>
  <c r="J73" i="7"/>
  <c r="T319" i="7"/>
  <c r="R343" i="7"/>
  <c r="P369" i="7"/>
  <c r="BK394" i="7"/>
  <c r="J394" i="7" s="1"/>
  <c r="J76" i="7" s="1"/>
  <c r="T394" i="7"/>
  <c r="R411" i="7"/>
  <c r="P427" i="7"/>
  <c r="BK442" i="7"/>
  <c r="J442" i="7"/>
  <c r="J79" i="7"/>
  <c r="R442" i="7"/>
  <c r="P93" i="8"/>
  <c r="P92" i="8"/>
  <c r="AU63" i="1"/>
  <c r="BK93" i="9"/>
  <c r="BK92" i="9" s="1"/>
  <c r="J92" i="9" s="1"/>
  <c r="J67" i="9" s="1"/>
  <c r="R93" i="9"/>
  <c r="R92" i="9" s="1"/>
  <c r="R93" i="10"/>
  <c r="R92" i="10"/>
  <c r="BK93" i="11"/>
  <c r="BK92" i="11" s="1"/>
  <c r="J92" i="11" s="1"/>
  <c r="J67" i="11" s="1"/>
  <c r="P93" i="11"/>
  <c r="P92" i="11" s="1"/>
  <c r="AU66" i="1" s="1"/>
  <c r="T93" i="12"/>
  <c r="T92" i="12" s="1"/>
  <c r="BK89" i="13"/>
  <c r="J89" i="13"/>
  <c r="J65" i="13"/>
  <c r="T89" i="13"/>
  <c r="T88" i="13" s="1"/>
  <c r="T87" i="13" s="1"/>
  <c r="BK91" i="14"/>
  <c r="J91" i="14" s="1"/>
  <c r="J61" i="14" s="1"/>
  <c r="T91" i="14"/>
  <c r="P141" i="14"/>
  <c r="BK168" i="14"/>
  <c r="J168" i="14" s="1"/>
  <c r="J64" i="14" s="1"/>
  <c r="BK178" i="14"/>
  <c r="J178" i="14" s="1"/>
  <c r="J65" i="14" s="1"/>
  <c r="T178" i="14"/>
  <c r="BK227" i="14"/>
  <c r="J227" i="14" s="1"/>
  <c r="J68" i="14" s="1"/>
  <c r="P227" i="14"/>
  <c r="P86" i="15"/>
  <c r="T86" i="15"/>
  <c r="BK156" i="15"/>
  <c r="J156" i="15"/>
  <c r="J63" i="15"/>
  <c r="P156" i="15"/>
  <c r="T156" i="15"/>
  <c r="BK88" i="16"/>
  <c r="J88" i="16"/>
  <c r="J61" i="16" s="1"/>
  <c r="P88" i="16"/>
  <c r="R88" i="16"/>
  <c r="T88" i="16"/>
  <c r="BK142" i="16"/>
  <c r="J142" i="16" s="1"/>
  <c r="J63" i="16" s="1"/>
  <c r="P142" i="16"/>
  <c r="R142" i="16"/>
  <c r="T142" i="16"/>
  <c r="BK199" i="16"/>
  <c r="J199" i="16"/>
  <c r="J64" i="16" s="1"/>
  <c r="P199" i="16"/>
  <c r="R199" i="16"/>
  <c r="T199" i="16"/>
  <c r="BK216" i="16"/>
  <c r="J216" i="16" s="1"/>
  <c r="J65" i="16" s="1"/>
  <c r="P216" i="16"/>
  <c r="R216" i="16"/>
  <c r="T216" i="16"/>
  <c r="BK88" i="17"/>
  <c r="J88" i="17"/>
  <c r="J61" i="17" s="1"/>
  <c r="P88" i="17"/>
  <c r="R88" i="17"/>
  <c r="T88" i="17"/>
  <c r="BK142" i="17"/>
  <c r="J142" i="17" s="1"/>
  <c r="J63" i="17" s="1"/>
  <c r="P142" i="17"/>
  <c r="R142" i="17"/>
  <c r="T142" i="17"/>
  <c r="BK203" i="17"/>
  <c r="J203" i="17"/>
  <c r="J64" i="17" s="1"/>
  <c r="P203" i="17"/>
  <c r="R203" i="17"/>
  <c r="T203" i="17"/>
  <c r="BK220" i="17"/>
  <c r="J220" i="17" s="1"/>
  <c r="J65" i="17" s="1"/>
  <c r="P220" i="17"/>
  <c r="R220" i="17"/>
  <c r="T220" i="17"/>
  <c r="R89" i="18"/>
  <c r="R125" i="18"/>
  <c r="R151" i="18"/>
  <c r="P169" i="18"/>
  <c r="T175" i="18"/>
  <c r="P181" i="18"/>
  <c r="P88" i="19"/>
  <c r="T103" i="19"/>
  <c r="P127" i="19"/>
  <c r="T162" i="19"/>
  <c r="T161" i="19" s="1"/>
  <c r="T116" i="3"/>
  <c r="R144" i="3"/>
  <c r="P229" i="3"/>
  <c r="P341" i="3"/>
  <c r="P485" i="3"/>
  <c r="P620" i="3"/>
  <c r="P652" i="3"/>
  <c r="T699" i="3"/>
  <c r="P731" i="3"/>
  <c r="T781" i="3"/>
  <c r="P795" i="3"/>
  <c r="T890" i="3"/>
  <c r="T917" i="3"/>
  <c r="BK985" i="3"/>
  <c r="J985" i="3"/>
  <c r="J83" i="3" s="1"/>
  <c r="BK1101" i="3"/>
  <c r="J1101" i="3" s="1"/>
  <c r="J84" i="3" s="1"/>
  <c r="BK1132" i="3"/>
  <c r="J1132" i="3"/>
  <c r="J85" i="3" s="1"/>
  <c r="BK1168" i="3"/>
  <c r="J1168" i="3" s="1"/>
  <c r="J86" i="3" s="1"/>
  <c r="BK1198" i="3"/>
  <c r="J1198" i="3"/>
  <c r="J87" i="3" s="1"/>
  <c r="R1198" i="3"/>
  <c r="T1209" i="3"/>
  <c r="T1248" i="3"/>
  <c r="T1257" i="3"/>
  <c r="P1268" i="3"/>
  <c r="R1273" i="3"/>
  <c r="R99" i="4"/>
  <c r="T124" i="4"/>
  <c r="T138" i="4"/>
  <c r="R179" i="4"/>
  <c r="BK195" i="4"/>
  <c r="R278" i="4"/>
  <c r="T415" i="4"/>
  <c r="R562" i="4"/>
  <c r="T585" i="4"/>
  <c r="P89" i="18"/>
  <c r="T125" i="18"/>
  <c r="T151" i="18"/>
  <c r="R169" i="18"/>
  <c r="P175" i="18"/>
  <c r="R181" i="18"/>
  <c r="R88" i="19"/>
  <c r="P103" i="19"/>
  <c r="T127" i="19"/>
  <c r="R162" i="19"/>
  <c r="R161" i="19" s="1"/>
  <c r="BK103" i="20"/>
  <c r="J103" i="20" s="1"/>
  <c r="J62" i="20" s="1"/>
  <c r="P84" i="2"/>
  <c r="P83" i="2"/>
  <c r="P82" i="2" s="1"/>
  <c r="AU55" i="1" s="1"/>
  <c r="BK179" i="2"/>
  <c r="J179" i="2"/>
  <c r="J62" i="2" s="1"/>
  <c r="P179" i="2"/>
  <c r="P116" i="3"/>
  <c r="P115" i="3"/>
  <c r="T144" i="3"/>
  <c r="BK229" i="3"/>
  <c r="J229" i="3" s="1"/>
  <c r="J67" i="3" s="1"/>
  <c r="BK341" i="3"/>
  <c r="J341" i="3" s="1"/>
  <c r="J68" i="3" s="1"/>
  <c r="BK485" i="3"/>
  <c r="J485" i="3" s="1"/>
  <c r="J69" i="3" s="1"/>
  <c r="BK620" i="3"/>
  <c r="J620" i="3"/>
  <c r="J70" i="3" s="1"/>
  <c r="BK652" i="3"/>
  <c r="BK699" i="3"/>
  <c r="J699" i="3"/>
  <c r="J74" i="3" s="1"/>
  <c r="BK731" i="3"/>
  <c r="J731" i="3" s="1"/>
  <c r="J75" i="3" s="1"/>
  <c r="BK781" i="3"/>
  <c r="J781" i="3"/>
  <c r="J76" i="3" s="1"/>
  <c r="R781" i="3"/>
  <c r="P790" i="3"/>
  <c r="T790" i="3"/>
  <c r="T795" i="3"/>
  <c r="R890" i="3"/>
  <c r="P917" i="3"/>
  <c r="T972" i="3"/>
  <c r="T985" i="3"/>
  <c r="P1101" i="3"/>
  <c r="R1132" i="3"/>
  <c r="R1168" i="3"/>
  <c r="BK1209" i="3"/>
  <c r="J1209" i="3"/>
  <c r="J88" i="3" s="1"/>
  <c r="BK1248" i="3"/>
  <c r="J1248" i="3"/>
  <c r="J89" i="3"/>
  <c r="BK1257" i="3"/>
  <c r="J1257" i="3"/>
  <c r="J90" i="3"/>
  <c r="BK1268" i="3"/>
  <c r="J1268" i="3" s="1"/>
  <c r="J91" i="3" s="1"/>
  <c r="BK1273" i="3"/>
  <c r="J1273" i="3"/>
  <c r="J92" i="3" s="1"/>
  <c r="BK99" i="4"/>
  <c r="BK124" i="4"/>
  <c r="J124" i="4"/>
  <c r="J66" i="4" s="1"/>
  <c r="BK138" i="4"/>
  <c r="J138" i="4" s="1"/>
  <c r="J68" i="4" s="1"/>
  <c r="BK179" i="4"/>
  <c r="J179" i="4"/>
  <c r="J69" i="4" s="1"/>
  <c r="P195" i="4"/>
  <c r="BK278" i="4"/>
  <c r="J278" i="4" s="1"/>
  <c r="J72" i="4" s="1"/>
  <c r="BK415" i="4"/>
  <c r="J415" i="4" s="1"/>
  <c r="J73" i="4" s="1"/>
  <c r="BK562" i="4"/>
  <c r="J562" i="4"/>
  <c r="J74" i="4" s="1"/>
  <c r="BK585" i="4"/>
  <c r="J585" i="4" s="1"/>
  <c r="J75" i="4" s="1"/>
  <c r="P100" i="5"/>
  <c r="R105" i="5"/>
  <c r="BK123" i="5"/>
  <c r="J123" i="5"/>
  <c r="J70" i="5" s="1"/>
  <c r="T123" i="5"/>
  <c r="R149" i="5"/>
  <c r="T149" i="5"/>
  <c r="R160" i="5"/>
  <c r="T184" i="5"/>
  <c r="R88" i="6"/>
  <c r="T117" i="6"/>
  <c r="P103" i="7"/>
  <c r="T103" i="7"/>
  <c r="P107" i="7"/>
  <c r="T107" i="7"/>
  <c r="P122" i="7"/>
  <c r="T122" i="7"/>
  <c r="R135" i="7"/>
  <c r="P142" i="7"/>
  <c r="BK287" i="7"/>
  <c r="J287" i="7" s="1"/>
  <c r="J72" i="7" s="1"/>
  <c r="T287" i="7"/>
  <c r="R319" i="7"/>
  <c r="P343" i="7"/>
  <c r="BK369" i="7"/>
  <c r="J369" i="7"/>
  <c r="J75" i="7" s="1"/>
  <c r="T369" i="7"/>
  <c r="R394" i="7"/>
  <c r="P411" i="7"/>
  <c r="BK427" i="7"/>
  <c r="J427" i="7"/>
  <c r="J78" i="7" s="1"/>
  <c r="T427" i="7"/>
  <c r="T442" i="7"/>
  <c r="T93" i="8"/>
  <c r="T92" i="8" s="1"/>
  <c r="BK93" i="10"/>
  <c r="BK92" i="10" s="1"/>
  <c r="J92" i="10" s="1"/>
  <c r="P93" i="10"/>
  <c r="P92" i="10"/>
  <c r="AU65" i="1" s="1"/>
  <c r="T93" i="11"/>
  <c r="T92" i="11" s="1"/>
  <c r="P93" i="12"/>
  <c r="P92" i="12" s="1"/>
  <c r="AU67" i="1" s="1"/>
  <c r="R89" i="13"/>
  <c r="R88" i="13"/>
  <c r="R87" i="13" s="1"/>
  <c r="R91" i="14"/>
  <c r="BK141" i="14"/>
  <c r="J141" i="14"/>
  <c r="J63" i="14" s="1"/>
  <c r="R141" i="14"/>
  <c r="P168" i="14"/>
  <c r="T168" i="14"/>
  <c r="P178" i="14"/>
  <c r="BK216" i="14"/>
  <c r="J216" i="14" s="1"/>
  <c r="J67" i="14" s="1"/>
  <c r="R216" i="14"/>
  <c r="R227" i="14"/>
  <c r="BK86" i="15"/>
  <c r="J86" i="15"/>
  <c r="J61" i="15" s="1"/>
  <c r="R86" i="15"/>
  <c r="R156" i="15"/>
  <c r="BK89" i="18"/>
  <c r="J89" i="18" s="1"/>
  <c r="J61" i="18" s="1"/>
  <c r="BK125" i="18"/>
  <c r="J125" i="18"/>
  <c r="J62" i="18" s="1"/>
  <c r="BK151" i="18"/>
  <c r="J151" i="18" s="1"/>
  <c r="J63" i="18" s="1"/>
  <c r="BK169" i="18"/>
  <c r="J169" i="18"/>
  <c r="J65" i="18" s="1"/>
  <c r="BK175" i="18"/>
  <c r="J175" i="18" s="1"/>
  <c r="J66" i="18" s="1"/>
  <c r="BK181" i="18"/>
  <c r="J181" i="18"/>
  <c r="J67" i="18" s="1"/>
  <c r="BK88" i="19"/>
  <c r="J88" i="19" s="1"/>
  <c r="J61" i="19" s="1"/>
  <c r="BK103" i="19"/>
  <c r="J103" i="19"/>
  <c r="J62" i="19" s="1"/>
  <c r="BK127" i="19"/>
  <c r="J127" i="19" s="1"/>
  <c r="J63" i="19" s="1"/>
  <c r="P162" i="19"/>
  <c r="P161" i="19"/>
  <c r="P84" i="20"/>
  <c r="P103" i="20"/>
  <c r="T84" i="2"/>
  <c r="T83" i="2"/>
  <c r="T82" i="2" s="1"/>
  <c r="R179" i="2"/>
  <c r="BK116" i="3"/>
  <c r="J116" i="3"/>
  <c r="J65" i="3" s="1"/>
  <c r="BK144" i="3"/>
  <c r="J144" i="3" s="1"/>
  <c r="J66" i="3" s="1"/>
  <c r="T229" i="3"/>
  <c r="T341" i="3"/>
  <c r="R485" i="3"/>
  <c r="T620" i="3"/>
  <c r="R652" i="3"/>
  <c r="P699" i="3"/>
  <c r="T731" i="3"/>
  <c r="P781" i="3"/>
  <c r="R790" i="3"/>
  <c r="R795" i="3"/>
  <c r="P890" i="3"/>
  <c r="R917" i="3"/>
  <c r="P972" i="3"/>
  <c r="R985" i="3"/>
  <c r="T1101" i="3"/>
  <c r="P1132" i="3"/>
  <c r="P1168" i="3"/>
  <c r="T1198" i="3"/>
  <c r="P1209" i="3"/>
  <c r="P1248" i="3"/>
  <c r="R1257" i="3"/>
  <c r="T1268" i="3"/>
  <c r="P1273" i="3"/>
  <c r="P99" i="4"/>
  <c r="P98" i="4" s="1"/>
  <c r="P124" i="4"/>
  <c r="R138" i="4"/>
  <c r="T179" i="4"/>
  <c r="T195" i="4"/>
  <c r="T278" i="4"/>
  <c r="R415" i="4"/>
  <c r="P562" i="4"/>
  <c r="R585" i="4"/>
  <c r="BK100" i="5"/>
  <c r="R100" i="5"/>
  <c r="R99" i="5"/>
  <c r="BK105" i="5"/>
  <c r="J105" i="5"/>
  <c r="J67" i="5" s="1"/>
  <c r="P105" i="5"/>
  <c r="P110" i="5"/>
  <c r="T110" i="5"/>
  <c r="T109" i="5" s="1"/>
  <c r="P123" i="5"/>
  <c r="BK149" i="5"/>
  <c r="J149" i="5"/>
  <c r="J71" i="5" s="1"/>
  <c r="BK160" i="5"/>
  <c r="J160" i="5" s="1"/>
  <c r="J72" i="5" s="1"/>
  <c r="BK184" i="5"/>
  <c r="J184" i="5"/>
  <c r="J73" i="5" s="1"/>
  <c r="R184" i="5"/>
  <c r="BK88" i="6"/>
  <c r="J88" i="6"/>
  <c r="J64" i="6" s="1"/>
  <c r="P88" i="6"/>
  <c r="P87" i="6" s="1"/>
  <c r="AU60" i="1" s="1"/>
  <c r="BK117" i="6"/>
  <c r="J117" i="6"/>
  <c r="J65" i="6" s="1"/>
  <c r="R117" i="6"/>
  <c r="BK103" i="7"/>
  <c r="R103" i="7"/>
  <c r="BK107" i="7"/>
  <c r="J107" i="7"/>
  <c r="J66" i="7" s="1"/>
  <c r="R107" i="7"/>
  <c r="BK122" i="7"/>
  <c r="J122" i="7"/>
  <c r="J68" i="7" s="1"/>
  <c r="R122" i="7"/>
  <c r="R121" i="7" s="1"/>
  <c r="BK135" i="7"/>
  <c r="J135" i="7" s="1"/>
  <c r="J69" i="7" s="1"/>
  <c r="P135" i="7"/>
  <c r="T135" i="7"/>
  <c r="T142" i="7"/>
  <c r="R287" i="7"/>
  <c r="P319" i="7"/>
  <c r="BK343" i="7"/>
  <c r="J343" i="7"/>
  <c r="J74" i="7" s="1"/>
  <c r="T343" i="7"/>
  <c r="T141" i="7" s="1"/>
  <c r="R369" i="7"/>
  <c r="P394" i="7"/>
  <c r="BK411" i="7"/>
  <c r="J411" i="7"/>
  <c r="J77" i="7" s="1"/>
  <c r="T411" i="7"/>
  <c r="R427" i="7"/>
  <c r="P442" i="7"/>
  <c r="BK93" i="8"/>
  <c r="J93" i="8"/>
  <c r="J68" i="8" s="1"/>
  <c r="R93" i="8"/>
  <c r="R92" i="8" s="1"/>
  <c r="P93" i="9"/>
  <c r="P92" i="9" s="1"/>
  <c r="AU64" i="1" s="1"/>
  <c r="T93" i="9"/>
  <c r="T92" i="9"/>
  <c r="T93" i="10"/>
  <c r="T92" i="10"/>
  <c r="R93" i="11"/>
  <c r="R92" i="11"/>
  <c r="BK93" i="12"/>
  <c r="BK92" i="12"/>
  <c r="J92" i="12" s="1"/>
  <c r="J67" i="12" s="1"/>
  <c r="R93" i="12"/>
  <c r="R92" i="12"/>
  <c r="P89" i="13"/>
  <c r="P88" i="13"/>
  <c r="P87" i="13" s="1"/>
  <c r="AU68" i="1" s="1"/>
  <c r="P91" i="14"/>
  <c r="T141" i="14"/>
  <c r="R168" i="14"/>
  <c r="R178" i="14"/>
  <c r="P216" i="14"/>
  <c r="T216" i="14"/>
  <c r="T227" i="14"/>
  <c r="T89" i="18"/>
  <c r="P125" i="18"/>
  <c r="P151" i="18"/>
  <c r="T169" i="18"/>
  <c r="R175" i="18"/>
  <c r="T181" i="18"/>
  <c r="T88" i="19"/>
  <c r="T87" i="19" s="1"/>
  <c r="T86" i="19" s="1"/>
  <c r="R103" i="19"/>
  <c r="R127" i="19"/>
  <c r="BK162" i="19"/>
  <c r="J162" i="19"/>
  <c r="J66" i="19" s="1"/>
  <c r="BK84" i="20"/>
  <c r="J84" i="20" s="1"/>
  <c r="J61" i="20" s="1"/>
  <c r="R84" i="20"/>
  <c r="T84" i="20"/>
  <c r="R103" i="20"/>
  <c r="T103" i="20"/>
  <c r="J52" i="2"/>
  <c r="J55" i="2"/>
  <c r="BF85" i="2"/>
  <c r="BF94" i="2"/>
  <c r="BF96" i="2"/>
  <c r="BF98" i="2"/>
  <c r="BF106" i="2"/>
  <c r="BF120" i="2"/>
  <c r="BF128" i="2"/>
  <c r="BF130" i="2"/>
  <c r="BF160" i="2"/>
  <c r="BF165" i="2"/>
  <c r="BF167" i="2"/>
  <c r="BF180" i="2"/>
  <c r="BF182" i="2"/>
  <c r="E50" i="3"/>
  <c r="J56" i="3"/>
  <c r="F59" i="3"/>
  <c r="J111" i="3"/>
  <c r="BF117" i="3"/>
  <c r="BF120" i="3"/>
  <c r="BF129" i="3"/>
  <c r="BF132" i="3"/>
  <c r="BF139" i="3"/>
  <c r="BF141" i="3"/>
  <c r="BF145" i="3"/>
  <c r="BF150" i="3"/>
  <c r="BF189" i="3"/>
  <c r="BF199" i="3"/>
  <c r="BF201" i="3"/>
  <c r="BF213" i="3"/>
  <c r="BF222" i="3"/>
  <c r="BF224" i="3"/>
  <c r="BF262" i="3"/>
  <c r="BF266" i="3"/>
  <c r="BF286" i="3"/>
  <c r="BF292" i="3"/>
  <c r="BF294" i="3"/>
  <c r="BF296" i="3"/>
  <c r="BF298" i="3"/>
  <c r="BF300" i="3"/>
  <c r="BF302" i="3"/>
  <c r="BF306" i="3"/>
  <c r="BF310" i="3"/>
  <c r="BF314" i="3"/>
  <c r="BF317" i="3"/>
  <c r="BF322" i="3"/>
  <c r="BF342" i="3"/>
  <c r="BF344" i="3"/>
  <c r="BF351" i="3"/>
  <c r="BF360" i="3"/>
  <c r="BF369" i="3"/>
  <c r="BF375" i="3"/>
  <c r="BF381" i="3"/>
  <c r="BF383" i="3"/>
  <c r="BF386" i="3"/>
  <c r="BF406" i="3"/>
  <c r="BF425" i="3"/>
  <c r="BF434" i="3"/>
  <c r="BF470" i="3"/>
  <c r="BF484" i="3"/>
  <c r="BF486" i="3"/>
  <c r="BF502" i="3"/>
  <c r="BF542" i="3"/>
  <c r="BF548" i="3"/>
  <c r="BF555" i="3"/>
  <c r="BF563" i="3"/>
  <c r="BF572" i="3"/>
  <c r="BF574" i="3"/>
  <c r="BF578" i="3"/>
  <c r="BF615" i="3"/>
  <c r="BF638" i="3"/>
  <c r="BF643" i="3"/>
  <c r="BF653" i="3"/>
  <c r="BF659" i="3"/>
  <c r="BF682" i="3"/>
  <c r="BF691" i="3"/>
  <c r="BF704" i="3"/>
  <c r="BF708" i="3"/>
  <c r="BF714" i="3"/>
  <c r="BF716" i="3"/>
  <c r="BF729" i="3"/>
  <c r="BF732" i="3"/>
  <c r="BF760" i="3"/>
  <c r="BF777" i="3"/>
  <c r="BF792" i="3"/>
  <c r="BF793" i="3"/>
  <c r="BF836" i="3"/>
  <c r="BF843" i="3"/>
  <c r="BF851" i="3"/>
  <c r="BF853" i="3"/>
  <c r="BF862" i="3"/>
  <c r="BF865" i="3"/>
  <c r="BF868" i="3"/>
  <c r="BF872" i="3"/>
  <c r="BF886" i="3"/>
  <c r="BF888" i="3"/>
  <c r="BF894" i="3"/>
  <c r="BF899" i="3"/>
  <c r="BF911" i="3"/>
  <c r="BF915" i="3"/>
  <c r="BF921" i="3"/>
  <c r="BF956" i="3"/>
  <c r="BF970" i="3"/>
  <c r="BF973" i="3"/>
  <c r="BF983" i="3"/>
  <c r="BF989" i="3"/>
  <c r="BF992" i="3"/>
  <c r="BF993" i="3"/>
  <c r="BF1005" i="3"/>
  <c r="BF1027" i="3"/>
  <c r="BF1033" i="3"/>
  <c r="BF1047" i="3"/>
  <c r="BF1048" i="3"/>
  <c r="BF1075" i="3"/>
  <c r="BF1076" i="3"/>
  <c r="BF1082" i="3"/>
  <c r="BF1095" i="3"/>
  <c r="BF1099" i="3"/>
  <c r="BF1102" i="3"/>
  <c r="BF1105" i="3"/>
  <c r="BF1115" i="3"/>
  <c r="BF1133" i="3"/>
  <c r="BF1136" i="3"/>
  <c r="BF1141" i="3"/>
  <c r="BF1144" i="3"/>
  <c r="BF1147" i="3"/>
  <c r="BF1165" i="3"/>
  <c r="BF1169" i="3"/>
  <c r="BF1173" i="3"/>
  <c r="BF1179" i="3"/>
  <c r="BF1181" i="3"/>
  <c r="BF1191" i="3"/>
  <c r="BF1199" i="3"/>
  <c r="BF1217" i="3"/>
  <c r="BF1245" i="3"/>
  <c r="BF1246" i="3"/>
  <c r="BK787" i="3"/>
  <c r="J787" i="3" s="1"/>
  <c r="J77" i="3" s="1"/>
  <c r="BF134" i="4"/>
  <c r="BF167" i="4"/>
  <c r="BF175" i="4"/>
  <c r="BF186" i="4"/>
  <c r="BF208" i="4"/>
  <c r="BF216" i="4"/>
  <c r="BF228" i="4"/>
  <c r="BF232" i="4"/>
  <c r="BF240" i="4"/>
  <c r="BF256" i="4"/>
  <c r="BF260" i="4"/>
  <c r="BF268" i="4"/>
  <c r="BF279" i="4"/>
  <c r="BF295" i="4"/>
  <c r="BF299" i="4"/>
  <c r="BF347" i="4"/>
  <c r="BF359" i="4"/>
  <c r="BF367" i="4"/>
  <c r="BF379" i="4"/>
  <c r="BF387" i="4"/>
  <c r="BF420" i="4"/>
  <c r="BF440" i="4"/>
  <c r="BF444" i="4"/>
  <c r="BF448" i="4"/>
  <c r="BF452" i="4"/>
  <c r="BF484" i="4"/>
  <c r="BF496" i="4"/>
  <c r="BF516" i="4"/>
  <c r="BF536" i="4"/>
  <c r="BF552" i="4"/>
  <c r="BF560" i="4"/>
  <c r="BF101" i="5"/>
  <c r="BF104" i="5"/>
  <c r="BF108" i="5"/>
  <c r="BF114" i="5"/>
  <c r="BF118" i="5"/>
  <c r="BF122" i="5"/>
  <c r="BF124" i="5"/>
  <c r="BF127" i="5"/>
  <c r="BF129" i="5"/>
  <c r="BF130" i="5"/>
  <c r="BF141" i="5"/>
  <c r="BF144" i="5"/>
  <c r="BF148" i="5"/>
  <c r="BF150" i="5"/>
  <c r="BF155" i="5"/>
  <c r="BF157" i="5"/>
  <c r="BF159" i="5"/>
  <c r="BF163" i="5"/>
  <c r="BF169" i="5"/>
  <c r="BF172" i="5"/>
  <c r="BF173" i="5"/>
  <c r="BF176" i="5"/>
  <c r="BF183" i="5"/>
  <c r="BF186" i="5"/>
  <c r="BF187" i="5"/>
  <c r="BF188" i="5"/>
  <c r="BF191" i="5"/>
  <c r="BF195" i="5"/>
  <c r="BF197" i="5"/>
  <c r="BF199" i="5"/>
  <c r="BF211" i="5"/>
  <c r="BF216" i="5"/>
  <c r="BK215" i="5"/>
  <c r="J215" i="5"/>
  <c r="J76" i="5" s="1"/>
  <c r="E50" i="6"/>
  <c r="J59" i="6"/>
  <c r="BF90" i="6"/>
  <c r="BF94" i="6"/>
  <c r="BF97" i="6"/>
  <c r="BF103" i="6"/>
  <c r="BF106" i="6"/>
  <c r="BF113" i="6"/>
  <c r="BF114" i="6"/>
  <c r="BF118" i="6"/>
  <c r="BF119" i="6"/>
  <c r="BF120" i="6"/>
  <c r="J56" i="7"/>
  <c r="E89" i="7"/>
  <c r="BF105" i="7"/>
  <c r="BF108" i="7"/>
  <c r="BF109" i="7"/>
  <c r="BF111" i="7"/>
  <c r="BF116" i="7"/>
  <c r="BF117" i="7"/>
  <c r="BF123" i="7"/>
  <c r="BF125" i="7"/>
  <c r="BF128" i="7"/>
  <c r="BF130" i="7"/>
  <c r="BF137" i="7"/>
  <c r="BF139" i="7"/>
  <c r="BF146" i="7"/>
  <c r="BF147" i="7"/>
  <c r="BF150" i="7"/>
  <c r="BF152" i="7"/>
  <c r="BF156" i="7"/>
  <c r="BF159" i="7"/>
  <c r="BF161" i="7"/>
  <c r="BF163" i="7"/>
  <c r="BF168" i="7"/>
  <c r="BF171" i="7"/>
  <c r="BF173" i="7"/>
  <c r="BF175" i="7"/>
  <c r="BF188" i="7"/>
  <c r="BF191" i="7"/>
  <c r="BF196" i="7"/>
  <c r="BF198" i="7"/>
  <c r="BF207" i="7"/>
  <c r="BF208" i="7"/>
  <c r="BF209" i="7"/>
  <c r="BF220" i="7"/>
  <c r="BF226" i="7"/>
  <c r="BF231" i="7"/>
  <c r="BF235" i="7"/>
  <c r="BF237" i="7"/>
  <c r="BF239" i="7"/>
  <c r="BF244" i="7"/>
  <c r="BF245" i="7"/>
  <c r="BF249" i="7"/>
  <c r="BF253" i="7"/>
  <c r="BF255" i="7"/>
  <c r="BF256" i="7"/>
  <c r="BF257" i="7"/>
  <c r="BF259" i="7"/>
  <c r="BF260" i="7"/>
  <c r="BF267" i="7"/>
  <c r="BF268" i="7"/>
  <c r="BF271" i="7"/>
  <c r="BF273" i="7"/>
  <c r="BF277" i="7"/>
  <c r="BF280" i="7"/>
  <c r="BF282" i="7"/>
  <c r="BF284" i="7"/>
  <c r="BF285" i="7"/>
  <c r="BF291" i="7"/>
  <c r="BF299" i="7"/>
  <c r="BF300" i="7"/>
  <c r="BF301" i="7"/>
  <c r="BF302" i="7"/>
  <c r="BF310" i="7"/>
  <c r="BF313" i="7"/>
  <c r="BF317" i="7"/>
  <c r="BF320" i="7"/>
  <c r="BF324" i="7"/>
  <c r="BF325" i="7"/>
  <c r="BF327" i="7"/>
  <c r="BF329" i="7"/>
  <c r="BF332" i="7"/>
  <c r="BF340" i="7"/>
  <c r="BF348" i="7"/>
  <c r="BF349" i="7"/>
  <c r="BF350" i="7"/>
  <c r="BF352" i="7"/>
  <c r="BF353" i="7"/>
  <c r="BF357" i="7"/>
  <c r="BF360" i="7"/>
  <c r="BF361" i="7"/>
  <c r="BF366" i="7"/>
  <c r="BF367" i="7"/>
  <c r="BF368" i="7"/>
  <c r="BF371" i="7"/>
  <c r="BF372" i="7"/>
  <c r="BF378" i="7"/>
  <c r="BF384" i="7"/>
  <c r="BF385" i="7"/>
  <c r="BF386" i="7"/>
  <c r="BF387" i="7"/>
  <c r="BF388" i="7"/>
  <c r="BF389" i="7"/>
  <c r="BF390" i="7"/>
  <c r="BF395" i="7"/>
  <c r="BF396" i="7"/>
  <c r="BF399" i="7"/>
  <c r="BF401" i="7"/>
  <c r="BF402" i="7"/>
  <c r="BF408" i="7"/>
  <c r="BF409" i="7"/>
  <c r="BF410" i="7"/>
  <c r="BF412" i="7"/>
  <c r="BF415" i="7"/>
  <c r="BF420" i="7"/>
  <c r="BF421" i="7"/>
  <c r="BF423" i="7"/>
  <c r="BF424" i="7"/>
  <c r="BF425" i="7"/>
  <c r="BF426" i="7"/>
  <c r="BF430" i="7"/>
  <c r="BF431" i="7"/>
  <c r="BF432" i="7"/>
  <c r="BF433" i="7"/>
  <c r="BF436" i="7"/>
  <c r="BF447" i="7"/>
  <c r="J60" i="8"/>
  <c r="F63" i="8"/>
  <c r="BF98" i="8"/>
  <c r="BF99" i="8"/>
  <c r="BF100" i="8"/>
  <c r="BF102" i="8"/>
  <c r="BF104" i="8"/>
  <c r="BF105" i="8"/>
  <c r="BF107" i="8"/>
  <c r="BF111" i="8"/>
  <c r="BF112" i="8"/>
  <c r="BF113" i="8"/>
  <c r="BF116" i="8"/>
  <c r="E52" i="9"/>
  <c r="J86" i="9"/>
  <c r="J89" i="9"/>
  <c r="BF97" i="9"/>
  <c r="BF99" i="9"/>
  <c r="BF100" i="9"/>
  <c r="BF103" i="9"/>
  <c r="BF104" i="9"/>
  <c r="BF105" i="9"/>
  <c r="F63" i="10"/>
  <c r="E78" i="10"/>
  <c r="BF94" i="10"/>
  <c r="BF95" i="10"/>
  <c r="J60" i="11"/>
  <c r="E78" i="11"/>
  <c r="BF94" i="11"/>
  <c r="BF96" i="11"/>
  <c r="BF98" i="11"/>
  <c r="BF99" i="11"/>
  <c r="BF103" i="11"/>
  <c r="BF104" i="11"/>
  <c r="BF105" i="11"/>
  <c r="E78" i="12"/>
  <c r="BF102" i="12"/>
  <c r="BF108" i="12"/>
  <c r="E50" i="13"/>
  <c r="J56" i="13"/>
  <c r="F59" i="13"/>
  <c r="BF91" i="13"/>
  <c r="E48" i="14"/>
  <c r="J83" i="14"/>
  <c r="F86" i="14"/>
  <c r="BF92" i="14"/>
  <c r="BF109" i="14"/>
  <c r="BF126" i="14"/>
  <c r="BF129" i="14"/>
  <c r="BF142" i="14"/>
  <c r="BF152" i="14"/>
  <c r="BF159" i="14"/>
  <c r="BF166" i="14"/>
  <c r="BF190" i="14"/>
  <c r="BF200" i="14"/>
  <c r="BF202" i="14"/>
  <c r="BF211" i="14"/>
  <c r="BF217" i="14"/>
  <c r="BF232" i="14"/>
  <c r="BF249" i="14"/>
  <c r="BF261" i="14"/>
  <c r="BF263" i="14"/>
  <c r="BF265" i="14"/>
  <c r="BF267" i="14"/>
  <c r="BF281" i="14"/>
  <c r="E74" i="15"/>
  <c r="J81" i="15"/>
  <c r="BF91" i="15"/>
  <c r="BF95" i="15"/>
  <c r="BF127" i="15"/>
  <c r="BF147" i="15"/>
  <c r="BF152" i="15"/>
  <c r="BF185" i="15"/>
  <c r="BF205" i="15"/>
  <c r="BF209" i="15"/>
  <c r="BF225" i="15"/>
  <c r="BF229" i="15"/>
  <c r="BF245" i="15"/>
  <c r="BF250" i="15"/>
  <c r="BK151" i="15"/>
  <c r="J151" i="15" s="1"/>
  <c r="J62" i="15" s="1"/>
  <c r="BK249" i="15"/>
  <c r="J249" i="15"/>
  <c r="J64" i="15" s="1"/>
  <c r="E48" i="16"/>
  <c r="J52" i="16"/>
  <c r="F55" i="16"/>
  <c r="J55" i="16"/>
  <c r="BF89" i="16"/>
  <c r="BF93" i="16"/>
  <c r="BF97" i="16"/>
  <c r="BF101" i="16"/>
  <c r="BF105" i="16"/>
  <c r="BF109" i="16"/>
  <c r="BF113" i="16"/>
  <c r="BF117" i="16"/>
  <c r="BF121" i="16"/>
  <c r="BF125" i="16"/>
  <c r="BF129" i="16"/>
  <c r="BF133" i="16"/>
  <c r="BF138" i="16"/>
  <c r="BF143" i="16"/>
  <c r="BF147" i="16"/>
  <c r="BF151" i="16"/>
  <c r="BF155" i="16"/>
  <c r="BF159" i="16"/>
  <c r="BF163" i="16"/>
  <c r="BF167" i="16"/>
  <c r="BF171" i="16"/>
  <c r="BF175" i="16"/>
  <c r="BF179" i="16"/>
  <c r="BF183" i="16"/>
  <c r="BF187" i="16"/>
  <c r="BF191" i="16"/>
  <c r="BF195" i="16"/>
  <c r="BF200" i="16"/>
  <c r="BF204" i="16"/>
  <c r="BF208" i="16"/>
  <c r="BF212" i="16"/>
  <c r="BF217" i="16"/>
  <c r="BF221" i="16"/>
  <c r="BF225" i="16"/>
  <c r="BF230" i="16"/>
  <c r="BK137" i="16"/>
  <c r="J137" i="16"/>
  <c r="J62" i="16" s="1"/>
  <c r="BK229" i="16"/>
  <c r="J229" i="16" s="1"/>
  <c r="J66" i="16" s="1"/>
  <c r="E48" i="17"/>
  <c r="J52" i="17"/>
  <c r="F55" i="17"/>
  <c r="J55" i="17"/>
  <c r="BF89" i="17"/>
  <c r="BF93" i="17"/>
  <c r="BF97" i="17"/>
  <c r="BF101" i="17"/>
  <c r="BF105" i="17"/>
  <c r="BF109" i="17"/>
  <c r="BF113" i="17"/>
  <c r="BF117" i="17"/>
  <c r="BF121" i="17"/>
  <c r="BF125" i="17"/>
  <c r="BF129" i="17"/>
  <c r="BF133" i="17"/>
  <c r="BF138" i="17"/>
  <c r="BF143" i="17"/>
  <c r="BF147" i="17"/>
  <c r="BF151" i="17"/>
  <c r="BF155" i="17"/>
  <c r="BF159" i="17"/>
  <c r="BF163" i="17"/>
  <c r="BF167" i="17"/>
  <c r="BF171" i="17"/>
  <c r="BF175" i="17"/>
  <c r="BF179" i="17"/>
  <c r="BF183" i="17"/>
  <c r="BF187" i="17"/>
  <c r="BF191" i="17"/>
  <c r="BF195" i="17"/>
  <c r="BF199" i="17"/>
  <c r="BF204" i="17"/>
  <c r="BF208" i="17"/>
  <c r="BF212" i="17"/>
  <c r="BF216" i="17"/>
  <c r="BF221" i="17"/>
  <c r="BF225" i="17"/>
  <c r="BF229" i="17"/>
  <c r="BF234" i="17"/>
  <c r="BK137" i="17"/>
  <c r="J137" i="17"/>
  <c r="J62" i="17" s="1"/>
  <c r="BK233" i="17"/>
  <c r="J233" i="17" s="1"/>
  <c r="J66" i="17" s="1"/>
  <c r="E48" i="18"/>
  <c r="J52" i="18"/>
  <c r="F55" i="18"/>
  <c r="J55" i="18"/>
  <c r="BF90" i="18"/>
  <c r="BF91" i="18"/>
  <c r="BF92" i="18"/>
  <c r="BF93" i="18"/>
  <c r="BF94" i="18"/>
  <c r="BF95" i="18"/>
  <c r="BF96" i="18"/>
  <c r="BF97" i="18"/>
  <c r="BF98" i="18"/>
  <c r="BF103" i="18"/>
  <c r="BF104" i="18"/>
  <c r="BF105" i="18"/>
  <c r="BF106" i="18"/>
  <c r="BF107" i="18"/>
  <c r="BF108" i="18"/>
  <c r="BF113" i="18"/>
  <c r="BF117" i="18"/>
  <c r="BF119" i="18"/>
  <c r="BF121" i="18"/>
  <c r="BF138" i="18"/>
  <c r="BF139" i="18"/>
  <c r="BF141" i="18"/>
  <c r="BF154" i="18"/>
  <c r="BF157" i="18"/>
  <c r="BF160" i="18"/>
  <c r="BF174" i="18"/>
  <c r="BF177" i="18"/>
  <c r="BF178" i="18"/>
  <c r="BF184" i="18"/>
  <c r="BF188" i="18"/>
  <c r="F55" i="19"/>
  <c r="BF89" i="19"/>
  <c r="BF99" i="19"/>
  <c r="BF109" i="19"/>
  <c r="BF113" i="19"/>
  <c r="BF124" i="19"/>
  <c r="BF125" i="19"/>
  <c r="BF130" i="19"/>
  <c r="BF133" i="19"/>
  <c r="BF145" i="19"/>
  <c r="BF147" i="19"/>
  <c r="BF149" i="19"/>
  <c r="BF155" i="19"/>
  <c r="BF166" i="19"/>
  <c r="F55" i="20"/>
  <c r="BF87" i="20"/>
  <c r="BF105" i="20"/>
  <c r="BF120" i="20"/>
  <c r="BF121" i="20"/>
  <c r="BF123" i="20"/>
  <c r="BF581" i="3"/>
  <c r="BF591" i="3"/>
  <c r="BF605" i="3"/>
  <c r="BF613" i="3"/>
  <c r="BF616" i="3"/>
  <c r="BF617" i="3"/>
  <c r="BF628" i="3"/>
  <c r="BF630" i="3"/>
  <c r="BF633" i="3"/>
  <c r="BF642" i="3"/>
  <c r="BF649" i="3"/>
  <c r="BF667" i="3"/>
  <c r="BF675" i="3"/>
  <c r="BF689" i="3"/>
  <c r="BF697" i="3"/>
  <c r="BF719" i="3"/>
  <c r="BF721" i="3"/>
  <c r="BF724" i="3"/>
  <c r="BF727" i="3"/>
  <c r="BF740" i="3"/>
  <c r="BF744" i="3"/>
  <c r="BF762" i="3"/>
  <c r="BF785" i="3"/>
  <c r="BF796" i="3"/>
  <c r="BF804" i="3"/>
  <c r="BF964" i="3"/>
  <c r="BF965" i="3"/>
  <c r="BF978" i="3"/>
  <c r="BF979" i="3"/>
  <c r="BF1009" i="3"/>
  <c r="BF1020" i="3"/>
  <c r="BF1043" i="3"/>
  <c r="BF1056" i="3"/>
  <c r="BF1092" i="3"/>
  <c r="BF1096" i="3"/>
  <c r="BF1108" i="3"/>
  <c r="BF1118" i="3"/>
  <c r="BF1142" i="3"/>
  <c r="BF1185" i="3"/>
  <c r="BF1194" i="3"/>
  <c r="BF1225" i="3"/>
  <c r="E50" i="4"/>
  <c r="J91" i="4"/>
  <c r="J94" i="4"/>
  <c r="BF100" i="4"/>
  <c r="BF108" i="4"/>
  <c r="BF112" i="4"/>
  <c r="BF120" i="4"/>
  <c r="BF143" i="4"/>
  <c r="BF163" i="4"/>
  <c r="BF171" i="4"/>
  <c r="BF180" i="4"/>
  <c r="BF190" i="4"/>
  <c r="BF212" i="4"/>
  <c r="BF220" i="4"/>
  <c r="BF236" i="4"/>
  <c r="BF307" i="4"/>
  <c r="BF315" i="4"/>
  <c r="BF319" i="4"/>
  <c r="BF335" i="4"/>
  <c r="BF339" i="4"/>
  <c r="BF343" i="4"/>
  <c r="BF355" i="4"/>
  <c r="BF363" i="4"/>
  <c r="BF403" i="4"/>
  <c r="BF436" i="4"/>
  <c r="BF456" i="4"/>
  <c r="BF472" i="4"/>
  <c r="BF480" i="4"/>
  <c r="BF500" i="4"/>
  <c r="BF524" i="4"/>
  <c r="BF532" i="4"/>
  <c r="BF548" i="4"/>
  <c r="BF575" i="4"/>
  <c r="BF583" i="4"/>
  <c r="E50" i="5"/>
  <c r="F59" i="5"/>
  <c r="BF106" i="5"/>
  <c r="BF115" i="5"/>
  <c r="BF119" i="5"/>
  <c r="BF128" i="5"/>
  <c r="BF131" i="5"/>
  <c r="BF138" i="5"/>
  <c r="BF143" i="5"/>
  <c r="BF146" i="5"/>
  <c r="BF154" i="5"/>
  <c r="BF158" i="5"/>
  <c r="BF165" i="5"/>
  <c r="BF166" i="5"/>
  <c r="BF167" i="5"/>
  <c r="BF170" i="5"/>
  <c r="BF175" i="5"/>
  <c r="BF180" i="5"/>
  <c r="BF182" i="5"/>
  <c r="BF189" i="5"/>
  <c r="BF204" i="5"/>
  <c r="BF136" i="18"/>
  <c r="BF145" i="18"/>
  <c r="BF146" i="18"/>
  <c r="BF149" i="18"/>
  <c r="BF152" i="18"/>
  <c r="BF155" i="18"/>
  <c r="BF158" i="18"/>
  <c r="BF159" i="18"/>
  <c r="BF163" i="18"/>
  <c r="BF171" i="18"/>
  <c r="BF173" i="18"/>
  <c r="BF176" i="18"/>
  <c r="BF180" i="18"/>
  <c r="BF186" i="18"/>
  <c r="BF190" i="18"/>
  <c r="BF192" i="18"/>
  <c r="J55" i="19"/>
  <c r="J80" i="19"/>
  <c r="BF95" i="19"/>
  <c r="BF101" i="19"/>
  <c r="BF107" i="19"/>
  <c r="BF110" i="19"/>
  <c r="BF112" i="19"/>
  <c r="BF115" i="19"/>
  <c r="BF121" i="19"/>
  <c r="BF142" i="19"/>
  <c r="BF170" i="19"/>
  <c r="E48" i="20"/>
  <c r="J76" i="20"/>
  <c r="BF101" i="20"/>
  <c r="BF106" i="20"/>
  <c r="BF132" i="20"/>
  <c r="E72" i="2"/>
  <c r="F79" i="2"/>
  <c r="BF89" i="2"/>
  <c r="BF100" i="2"/>
  <c r="BF102" i="2"/>
  <c r="BF104" i="2"/>
  <c r="BF108" i="2"/>
  <c r="BF110" i="2"/>
  <c r="BF115" i="2"/>
  <c r="BF122" i="2"/>
  <c r="BF124" i="2"/>
  <c r="BF126" i="2"/>
  <c r="BF146" i="2"/>
  <c r="BF149" i="2"/>
  <c r="BF155" i="2"/>
  <c r="BF174" i="2"/>
  <c r="BF176" i="2"/>
  <c r="BF177" i="2"/>
  <c r="BF191" i="2"/>
  <c r="BF168" i="3"/>
  <c r="BF182" i="3"/>
  <c r="BF206" i="3"/>
  <c r="BF226" i="3"/>
  <c r="BF278" i="3"/>
  <c r="BF284" i="3"/>
  <c r="BF308" i="3"/>
  <c r="BF336" i="3"/>
  <c r="BF347" i="3"/>
  <c r="BF348" i="3"/>
  <c r="BF350" i="3"/>
  <c r="BF400" i="3"/>
  <c r="BF402" i="3"/>
  <c r="BF410" i="3"/>
  <c r="BF421" i="3"/>
  <c r="BF436" i="3"/>
  <c r="BF445" i="3"/>
  <c r="BF461" i="3"/>
  <c r="BF474" i="3"/>
  <c r="BF479" i="3"/>
  <c r="BF480" i="3"/>
  <c r="BF494" i="3"/>
  <c r="BF505" i="3"/>
  <c r="BF551" i="3"/>
  <c r="BF556" i="3"/>
  <c r="BF566" i="3"/>
  <c r="BF575" i="3"/>
  <c r="BF596" i="3"/>
  <c r="BF609" i="3"/>
  <c r="BF610" i="3"/>
  <c r="BF612" i="3"/>
  <c r="BF619" i="3"/>
  <c r="BF621" i="3"/>
  <c r="BF661" i="3"/>
  <c r="BF672" i="3"/>
  <c r="BF678" i="3"/>
  <c r="BF680" i="3"/>
  <c r="BF695" i="3"/>
  <c r="BF710" i="3"/>
  <c r="BF755" i="3"/>
  <c r="BF768" i="3"/>
  <c r="BF772" i="3"/>
  <c r="BF782" i="3"/>
  <c r="BF788" i="3"/>
  <c r="BF799" i="3"/>
  <c r="BF840" i="3"/>
  <c r="BF847" i="3"/>
  <c r="BF861" i="3"/>
  <c r="BF882" i="3"/>
  <c r="BF884" i="3"/>
  <c r="BF891" i="3"/>
  <c r="BF897" i="3"/>
  <c r="BF904" i="3"/>
  <c r="BF950" i="3"/>
  <c r="BF977" i="3"/>
  <c r="BF981" i="3"/>
  <c r="BF986" i="3"/>
  <c r="BF988" i="3"/>
  <c r="BF998" i="3"/>
  <c r="BF1004" i="3"/>
  <c r="BF1037" i="3"/>
  <c r="BF1039" i="3"/>
  <c r="BF1042" i="3"/>
  <c r="BF1051" i="3"/>
  <c r="BF1053" i="3"/>
  <c r="BF1083" i="3"/>
  <c r="BF1088" i="3"/>
  <c r="BF1107" i="3"/>
  <c r="BF1122" i="3"/>
  <c r="BF1127" i="3"/>
  <c r="BF1152" i="3"/>
  <c r="BF1154" i="3"/>
  <c r="BF1175" i="3"/>
  <c r="BF1177" i="3"/>
  <c r="BF1183" i="3"/>
  <c r="BF1205" i="3"/>
  <c r="BF1231" i="3"/>
  <c r="BF1235" i="3"/>
  <c r="BF1249" i="3"/>
  <c r="BF1253" i="3"/>
  <c r="BF1255" i="3"/>
  <c r="BF1258" i="3"/>
  <c r="BF1264" i="3"/>
  <c r="BF1266" i="3"/>
  <c r="BF1267" i="3"/>
  <c r="BF1269" i="3"/>
  <c r="BF1271" i="3"/>
  <c r="BF1274" i="3"/>
  <c r="BF1280" i="3"/>
  <c r="BK648" i="3"/>
  <c r="J648" i="3"/>
  <c r="J71" i="3" s="1"/>
  <c r="F59" i="4"/>
  <c r="BF104" i="4"/>
  <c r="BF116" i="4"/>
  <c r="BF125" i="4"/>
  <c r="BF147" i="4"/>
  <c r="BF155" i="4"/>
  <c r="BF159" i="4"/>
  <c r="BF182" i="4"/>
  <c r="BF196" i="4"/>
  <c r="BF204" i="4"/>
  <c r="BF248" i="4"/>
  <c r="BF264" i="4"/>
  <c r="BF272" i="4"/>
  <c r="BF276" i="4"/>
  <c r="BF283" i="4"/>
  <c r="BF287" i="4"/>
  <c r="BF291" i="4"/>
  <c r="BF303" i="4"/>
  <c r="BF351" i="4"/>
  <c r="BF371" i="4"/>
  <c r="BF383" i="4"/>
  <c r="BF391" i="4"/>
  <c r="BF405" i="4"/>
  <c r="BF409" i="4"/>
  <c r="BF416" i="4"/>
  <c r="BF424" i="4"/>
  <c r="BF432" i="4"/>
  <c r="BF460" i="4"/>
  <c r="BF468" i="4"/>
  <c r="BF476" i="4"/>
  <c r="BF492" i="4"/>
  <c r="BF528" i="4"/>
  <c r="BF540" i="4"/>
  <c r="BF544" i="4"/>
  <c r="BF556" i="4"/>
  <c r="BF563" i="4"/>
  <c r="BF567" i="4"/>
  <c r="BK133" i="4"/>
  <c r="J133" i="4"/>
  <c r="J67" i="4" s="1"/>
  <c r="J92" i="5"/>
  <c r="J95" i="5"/>
  <c r="BF107" i="5"/>
  <c r="BF113" i="5"/>
  <c r="BF125" i="5"/>
  <c r="BF132" i="5"/>
  <c r="BF136" i="5"/>
  <c r="BF139" i="5"/>
  <c r="BF140" i="5"/>
  <c r="BF142" i="5"/>
  <c r="BF153" i="5"/>
  <c r="BF156" i="5"/>
  <c r="BF161" i="5"/>
  <c r="BF162" i="5"/>
  <c r="BF164" i="5"/>
  <c r="BF174" i="5"/>
  <c r="BF177" i="5"/>
  <c r="BF192" i="5"/>
  <c r="BF194" i="5"/>
  <c r="BF201" i="5"/>
  <c r="BF206" i="5"/>
  <c r="BF207" i="5"/>
  <c r="BF213" i="5"/>
  <c r="BK103" i="5"/>
  <c r="J103" i="5"/>
  <c r="J66" i="5" s="1"/>
  <c r="F59" i="6"/>
  <c r="BF89" i="6"/>
  <c r="BF92" i="6"/>
  <c r="BF93" i="6"/>
  <c r="BF98" i="6"/>
  <c r="BF99" i="6"/>
  <c r="BF102" i="6"/>
  <c r="BF104" i="6"/>
  <c r="BF108" i="6"/>
  <c r="BF110" i="6"/>
  <c r="BF112" i="6"/>
  <c r="BF121" i="6"/>
  <c r="F59" i="7"/>
  <c r="J98" i="7"/>
  <c r="BF104" i="7"/>
  <c r="BF106" i="7"/>
  <c r="BF110" i="7"/>
  <c r="BF115" i="7"/>
  <c r="BF118" i="7"/>
  <c r="BF127" i="7"/>
  <c r="BF134" i="7"/>
  <c r="BF136" i="7"/>
  <c r="BF144" i="7"/>
  <c r="BF145" i="7"/>
  <c r="BF151" i="7"/>
  <c r="BF153" i="7"/>
  <c r="BF155" i="7"/>
  <c r="BF157" i="7"/>
  <c r="BF158" i="7"/>
  <c r="BF164" i="7"/>
  <c r="BF165" i="7"/>
  <c r="BF167" i="7"/>
  <c r="BF174" i="7"/>
  <c r="BF176" i="7"/>
  <c r="BF177" i="7"/>
  <c r="BF178" i="7"/>
  <c r="BF182" i="7"/>
  <c r="BF185" i="7"/>
  <c r="BF187" i="7"/>
  <c r="BF192" i="7"/>
  <c r="BF193" i="7"/>
  <c r="BF201" i="7"/>
  <c r="BF202" i="7"/>
  <c r="BF203" i="7"/>
  <c r="BF206" i="7"/>
  <c r="BF211" i="7"/>
  <c r="BF213" i="7"/>
  <c r="BF215" i="7"/>
  <c r="BF217" i="7"/>
  <c r="BF218" i="7"/>
  <c r="BF222" i="7"/>
  <c r="BF223" i="7"/>
  <c r="BF224" i="7"/>
  <c r="BF225" i="7"/>
  <c r="BF230" i="7"/>
  <c r="BF234" i="7"/>
  <c r="BF238" i="7"/>
  <c r="BF240" i="7"/>
  <c r="BF241" i="7"/>
  <c r="BF242" i="7"/>
  <c r="BF243" i="7"/>
  <c r="BF246" i="7"/>
  <c r="BF247" i="7"/>
  <c r="BF248" i="7"/>
  <c r="BF254" i="7"/>
  <c r="BF258" i="7"/>
  <c r="BF261" i="7"/>
  <c r="BF262" i="7"/>
  <c r="BF263" i="7"/>
  <c r="BF264" i="7"/>
  <c r="BF265" i="7"/>
  <c r="BF266" i="7"/>
  <c r="BF281" i="7"/>
  <c r="BF283" i="7"/>
  <c r="BF288" i="7"/>
  <c r="BF289" i="7"/>
  <c r="BF292" i="7"/>
  <c r="BF294" i="7"/>
  <c r="BF297" i="7"/>
  <c r="BF298" i="7"/>
  <c r="BF303" i="7"/>
  <c r="BF305" i="7"/>
  <c r="BF306" i="7"/>
  <c r="BF307" i="7"/>
  <c r="BF308" i="7"/>
  <c r="BF314" i="7"/>
  <c r="BF318" i="7"/>
  <c r="BF321" i="7"/>
  <c r="BF326" i="7"/>
  <c r="BF328" i="7"/>
  <c r="BF331" i="7"/>
  <c r="BF333" i="7"/>
  <c r="BF334" i="7"/>
  <c r="BF337" i="7"/>
  <c r="BF338" i="7"/>
  <c r="BF339" i="7"/>
  <c r="BF341" i="7"/>
  <c r="BF342" i="7"/>
  <c r="BF347" i="7"/>
  <c r="BF355" i="7"/>
  <c r="BF363" i="7"/>
  <c r="BF364" i="7"/>
  <c r="BF365" i="7"/>
  <c r="BF370" i="7"/>
  <c r="BF381" i="7"/>
  <c r="BF383" i="7"/>
  <c r="BF391" i="7"/>
  <c r="BF393" i="7"/>
  <c r="BF404" i="7"/>
  <c r="BF405" i="7"/>
  <c r="BF406" i="7"/>
  <c r="BF407" i="7"/>
  <c r="BF414" i="7"/>
  <c r="BF416" i="7"/>
  <c r="BF418" i="7"/>
  <c r="BF422" i="7"/>
  <c r="BF428" i="7"/>
  <c r="BF429" i="7"/>
  <c r="BF437" i="7"/>
  <c r="BF439" i="7"/>
  <c r="BF441" i="7"/>
  <c r="BF453" i="7"/>
  <c r="BF455" i="7"/>
  <c r="E78" i="8"/>
  <c r="BF94" i="8"/>
  <c r="BF95" i="8"/>
  <c r="BF97" i="8"/>
  <c r="BF103" i="8"/>
  <c r="BF108" i="8"/>
  <c r="BF109" i="8"/>
  <c r="BF114" i="8"/>
  <c r="F89" i="9"/>
  <c r="BF94" i="9"/>
  <c r="BF98" i="9"/>
  <c r="BF101" i="9"/>
  <c r="BF96" i="10"/>
  <c r="BF97" i="10"/>
  <c r="BF98" i="10"/>
  <c r="BF99" i="10"/>
  <c r="BF100" i="10"/>
  <c r="BF105" i="10"/>
  <c r="BF106" i="10"/>
  <c r="BF107" i="10"/>
  <c r="F63" i="11"/>
  <c r="J89" i="11"/>
  <c r="BF95" i="11"/>
  <c r="BF100" i="11"/>
  <c r="BF109" i="11"/>
  <c r="J63" i="12"/>
  <c r="J86" i="12"/>
  <c r="F89" i="12"/>
  <c r="BF94" i="12"/>
  <c r="BF95" i="12"/>
  <c r="BF100" i="12"/>
  <c r="BF105" i="12"/>
  <c r="BF107" i="12"/>
  <c r="J59" i="13"/>
  <c r="BF95" i="14"/>
  <c r="BF108" i="14"/>
  <c r="BF119" i="14"/>
  <c r="BF139" i="14"/>
  <c r="BF145" i="14"/>
  <c r="BF147" i="14"/>
  <c r="BF154" i="14"/>
  <c r="BF156" i="14"/>
  <c r="BF161" i="14"/>
  <c r="BF167" i="14"/>
  <c r="BF179" i="14"/>
  <c r="BF181" i="14"/>
  <c r="BF183" i="14"/>
  <c r="BF188" i="14"/>
  <c r="BF193" i="14"/>
  <c r="BF195" i="14"/>
  <c r="BF204" i="14"/>
  <c r="BF208" i="14"/>
  <c r="BF214" i="14"/>
  <c r="BF220" i="14"/>
  <c r="BF224" i="14"/>
  <c r="BF230" i="14"/>
  <c r="BF231" i="14"/>
  <c r="BF235" i="14"/>
  <c r="BF236" i="14"/>
  <c r="BF247" i="14"/>
  <c r="BF252" i="14"/>
  <c r="BF254" i="14"/>
  <c r="BF279" i="14"/>
  <c r="BF282" i="14"/>
  <c r="BF287" i="14"/>
  <c r="BF288" i="14"/>
  <c r="BF290" i="14"/>
  <c r="BF291" i="14"/>
  <c r="BF294" i="14"/>
  <c r="BK213" i="14"/>
  <c r="J213" i="14" s="1"/>
  <c r="J66" i="14" s="1"/>
  <c r="BK293" i="14"/>
  <c r="J293" i="14"/>
  <c r="J69" i="14" s="1"/>
  <c r="BF103" i="15"/>
  <c r="BF131" i="15"/>
  <c r="BF139" i="15"/>
  <c r="BF161" i="15"/>
  <c r="BF165" i="15"/>
  <c r="BF173" i="15"/>
  <c r="BF189" i="15"/>
  <c r="BF193" i="15"/>
  <c r="BF197" i="15"/>
  <c r="BF201" i="15"/>
  <c r="BF213" i="15"/>
  <c r="BF217" i="15"/>
  <c r="BF221" i="15"/>
  <c r="BF233" i="15"/>
  <c r="BF237" i="15"/>
  <c r="BF241" i="15"/>
  <c r="BF123" i="18"/>
  <c r="BF126" i="18"/>
  <c r="BF127" i="18"/>
  <c r="BF128" i="18"/>
  <c r="BF131" i="18"/>
  <c r="BF133" i="18"/>
  <c r="BF134" i="18"/>
  <c r="BF135" i="18"/>
  <c r="BF137" i="18"/>
  <c r="BF142" i="18"/>
  <c r="BF143" i="18"/>
  <c r="BF153" i="18"/>
  <c r="BF161" i="18"/>
  <c r="BF165" i="18"/>
  <c r="BF167" i="18"/>
  <c r="BF170" i="18"/>
  <c r="BF182" i="18"/>
  <c r="BF92" i="19"/>
  <c r="BF106" i="19"/>
  <c r="BF116" i="19"/>
  <c r="BF117" i="19"/>
  <c r="BF135" i="19"/>
  <c r="BF140" i="19"/>
  <c r="BF151" i="19"/>
  <c r="BF159" i="19"/>
  <c r="BF164" i="19"/>
  <c r="BF167" i="19"/>
  <c r="BK158" i="19"/>
  <c r="J158" i="19"/>
  <c r="J64" i="19" s="1"/>
  <c r="J79" i="20"/>
  <c r="BF85" i="20"/>
  <c r="BF104" i="20"/>
  <c r="BF115" i="20"/>
  <c r="BF116" i="20"/>
  <c r="BF117" i="20"/>
  <c r="BF118" i="20"/>
  <c r="BF122" i="20"/>
  <c r="BF129" i="20"/>
  <c r="BF130" i="20"/>
  <c r="BF131" i="20"/>
  <c r="BF87" i="2"/>
  <c r="BF132" i="2"/>
  <c r="BF134" i="2"/>
  <c r="BF137" i="2"/>
  <c r="BF140" i="2"/>
  <c r="BF143" i="2"/>
  <c r="BF152" i="2"/>
  <c r="BF170" i="2"/>
  <c r="BF185" i="2"/>
  <c r="BF188" i="2"/>
  <c r="BF136" i="3"/>
  <c r="BF152" i="3"/>
  <c r="BF155" i="3"/>
  <c r="BF160" i="3"/>
  <c r="BF176" i="3"/>
  <c r="BF203" i="3"/>
  <c r="BF230" i="3"/>
  <c r="BF241" i="3"/>
  <c r="BF248" i="3"/>
  <c r="BF288" i="3"/>
  <c r="BF290" i="3"/>
  <c r="BF319" i="3"/>
  <c r="BF325" i="3"/>
  <c r="BF338" i="3"/>
  <c r="BF345" i="3"/>
  <c r="BF388" i="3"/>
  <c r="BF393" i="3"/>
  <c r="BF395" i="3"/>
  <c r="BF412" i="3"/>
  <c r="BF423" i="3"/>
  <c r="BF455" i="3"/>
  <c r="BF462" i="3"/>
  <c r="BF475" i="3"/>
  <c r="BF545" i="3"/>
  <c r="BF561" i="3"/>
  <c r="BF570" i="3"/>
  <c r="BF607" i="3"/>
  <c r="BF623" i="3"/>
  <c r="BF626" i="3"/>
  <c r="BF634" i="3"/>
  <c r="BF636" i="3"/>
  <c r="BF639" i="3"/>
  <c r="BF669" i="3"/>
  <c r="BF693" i="3"/>
  <c r="BF700" i="3"/>
  <c r="BF706" i="3"/>
  <c r="BF722" i="3"/>
  <c r="BF738" i="3"/>
  <c r="BF742" i="3"/>
  <c r="BF751" i="3"/>
  <c r="BF753" i="3"/>
  <c r="BF758" i="3"/>
  <c r="BF770" i="3"/>
  <c r="BF779" i="3"/>
  <c r="BF791" i="3"/>
  <c r="BF805" i="3"/>
  <c r="BF806" i="3"/>
  <c r="BF819" i="3"/>
  <c r="BF832" i="3"/>
  <c r="BF857" i="3"/>
  <c r="BF876" i="3"/>
  <c r="BF880" i="3"/>
  <c r="BF909" i="3"/>
  <c r="BF914" i="3"/>
  <c r="BF918" i="3"/>
  <c r="BF922" i="3"/>
  <c r="BF929" i="3"/>
  <c r="BF935" i="3"/>
  <c r="BF941" i="3"/>
  <c r="BF999" i="3"/>
  <c r="BF1007" i="3"/>
  <c r="BF1015" i="3"/>
  <c r="BF1017" i="3"/>
  <c r="BF1022" i="3"/>
  <c r="BF1026" i="3"/>
  <c r="BF1061" i="3"/>
  <c r="BF1066" i="3"/>
  <c r="BF1070" i="3"/>
  <c r="BF1081" i="3"/>
  <c r="BF1113" i="3"/>
  <c r="BF1119" i="3"/>
  <c r="BF1124" i="3"/>
  <c r="BF1126" i="3"/>
  <c r="BF1129" i="3"/>
  <c r="BF1130" i="3"/>
  <c r="BF1138" i="3"/>
  <c r="BF1149" i="3"/>
  <c r="BF1157" i="3"/>
  <c r="BF1166" i="3"/>
  <c r="BF1171" i="3"/>
  <c r="BF1187" i="3"/>
  <c r="BF1193" i="3"/>
  <c r="BF1196" i="3"/>
  <c r="BF1203" i="3"/>
  <c r="BF1207" i="3"/>
  <c r="BF1210" i="3"/>
  <c r="BF1239" i="3"/>
  <c r="BF1243" i="3"/>
  <c r="BF129" i="4"/>
  <c r="BF139" i="4"/>
  <c r="BF151" i="4"/>
  <c r="BF200" i="4"/>
  <c r="BF224" i="4"/>
  <c r="BF244" i="4"/>
  <c r="BF252" i="4"/>
  <c r="BF311" i="4"/>
  <c r="BF323" i="4"/>
  <c r="BF327" i="4"/>
  <c r="BF331" i="4"/>
  <c r="BF375" i="4"/>
  <c r="BF395" i="4"/>
  <c r="BF399" i="4"/>
  <c r="BF413" i="4"/>
  <c r="BF428" i="4"/>
  <c r="BF464" i="4"/>
  <c r="BF488" i="4"/>
  <c r="BF504" i="4"/>
  <c r="BF508" i="4"/>
  <c r="BF512" i="4"/>
  <c r="BF520" i="4"/>
  <c r="BF571" i="4"/>
  <c r="BF579" i="4"/>
  <c r="BF586" i="4"/>
  <c r="BF590" i="4"/>
  <c r="BF594" i="4"/>
  <c r="BF598" i="4"/>
  <c r="BF102" i="5"/>
  <c r="BF111" i="5"/>
  <c r="BF112" i="5"/>
  <c r="BF116" i="5"/>
  <c r="BF117" i="5"/>
  <c r="BF120" i="5"/>
  <c r="BF121" i="5"/>
  <c r="BF126" i="5"/>
  <c r="BF133" i="5"/>
  <c r="BF134" i="5"/>
  <c r="BF135" i="5"/>
  <c r="BF137" i="5"/>
  <c r="BF145" i="5"/>
  <c r="BF147" i="5"/>
  <c r="BF151" i="5"/>
  <c r="BF152" i="5"/>
  <c r="BF168" i="5"/>
  <c r="BF171" i="5"/>
  <c r="BF178" i="5"/>
  <c r="BF179" i="5"/>
  <c r="BF181" i="5"/>
  <c r="BF185" i="5"/>
  <c r="BF190" i="5"/>
  <c r="BF193" i="5"/>
  <c r="BF196" i="5"/>
  <c r="BF198" i="5"/>
  <c r="BF200" i="5"/>
  <c r="BF202" i="5"/>
  <c r="BF203" i="5"/>
  <c r="BF205" i="5"/>
  <c r="BF208" i="5"/>
  <c r="BF209" i="5"/>
  <c r="BF210" i="5"/>
  <c r="BK212" i="5"/>
  <c r="J212" i="5" s="1"/>
  <c r="J74" i="5" s="1"/>
  <c r="J56" i="6"/>
  <c r="BF91" i="6"/>
  <c r="BF96" i="6"/>
  <c r="BF101" i="6"/>
  <c r="BF116" i="6"/>
  <c r="BF112" i="7"/>
  <c r="BF113" i="7"/>
  <c r="BF114" i="7"/>
  <c r="BF119" i="7"/>
  <c r="BF120" i="7"/>
  <c r="BF124" i="7"/>
  <c r="BF126" i="7"/>
  <c r="BF129" i="7"/>
  <c r="BF131" i="7"/>
  <c r="BF132" i="7"/>
  <c r="BF133" i="7"/>
  <c r="BF138" i="7"/>
  <c r="BF140" i="7"/>
  <c r="BF143" i="7"/>
  <c r="BF148" i="7"/>
  <c r="BF149" i="7"/>
  <c r="BF154" i="7"/>
  <c r="BF160" i="7"/>
  <c r="BF162" i="7"/>
  <c r="BF166" i="7"/>
  <c r="BF169" i="7"/>
  <c r="BF170" i="7"/>
  <c r="BF172" i="7"/>
  <c r="BF179" i="7"/>
  <c r="BF180" i="7"/>
  <c r="BF181" i="7"/>
  <c r="BF183" i="7"/>
  <c r="BF184" i="7"/>
  <c r="BF186" i="7"/>
  <c r="BF189" i="7"/>
  <c r="BF190" i="7"/>
  <c r="BF194" i="7"/>
  <c r="BF195" i="7"/>
  <c r="BF197" i="7"/>
  <c r="BF199" i="7"/>
  <c r="BF200" i="7"/>
  <c r="BF204" i="7"/>
  <c r="BF205" i="7"/>
  <c r="BF210" i="7"/>
  <c r="BF212" i="7"/>
  <c r="BF214" i="7"/>
  <c r="BF216" i="7"/>
  <c r="BF219" i="7"/>
  <c r="BF221" i="7"/>
  <c r="BF227" i="7"/>
  <c r="BF228" i="7"/>
  <c r="BF229" i="7"/>
  <c r="BF232" i="7"/>
  <c r="BF233" i="7"/>
  <c r="BF236" i="7"/>
  <c r="BF250" i="7"/>
  <c r="BF251" i="7"/>
  <c r="BF252" i="7"/>
  <c r="BF269" i="7"/>
  <c r="BF270" i="7"/>
  <c r="BF272" i="7"/>
  <c r="BF274" i="7"/>
  <c r="BF275" i="7"/>
  <c r="BF276" i="7"/>
  <c r="BF278" i="7"/>
  <c r="BF279" i="7"/>
  <c r="BF286" i="7"/>
  <c r="BF290" i="7"/>
  <c r="BF293" i="7"/>
  <c r="BF295" i="7"/>
  <c r="BF296" i="7"/>
  <c r="BF304" i="7"/>
  <c r="BF309" i="7"/>
  <c r="BF311" i="7"/>
  <c r="BF312" i="7"/>
  <c r="BF315" i="7"/>
  <c r="BF316" i="7"/>
  <c r="BF322" i="7"/>
  <c r="BF323" i="7"/>
  <c r="BF330" i="7"/>
  <c r="BF335" i="7"/>
  <c r="BF336" i="7"/>
  <c r="BF344" i="7"/>
  <c r="BF345" i="7"/>
  <c r="BF346" i="7"/>
  <c r="BF351" i="7"/>
  <c r="BF354" i="7"/>
  <c r="BF356" i="7"/>
  <c r="BF358" i="7"/>
  <c r="BF359" i="7"/>
  <c r="BF362" i="7"/>
  <c r="BF373" i="7"/>
  <c r="BF374" i="7"/>
  <c r="BF375" i="7"/>
  <c r="BF376" i="7"/>
  <c r="BF377" i="7"/>
  <c r="BF379" i="7"/>
  <c r="BF380" i="7"/>
  <c r="BF382" i="7"/>
  <c r="BF392" i="7"/>
  <c r="BF397" i="7"/>
  <c r="BF398" i="7"/>
  <c r="BF400" i="7"/>
  <c r="BF403" i="7"/>
  <c r="BF413" i="7"/>
  <c r="BF417" i="7"/>
  <c r="BF419" i="7"/>
  <c r="BF434" i="7"/>
  <c r="BF435" i="7"/>
  <c r="BF438" i="7"/>
  <c r="BF440" i="7"/>
  <c r="BF443" i="7"/>
  <c r="BF444" i="7"/>
  <c r="BF445" i="7"/>
  <c r="BF446" i="7"/>
  <c r="BF448" i="7"/>
  <c r="BF449" i="7"/>
  <c r="BF450" i="7"/>
  <c r="BF451" i="7"/>
  <c r="BF452" i="7"/>
  <c r="BF454" i="7"/>
  <c r="BF456" i="7"/>
  <c r="J63" i="8"/>
  <c r="BF96" i="8"/>
  <c r="BF101" i="8"/>
  <c r="BF106" i="8"/>
  <c r="BF110" i="8"/>
  <c r="BF115" i="8"/>
  <c r="BF95" i="9"/>
  <c r="BF96" i="9"/>
  <c r="BF102" i="9"/>
  <c r="BF106" i="9"/>
  <c r="BF107" i="9"/>
  <c r="J60" i="10"/>
  <c r="J63" i="10"/>
  <c r="BF101" i="10"/>
  <c r="BF102" i="10"/>
  <c r="BF103" i="10"/>
  <c r="BF104" i="10"/>
  <c r="BF97" i="11"/>
  <c r="BF101" i="11"/>
  <c r="BF102" i="11"/>
  <c r="BF106" i="11"/>
  <c r="BF107" i="11"/>
  <c r="BF108" i="11"/>
  <c r="BF96" i="12"/>
  <c r="BF97" i="12"/>
  <c r="BF98" i="12"/>
  <c r="BF99" i="12"/>
  <c r="BF101" i="12"/>
  <c r="BF103" i="12"/>
  <c r="BF104" i="12"/>
  <c r="BF106" i="12"/>
  <c r="BF90" i="13"/>
  <c r="J55" i="14"/>
  <c r="BF98" i="14"/>
  <c r="BF101" i="14"/>
  <c r="BF104" i="14"/>
  <c r="BF105" i="14"/>
  <c r="BF116" i="14"/>
  <c r="BF130" i="14"/>
  <c r="BF169" i="14"/>
  <c r="BF172" i="14"/>
  <c r="BF173" i="14"/>
  <c r="BF197" i="14"/>
  <c r="BF206" i="14"/>
  <c r="BF221" i="14"/>
  <c r="BF223" i="14"/>
  <c r="BF226" i="14"/>
  <c r="BF228" i="14"/>
  <c r="BF233" i="14"/>
  <c r="BF239" i="14"/>
  <c r="BF241" i="14"/>
  <c r="BF243" i="14"/>
  <c r="BF245" i="14"/>
  <c r="BF256" i="14"/>
  <c r="BF259" i="14"/>
  <c r="BF271" i="14"/>
  <c r="BF276" i="14"/>
  <c r="BF278" i="14"/>
  <c r="BF280" i="14"/>
  <c r="BF284" i="14"/>
  <c r="BF285" i="14"/>
  <c r="BK138" i="14"/>
  <c r="J138" i="14" s="1"/>
  <c r="J62" i="14" s="1"/>
  <c r="J52" i="15"/>
  <c r="F55" i="15"/>
  <c r="BF87" i="15"/>
  <c r="BF99" i="15"/>
  <c r="BF107" i="15"/>
  <c r="BF111" i="15"/>
  <c r="BF115" i="15"/>
  <c r="BF119" i="15"/>
  <c r="BF123" i="15"/>
  <c r="BF135" i="15"/>
  <c r="BF143" i="15"/>
  <c r="BF157" i="15"/>
  <c r="BF169" i="15"/>
  <c r="BF177" i="15"/>
  <c r="BF181" i="15"/>
  <c r="BF99" i="18"/>
  <c r="BF100" i="18"/>
  <c r="BF101" i="18"/>
  <c r="BF102" i="18"/>
  <c r="BF109" i="18"/>
  <c r="BF110" i="18"/>
  <c r="BF111" i="18"/>
  <c r="BF115" i="18"/>
  <c r="BF122" i="18"/>
  <c r="BF129" i="18"/>
  <c r="BF130" i="18"/>
  <c r="BF132" i="18"/>
  <c r="BF140" i="18"/>
  <c r="BF144" i="18"/>
  <c r="BF147" i="18"/>
  <c r="BF148" i="18"/>
  <c r="BF150" i="18"/>
  <c r="BF156" i="18"/>
  <c r="BF183" i="18"/>
  <c r="E48" i="19"/>
  <c r="BF104" i="19"/>
  <c r="BF118" i="19"/>
  <c r="BF120" i="19"/>
  <c r="BF128" i="19"/>
  <c r="BF153" i="19"/>
  <c r="BF156" i="19"/>
  <c r="BF157" i="19"/>
  <c r="BF163" i="19"/>
  <c r="BF165" i="19"/>
  <c r="BF168" i="19"/>
  <c r="BF119" i="20"/>
  <c r="F37" i="3"/>
  <c r="BB57" i="1" s="1"/>
  <c r="F33" i="17"/>
  <c r="AZ72" i="1" s="1"/>
  <c r="J33" i="19"/>
  <c r="AV74" i="1" s="1"/>
  <c r="F36" i="19"/>
  <c r="BC74" i="1" s="1"/>
  <c r="F37" i="2"/>
  <c r="BD55" i="1" s="1"/>
  <c r="F35" i="5"/>
  <c r="AZ59" i="1" s="1"/>
  <c r="F39" i="6"/>
  <c r="BD60" i="1" s="1"/>
  <c r="F39" i="7"/>
  <c r="BD61" i="1" s="1"/>
  <c r="F35" i="2"/>
  <c r="BB55" i="1" s="1"/>
  <c r="F35" i="14"/>
  <c r="BB69" i="1" s="1"/>
  <c r="F36" i="2"/>
  <c r="BC55" i="1" s="1"/>
  <c r="F35" i="3"/>
  <c r="AZ57" i="1" s="1"/>
  <c r="F35" i="4"/>
  <c r="AZ58" i="1" s="1"/>
  <c r="J35" i="6"/>
  <c r="AV60" i="1" s="1"/>
  <c r="F37" i="10"/>
  <c r="AZ65" i="1" s="1"/>
  <c r="J34" i="10"/>
  <c r="AG65" i="1" s="1"/>
  <c r="F41" i="11"/>
  <c r="BD66" i="1" s="1"/>
  <c r="F37" i="15"/>
  <c r="BD70" i="1" s="1"/>
  <c r="F33" i="20"/>
  <c r="AZ75" i="1" s="1"/>
  <c r="F39" i="5"/>
  <c r="BD59" i="1" s="1"/>
  <c r="F37" i="9"/>
  <c r="AZ64" i="1" s="1"/>
  <c r="J37" i="10"/>
  <c r="AV65" i="1" s="1"/>
  <c r="F37" i="13"/>
  <c r="BB68" i="1" s="1"/>
  <c r="F33" i="14"/>
  <c r="AZ69" i="1" s="1"/>
  <c r="J33" i="15"/>
  <c r="AV70" i="1" s="1"/>
  <c r="F33" i="16"/>
  <c r="AZ71" i="1" s="1"/>
  <c r="F37" i="16"/>
  <c r="BD71" i="1" s="1"/>
  <c r="J33" i="17"/>
  <c r="AV72" i="1" s="1"/>
  <c r="F36" i="18"/>
  <c r="BC73" i="1" s="1"/>
  <c r="F38" i="4"/>
  <c r="BC58" i="1" s="1"/>
  <c r="F33" i="18"/>
  <c r="AZ73" i="1" s="1"/>
  <c r="F39" i="13"/>
  <c r="BD68" i="1" s="1"/>
  <c r="J33" i="18"/>
  <c r="AV73" i="1" s="1"/>
  <c r="F33" i="19"/>
  <c r="AZ74" i="1" s="1"/>
  <c r="AS56" i="1"/>
  <c r="AS54" i="1" s="1"/>
  <c r="F38" i="6"/>
  <c r="BC60" i="1" s="1"/>
  <c r="F41" i="8"/>
  <c r="BD63" i="1" s="1"/>
  <c r="F41" i="12"/>
  <c r="BD67" i="1" s="1"/>
  <c r="J33" i="16"/>
  <c r="AV71" i="1" s="1"/>
  <c r="F36" i="17"/>
  <c r="BC72" i="1" s="1"/>
  <c r="J33" i="20"/>
  <c r="AV75" i="1" s="1"/>
  <c r="J37" i="8"/>
  <c r="AV63" i="1" s="1"/>
  <c r="F40" i="9"/>
  <c r="BC64" i="1" s="1"/>
  <c r="F37" i="18"/>
  <c r="BD73" i="1" s="1"/>
  <c r="J33" i="2"/>
  <c r="AV55" i="1" s="1"/>
  <c r="J35" i="3"/>
  <c r="AV57" i="1" s="1"/>
  <c r="F38" i="5"/>
  <c r="BC59" i="1" s="1"/>
  <c r="F37" i="6"/>
  <c r="BB60" i="1" s="1"/>
  <c r="F37" i="8"/>
  <c r="AZ63" i="1" s="1"/>
  <c r="F39" i="9"/>
  <c r="BB64" i="1" s="1"/>
  <c r="F40" i="10"/>
  <c r="BC65" i="1" s="1"/>
  <c r="F40" i="11"/>
  <c r="BC66" i="1" s="1"/>
  <c r="F39" i="12"/>
  <c r="BB67" i="1" s="1"/>
  <c r="F35" i="13"/>
  <c r="AZ68" i="1" s="1"/>
  <c r="F37" i="20"/>
  <c r="BD75" i="1" s="1"/>
  <c r="F33" i="2"/>
  <c r="AZ55" i="1" s="1"/>
  <c r="F38" i="7"/>
  <c r="BC61" i="1" s="1"/>
  <c r="F41" i="9"/>
  <c r="BD64" i="1" s="1"/>
  <c r="F41" i="10"/>
  <c r="BD65" i="1" s="1"/>
  <c r="J35" i="13"/>
  <c r="AV68" i="1" s="1"/>
  <c r="F36" i="15"/>
  <c r="BC70" i="1" s="1"/>
  <c r="F36" i="16"/>
  <c r="BC71" i="1" s="1"/>
  <c r="F37" i="17"/>
  <c r="BD72" i="1" s="1"/>
  <c r="F39" i="3"/>
  <c r="BD57" i="1" s="1"/>
  <c r="F38" i="13"/>
  <c r="BC68" i="1" s="1"/>
  <c r="F33" i="15"/>
  <c r="AZ70" i="1" s="1"/>
  <c r="F37" i="19"/>
  <c r="BD74" i="1" s="1"/>
  <c r="J35" i="5"/>
  <c r="AV59" i="1" s="1"/>
  <c r="F37" i="7"/>
  <c r="BB61" i="1" s="1"/>
  <c r="F39" i="11"/>
  <c r="BB66" i="1" s="1"/>
  <c r="F37" i="14"/>
  <c r="BD69" i="1" s="1"/>
  <c r="F35" i="15"/>
  <c r="BB70" i="1" s="1"/>
  <c r="F35" i="16"/>
  <c r="BB71" i="1" s="1"/>
  <c r="F35" i="17"/>
  <c r="BB72" i="1" s="1"/>
  <c r="F35" i="19"/>
  <c r="BB74" i="1" s="1"/>
  <c r="F39" i="4"/>
  <c r="BD58" i="1" s="1"/>
  <c r="F37" i="5"/>
  <c r="BB59" i="1" s="1"/>
  <c r="F37" i="12"/>
  <c r="AZ67" i="1" s="1"/>
  <c r="F35" i="6"/>
  <c r="AZ60" i="1" s="1"/>
  <c r="F40" i="8"/>
  <c r="BC63" i="1" s="1"/>
  <c r="J37" i="11"/>
  <c r="AV66" i="1" s="1"/>
  <c r="J37" i="12"/>
  <c r="AV67" i="1" s="1"/>
  <c r="J33" i="14"/>
  <c r="AV69" i="1" s="1"/>
  <c r="F35" i="7"/>
  <c r="AZ61" i="1" s="1"/>
  <c r="F35" i="20"/>
  <c r="BB75" i="1" s="1"/>
  <c r="J35" i="7"/>
  <c r="AV61" i="1" s="1"/>
  <c r="F39" i="8"/>
  <c r="BB63" i="1" s="1"/>
  <c r="J37" i="9"/>
  <c r="AV64" i="1" s="1"/>
  <c r="F39" i="10"/>
  <c r="BB65" i="1" s="1"/>
  <c r="F37" i="11"/>
  <c r="AZ66" i="1" s="1"/>
  <c r="F40" i="12"/>
  <c r="BC67" i="1" s="1"/>
  <c r="F36" i="14"/>
  <c r="BC69" i="1" s="1"/>
  <c r="F36" i="20"/>
  <c r="BC75" i="1" s="1"/>
  <c r="F37" i="4"/>
  <c r="BB58" i="1" s="1"/>
  <c r="F35" i="18"/>
  <c r="BB73" i="1" s="1"/>
  <c r="J35" i="4"/>
  <c r="AV58" i="1" s="1"/>
  <c r="F38" i="3"/>
  <c r="BC57" i="1" s="1"/>
  <c r="BK102" i="7" l="1"/>
  <c r="J102" i="7"/>
  <c r="J64" i="7"/>
  <c r="T194" i="4"/>
  <c r="P83" i="20"/>
  <c r="P82" i="20"/>
  <c r="AU75" i="1"/>
  <c r="R85" i="15"/>
  <c r="R84" i="15" s="1"/>
  <c r="R90" i="14"/>
  <c r="R89" i="14" s="1"/>
  <c r="P141" i="7"/>
  <c r="P121" i="7"/>
  <c r="T102" i="7"/>
  <c r="R87" i="6"/>
  <c r="P99" i="5"/>
  <c r="T87" i="17"/>
  <c r="T86" i="17"/>
  <c r="P87" i="16"/>
  <c r="P86" i="16"/>
  <c r="AU71" i="1" s="1"/>
  <c r="T85" i="15"/>
  <c r="T84" i="15" s="1"/>
  <c r="P85" i="15"/>
  <c r="P84" i="15" s="1"/>
  <c r="AU70" i="1" s="1"/>
  <c r="T90" i="14"/>
  <c r="T89" i="14" s="1"/>
  <c r="BK109" i="5"/>
  <c r="J109" i="5"/>
  <c r="J68" i="5"/>
  <c r="T99" i="5"/>
  <c r="T98" i="5" s="1"/>
  <c r="R194" i="4"/>
  <c r="T98" i="4"/>
  <c r="T97" i="4" s="1"/>
  <c r="T651" i="3"/>
  <c r="R83" i="2"/>
  <c r="R82" i="2"/>
  <c r="R83" i="20"/>
  <c r="R82" i="20"/>
  <c r="P90" i="14"/>
  <c r="P89" i="14" s="1"/>
  <c r="AU69" i="1" s="1"/>
  <c r="R651" i="3"/>
  <c r="BK194" i="4"/>
  <c r="J194" i="4" s="1"/>
  <c r="J70" i="4" s="1"/>
  <c r="R98" i="4"/>
  <c r="R97" i="4" s="1"/>
  <c r="P651" i="3"/>
  <c r="P87" i="19"/>
  <c r="P86" i="19"/>
  <c r="AU74" i="1" s="1"/>
  <c r="P87" i="17"/>
  <c r="P86" i="17" s="1"/>
  <c r="AU72" i="1" s="1"/>
  <c r="R115" i="3"/>
  <c r="R114" i="3"/>
  <c r="BK83" i="2"/>
  <c r="J83" i="2"/>
  <c r="J60" i="2" s="1"/>
  <c r="T88" i="18"/>
  <c r="T87" i="18" s="1"/>
  <c r="R102" i="7"/>
  <c r="BK99" i="5"/>
  <c r="T121" i="7"/>
  <c r="P102" i="7"/>
  <c r="P101" i="7"/>
  <c r="AU61" i="1" s="1"/>
  <c r="P114" i="3"/>
  <c r="AU57" i="1" s="1"/>
  <c r="R87" i="19"/>
  <c r="R86" i="19" s="1"/>
  <c r="P88" i="18"/>
  <c r="P87" i="18" s="1"/>
  <c r="AU73" i="1" s="1"/>
  <c r="T115" i="3"/>
  <c r="T114" i="3"/>
  <c r="R88" i="18"/>
  <c r="R87" i="18"/>
  <c r="R87" i="17"/>
  <c r="R86" i="17"/>
  <c r="T87" i="16"/>
  <c r="T86" i="16"/>
  <c r="R141" i="7"/>
  <c r="T87" i="6"/>
  <c r="R109" i="5"/>
  <c r="R98" i="5"/>
  <c r="T83" i="20"/>
  <c r="T82" i="20"/>
  <c r="P109" i="5"/>
  <c r="P194" i="4"/>
  <c r="P97" i="4" s="1"/>
  <c r="AU58" i="1" s="1"/>
  <c r="BK98" i="4"/>
  <c r="J98" i="4"/>
  <c r="J64" i="4" s="1"/>
  <c r="BK651" i="3"/>
  <c r="J651" i="3" s="1"/>
  <c r="J72" i="3" s="1"/>
  <c r="R87" i="16"/>
  <c r="R86" i="16"/>
  <c r="J84" i="2"/>
  <c r="J61" i="2"/>
  <c r="BK115" i="3"/>
  <c r="BK114" i="3"/>
  <c r="J114" i="3" s="1"/>
  <c r="J32" i="3" s="1"/>
  <c r="AG57" i="1" s="1"/>
  <c r="J100" i="5"/>
  <c r="J65" i="5"/>
  <c r="J110" i="5"/>
  <c r="J69" i="5" s="1"/>
  <c r="BK87" i="6"/>
  <c r="J87" i="6"/>
  <c r="J63" i="6"/>
  <c r="J103" i="7"/>
  <c r="J65" i="7"/>
  <c r="BK92" i="8"/>
  <c r="J92" i="8"/>
  <c r="J93" i="9"/>
  <c r="J68" i="9"/>
  <c r="J93" i="10"/>
  <c r="J68" i="10"/>
  <c r="J93" i="12"/>
  <c r="J68" i="12"/>
  <c r="BK87" i="16"/>
  <c r="J87" i="16"/>
  <c r="J60" i="16" s="1"/>
  <c r="BK87" i="17"/>
  <c r="J87" i="17"/>
  <c r="J60" i="17"/>
  <c r="BK88" i="18"/>
  <c r="J88" i="18"/>
  <c r="J60" i="18"/>
  <c r="BK161" i="19"/>
  <c r="J161" i="19" s="1"/>
  <c r="J65" i="19" s="1"/>
  <c r="J195" i="4"/>
  <c r="J71" i="4"/>
  <c r="BK87" i="19"/>
  <c r="J87" i="19"/>
  <c r="J60" i="19"/>
  <c r="BK83" i="20"/>
  <c r="BK82" i="20" s="1"/>
  <c r="J82" i="20" s="1"/>
  <c r="J30" i="20" s="1"/>
  <c r="AG75" i="1" s="1"/>
  <c r="AN75" i="1" s="1"/>
  <c r="J652" i="3"/>
  <c r="J73" i="3"/>
  <c r="J99" i="4"/>
  <c r="J65" i="4"/>
  <c r="J67" i="10"/>
  <c r="J93" i="11"/>
  <c r="J68" i="11" s="1"/>
  <c r="BK90" i="14"/>
  <c r="J90" i="14" s="1"/>
  <c r="J60" i="14" s="1"/>
  <c r="BK85" i="15"/>
  <c r="BK84" i="15"/>
  <c r="J84" i="15" s="1"/>
  <c r="J30" i="15" s="1"/>
  <c r="AG70" i="1" s="1"/>
  <c r="BK214" i="5"/>
  <c r="J214" i="5" s="1"/>
  <c r="J75" i="5" s="1"/>
  <c r="BK121" i="7"/>
  <c r="J121" i="7"/>
  <c r="J67" i="7" s="1"/>
  <c r="BK141" i="7"/>
  <c r="J141" i="7" s="1"/>
  <c r="J70" i="7" s="1"/>
  <c r="BK88" i="13"/>
  <c r="BK87" i="13"/>
  <c r="J87" i="13" s="1"/>
  <c r="J63" i="13" s="1"/>
  <c r="J36" i="6"/>
  <c r="AW60" i="1"/>
  <c r="AT60" i="1"/>
  <c r="AZ62" i="1"/>
  <c r="AV62" i="1" s="1"/>
  <c r="BD62" i="1"/>
  <c r="F38" i="10"/>
  <c r="BA65" i="1" s="1"/>
  <c r="F36" i="13"/>
  <c r="BA68" i="1"/>
  <c r="F34" i="15"/>
  <c r="BA70" i="1" s="1"/>
  <c r="J36" i="7"/>
  <c r="AW61" i="1" s="1"/>
  <c r="AT61" i="1" s="1"/>
  <c r="J34" i="20"/>
  <c r="AW75" i="1"/>
  <c r="AT75" i="1"/>
  <c r="F34" i="16"/>
  <c r="BA71" i="1" s="1"/>
  <c r="J34" i="2"/>
  <c r="AW55" i="1" s="1"/>
  <c r="AT55" i="1" s="1"/>
  <c r="F38" i="8"/>
  <c r="BA63" i="1"/>
  <c r="J38" i="9"/>
  <c r="AW64" i="1"/>
  <c r="AT64" i="1" s="1"/>
  <c r="F38" i="11"/>
  <c r="BA66" i="1"/>
  <c r="F38" i="12"/>
  <c r="BA67" i="1" s="1"/>
  <c r="F34" i="17"/>
  <c r="BA72" i="1" s="1"/>
  <c r="AU62" i="1"/>
  <c r="F34" i="2"/>
  <c r="BA55" i="1"/>
  <c r="J38" i="11"/>
  <c r="AW66" i="1"/>
  <c r="AT66" i="1" s="1"/>
  <c r="J38" i="12"/>
  <c r="AW67" i="1" s="1"/>
  <c r="AT67" i="1" s="1"/>
  <c r="J34" i="14"/>
  <c r="AW69" i="1"/>
  <c r="AT69" i="1" s="1"/>
  <c r="J34" i="15"/>
  <c r="AW70" i="1" s="1"/>
  <c r="AT70" i="1" s="1"/>
  <c r="J34" i="12"/>
  <c r="AG67" i="1"/>
  <c r="J36" i="4"/>
  <c r="AW58" i="1" s="1"/>
  <c r="AT58" i="1" s="1"/>
  <c r="J34" i="16"/>
  <c r="AW71" i="1"/>
  <c r="AT71" i="1" s="1"/>
  <c r="F34" i="18"/>
  <c r="BA73" i="1"/>
  <c r="F36" i="5"/>
  <c r="BA59" i="1" s="1"/>
  <c r="F34" i="19"/>
  <c r="BA74" i="1"/>
  <c r="F36" i="6"/>
  <c r="BA60" i="1" s="1"/>
  <c r="J38" i="8"/>
  <c r="AW63" i="1"/>
  <c r="AT63" i="1"/>
  <c r="F38" i="9"/>
  <c r="BA64" i="1"/>
  <c r="J36" i="13"/>
  <c r="AW68" i="1"/>
  <c r="AT68" i="1" s="1"/>
  <c r="J34" i="19"/>
  <c r="AW74" i="1"/>
  <c r="AT74" i="1"/>
  <c r="J34" i="11"/>
  <c r="AG66" i="1"/>
  <c r="BB62" i="1"/>
  <c r="AX62" i="1"/>
  <c r="J34" i="17"/>
  <c r="AW72" i="1"/>
  <c r="AT72" i="1"/>
  <c r="F34" i="20"/>
  <c r="BA75" i="1" s="1"/>
  <c r="J36" i="5"/>
  <c r="AW59" i="1" s="1"/>
  <c r="AT59" i="1" s="1"/>
  <c r="J38" i="10"/>
  <c r="AW65" i="1"/>
  <c r="AT65" i="1" s="1"/>
  <c r="J34" i="18"/>
  <c r="AW73" i="1" s="1"/>
  <c r="AT73" i="1" s="1"/>
  <c r="F36" i="3"/>
  <c r="BA57" i="1" s="1"/>
  <c r="J34" i="9"/>
  <c r="AG64" i="1"/>
  <c r="F36" i="7"/>
  <c r="BA61" i="1" s="1"/>
  <c r="J34" i="8"/>
  <c r="AG63" i="1"/>
  <c r="F36" i="4"/>
  <c r="BA58" i="1" s="1"/>
  <c r="F34" i="14"/>
  <c r="BA69" i="1"/>
  <c r="BC62" i="1"/>
  <c r="AY62" i="1" s="1"/>
  <c r="J36" i="3"/>
  <c r="AW57" i="1" s="1"/>
  <c r="AT57" i="1" s="1"/>
  <c r="AN67" i="1" l="1"/>
  <c r="R101" i="7"/>
  <c r="BK98" i="5"/>
  <c r="J98" i="5" s="1"/>
  <c r="J32" i="5" s="1"/>
  <c r="AG59" i="1" s="1"/>
  <c r="AN59" i="1" s="1"/>
  <c r="T101" i="7"/>
  <c r="P98" i="5"/>
  <c r="AU59" i="1"/>
  <c r="J43" i="12"/>
  <c r="J39" i="15"/>
  <c r="J41" i="3"/>
  <c r="J43" i="8"/>
  <c r="J43" i="9"/>
  <c r="J43" i="11"/>
  <c r="J39" i="20"/>
  <c r="J63" i="3"/>
  <c r="BK97" i="4"/>
  <c r="J97" i="4" s="1"/>
  <c r="J63" i="4" s="1"/>
  <c r="J99" i="5"/>
  <c r="J64" i="5"/>
  <c r="J67" i="8"/>
  <c r="J43" i="10"/>
  <c r="J59" i="15"/>
  <c r="J85" i="15"/>
  <c r="J60" i="15" s="1"/>
  <c r="BK86" i="16"/>
  <c r="J86" i="16" s="1"/>
  <c r="J59" i="16" s="1"/>
  <c r="BK86" i="17"/>
  <c r="J86" i="17"/>
  <c r="J59" i="17" s="1"/>
  <c r="BK87" i="18"/>
  <c r="J87" i="18" s="1"/>
  <c r="J30" i="18" s="1"/>
  <c r="AG73" i="1" s="1"/>
  <c r="AN73" i="1" s="1"/>
  <c r="BK86" i="19"/>
  <c r="J86" i="19" s="1"/>
  <c r="J59" i="19" s="1"/>
  <c r="J115" i="3"/>
  <c r="J64" i="3"/>
  <c r="J59" i="20"/>
  <c r="J83" i="20"/>
  <c r="J60" i="20" s="1"/>
  <c r="BK101" i="7"/>
  <c r="J101" i="7" s="1"/>
  <c r="J32" i="7" s="1"/>
  <c r="AG61" i="1" s="1"/>
  <c r="AN61" i="1" s="1"/>
  <c r="J88" i="13"/>
  <c r="J64" i="13" s="1"/>
  <c r="BK82" i="2"/>
  <c r="J82" i="2" s="1"/>
  <c r="J59" i="2" s="1"/>
  <c r="BK89" i="14"/>
  <c r="J89" i="14"/>
  <c r="AN65" i="1"/>
  <c r="AN66" i="1"/>
  <c r="AN64" i="1"/>
  <c r="AN63" i="1"/>
  <c r="AN57" i="1"/>
  <c r="AN70" i="1"/>
  <c r="BD56" i="1"/>
  <c r="AG62" i="1"/>
  <c r="J32" i="6"/>
  <c r="AG60" i="1" s="1"/>
  <c r="AN60" i="1" s="1"/>
  <c r="AZ56" i="1"/>
  <c r="AV56" i="1"/>
  <c r="J30" i="14"/>
  <c r="AG69" i="1" s="1"/>
  <c r="AN69" i="1" s="1"/>
  <c r="J32" i="13"/>
  <c r="AG68" i="1"/>
  <c r="AN68" i="1" s="1"/>
  <c r="BB56" i="1"/>
  <c r="AX56" i="1" s="1"/>
  <c r="BC56" i="1"/>
  <c r="AY56" i="1"/>
  <c r="AU56" i="1"/>
  <c r="AU54" i="1" s="1"/>
  <c r="BA62" i="1"/>
  <c r="AW62" i="1"/>
  <c r="AT62" i="1" s="1"/>
  <c r="J41" i="7" l="1"/>
  <c r="J59" i="14"/>
  <c r="J39" i="18"/>
  <c r="J59" i="18"/>
  <c r="J41" i="5"/>
  <c r="J63" i="5"/>
  <c r="J41" i="6"/>
  <c r="J63" i="7"/>
  <c r="J41" i="13"/>
  <c r="J39" i="14"/>
  <c r="AN62" i="1"/>
  <c r="BB54" i="1"/>
  <c r="AX54" i="1" s="1"/>
  <c r="BA56" i="1"/>
  <c r="AW56" i="1"/>
  <c r="AT56" i="1" s="1"/>
  <c r="J30" i="2"/>
  <c r="AG55" i="1"/>
  <c r="BD54" i="1"/>
  <c r="W33" i="1" s="1"/>
  <c r="AZ54" i="1"/>
  <c r="W29" i="1"/>
  <c r="J30" i="16"/>
  <c r="AG71" i="1" s="1"/>
  <c r="AN71" i="1" s="1"/>
  <c r="J32" i="4"/>
  <c r="AG58" i="1"/>
  <c r="AN58" i="1" s="1"/>
  <c r="BC54" i="1"/>
  <c r="W32" i="1"/>
  <c r="J30" i="17"/>
  <c r="AG72" i="1" s="1"/>
  <c r="AN72" i="1" s="1"/>
  <c r="J30" i="19"/>
  <c r="AG74" i="1" s="1"/>
  <c r="AN74" i="1" s="1"/>
  <c r="J39" i="2" l="1"/>
  <c r="J39" i="16"/>
  <c r="J39" i="17"/>
  <c r="J39" i="19"/>
  <c r="AN55" i="1"/>
  <c r="J41" i="4"/>
  <c r="BA54" i="1"/>
  <c r="W30" i="1" s="1"/>
  <c r="AV54" i="1"/>
  <c r="AK29" i="1" s="1"/>
  <c r="W31" i="1"/>
  <c r="AG56" i="1"/>
  <c r="AN56" i="1" s="1"/>
  <c r="AY54" i="1"/>
  <c r="AW54" i="1" l="1"/>
  <c r="AK30" i="1"/>
  <c r="AG54" i="1"/>
  <c r="AK26" i="1" s="1"/>
  <c r="AK35" i="1" s="1"/>
  <c r="AT54" i="1" l="1"/>
  <c r="AN54" i="1" l="1"/>
</calcChain>
</file>

<file path=xl/sharedStrings.xml><?xml version="1.0" encoding="utf-8"?>
<sst xmlns="http://schemas.openxmlformats.org/spreadsheetml/2006/main" count="38021" uniqueCount="4818">
  <si>
    <t>Export Komplet</t>
  </si>
  <si>
    <t>VZ</t>
  </si>
  <si>
    <t>2.0</t>
  </si>
  <si>
    <t>ZAMOK</t>
  </si>
  <si>
    <t>False</t>
  </si>
  <si>
    <t>{42efc733-cc53-49f7-b3e0-7bfaebe880a8}</t>
  </si>
  <si>
    <t>0,01</t>
  </si>
  <si>
    <t>21</t>
  </si>
  <si>
    <t>15</t>
  </si>
  <si>
    <t>REKAPITULACE STAVBY</t>
  </si>
  <si>
    <t>v ---  níže se nacházejí doplnkové a pomocné údaje k sestavám  --- v</t>
  </si>
  <si>
    <t>Návod na vyplnění</t>
  </si>
  <si>
    <t>0,001</t>
  </si>
  <si>
    <t>Kód:</t>
  </si>
  <si>
    <t>201006</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</si>
  <si>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</si>
  <si>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</si>
  <si>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Výstavba bytů U Náhonu – Šenov u Nového Jičína</t>
  </si>
  <si>
    <t>KSO:</t>
  </si>
  <si>
    <t/>
  </si>
  <si>
    <t>CC-CZ:</t>
  </si>
  <si>
    <t>Místo:</t>
  </si>
  <si>
    <t>Šenov u Nového Jičína</t>
  </si>
  <si>
    <t>Datum:</t>
  </si>
  <si>
    <t>10. 11. 2020</t>
  </si>
  <si>
    <t>Zadavatel:</t>
  </si>
  <si>
    <t>IČ:</t>
  </si>
  <si>
    <t>Obec Šenov u Nového Jičína</t>
  </si>
  <si>
    <t>DIČ:</t>
  </si>
  <si>
    <t>Uchazeč:</t>
  </si>
  <si>
    <t>Vyplň údaj</t>
  </si>
  <si>
    <t>Projektant:</t>
  </si>
  <si>
    <t>Ing. Miroslav Havlásek</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</si>
  <si>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</si>
  <si>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</si>
  <si>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</si>
  <si>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</si>
  <si>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</si>
  <si>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</si>
  <si>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</si>
  <si>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</si>
  <si>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</si>
  <si>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</si>
  <si>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</si>
  <si>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</si>
  <si>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</si>
  <si>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</si>
  <si>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</si>
  <si>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</si>
  <si>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</si>
  <si>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</si>
  <si>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</si>
  <si>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</si>
  <si>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</si>
  <si>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</si>
  <si>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</si>
  <si>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</si>
  <si>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</si>
  <si>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</si>
  <si>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</si>
  <si>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</si>
  <si>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</si>
  <si>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</si>
  <si>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</si>
  <si>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</si>
  <si>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</si>
  <si>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</si>
  <si>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</si>
  <si>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</si>
  <si>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</si>
  <si>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</si>
  <si>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</si>
  <si>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</si>
  <si>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</si>
  <si>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</si>
  <si>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</si>
  <si>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</si>
  <si>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01</t>
  </si>
  <si>
    <t>PŘÍPRAVA ÚZEMÍ</t>
  </si>
  <si>
    <t>STA</t>
  </si>
  <si>
    <t>1</t>
  </si>
  <si>
    <t>{127bfa54-73b2-4ba6-b534-7f77ab9d30bc}</t>
  </si>
  <si>
    <t>SO 02</t>
  </si>
  <si>
    <t>BYTOVÝ DŮM</t>
  </si>
  <si>
    <t>{676a2e12-569a-4610-baa2-047c40926ebf}</t>
  </si>
  <si>
    <t>D.1.1</t>
  </si>
  <si>
    <t>Architektonicko-stavební a stavebně konstrukční řešení</t>
  </si>
  <si>
    <t>Soupis</t>
  </si>
  <si>
    <t>2</t>
  </si>
  <si>
    <t>{60c1b7b7-06c6-4001-af35-ec5c9bed45cf}</t>
  </si>
  <si>
    <t>D.1.4.1</t>
  </si>
  <si>
    <t>ZTI</t>
  </si>
  <si>
    <t>{e2152ad3-ca5a-48c2-84e2-8f547f61084b}</t>
  </si>
  <si>
    <t>D.1.4.2</t>
  </si>
  <si>
    <t>ÚT + Chlazení</t>
  </si>
  <si>
    <t>{97d057d3-9138-4fd1-81f7-0a9c4a5b57ef}</t>
  </si>
  <si>
    <t>D.1.4.3</t>
  </si>
  <si>
    <t>VZT</t>
  </si>
  <si>
    <t>{b23937e1-7c06-425d-8a32-02c4d8b45087}</t>
  </si>
  <si>
    <t>D.1.4.4</t>
  </si>
  <si>
    <t>Silnoproud</t>
  </si>
  <si>
    <t>{49d24104-abe8-4183-98a0-fb500c539768}</t>
  </si>
  <si>
    <t>D.1.4.5</t>
  </si>
  <si>
    <t>Slaboproud</t>
  </si>
  <si>
    <t>{2f02105e-f33f-4b88-ac15-299dcd4652c0}</t>
  </si>
  <si>
    <t>01</t>
  </si>
  <si>
    <t>SK</t>
  </si>
  <si>
    <t>3</t>
  </si>
  <si>
    <t>{34d3ecc0-d0b7-4afe-af6d-cab2f4490cc3}</t>
  </si>
  <si>
    <t>02</t>
  </si>
  <si>
    <t>trasy</t>
  </si>
  <si>
    <t>{6a7b9b21-7db1-442b-bdda-08d069b27fb0}</t>
  </si>
  <si>
    <t>03</t>
  </si>
  <si>
    <t>Aktivní prvky</t>
  </si>
  <si>
    <t>{3e2730db-c97a-4f0f-929d-65040b4cfb04}</t>
  </si>
  <si>
    <t>04</t>
  </si>
  <si>
    <t>PZTS+EPS</t>
  </si>
  <si>
    <t>{1f9341e3-3037-4779-b029-646ba1474161}</t>
  </si>
  <si>
    <t>05</t>
  </si>
  <si>
    <t>{ba55172c-3879-4146-b5e6-0ed8325c1840}</t>
  </si>
  <si>
    <t>D.2</t>
  </si>
  <si>
    <t>Výtah</t>
  </si>
  <si>
    <t>{ac624cf5-2205-417d-92ad-f073518cd89f}</t>
  </si>
  <si>
    <t>SO 03</t>
  </si>
  <si>
    <t>ZPEVNĚNÉ PLOCHY A PŘÍJEZDOVÁ KOMUNIKACE, MOBILIÁŘ</t>
  </si>
  <si>
    <t>{779e57ba-b614-42c4-99b2-a821ebf0fb81}</t>
  </si>
  <si>
    <t>SO 04</t>
  </si>
  <si>
    <t>DEŠŤOVÁ KANALIZACE A VSAKOVÁNÍ</t>
  </si>
  <si>
    <t>{0f27e92d-8ccf-49a8-8c89-dc9a394f16ef}</t>
  </si>
  <si>
    <t>SO 05</t>
  </si>
  <si>
    <t>SPLAŠKOVÁ KANALIZACE</t>
  </si>
  <si>
    <t>{79174443-0b87-4eb9-9c4e-23c08fa16bd5}</t>
  </si>
  <si>
    <t>SO 06</t>
  </si>
  <si>
    <t>PŘÍPOJKA VODY</t>
  </si>
  <si>
    <t>{b17ecfb5-ad34-4af8-a3c4-75809b95de83}</t>
  </si>
  <si>
    <t>SO 07</t>
  </si>
  <si>
    <t>TERÉNNÍ A SADOVÉ ÚPRAVY</t>
  </si>
  <si>
    <t>{0756ecb8-7b12-447d-8837-23dfa28cd2aa}</t>
  </si>
  <si>
    <t>SO 08</t>
  </si>
  <si>
    <t>OPLOCENÍ</t>
  </si>
  <si>
    <t>{0b9b57ea-4699-418a-9110-6b15ea3b87fe}</t>
  </si>
  <si>
    <t>VRN</t>
  </si>
  <si>
    <t>VEDLEJŠÍ A OSTATNÍ NÁKLADY</t>
  </si>
  <si>
    <t>{618b3677-b5a7-4e95-a4ab-31862fcba40f}</t>
  </si>
  <si>
    <t>KRYCÍ LIST SOUPISU PRACÍ</t>
  </si>
  <si>
    <t>Objekt:</t>
  </si>
  <si>
    <t>SO 01 - PŘÍPRAVA ÚZEMÍ</t>
  </si>
  <si>
    <t>REKAPITULACE ČLENĚNÍ SOUPISU PRACÍ</t>
  </si>
  <si>
    <t>Kód dílu - Popis</t>
  </si>
  <si>
    <t>Cena celkem [CZK]</t>
  </si>
  <si>
    <t>-1</t>
  </si>
  <si>
    <t>HSV - Práce a dodávky HSV</t>
  </si>
  <si>
    <t xml:space="preserve">    1 - Zemní práce</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</si>
  <si>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</si>
  <si>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</si>
  <si>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</si>
  <si>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</si>
  <si>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</si>
  <si>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</si>
  <si>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</si>
  <si>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</si>
  <si>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</si>
  <si>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</si>
  <si>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</si>
  <si>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</si>
  <si>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</si>
  <si>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</si>
  <si>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</si>
  <si>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</si>
  <si>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</si>
  <si>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</si>
  <si>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</si>
  <si>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111211231</t>
  </si>
  <si>
    <t>Snesení větví stromů na hromady nebo naložení na dopravní prostředek listnatých v rovině nebo ve svahu do 1:3, průměru kmene do 30 cm</t>
  </si>
  <si>
    <t>kus</t>
  </si>
  <si>
    <t>CS ÚRS 2020 02</t>
  </si>
  <si>
    <t>4</t>
  </si>
  <si>
    <t>-588183899</t>
  </si>
  <si>
    <t>PSC</t>
  </si>
  <si>
    <t xml:space="preserve">Poznámka k souboru cen:_x000D_
1. V ceně jsou započteny snesení křovin na hromady._x000D_
2. Měrná jednotka je 1 strom._x000D_
</t>
  </si>
  <si>
    <t>111211232</t>
  </si>
  <si>
    <t>Snesení větví stromů na hromady nebo naložení na dopravní prostředek listnatých v rovině nebo ve svahu do 1:3, průměru kmene přes 30 cm</t>
  </si>
  <si>
    <t>-115499446</t>
  </si>
  <si>
    <t>111251101</t>
  </si>
  <si>
    <t>Odstranění křovin a stromů s odstraněním kořenů strojně průměru kmene do 100 mm v rovině nebo ve svahu sklonu terénu do 1:5, při celkové ploše do 100 m2</t>
  </si>
  <si>
    <t>m2</t>
  </si>
  <si>
    <t>-1149354003</t>
  </si>
  <si>
    <t xml:space="preserve">Poznámka k souboru cen:_x000D_
1. V ceně jsou započteny i náklady na případné nutné odklizení křovin a stromů na hromady na vzdálenost do 50 m, nebo naložení na dopravní prostředek._x000D_
2. Průměr kmenů stromů (křovin) se měří 0,15 m nad přilehlým terénem._x000D_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staveniště._x000D_
</t>
  </si>
  <si>
    <t>VV</t>
  </si>
  <si>
    <t>"keře" 30</t>
  </si>
  <si>
    <t>"lísky" 15</t>
  </si>
  <si>
    <t>Součet</t>
  </si>
  <si>
    <t>112101101</t>
  </si>
  <si>
    <t>Odstranění stromů s odřezáním kmene a s odvětvením listnatých, průměru kmene přes 100 do 300 mm</t>
  </si>
  <si>
    <t>1712903063</t>
  </si>
  <si>
    <t xml:space="preserve">Poznámka k souboru cen:_x000D_
1. Ceny jsou určeny pro odstranění stromů v rámci přípravy staveniště._x000D_
2. Ceny lze použít i pro odstranění stromů ze sesuté zeminy, vývratů a polomů._x000D_
3. V ceně jsou započteny i náklady na případné nutné odklizení kmene a větví odděleně na vzdálenost do 50 m nebo s naložením na dopravní prostředek._x000D_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terénu._x000D_
5. Ceny nelze užít v případě, kdy je nutné odstraňování stromu po částech; tyto práce lze oceňovat příslušnými cenami katalogu 823-1 Plochy a úprava území._x000D_
</t>
  </si>
  <si>
    <t>5</t>
  </si>
  <si>
    <t>112101102</t>
  </si>
  <si>
    <t>Odstranění stromů s odřezáním kmene a s odvětvením listnatých, průměru kmene přes 300 do 500 mm</t>
  </si>
  <si>
    <t>344073672</t>
  </si>
  <si>
    <t>6</t>
  </si>
  <si>
    <t>112251101</t>
  </si>
  <si>
    <t>Odstranění pařezů strojně s jejich vykopáním, vytrháním nebo odstřelením průměru přes 100 do 300 mm</t>
  </si>
  <si>
    <t>1066231507</t>
  </si>
  <si>
    <t xml:space="preserve">Poznámka k souboru cen:_x000D_
1. Ceny lze použít i pro odstranění pařezů ze sesuté zeminy, vývratů a polomů._x000D_
2. V ceně jsou započteny i náklady na případné nutné odklizení pařezů na hromady na vzdálenost do 50 m nebo naložení na dopravní prostředek._x000D_
3. Mají-li se odstraňovat pařezy z pokáceného souvislého lesního porostu, lze počet pařezů stanovit s přihlédnutím k tabulce v příloze č. 2._x000D_
4. Zásyp jam po pařezech se oceňuje cenami souboru cen 174 2.. Zásyp jam po pařezech._x000D_
5. Průměr pařezu se měří v místě řezu kmene na základě dvojího na sebe kolmého měření a následného zprůměrování naměřených hodnot._x000D_
</t>
  </si>
  <si>
    <t>7</t>
  </si>
  <si>
    <t>112251102</t>
  </si>
  <si>
    <t>Odstranění pařezů strojně s jejich vykopáním, vytrháním nebo odstřelením průměru přes 300 do 500 mm</t>
  </si>
  <si>
    <t>1336828968</t>
  </si>
  <si>
    <t>8</t>
  </si>
  <si>
    <t>113107163</t>
  </si>
  <si>
    <t>Odstranění podkladů nebo krytů strojně plochy jednotlivě přes 50 m2 do 200 m2 s přemístěním hmot na skládku na vzdálenost do 20 m nebo s naložením na dopravní prostředek z kameniva hrubého drceného, o tl. vrstvy přes 200 do 300 mm</t>
  </si>
  <si>
    <t>-12924658</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</si>
  <si>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</si>
  <si>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9</t>
  </si>
  <si>
    <t>113107182</t>
  </si>
  <si>
    <t>Odstranění podkladů nebo krytů strojně plochy jednotlivě přes 50 m2 do 200 m2 s přemístěním hmot na skládku na vzdálenost do 20 m nebo s naložením na dopravní prostředek živičných, o tl. vrstvy přes 50 do 100 mm</t>
  </si>
  <si>
    <t>1796240924</t>
  </si>
  <si>
    <t>10</t>
  </si>
  <si>
    <t>113107223</t>
  </si>
  <si>
    <t>Odstranění podkladů nebo krytů strojně plochy jednotlivě přes 200 m2 s přemístěním hmot na skládku na vzdálenost do 20 m nebo s naložením na dopravní prostředek z kameniva hrubého drceného, o tl. vrstvy přes 200 do 300 mm</t>
  </si>
  <si>
    <t>724832836</t>
  </si>
  <si>
    <t>11</t>
  </si>
  <si>
    <t>121151124</t>
  </si>
  <si>
    <t>Sejmutí ornice strojně při souvislé ploše přes 500 m2, tl. vrstvy přes 200 do 250 mm</t>
  </si>
  <si>
    <t>1402192523</t>
  </si>
  <si>
    <t xml:space="preserve">Poznámka k souboru cen:_x000D_
1. V cenách jsou započteny i náklady na_x000D_
a) naložení sejmuté ornice na dopravní prostředek._x000D_
b) vodorovné přemístění na hromady v místě upotřebení nebo na dočasné či trvalé skládky na vzdálenost do 50 m a se složením._x000D_
2. Ceny lze použít i pro sejmutí podorničí._x000D_
3. V cenách nejsou započteny náklady na odstranění nevhodných přimísenin (kamenů, kořenů apod.); tyto práce se ocení individuálně._x000D_
</t>
  </si>
  <si>
    <t>12</t>
  </si>
  <si>
    <t>122251104</t>
  </si>
  <si>
    <t>Odkopávky a prokopávky nezapažené strojně v hornině třídy těžitelnosti I skupiny 3 přes 100 do 500 m3</t>
  </si>
  <si>
    <t>m3</t>
  </si>
  <si>
    <t>-42504309</t>
  </si>
  <si>
    <t xml:space="preserve">Poznámka k souboru cen:_x000D_
1. V cenách jsou započteny i náklady na přehození výkopku na vzdálenost do 3 m nebo naložení na dopravní prostředek._x000D_
</t>
  </si>
  <si>
    <t>350*0,5</t>
  </si>
  <si>
    <t>(240+80)*0,2</t>
  </si>
  <si>
    <t>13</t>
  </si>
  <si>
    <t>129951123</t>
  </si>
  <si>
    <t>Bourání konstrukcí v odkopávkách a prokopávkách strojně s přemístěním suti na hromady na vzdálenost do 20 m nebo s naložením na dopravní prostředek z betonu železového nebo předpjatého</t>
  </si>
  <si>
    <t>1352347742</t>
  </si>
  <si>
    <t xml:space="preserve">Poznámka k souboru cen:_x000D_
1. Ceny jsou určeny pouze pro bourání konstrukcí ze zdiva nebo z betonu ve výkopišti při provádění zemních prací, jsou-li zdiva nebo beton obklopeny horninou nebo sypaninou tak, že k nim není bez vykopávky přístup._x000D_
2. Ceny nelze použít pro bourání konstrukcí ze zdiva nebo betonu jako pro samostatnou stavební práci, i když jsou bourané konstrukce pod úrovní terénu, jako např. zdi, stropy a klenby v suterénu._x000D_
3.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rozprostření._x000D_
4. Ceny nelze použít pro bourání konstrukcí pod vodou; toto bourání se ocení individuálně._x000D_
5. Objem vybouraného materiálu pro přemístění se rovná objemu konstrukcí před rozbouráním._x000D_
6. Vzdálenost vodorovného přemístění se určuje od těžiště původní konstrukce do těžiště skládky._x000D_
</t>
  </si>
  <si>
    <t>"V místě budovy" 15*0,4*1,5</t>
  </si>
  <si>
    <t>"pod zpevněnými plochami" 115*0,4*0,5</t>
  </si>
  <si>
    <t>14</t>
  </si>
  <si>
    <t>162201401</t>
  </si>
  <si>
    <t>Vodorovné přemístění větví, kmenů nebo pařezů s naložením, složením a dopravou do 1000 m větví stromů listnatých, průměru kmene přes 100 do 300 mm</t>
  </si>
  <si>
    <t>1903181114</t>
  </si>
  <si>
    <t xml:space="preserve">Poznámka k souboru cen:_x000D_
1. Průměr kmene i pařezu se měří v místě řezu._x000D_
2. Měrná jednotka kus je 1 strom._x000D_
</t>
  </si>
  <si>
    <t>162201402</t>
  </si>
  <si>
    <t>Vodorovné přemístění větví, kmenů nebo pařezů s naložením, složením a dopravou do 1000 m větví stromů listnatých, průměru kmene přes 300 do 500 mm</t>
  </si>
  <si>
    <t>-1244038275</t>
  </si>
  <si>
    <t>16</t>
  </si>
  <si>
    <t>162201411</t>
  </si>
  <si>
    <t>Vodorovné přemístění větví, kmenů nebo pařezů s naložením, složením a dopravou do 1000 m kmenů stromů listnatých, průměru přes 100 do 300 mm</t>
  </si>
  <si>
    <t>1810921998</t>
  </si>
  <si>
    <t>17</t>
  </si>
  <si>
    <t>162201412</t>
  </si>
  <si>
    <t>Vodorovné přemístění větví, kmenů nebo pařezů s naložením, složením a dopravou do 1000 m kmenů stromů listnatých, průměru přes 300 do 500 mm</t>
  </si>
  <si>
    <t>-576006213</t>
  </si>
  <si>
    <t>18</t>
  </si>
  <si>
    <t>162201421</t>
  </si>
  <si>
    <t>Vodorovné přemístění větví, kmenů nebo pařezů s naložením, složením a dopravou do 1000 m pařezů kmenů, průměru přes 100 do 300 mm</t>
  </si>
  <si>
    <t>1760101821</t>
  </si>
  <si>
    <t>19</t>
  </si>
  <si>
    <t>162201422</t>
  </si>
  <si>
    <t>Vodorovné přemístění větví, kmenů nebo pařezů s naložením, složením a dopravou do 1000 m pařezů kmenů, průměru přes 300 do 500 mm</t>
  </si>
  <si>
    <t>1029000223</t>
  </si>
  <si>
    <t>20</t>
  </si>
  <si>
    <t>162301501</t>
  </si>
  <si>
    <t>Vodorovné přemístění smýcených křovin do průměru kmene 100 mm na vzdálenost do 5 000 m</t>
  </si>
  <si>
    <t>1705863252</t>
  </si>
  <si>
    <t xml:space="preserve">Poznámka k souboru cen:_x000D_
1. Ceny nelze použít pro přemístění křovin do 50 m; toto přemístění je započteno v cenách souborů cen Odstranění křovin a stromů části A 01._x000D_
2. V cenách jsou započteny i náklady na složení křovin z dopravního prostředku do hromad na stanoveném místě._x000D_
</t>
  </si>
  <si>
    <t>162301931</t>
  </si>
  <si>
    <t>Vodorovné přemístění větví, kmenů nebo pařezů s naložením, složením a dopravou Příplatek k cenám za každých dalších i započatých 1000 m přes 1000 m větví stromů listnatých, průměru kmene přes 100 do 300 mm</t>
  </si>
  <si>
    <t>-1164194259</t>
  </si>
  <si>
    <t>10*9 'Přepočtené koeficientem množství</t>
  </si>
  <si>
    <t>22</t>
  </si>
  <si>
    <t>162301932</t>
  </si>
  <si>
    <t>Vodorovné přemístění větví, kmenů nebo pařezů s naložením, složením a dopravou Příplatek k cenám za každých dalších i započatých 1000 m přes 1000 m větví stromů listnatých, průměru kmene přes 300 do 500 mm</t>
  </si>
  <si>
    <t>-647401138</t>
  </si>
  <si>
    <t>9*9 'Přepočtené koeficientem množství</t>
  </si>
  <si>
    <t>23</t>
  </si>
  <si>
    <t>162301951</t>
  </si>
  <si>
    <t>Vodorovné přemístění větví, kmenů nebo pařezů s naložením, složením a dopravou Příplatek k cenám za každých dalších i započatých 1000 m přes 1000 m kmenů stromů listnatých, o průměru přes 100 do 300 mm</t>
  </si>
  <si>
    <t>1527235376</t>
  </si>
  <si>
    <t>24</t>
  </si>
  <si>
    <t>162301952</t>
  </si>
  <si>
    <t>Vodorovné přemístění větví, kmenů nebo pařezů s naložením, složením a dopravou Příplatek k cenám za každých dalších i započatých 1000 m přes 1000 m kmenů stromů listnatých, o průměru přes 300 do 500 mm</t>
  </si>
  <si>
    <t>-1648451817</t>
  </si>
  <si>
    <t>25</t>
  </si>
  <si>
    <t>162301971</t>
  </si>
  <si>
    <t>Vodorovné přemístění větví, kmenů nebo pařezů s naložením, složením a dopravou Příplatek k cenám za každých dalších i započatých 1000 m přes 1000 m pařezů kmenů, průměru přes 100 do 300 mm</t>
  </si>
  <si>
    <t>-1457858277</t>
  </si>
  <si>
    <t>26</t>
  </si>
  <si>
    <t>162301972</t>
  </si>
  <si>
    <t>Vodorovné přemístění větví, kmenů nebo pařezů s naložením, složením a dopravou Příplatek k cenám za každých dalších i započatých 1000 m přes 1000 m pařezů kmenů, průměru přes 300 do 500 mm</t>
  </si>
  <si>
    <t>-858629852</t>
  </si>
  <si>
    <t>27</t>
  </si>
  <si>
    <t>162301981</t>
  </si>
  <si>
    <t>Vodorovné přemístění smýcených křovin Příplatek k ceně za každých dalších i započatých 1 000 m</t>
  </si>
  <si>
    <t>-325580266</t>
  </si>
  <si>
    <t>45*5 'Přepočtené koeficientem množství</t>
  </si>
  <si>
    <t>28</t>
  </si>
  <si>
    <t>162351103</t>
  </si>
  <si>
    <t>Vodorovné přemístění výkopku nebo sypaniny po suchu na obvyklém dopravním prostředku, bez naložení výkopku, avšak se složením bez rozhrnutí z horniny třídy těžitelnosti I skupiny 1 až 3 na vzdálenost přes 50 do 500 m</t>
  </si>
  <si>
    <t>315212859</t>
  </si>
  <si>
    <t xml:space="preserve">Poznámka k souboru cen:_x000D_
1. Přemísťuje-li se výkopek z dočasných skládek vzdálených do 50 m, neoceňuje se nakládání výkopku, i když se provádí. Toto ustanovení neplatí, vylučuje-li projekt použití dozeru._x000D_
2. Ceny nelze použít, předepisuje-li projekt přemístit výkopek na místo nepřístupné obvyklým dopravním prostředkům; toto přemístění se oceňuje individuálně._x000D_
</t>
  </si>
  <si>
    <t>"ornice na stavbě" 930*0,66*0,25</t>
  </si>
  <si>
    <t>"odkop na stavbě" 239</t>
  </si>
  <si>
    <t>29</t>
  </si>
  <si>
    <t>162751117</t>
  </si>
  <si>
    <t>Vodorovné přemístění výkopku nebo sypaniny po suchu na obvyklém dopravním prostředku, bez naložení výkopku, avšak se složením bez rozhrnutí z horniny třídy těžitelnosti I skupiny 1 až 3 na vzdálenost přes 9 000 do 10 000 m</t>
  </si>
  <si>
    <t>-535635676</t>
  </si>
  <si>
    <t>"ornice" 500*0,25</t>
  </si>
  <si>
    <t>"beton" 32</t>
  </si>
  <si>
    <t>30</t>
  </si>
  <si>
    <t>171151103</t>
  </si>
  <si>
    <t>Uložení sypanin do násypů strojně s rozprostřením sypaniny ve vrstvách a s hrubým urovnáním zhutněných z hornin soudržných jakékoliv třídy těžitelnosti</t>
  </si>
  <si>
    <t>1355619021</t>
  </si>
  <si>
    <t xml:space="preserve">Poznámka k souboru cen:_x000D_
1. Ceny lze použít i pro uložení sypaniny s předepsaným zhutněním na trvalé skládky, do koryt vodotečí a do prohlubní terénu._x000D_
2. Cenu 25-1101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nelze použít:_x000D_
a) pro uložení sypaniny do hrází; uložení netříděné sypaniny do hrází se oceňuje cenami souboru cen 171 uložení netříděných sypanin do hrází,_x000D_
b) pro uložení sypaniny do ochranných valů nebo těch jejich částí, jejichž šířka je menší než 3 m. Toto uložení se oceňuje cenami souboru cen 175 Obsyp objektů._x000D_
4. V cenách není započteno hutnění boků násypů. Toto hutnění se oceňuje cenami souboru cen 171 15-11 Hutnění boků násypů z hornin soudržných a sypkých._x000D_
</t>
  </si>
  <si>
    <t>31</t>
  </si>
  <si>
    <t>171251101</t>
  </si>
  <si>
    <t>Uložení sypanin do násypů strojně s rozprostřením sypaniny ve vrstvách a s hrubým urovnáním nezhutněných jakékoliv třídy těžitelnosti</t>
  </si>
  <si>
    <t>1884610279</t>
  </si>
  <si>
    <t>32</t>
  </si>
  <si>
    <t>171251201</t>
  </si>
  <si>
    <t>Uložení sypaniny na skládky nebo meziskládky bez hutnění s upravením uložené sypaniny do předepsaného tvaru</t>
  </si>
  <si>
    <t>-134047859</t>
  </si>
  <si>
    <t xml:space="preserve">Poznámka k souboru cen:_x000D_
1. Cena je určena i pro:_x000D_
a) zasypání koryt vodotečí a prohlubní v terénu bez předepsaného zhutnění sypaniny,_x000D_
b) uložení výkopku pod vodou do prohlubní ve dně vodotečí nebo nádrží._x000D_
2. Cenu nelze použít pro uložení výkopku nebo ornice na trvalé skládky s předepsaným zhutněním; toto uložení výkopku se oceňuje cenami souboru cen 171 . . Uložení sypaniny do násypů._x000D_
3. V ceně jsou započteny i náklady na rozprostření sypaniny ve vrstvách s hrubým urovnáním na skládce._x000D_
4. V ceně nejsou započteny náklady na získání skládek ani na poplatky za skládku._x000D_
5. Množství jednotek uložení výkopku (sypaniny) se určí v m3 uloženého výkopku (sypaniny), v rostlém stavu zpravidla ve výkopišti._x000D_
</t>
  </si>
  <si>
    <t>33</t>
  </si>
  <si>
    <t>181351114</t>
  </si>
  <si>
    <t>Rozprostření a urovnání ornice v rovině nebo ve svahu sklonu do 1:5 strojně při souvislé ploše přes 500 m2, tl. vrstvy přes 200 do 250 mm</t>
  </si>
  <si>
    <t>846730854</t>
  </si>
  <si>
    <t xml:space="preserve">Poznámka k souboru cen:_x000D_
1. V ceně jsou započteny i náklady na případné nutné přemístění hromad nebo dočasných skládek na místo spotřeby ze vzdálenosti do 50 m._x000D_
2. V ceně nejsou započteny náklady na získání ornice; tyto se oceňují cenami souboru cen 121 Sejmutí ornice._x000D_
</t>
  </si>
  <si>
    <t>34</t>
  </si>
  <si>
    <t>181901101</t>
  </si>
  <si>
    <t xml:space="preserve">Měření únosnosti pláně – statická zkouška </t>
  </si>
  <si>
    <t>-1615383356</t>
  </si>
  <si>
    <t>35</t>
  </si>
  <si>
    <t>181951112</t>
  </si>
  <si>
    <t>Úprava pláně vyrovnáním výškových rozdílů strojně v hornině třídy těžitelnosti I, skupiny 1 až 3 se zhutněním</t>
  </si>
  <si>
    <t>-419066306</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</si>
  <si>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šířky do 3 m přerušujících svahy, pro urovnání dna silničních a železničních příkopů pro jakoukoliv šířku dna; toto urovnání se oceňuje cenami souboru cen 182 Svahování._x000D_
3. Urovnání ploch ve sklonu přes 1 : 5 se oceňuje cenami souboru cen 182 Svahování trvalých svahů do projektovaných profilů strojně._x000D_
4. Ceny se zhutněním jsou určeny pro jakoukoliv míru zhutnění._x000D_
</t>
  </si>
  <si>
    <t>997</t>
  </si>
  <si>
    <t>Přesun sutě</t>
  </si>
  <si>
    <t>36</t>
  </si>
  <si>
    <t>997013501</t>
  </si>
  <si>
    <t>Odvoz suti a vybouraných hmot na skládku nebo meziskládku se složením, na vzdálenost do 1 km</t>
  </si>
  <si>
    <t>t</t>
  </si>
  <si>
    <t>887923325</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</si>
  <si>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</si>
  <si>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37</t>
  </si>
  <si>
    <t>997013509</t>
  </si>
  <si>
    <t>Odvoz suti a vybouraných hmot na skládku nebo meziskládku se složením, na vzdálenost Příplatek k ceně za každý další i započatý 1 km přes 1 km</t>
  </si>
  <si>
    <t>-1761574340</t>
  </si>
  <si>
    <t>158,4*9 'Přepočtené koeficientem množství</t>
  </si>
  <si>
    <t>38</t>
  </si>
  <si>
    <t>997013862</t>
  </si>
  <si>
    <t>Poplatek za uložení stavebního odpadu na recyklační skládce (skládkovné) z armovaného betonu zatříděného do Katalogu odpadů pod kódem 17 01 01</t>
  </si>
  <si>
    <t>-1581057233</t>
  </si>
  <si>
    <t xml:space="preserve">Poznámka k souboru cen:_x000D_
1. Ceny uvedené v souboru cen je doporučeno upravit podle aktuálních cen místně příslušné skládky odpadů._x000D_
2. Uložení odpadů neuvedených v souboru cen se oceňuje individuálně._x000D_
</t>
  </si>
  <si>
    <t>"beton" 32*2,45</t>
  </si>
  <si>
    <t>39</t>
  </si>
  <si>
    <t>997013873</t>
  </si>
  <si>
    <t>Poplatek za uložení stavebního odpadu na recyklační skládce (skládkovné) zeminy a kamení zatříděného do Katalogu odpadů pod kódem 17 05 04</t>
  </si>
  <si>
    <t>-1644135004</t>
  </si>
  <si>
    <t>158,4-17,6</t>
  </si>
  <si>
    <t>40</t>
  </si>
  <si>
    <t>997013875</t>
  </si>
  <si>
    <t>Poplatek za uložení stavebního odpadu na recyklační skládce (skládkovné) asfaltového bez obsahu dehtu zatříděného do Katalogu odpadů pod kódem 17 03 02</t>
  </si>
  <si>
    <t>1761434979</t>
  </si>
  <si>
    <t>A3</t>
  </si>
  <si>
    <t>vinyl 1.NP</t>
  </si>
  <si>
    <t>201,41</t>
  </si>
  <si>
    <t>A1</t>
  </si>
  <si>
    <t>dlažba spol.p. 1.NP</t>
  </si>
  <si>
    <t>105,01</t>
  </si>
  <si>
    <t>A2</t>
  </si>
  <si>
    <t>dlažba hyg.z. 1.NP</t>
  </si>
  <si>
    <t>34,79</t>
  </si>
  <si>
    <t>B1</t>
  </si>
  <si>
    <t>dlažba spol.p. 2.NP</t>
  </si>
  <si>
    <t>85,33</t>
  </si>
  <si>
    <t>B2</t>
  </si>
  <si>
    <t>dlažba v hyg.m. 2.NP</t>
  </si>
  <si>
    <t>31,19</t>
  </si>
  <si>
    <t>B3</t>
  </si>
  <si>
    <t>vinyl 2.NP</t>
  </si>
  <si>
    <t>208,97</t>
  </si>
  <si>
    <t>SO 02 - BYTOVÝ DŮM</t>
  </si>
  <si>
    <t>Soupis:</t>
  </si>
  <si>
    <t>D.1.1 - Architektonicko-stavební a stavebně konstrukční řešení</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</si>
  <si>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</si>
  <si>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</si>
  <si>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</si>
  <si>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</si>
  <si>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</si>
  <si>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</si>
  <si>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</si>
  <si>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</si>
  <si>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</si>
  <si>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</si>
  <si>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</si>
  <si>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725 - Zdravotechnika - zařizovací předměty</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</si>
  <si>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</si>
  <si>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</si>
  <si>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</si>
  <si>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</si>
  <si>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</si>
  <si>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</si>
  <si>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</si>
  <si>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</si>
  <si>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</si>
  <si>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</si>
  <si>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</si>
  <si>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782 - Dokončovací práce - obklady z kamene</t>
  </si>
  <si>
    <t xml:space="preserve">    783 - Dokončovací práce - nátěry</t>
  </si>
  <si>
    <t xml:space="preserve">    784 - Dokončovací práce - malby a tapety</t>
  </si>
  <si>
    <t xml:space="preserve">    786 - Dokončovací práce - čalounické úpravy</t>
  </si>
  <si>
    <t>131213101</t>
  </si>
  <si>
    <t>Hloubení jam ručně zapažených i nezapažených s urovnáním dna do předepsaného profilu a spádu v hornině třídy těžitelnosti I skupiny 3 soudržných</t>
  </si>
  <si>
    <t>1564175344</t>
  </si>
  <si>
    <t xml:space="preserve">Poznámka k souboru cen:_x000D_
1. V cenách jsou započteny i náklady na přehození výkopku na přilehlém terénu na vzdálenost do 3 m od okraje jámy nebo naložení na dopravní prostředek._x000D_
</t>
  </si>
  <si>
    <t>0,3*0,45*0,8*5</t>
  </si>
  <si>
    <t>131251105</t>
  </si>
  <si>
    <t>Hloubení nezapažených jam a zářezů strojně s urovnáním dna do předepsaného profilu a spádu v hornině třídy těžitelnosti I skupiny 3 přes 500 do 1 000 m3</t>
  </si>
  <si>
    <t>-262204750</t>
  </si>
  <si>
    <t xml:space="preserve">Poznámka k souboru cen:_x000D_
1. Hloubení nezapažených jam hloubky přes 16 m se oceňuje individuálně._x000D_
2. V cenách jsou započteny i náklady na případné nutné přemístění výkopku ve výkopišti a na přehození výkopku na přilehlém terénu na vzdálenost do 3 m od okraje jámy nebo naložení na dopravní prostředek._x000D_
</t>
  </si>
  <si>
    <t>"odměřeno z v.č. D.1.1 - 02</t>
  </si>
  <si>
    <t>68,9*(0,95+0,8+1,4+1)/4-22,2*(0,95+0,8+1,4+1)/4*(0,95+0,8+1,4+1)/4/2/2</t>
  </si>
  <si>
    <t>465*(1,75+0,9+1,4+2,24)/4-92*(1,75+0,9+1,4+2,24)/4*(1,75+0,9+1,4+2,24)/4/2/2</t>
  </si>
  <si>
    <t>-(33,48*1,7+3,665*7*1,95)*0,3</t>
  </si>
  <si>
    <t>-(2,83*6,1*2+2,7*6,1*5)*1,425</t>
  </si>
  <si>
    <t>541,218*0,1</t>
  </si>
  <si>
    <t>162251102</t>
  </si>
  <si>
    <t>Vodorovné přemístění výkopku nebo sypaniny po suchu na obvyklém dopravním prostředku, bez naložení výkopku, avšak se složením bez rozhrnutí z horniny třídy těžitelnosti I skupiny 1 až 3 na vzdálenost přes 20 do 50 m</t>
  </si>
  <si>
    <t>-663480128</t>
  </si>
  <si>
    <t>"tam a zpět" (595,34+0,54-247,099)*2</t>
  </si>
  <si>
    <t>-357580079</t>
  </si>
  <si>
    <t>"odvoz na skládku</t>
  </si>
  <si>
    <t>0,54+131,362+23,747+91,45</t>
  </si>
  <si>
    <t>171201231</t>
  </si>
  <si>
    <t>463669673</t>
  </si>
  <si>
    <t>247,099*1,8 'Přepočtené koeficientem množství</t>
  </si>
  <si>
    <t>-1395022317</t>
  </si>
  <si>
    <t>174151101</t>
  </si>
  <si>
    <t>Zásyp sypaninou z jakékoliv horniny strojně s uložením výkopku ve vrstvách se zhutněním jam, šachet, rýh nebo kolem objektů v těchto vykopávkách</t>
  </si>
  <si>
    <t>-1290441857</t>
  </si>
  <si>
    <t xml:space="preserve">Poznámka k souboru cen:_x000D_
1. Ceny nelze použít pro zásyp rýh pro drenážní trativody pro lesnicko-technické meliorace a zemědělské. Zásyp těchto rýh se oceňuje cenami souboru cen 174 Zásyp rýh pro drény._x000D_
2. V cenách je započteno přemístění sypaniny ze vzdálenosti 10 m od kraje výkopu nebo zasypávaného prostoru, měřeno k těžišti skládky._x000D_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._x000D_
4. Odklizení zbylého výkopku po provedení zásypu zářezů se šikmými stěnami pro podzemní vedení nebo zásypu jam a rýh pro podzemní vedení se oceňuje cenami souboru cen 167 Nakládání výkopku nebo sypaniny a 162 Vodorovné přemístění výkopku._x000D_
5. Rozprostření zbylého výkopku podél výkopu a nad výkopem po provedení zásypů zářezů se šikmými stěnami pro podzemní vedení nebo zásypu jam a rýh pro podzemní vedení se oceňuje cenami souborů cen 171 Uložení sypaniny do násypů._x000D_
6. V cenách nejsou zahrnuty náklady na prohození sypaniny, tyto náklady se oceňují cenou 17411-1109 Příplatek za prohození sypaniny._x000D_
</t>
  </si>
  <si>
    <t>697,562/2</t>
  </si>
  <si>
    <t>Zakládání</t>
  </si>
  <si>
    <t>211971110</t>
  </si>
  <si>
    <t>Zřízení opláštění výplně z geotextilie odvodňovacích žeber nebo trativodů v rýze nebo zářezu se stěnami šikmými o sklonu do 1:2</t>
  </si>
  <si>
    <t>-1143361893</t>
  </si>
  <si>
    <t xml:space="preserve">Poznámka k souboru cen:_x000D_
1. Ceny jsou určeny:_x000D_
a) pro jakékoliv druhy a rozměry geotextilií,_x000D_
b) i pro zřízení svislého drénu z jedné nebo více vrstev geotextilie přiložených na stěnu rýhy nebo zářezu,_x000D_
c) pro způsob spojování geotextilií přesahy._x000D_
2. Ceny nelze použít:_x000D_
a) pro zřízení opláštění výplně v zapažených rýhách; toto opláštění se oceňuje individuálně,_x000D_
b) pro knotové drény (geodrény); tyto drény se oceňují cenami souboru cen 211 97-21 Vpichování svislých konsolidačních prefabrikovaných drénů,_x000D_
c) pro zřízení vrstev z geotextilií; toto zřízení vrstev z geotextilií se ocení cenami souboru cen 213 14 Zřízení vrstvy z geotextilie._x000D_
3. V cenách jsou započteny i náklady na zřízení předepsaných přesahů a na potřebné zatěžování nebo připevňování geotextilie ke stěnám výkopu při provádění._x000D_
4. V cenách nejsou započteny náklady na dodání geotextilie; toto dodání se oceňuje ve specifikaci. Ztratné lze dohodnout ve výši 2 %._x000D_
5. Množství měrných jednotek:_x000D_
a) se určuje v m2 rozvinuté plochy opláštění bez jakýchkoliv přesahů. Při opláštění z více vrstev geotextilií se pro určení množství měrných jednotek oceňuje každá vrstva samostatně,_x000D_
b) pro dodání geotextilie oceňované ve specifikaci se určí v m2 geotextilie včetně přesahů a prořezů stanovených projektovou dokumentací._x000D_
</t>
  </si>
  <si>
    <t>"pro odvětrání radonu" 120*0,6</t>
  </si>
  <si>
    <t>"drenáž okolo budovy" 111*0,6</t>
  </si>
  <si>
    <t>M</t>
  </si>
  <si>
    <t>69334310</t>
  </si>
  <si>
    <t>geotextilie netkaná separační, ochranná, filtrační, drenážní PP 100g/m2</t>
  </si>
  <si>
    <t>-1415956759</t>
  </si>
  <si>
    <t>138,6*1,1 'Přepočtené koeficientem množství</t>
  </si>
  <si>
    <t>212751101</t>
  </si>
  <si>
    <t>Trativody z drenážních a melioračních trubek pro meliorace, dočasné nebo odlehčovací drenáže se zřízením štěrkového lože pod trubky a s jejich obsypem v otevřeném výkopu trubka flexibilní PVC-U SN 4 celoperforovaná 360° DN 50</t>
  </si>
  <si>
    <t>m</t>
  </si>
  <si>
    <t>1786261790</t>
  </si>
  <si>
    <t xml:space="preserve">Poznámka k souboru cen:_x000D_
1. V cenách souboru cen jsou započteny náklady na:_x000D_
a) podsyp ze štěrkopísku tl. 100 mm,_x000D_
b) obsyp DN +150 mm nad potrubí a do stran._x000D_
2. V cenách souboru cen nejsou započteny náklady na:_x000D_
a) montáž a dodávku tvarovek, které se oceňují cenami souboru 877 ..-52.1 Montáž tvarovek na kanalizačním potrubí z trub z plastu, části A03,_x000D_
b) opláštění potrubí geotextílií, které se oceňuje cenami souboru 211 97-11.. Zřízení opláštění výplně z geotextilie odvodňovacích žeber nebo trativodů v rýze nebo zářezu se stěnami katalogu 800-2 Zvláštní zakládání objektů, části A 01._x000D_
</t>
  </si>
  <si>
    <t>"pod Z/4" 1,5</t>
  </si>
  <si>
    <t>212751104</t>
  </si>
  <si>
    <t>Trativody z drenážních a melioračních trubek pro meliorace, dočasné nebo odlehčovací drenáže se zřízením štěrkového lože pod trubky a s jejich obsypem v otevřeném výkopu trubka flexibilní PVC-U SN 4 celoperforovaná 360° DN 100</t>
  </si>
  <si>
    <t>-1898352586</t>
  </si>
  <si>
    <t>"pro odvětrání radonu" 120</t>
  </si>
  <si>
    <t>"drenáž okolo budovy" 111</t>
  </si>
  <si>
    <t>271532212</t>
  </si>
  <si>
    <t>Podsyp pod základové konstrukce se zhutněním a urovnáním povrchu z kameniva hrubého, frakce 16 - 32 mm</t>
  </si>
  <si>
    <t>-472890821</t>
  </si>
  <si>
    <t xml:space="preserve">Poznámka k souboru cen:_x000D_
1. Ceny slouží pro ocenění násypů pod základové konstrukce tloušťky vrstvy do 300 mm._x000D_
2. Násypy s tloušťkou vrstvy přesahující 300 mm se ocení cenami souboru cen 213 31-…. Polštáře zhutněné pod základy v katalogu 800-2 Zvláštní zakládání objektů._x000D_
</t>
  </si>
  <si>
    <t>68,9*0,15</t>
  </si>
  <si>
    <t>465*0,15</t>
  </si>
  <si>
    <t>-((31,15+18,23)*2+31,15+6,15*2+7,9*5)*0,35*0,15</t>
  </si>
  <si>
    <t>70,545*0,05</t>
  </si>
  <si>
    <t>271532213</t>
  </si>
  <si>
    <t>Podsyp pod základové konstrukce se zhutněním a urovnáním povrchu z kameniva hrubého, frakce 8 - 16 mm</t>
  </si>
  <si>
    <t>1754589561</t>
  </si>
  <si>
    <t>68,9*0,3</t>
  </si>
  <si>
    <t>465*0,3</t>
  </si>
  <si>
    <t>-(2,83*6,1*2+2,7*6,1*5)*0,3</t>
  </si>
  <si>
    <t>125,107*0,05</t>
  </si>
  <si>
    <t>272313511</t>
  </si>
  <si>
    <t>Základy z betonu prostého klenby z betonu kamenem neprokládaného tř. C 12/15</t>
  </si>
  <si>
    <t>-1171170242</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</si>
  <si>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t>
  </si>
  <si>
    <t>"v.č. D.1.1 - 03</t>
  </si>
  <si>
    <t>((19,16+30,48)*2+30,48+5,48*2)*1,15*0,1</t>
  </si>
  <si>
    <t>7,165*1,3*0,1*5+3,4*2,85*0,3</t>
  </si>
  <si>
    <t>273321511</t>
  </si>
  <si>
    <t>Základy z betonu železového (bez výztuže) desky z betonu bez zvláštních nároků na prostředí tř. C 25/30</t>
  </si>
  <si>
    <t>532417937</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</si>
  <si>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 výztuž, tyto se oceňují cenami souboru cen 27* 36-.... Výztuž základů._x000D_
4. V cenách z betonu pro konstrukce bílých van 27. 32-3 nejsou započteny náklady na těsnění dilatačních a pracovních spar, tyto se oceňují cenami souborů cen 953 33 části A08 tohoto katalogu._x000D_
</t>
  </si>
  <si>
    <t>"pod výtah" 2,45*3*0,3</t>
  </si>
  <si>
    <t>"pod podlahu"</t>
  </si>
  <si>
    <t>(6,85*7,63+10,6*31,85-1,65*2,2)*0,15</t>
  </si>
  <si>
    <t>273351121</t>
  </si>
  <si>
    <t>Bednění základů desek zřízení</t>
  </si>
  <si>
    <t>-952728742</t>
  </si>
  <si>
    <t xml:space="preserve">Poznámka k souboru cen:_x000D_
1. Ceny jsou určeny pro bednění ve volném prostranství, ve volných nebo zapažených jamách, rýhách a šachtách._x000D_
2. Kruhové nebo obloukové bednění poloměru do 1 m se oceňuje individuálně._x000D_
</t>
  </si>
  <si>
    <t>"podkladní beton</t>
  </si>
  <si>
    <t>((19,16+30,48)*2+30,48+5,48*2)*2*0,1</t>
  </si>
  <si>
    <t>7,165*2*0,1*5+(3,4+2,85)*2*0,3</t>
  </si>
  <si>
    <t>"pod výtah" (2,45+3)*2*0,3</t>
  </si>
  <si>
    <t>(18,23+31,85+1,65+2,2)*2*0,15</t>
  </si>
  <si>
    <t>273351122</t>
  </si>
  <si>
    <t>Bednění základů desek odstranění</t>
  </si>
  <si>
    <t>-533371404</t>
  </si>
  <si>
    <t>273362021</t>
  </si>
  <si>
    <t>Výztuž základů desek ze svařovaných sítí z drátů typu KARI</t>
  </si>
  <si>
    <t>-1802017239</t>
  </si>
  <si>
    <t xml:space="preserve">Poznámka k souboru cen:_x000D_
1. Ceny platí pro desky rovné, s náběhy, hřibové nebo upnuté do žeber včetně výztuže těchto žeber._x000D_
</t>
  </si>
  <si>
    <t>274313611</t>
  </si>
  <si>
    <t>Základy z betonu prostého pasy betonu kamenem neprokládaného tř. C 16/20</t>
  </si>
  <si>
    <t>219783960</t>
  </si>
  <si>
    <t>"pro elektrorozvaděče" 1,087</t>
  </si>
  <si>
    <t>274321511</t>
  </si>
  <si>
    <t>Základy z betonu železového (bez výztuže) pasy z betonu bez zvláštních nároků na prostředí tř. C 25/30</t>
  </si>
  <si>
    <t>1460134262</t>
  </si>
  <si>
    <t>(((18,76+30,88)*2+30,88+5,88*2)*0,75+7,565*0,9*5+0,6*(0,75*2+0,9*5))*0,3</t>
  </si>
  <si>
    <t>((31,15+18,23)*2+31,15+6,15*2+7,9*5)*0,35*0,875</t>
  </si>
  <si>
    <t>-(31,85+5,55*7)*0,35*0,3</t>
  </si>
  <si>
    <t>274351121</t>
  </si>
  <si>
    <t>Bednění základů pasů rovné zřízení</t>
  </si>
  <si>
    <t>-1281968451</t>
  </si>
  <si>
    <t>(((18,76+30,88)*2+30,88+5,88*2)*2+7,565*2*5+0,6*(2+5)*2)*0,3</t>
  </si>
  <si>
    <t>((31,15+18,23)*2+31,15+6,15*2+7,9*5)*2*0,875</t>
  </si>
  <si>
    <t>-(31,85+5,55*7)*2*0,3</t>
  </si>
  <si>
    <t>Mezisoučet</t>
  </si>
  <si>
    <t>"pro elektrorozvaděče" 1,025*(4+2*0,265)</t>
  </si>
  <si>
    <t>274351122</t>
  </si>
  <si>
    <t>Bednění základů pasů rovné odstranění</t>
  </si>
  <si>
    <t>28468081</t>
  </si>
  <si>
    <t>274361821</t>
  </si>
  <si>
    <t>Výztuž základů pasů z betonářské oceli 10 505 (R) nebo BSt 500</t>
  </si>
  <si>
    <t>594018367</t>
  </si>
  <si>
    <t>275313711</t>
  </si>
  <si>
    <t>Základy z betonu prostého patky a bloky z betonu kamenem neprokládaného tř. C 20/25</t>
  </si>
  <si>
    <t>2006097633</t>
  </si>
  <si>
    <t>0,3*0,45*0,8*5*1,035</t>
  </si>
  <si>
    <t>Svislé a kompletní konstrukce</t>
  </si>
  <si>
    <t>311235101</t>
  </si>
  <si>
    <t>Zdivo jednovrstvé z cihel děrovaných broušených na celoplošnou tenkovrstvou maltu, pevnost cihel do P10, tl. zdiva 175 mm</t>
  </si>
  <si>
    <t>-296782441</t>
  </si>
  <si>
    <t xml:space="preserve">Poznámka k souboru cen:_x000D_
1. Množství jednotek se určuje v m2 plochy konstrukce._x000D_
2. Do plochy zdiva se započítává plocha vyzdívky nosných ocelových koster svislých i šikmých. Tato plocha se započítává plně bez odpočtu plochy ocelových koster nosníků._x000D_
3. Od plochy zdiva se odečítá:_x000D_
a) plocha otvorů jednotlivě větší než 0,25 m2,_x000D_
b) plocha otvorů okenních, dveřních a jiných (vnějších i vnitřních) stanovená z rozměrů kótovaných ve výkresech. Při zalomeném ostění oken a balkónových dveří se šířka zmenšuje o 100 mm._x000D_
c) plocha překladů, obetonovaných hlav ocelových nosníků, věnců a jiných konstrukcí betonových a železobetonových._x000D_
4. V cenách jsou započteny i náklady na doplňkové cihly._x000D_
5. V cenách nejsou započteny náklady na:_x000D_
a) výplň kapes obvodového zdiva (např kolem oken); tyto se ocení příslušnými cenami SC 311 23-891. Výplň kapes zdiva z děrovaných cihel polystyrénem._x000D_
b) zásyp dutin první vrstvy zdiva; tyto se ocení příslušnými cenami SC 311 23-892..Zásyp dutin zdiva z děrovaných cihel._x000D_
</t>
  </si>
  <si>
    <t>"v.č. D.1.1 - 04 (1.NP)</t>
  </si>
  <si>
    <t>2,875*(2,48+5*6+2)</t>
  </si>
  <si>
    <t>-(1,8+1,6*5)</t>
  </si>
  <si>
    <t>"v.č. D.1.1 - 05 (2.NP)</t>
  </si>
  <si>
    <t>2,75*(2,48+5*6)</t>
  </si>
  <si>
    <t>311235181</t>
  </si>
  <si>
    <t>Zdivo jednovrstvé z cihel děrovaných broušených na celoplošnou tenkovrstvou maltu, pevnost cihel do P10, tl. zdiva 380 mm</t>
  </si>
  <si>
    <t>1492803843</t>
  </si>
  <si>
    <t>"štíty</t>
  </si>
  <si>
    <t>2,455*7,01/2+7,01*0,36</t>
  </si>
  <si>
    <t>3,85*10,76+10,75*0,36*2</t>
  </si>
  <si>
    <t>-(0,75*0,75*2)</t>
  </si>
  <si>
    <t>311236221</t>
  </si>
  <si>
    <t>Zdivo jednovrstvé zvukově izolační z cihel děrovaných spojených na pero a drážku na maltu cementovou M10 s plně promaltovanými svislými kapsami, pevnost cihel přes P15 do P20, tl. zdiva 250 mm</t>
  </si>
  <si>
    <t>-159040576</t>
  </si>
  <si>
    <t>2,875*(6,25*2+31,25+8*4+2,925+0,75)</t>
  </si>
  <si>
    <t>-(1,5*2,05*2+0,9*2,05*5+1,5*2,35)</t>
  </si>
  <si>
    <t>2,75*(6,25*2+31,25+8*5)</t>
  </si>
  <si>
    <t>-(2,3*2,75+1,5*2,05+0,9*2,05*6)</t>
  </si>
  <si>
    <t>"výtah</t>
  </si>
  <si>
    <t>7,075*(1,65+2,7)*2-1,2*2,18*2</t>
  </si>
  <si>
    <t>311238650</t>
  </si>
  <si>
    <t>Zdivo jednovrstvé tepelně izolační z cihel děrovaných broušených s integrovanou izolací z hydrofobizované minerální vlny na tenkovrstvou maltu, součinitel prostupu tepla U přes 0,18 do 0,22, pevnost cihel P8, tl. zdiva 300 mm</t>
  </si>
  <si>
    <t>405006293</t>
  </si>
  <si>
    <t xml:space="preserve">Poznámka k souboru cen:_x000D_
1. Množství jednotek se určuje v m2 plochy konstrukce._x000D_
2. Do plochy zdiva se započítává plocha vyzdívky nosných ocelových koster svislých i šikmých. Tato plocha se započítává plně bez odpočtu plochy ocelových koster nosníků._x000D_
3. Od plochy zdiva se odečítá:_x000D_
a) plocha otvorů jednotlivě větší než 0,25 m2,_x000D_
b) plocha otvorů okenních, dveřních a jiných (vnějších i vnitřních) stanovená z rozměrů kótovaných ve výkresech. Při zalomeném ostění oken a balkónových dveří se šířka zmenšuje o 100 mm._x000D_
c) plocha překladů, obetonovaných hlav ocelových nosníků, věnců a jiných konstrukcí betonových a železobetonových._x000D_
4. V cenách jsou započteny i náklady na doplňkové cihly._x000D_
5. Jednotka U (W/m2K) - součinitel prostupu tepla udává tepelně izolační vlastnosti neomítnutého zdiva při praktické vlhkosti._x000D_
</t>
  </si>
  <si>
    <t>"v.č. D.1.1 - 04</t>
  </si>
  <si>
    <t>(18,23+31,27)*2*0,625-0,35*(2*2+1,125*2+1,35)</t>
  </si>
  <si>
    <t>311238652</t>
  </si>
  <si>
    <t>Zdivo jednovrstvé tepelně izolační z cihel děrovaných broušených s integrovanou izolací z hydrofobizované minerální vlny na tenkovrstvou maltu, součinitel prostupu tepla U přes 0,14 do 0,18, pevnost cihel P8, tl. zdiva 380 mm</t>
  </si>
  <si>
    <t>-1424714660</t>
  </si>
  <si>
    <t>(18,39+31,25)*2*2,25</t>
  </si>
  <si>
    <t>-(2*1,5*5+1*1,75*4+0,75*0,75*3+1*1,5*4)</t>
  </si>
  <si>
    <t>-(2*2*2-1,125*2*2-1,35*1,65)</t>
  </si>
  <si>
    <t>(18,39+31,25)*2*2,75</t>
  </si>
  <si>
    <t>-(2*1,5*7+1*1,75*6+0,75*0,75*3+1*1,5*5)</t>
  </si>
  <si>
    <t>311239001</t>
  </si>
  <si>
    <t>Řezání cihel děrovaných kolmo na děrování</t>
  </si>
  <si>
    <t>2125357539</t>
  </si>
  <si>
    <t>0,175*(2,48+5*6+2)</t>
  </si>
  <si>
    <t>0,25*(6,25*2+31,25+8*4+2,925+0,75)</t>
  </si>
  <si>
    <t>(18,23+31,27)*2*0,3</t>
  </si>
  <si>
    <t>317168032</t>
  </si>
  <si>
    <t>Překlady keramické ploché osazené do maltového lože, výšky překladu 71 mm šířky 175 mm, délky 1250 mm</t>
  </si>
  <si>
    <t>-1032617983</t>
  </si>
  <si>
    <t xml:space="preserve">Poznámka k souboru cen:_x000D_
1. V cenách -80.. až – 82.. (překlady ploché, vysoké a roletové) jsou započteny i náklady na:_x000D_
a) očištění podkladu pod překladem a jeho navlhčení vodou, rozprostření malty pod ložnou plochu, osazení překladu do vodorovné polohy a začištění vytlačené malty,_x000D_
b) dodání příslušného překladu předepsané délky,_x000D_
c) dočasné montážní podepření plochých překladů tak, aby vzdálenost mezi podporou a okrajem otvoru nebo mezi podporami byla maximálně 1 m._x000D_
2. V cenách -83.. (překlady složené roletové) jsou započteny i náklady na:_x000D_
a) očištění podkladů pod překladem a jeho navlhčení vodou, rozprostření malty pod ložnou plochu, osazení překladu do vodorovné polohy a začištění vytlačené malty,_x000D_
b) dodání vnitřního keramobetonového překladu a vnějšího tepelněizolačního dílu příslušné délky, včetně izolace z pěnového polystyrénu (u zdiva tl. 400 mm), případně vysokého překladu (u zdiva tl. 440 mm),_x000D_
c) betonáž mezery mezi překladem a tepelněizolačním dílem z betonu třídy C 16/20; tato betonáž se provádí u překladů dlouhých 2000 mm a více zároveň s betonáží stropní konstrukce a ztužujícího věnce,_x000D_
d) dočasné montážní podepření zespodu v celé světlé délce překladu s dvěma podporami ve třetinách šířky otvoru a dvěma podporami po krajích otvoru - platí pouze pro překlady delší než 2000 mm, včetně._x000D_
3. V cenách -84.. (překlady vysoké spřažené) jsou započteny i náklady na:_x000D_
a) očištění podkladů pod překladem a jeho navlhčení vodou, rozprostření malty pod ložnou plochu, osazení překladu do vodorovné polohy a začištění vytlačené malty,_x000D_
b) dodání keramických překladů příslušné délky,_x000D_
c) uložení a dodávku výztuže_x000D_
d) betonáž mezi překlady z betonu třídy C 20/25_x000D_
e) oboustranné bednění překladu při betonáži_x000D_
f) dočasné montážní podepření zespodu v celé světlé délce překladu_x000D_
4. V cenách -82.. a -83.. (překlady roletové) nejsou započteny náklady na:_x000D_
a) vysoký překlad a svislou izolaci v úrovni stropního věnce u složených roletových překladů; tyto se ocení samostatně,_x000D_
b) dodávku a montáž rolet, případně žaluzií; tyto se ocení samostatně._x000D_
5. V cenách -84.. (překlady vysoké spřažené) nejsou započteny náklady na:_x000D_
a) betonáž a bednění v úrovni stropního věnce; tyto se ocení samostatně,_x000D_
6. Množství jednotek se určuje v kusech překladu podle jeho celkové délky. Minimální délka uložení je stanovena:_x000D_
a) u plochých překladů na 120 mm na každé straně,_x000D_
b) u vysokých a roletových překladů délky do 1750 mm na 125mm, délky 2000 a 2250 mm na 200 mm a u délky 2500 mm a větší na 250 mm na každé straně překladu._x000D_
c) u vysokých spřažených překladů 250 mm na každé straně překladu._x000D_
</t>
  </si>
  <si>
    <t>317168051</t>
  </si>
  <si>
    <t>Překlady keramické vysoké osazené do maltového lože, šířky překladu 70 mm výšky 238 mm, délky 1000 mm</t>
  </si>
  <si>
    <t>2016525451</t>
  </si>
  <si>
    <t>317168052</t>
  </si>
  <si>
    <t>Překlady keramické vysoké osazené do maltového lože, šířky překladu 70 mm výšky 238 mm, délky 1250 mm</t>
  </si>
  <si>
    <t>-1090647843</t>
  </si>
  <si>
    <t>317168054</t>
  </si>
  <si>
    <t>Překlady keramické vysoké osazené do maltového lože, šířky překladu 70 mm výšky 238 mm, délky 1750 mm</t>
  </si>
  <si>
    <t>508507947</t>
  </si>
  <si>
    <t>317168057</t>
  </si>
  <si>
    <t>Překlady keramické vysoké osazené do maltového lože, šířky překladu 70 mm výšky 238 mm, délky 2500 mm</t>
  </si>
  <si>
    <t>525290725</t>
  </si>
  <si>
    <t>317168058</t>
  </si>
  <si>
    <t>Překlady keramické vysoké osazené do maltového lože, šířky překladu 70 mm výšky 238 mm, délky 2750 mm</t>
  </si>
  <si>
    <t>-508495738</t>
  </si>
  <si>
    <t>317168212</t>
  </si>
  <si>
    <t>Překlady keramické roletové určené pro zabudování rolet nebo žaluzií osazené do maltového lože, výšky překladu 238 mm pro tloušťku zdiva do 400 mm, délky 1500 mm</t>
  </si>
  <si>
    <t>453614808</t>
  </si>
  <si>
    <t>317168213</t>
  </si>
  <si>
    <t>Překlady keramické roletové určené pro zabudování rolet nebo žaluzií osazené do maltového lože, výšky překladu 238 mm pro tloušťku zdiva do 400 mm, délky 1750 mm</t>
  </si>
  <si>
    <t>372375900</t>
  </si>
  <si>
    <t>317168217</t>
  </si>
  <si>
    <t>Překlady keramické roletové určené pro zabudování rolet nebo žaluzií osazené do maltového lože, výšky překladu 238 mm pro tloušťku zdiva do 400 mm, délky 2750 mm</t>
  </si>
  <si>
    <t>2001485133</t>
  </si>
  <si>
    <t>317941125</t>
  </si>
  <si>
    <t>Osazování ocelových válcovaných nosníků na zdivu I nebo IE nebo U nebo UE nebo L č. 24 a výše nebo výšky přes 220 mm</t>
  </si>
  <si>
    <t>-1809878431</t>
  </si>
  <si>
    <t xml:space="preserve">Poznámka k souboru cen:_x000D_
1. Ceny jsou určeny pro zednické osazování na cementovou maltu(min. MC 15)._x000D_
2. Dodávka ocelových nosníků se oceňuje ve specifikaci._x000D_
3. Ztratné lze dohodnout ve směrné výši 8 % na krytí nákladů na řezání příslušných délek z hutních délek nosníků a na zbytkový odpad (prořez)._x000D_
</t>
  </si>
  <si>
    <t>"v.č. D.1.1-04</t>
  </si>
  <si>
    <t>0,34028</t>
  </si>
  <si>
    <t>41</t>
  </si>
  <si>
    <t>13010726</t>
  </si>
  <si>
    <t>ocel profilová IPN 240 jakost 11 375</t>
  </si>
  <si>
    <t>-223680579</t>
  </si>
  <si>
    <t>0,34*1,1 'Přepočtené koeficientem množství</t>
  </si>
  <si>
    <t>42</t>
  </si>
  <si>
    <t>317998115</t>
  </si>
  <si>
    <t>Izolace tepelná mezi překlady z pěnového polystyrenu výšky 24 cm, tloušťky 100 mm</t>
  </si>
  <si>
    <t>-157376521</t>
  </si>
  <si>
    <t>8*1+9*1,25+1,75+2*2,25</t>
  </si>
  <si>
    <t>43</t>
  </si>
  <si>
    <t>330321410</t>
  </si>
  <si>
    <t>Sloupy, pilíře, táhla, rámové stojky, vzpěry z betonu železového (bez výztuže) bez zvláštních nároků na vliv prostředí tř. C 25/30</t>
  </si>
  <si>
    <t>-210031769</t>
  </si>
  <si>
    <t xml:space="preserve">Poznámka k souboru cen:_x000D_
1. V cenách pro pohledový beton jsou započteny i náklady na pečlivé hutnění zejména při líci konstrukce pro docílení neporušeného maltového povrchu bez vzhledových kazů._x000D_
</t>
  </si>
  <si>
    <t>"v.č. D.1.2-03</t>
  </si>
  <si>
    <t>0,25*0,475*2,775</t>
  </si>
  <si>
    <t>44</t>
  </si>
  <si>
    <t>331351121</t>
  </si>
  <si>
    <t>Bednění hranatých sloupů a pilířů včetně vzepření průřezu pravoúhlého čtyřúhelníka výšky do 4 m, průřezu přes 0,08 do 0,16 m2 zřízení</t>
  </si>
  <si>
    <t>391083838</t>
  </si>
  <si>
    <t xml:space="preserve">Poznámka k souboru cen:_x000D_
1. Cenami lze oceňovat i rámové stojky._x000D_
2. Ceny jsou určeny pro bedněné plochy s nízkými požadavky na pohledovost - třída pohledového betonu PB1 dle TP ČSB 03 (garáže, sklepy, apod.)_x000D_
3. Příplatek k cenám za pohledový beton je určen pro třídu pohledového betonu PB2 (běžné budovy). Vyšší třídy pohledovosti se oceňují individuálně._x000D_
</t>
  </si>
  <si>
    <t>(0,475+0,25)*2*2,775</t>
  </si>
  <si>
    <t>45</t>
  </si>
  <si>
    <t>331351122</t>
  </si>
  <si>
    <t>Bednění hranatých sloupů a pilířů včetně vzepření průřezu pravoúhlého čtyřúhelníka výšky do 4 m, průřezu přes 0,08 do 0,16 m2 odstranění</t>
  </si>
  <si>
    <t>-149475864</t>
  </si>
  <si>
    <t>46</t>
  </si>
  <si>
    <t>331361821</t>
  </si>
  <si>
    <t>Výztuž sloupů, pilířů, rámových stojek, táhel nebo vzpěr hranatých svislých nebo šikmých (odkloněných) z betonářské oceli 10 505 (R) nebo BSt 500</t>
  </si>
  <si>
    <t>1971070177</t>
  </si>
  <si>
    <t>"výztuž je obsažena v objemu výztuže základových pásů" 0</t>
  </si>
  <si>
    <t>47</t>
  </si>
  <si>
    <t>342244121</t>
  </si>
  <si>
    <t>Příčky jednoduché z cihel děrovaných klasických spojených na pero a drážku na maltu M5, pevnost cihel do P15, tl. příčky 140 mm</t>
  </si>
  <si>
    <t>-1905262214</t>
  </si>
  <si>
    <t xml:space="preserve">Poznámka k souboru cen:_x000D_
1. Množství jednotek se určuje v m2 plochy konstrukce._x000D_
</t>
  </si>
  <si>
    <t>"pro elektrorozvaděče" 6,26</t>
  </si>
  <si>
    <t>48</t>
  </si>
  <si>
    <t>342244201</t>
  </si>
  <si>
    <t>Příčky jednoduché z cihel děrovaných broušených, na tenkovrstvou maltu, pevnost cihel do P15, tl. příčky 80 mm</t>
  </si>
  <si>
    <t>-2046844409</t>
  </si>
  <si>
    <t>2,875*(1,25+1,75*2+2*5+0,65*5)+1,525*1,25</t>
  </si>
  <si>
    <t>-(1,6*8)</t>
  </si>
  <si>
    <t>2,75*(1,75*2+2*6+0,65*6)</t>
  </si>
  <si>
    <t>49</t>
  </si>
  <si>
    <t>346244382</t>
  </si>
  <si>
    <t>Plentování ocelových válcovaných nosníků jednostranné cihlami na maltu, výška stojiny přes 200 do 300 mm</t>
  </si>
  <si>
    <t>-183628250</t>
  </si>
  <si>
    <t>0,24*2,35*4</t>
  </si>
  <si>
    <t>50</t>
  </si>
  <si>
    <t>346481121</t>
  </si>
  <si>
    <t>Zaplentování rýh, potrubí, válcovaných nosníků, výklenků nebo nik jakéhokoliv tvaru, na maltu pod stropy rabicovým pletivem</t>
  </si>
  <si>
    <t>-200263844</t>
  </si>
  <si>
    <t xml:space="preserve">Poznámka k souboru cen:_x000D_
1. Ceny jsou určeny pro uchycení pletiva na sousední konstrukci (zdivo apod.), kde není nutné tvarování ocelové podkladní kostry._x000D_
2. V cenách jsou započteny i náklady na potřebné vypnutí pletiva přetažením a zakotvením drátů a provedení postřiku maltou._x000D_
3. V cenách nejsou započteny náklady na omítku._x000D_
</t>
  </si>
  <si>
    <t>0,5*2,35*4</t>
  </si>
  <si>
    <t>Vodorovné konstrukce</t>
  </si>
  <si>
    <t>51</t>
  </si>
  <si>
    <t>411121232</t>
  </si>
  <si>
    <t>Montáž prefabrikovaných železobetonových stropů se zalitím spár, včetně podpěrné konstrukce, na cementovou maltu ze stropních desek, šířky do 600 mm a délky přes 900 do 1800 mm</t>
  </si>
  <si>
    <t>1087017187</t>
  </si>
  <si>
    <t xml:space="preserve">Poznámka k souboru cen:_x000D_
1. Montáž stropních panelů šířky do 600 mm a délky do 3300 mm se oceňuje jako montáž stropní desky._x000D_
2. Montáž stropní desky šířky přes 600 mm se ocení jako montáž stropních panelů._x000D_
3. Šířkou se rozumí šířka skladebná._x000D_
4. V cenách nejsou započteny náklady na dodávku hlavních materiálů, tato se ocení ve specifikaci.._x000D_
</t>
  </si>
  <si>
    <t>52</t>
  </si>
  <si>
    <t>59341219</t>
  </si>
  <si>
    <t>deska stropní plná PZD 1500x300x90mm</t>
  </si>
  <si>
    <t>-1971989054</t>
  </si>
  <si>
    <t>53</t>
  </si>
  <si>
    <t>411121243</t>
  </si>
  <si>
    <t>Montáž prefabrikovaných železobetonových stropů se zalitím spár, včetně podpěrné konstrukce, na cementovou maltu ze stropních desek, šířky do 600 mm a délky přes 1800 do 2700 mm</t>
  </si>
  <si>
    <t>1084200159</t>
  </si>
  <si>
    <t>54</t>
  </si>
  <si>
    <t>59341124.1</t>
  </si>
  <si>
    <t>deska stropní plná PZD 2700x300x90mm</t>
  </si>
  <si>
    <t>-301051456</t>
  </si>
  <si>
    <t>55</t>
  </si>
  <si>
    <t>411161215</t>
  </si>
  <si>
    <t>Samostatné osazení stropních keramobetonových nosníků délky přes 5 do 6 m</t>
  </si>
  <si>
    <t>-349223339</t>
  </si>
  <si>
    <t xml:space="preserve">Poznámka k souboru cen:_x000D_
1. V cenách jsou započteny náklady na:_x000D_
a) osazení stropních keramobetonových nosníků včetně podmazání cementovou maltou_x000D_
b) provizorní podepření včetně zavětrování u nosníků délky v tomto rozsahu:_x000D_
- do 2,0 m bez podepření_x000D_
- od 2,25 do 3,75 m podepření v polovině rozpětí_x000D_
- od 4,00 do 5,50 m podepření ve třetinách rozpětí_x000D_
- od 5,75 do 7,25 m podepření ve čtvrtinách rozpětí_x000D_
- přes 7,25 m podepření v pětinách rozpětí_x000D_
</t>
  </si>
  <si>
    <t>56</t>
  </si>
  <si>
    <t>59339015</t>
  </si>
  <si>
    <t>nosník keramický stropní s prostorovou výztuží do v 190mm š 160mm dl 5,25m</t>
  </si>
  <si>
    <t>1580929593</t>
  </si>
  <si>
    <t>57</t>
  </si>
  <si>
    <t>411168302</t>
  </si>
  <si>
    <t>Stropy keramické z cihelných stropních vložek MIAKO a keramobetonových nosníků včetně zmonolitnění konstrukce z betonu C 20/25 a svařované sítě při osové vzdálenosti nosníků 50 cm, z vložek výšky 19 cm (MIAKO 19/50), tloušťky stropní konstrukce 25 cm, z nosníků délky přes 2 do 3 m</t>
  </si>
  <si>
    <t>-1331109615</t>
  </si>
  <si>
    <t xml:space="preserve">Poznámka k souboru cen:_x000D_
1. V cenách jsou započteny náklady na:_x000D_
a) dodání a osazení stropních keramobetonových nosníků včetně podmazání cementovou maltou,_x000D_
b) dodání a osazení stropních vložek MIAKO,_x000D_
c) dodání a osazení svařované sítě,_x000D_
d) zalití konstrukce betonem C20/25 včetně jejího navlhčení a ošetřování betonu až do zatvrdnutí,_x000D_
e) provizorní podepření nosníků včetně zavětrování v tomto rozsahu:_x000D_
- nosníky délky do 2,0 m bez podepření,_x000D_
- nosníky délky od 2,25 do 3,75 m podepření v polovině rozpětí,_x000D_
- nosníky délky od 4,00 do 5,50 m podepření ve třetinách rozpětí,_x000D_
- nosníky délky od 5,75 do 7,25 m podepření ve čtvrtinách rozpětí,_x000D_
- nosníky délky přes 7,25 m podepření v pětinách rozpětí._x000D_
2. Množství jednotek se určuje v m2 plochy podhledu. Plochy případných příčných žeber se od plochy stropu odečítají a oceňují samostatně souborem cen 411 16-85..._x000D_
</t>
  </si>
  <si>
    <t>"v.č. D.1.2 - 04 (1.NP)</t>
  </si>
  <si>
    <t>1,75*31,25+2,48*6,25</t>
  </si>
  <si>
    <t>"v.č. D.1.2 - 05 (2.NP)</t>
  </si>
  <si>
    <t>1,75*(31,25-1,4)+2,48*6,25</t>
  </si>
  <si>
    <t>58</t>
  </si>
  <si>
    <t>411168305</t>
  </si>
  <si>
    <t>Stropy keramické z cihelných stropních vložek MIAKO a keramobetonových nosníků včetně zmonolitnění konstrukce z betonu C 20/25 a svařované sítě při osové vzdálenosti nosníků 50 cm, z vložek výšky 19 cm (MIAKO 19/50), tloušťky stropní konstrukce 25 cm, z nosníků délky přes 5 do 6 m</t>
  </si>
  <si>
    <t>-1874704839</t>
  </si>
  <si>
    <t>4,65*2,3+8*31,25</t>
  </si>
  <si>
    <t>4,65*(2,3+1,255)+8*31,25</t>
  </si>
  <si>
    <t>59</t>
  </si>
  <si>
    <t>411321414</t>
  </si>
  <si>
    <t>Stropy z betonu železového (bez výztuže) stropů deskových, plochých střech, desek balkonových, desek hřibových stropů včetně hlavic hřibových sloupů tř. C 25/30</t>
  </si>
  <si>
    <t>-798771587</t>
  </si>
  <si>
    <t xml:space="preserve">Poznámka k souboru cen:_x000D_
1. V cenách pohledového betonu 411 35-4 a 411 35-5 jsou započteny i náklady na pečlivé hutnění zejména při líci konstrukce pro docílení neporušeného maltového povrchu bez vzhledových kazů._x000D_
</t>
  </si>
  <si>
    <t>"strop 2.NP" 1,635</t>
  </si>
  <si>
    <t>"výtah" 2,7*2,15*0,15</t>
  </si>
  <si>
    <t>60</t>
  </si>
  <si>
    <t>411351011</t>
  </si>
  <si>
    <t>Bednění stropních konstrukcí - bez podpěrné konstrukce desek tloušťky stropní desky přes 5 do 25 cm zřízení</t>
  </si>
  <si>
    <t>1003577219</t>
  </si>
  <si>
    <t xml:space="preserve">Poznámka k souboru cen:_x000D_
1. Ceny bednění deskových stropů 411 35-01 jsou určeny pro desky nebo plošné konzoly rovné, popř. s náběhy._x000D_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konstrukcí._x000D_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konstrukcí._x000D_
4. Klenby při poloměru do 1 m se oceňuje cenami souboru cen 416 35-11. Bednění fabionů na přechodu stěn do stropů, monolitických kleneb, vnějších říms._x000D_
5. Ceny jsou určeny pro bedněné plochy s nízkými požadavky na pohledovost - třída pohledového betonu PB1 dle TP ČSB 03 (garáže, sklepy, apod.)._x000D_
6. Příplatek k cenám za pohledový beton je určen pro třídu pohledového betonu PB2 (běžné budovy). Vyšší třídy pohledovosti se oceňují individuálně._x000D_
</t>
  </si>
  <si>
    <t>"strop 2.NP" 6,54</t>
  </si>
  <si>
    <t>"výtah" 2,7*2,15</t>
  </si>
  <si>
    <t>61</t>
  </si>
  <si>
    <t>411351012</t>
  </si>
  <si>
    <t>Bednění stropních konstrukcí - bez podpěrné konstrukce desek tloušťky stropní desky přes 5 do 25 cm odstranění</t>
  </si>
  <si>
    <t>-304752369</t>
  </si>
  <si>
    <t>62</t>
  </si>
  <si>
    <t>411351103</t>
  </si>
  <si>
    <t>Bednění stropních konstrukcí - bez podpěrné konstrukce stropů pod vložky z tvárnic zřízení</t>
  </si>
  <si>
    <t>35064867</t>
  </si>
  <si>
    <t>137,926+527,226</t>
  </si>
  <si>
    <t>63</t>
  </si>
  <si>
    <t>411351104</t>
  </si>
  <si>
    <t>Bednění stropních konstrukcí - bez podpěrné konstrukce stropů pod vložky z tvárnic odstranění</t>
  </si>
  <si>
    <t>-2022006758</t>
  </si>
  <si>
    <t>64</t>
  </si>
  <si>
    <t>411354313</t>
  </si>
  <si>
    <t>Podpěrná konstrukce stropů - desek, kleneb a skořepin výška podepření do 4 m tloušťka stropu přes 15 do 25 cm zřízení</t>
  </si>
  <si>
    <t>1050337048</t>
  </si>
  <si>
    <t xml:space="preserve">Poznámka k souboru cen:_x000D_
1. Podepření větších výšek než 6 m se oceňuje individuálně._x000D_
</t>
  </si>
  <si>
    <t>65</t>
  </si>
  <si>
    <t>411354314</t>
  </si>
  <si>
    <t>Podpěrná konstrukce stropů - desek, kleneb a skořepin výška podepření do 4 m tloušťka stropu přes 15 do 25 cm odstranění</t>
  </si>
  <si>
    <t>-652310272</t>
  </si>
  <si>
    <t>66</t>
  </si>
  <si>
    <t>411354331.1</t>
  </si>
  <si>
    <t>Podpěrná konstrukce stropů - desek, kleneb a skořepin výška podepření přes 6 do 8 m tloušťka stropu přes 5 do 15 cm zřízení</t>
  </si>
  <si>
    <t>-1536159093</t>
  </si>
  <si>
    <t>67</t>
  </si>
  <si>
    <t>411354332.1</t>
  </si>
  <si>
    <t>Podpěrná konstrukce stropů - desek, kleneb a skořepin výška podepření přes 6 do 8 m tloušťka stropu přes 5 do 15 cm odstranění</t>
  </si>
  <si>
    <t>490175093</t>
  </si>
  <si>
    <t>68</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</si>
  <si>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</si>
  <si>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</si>
  <si>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-855079053</t>
  </si>
  <si>
    <t>"strop" 0,04182</t>
  </si>
  <si>
    <t>"výtah - vykázáno ve výztuži věnců"</t>
  </si>
  <si>
    <t>69</t>
  </si>
  <si>
    <t>413941121</t>
  </si>
  <si>
    <t>Osazování ocelových válcovaných nosníků ve stropech I nebo IE nebo U nebo UE nebo L do č.12 nebo výšky do 120 mm</t>
  </si>
  <si>
    <t>782294217</t>
  </si>
  <si>
    <t xml:space="preserve">Poznámka k souboru cen:_x000D_
1. Ceny jsou určeny pro zednické osazování na cementovou maltu (min. MC-15)._x000D_
2. Dodávka ocelových nosníků se oceňuje ve specifikaci._x000D_
3. Ztratné lze dohodnout ve směrné výši 8 % na krytí nákladů na řezání příslušných délek z hutních délek nosníků a na zbytkový odpad (prořez)._x000D_
</t>
  </si>
  <si>
    <t>0,032</t>
  </si>
  <si>
    <t>70</t>
  </si>
  <si>
    <t>13010816</t>
  </si>
  <si>
    <t>ocel profilová UPN 100 jakost 11 375</t>
  </si>
  <si>
    <t>1445054405</t>
  </si>
  <si>
    <t>0,032*1,1 'Přepočtené koeficientem množství</t>
  </si>
  <si>
    <t>71</t>
  </si>
  <si>
    <t>413941123</t>
  </si>
  <si>
    <t>Osazování ocelových válcovaných nosníků ve stropech I nebo IE nebo U nebo UE nebo L č. 14 až 22 nebo výšky do 220 mm</t>
  </si>
  <si>
    <t>-1513929664</t>
  </si>
  <si>
    <t>(155,28+147,2+22,8)*0,001</t>
  </si>
  <si>
    <t>(77,22+86,4)*0,001</t>
  </si>
  <si>
    <t>72</t>
  </si>
  <si>
    <t>13010716</t>
  </si>
  <si>
    <t>ocel profilová IPN 140 jakost 11 375</t>
  </si>
  <si>
    <t>-1043912551</t>
  </si>
  <si>
    <t>(0,023+0,077)*1,1</t>
  </si>
  <si>
    <t>73</t>
  </si>
  <si>
    <t>13010820</t>
  </si>
  <si>
    <t>ocel profilová UPN 140 jakost 11 375</t>
  </si>
  <si>
    <t>-587837028</t>
  </si>
  <si>
    <t>(155,28+147,2+86,4)*0,0011</t>
  </si>
  <si>
    <t>74</t>
  </si>
  <si>
    <t>413941125</t>
  </si>
  <si>
    <t>Osazování ocelových válcovaných nosníků ve stropech I nebo IE nebo U nebo UE nebo L č. 24 a výše nebo výšky přes 220 mm</t>
  </si>
  <si>
    <t>1716033552</t>
  </si>
  <si>
    <t>166*0,001</t>
  </si>
  <si>
    <t>332*0,001</t>
  </si>
  <si>
    <t>75</t>
  </si>
  <si>
    <t>13010830</t>
  </si>
  <si>
    <t>ocel profilová UPN 240 jakost 11 375</t>
  </si>
  <si>
    <t>1294299890</t>
  </si>
  <si>
    <t>0,498*1,1 'Přepočtené koeficientem množství</t>
  </si>
  <si>
    <t>76</t>
  </si>
  <si>
    <t>417238213</t>
  </si>
  <si>
    <t>Obezdívka ztužujícího věnce keramickými věncovkami včetně tepelné izolace z pěnového polystyrenu tl. 100 mm jednostranná, výška věnce přes 210 do 250 mm</t>
  </si>
  <si>
    <t>353406633</t>
  </si>
  <si>
    <t xml:space="preserve">Poznámka k souboru cen:_x000D_
1. V cenách jsou započteny náklady na navlhčení podkladu a věncovek, podmaltování a kladení věncovek na sraz včetně jejich dodání bez promaltování styčné spáry._x000D_
2. Množství jednotek se určuje v m délky obezdívky._x000D_
</t>
  </si>
  <si>
    <t>"V1+V2" 100,48</t>
  </si>
  <si>
    <t>"V1+V2" 200,96</t>
  </si>
  <si>
    <t>77</t>
  </si>
  <si>
    <t>417321515</t>
  </si>
  <si>
    <t>Ztužující pásy a věnce z betonu železového (bez výztuže) tř. C 25/30</t>
  </si>
  <si>
    <t>1271291037</t>
  </si>
  <si>
    <t>"V1+V2" (87,06+7,405)*0,21*0,25</t>
  </si>
  <si>
    <t>"V3+V4" (89,76+2,37)*0,25*0,25</t>
  </si>
  <si>
    <t>"V1+V2" (82,06+12,405)*0,21*0,41</t>
  </si>
  <si>
    <t>78</t>
  </si>
  <si>
    <t>417351115</t>
  </si>
  <si>
    <t>Bednění bočnic ztužujících pásů a věnců včetně vzpěr zřízení</t>
  </si>
  <si>
    <t>-525915127</t>
  </si>
  <si>
    <t>"V1+V2" (82,06+12,405)*0,16</t>
  </si>
  <si>
    <t>"výtah" (2,7+1,65)*2*0,25*2-2,15*0,25</t>
  </si>
  <si>
    <t>79</t>
  </si>
  <si>
    <t>417351116</t>
  </si>
  <si>
    <t>Bednění bočnic ztužujících pásů a věnců včetně vzpěr odstranění</t>
  </si>
  <si>
    <t>1336986446</t>
  </si>
  <si>
    <t>80</t>
  </si>
  <si>
    <t>417361821</t>
  </si>
  <si>
    <t>Výztuž ztužujících pásů a věnců z betonářské oceli 10 505 (R) nebo BSt 500</t>
  </si>
  <si>
    <t>1895554407</t>
  </si>
  <si>
    <t>1,1889</t>
  </si>
  <si>
    <t>1,2453</t>
  </si>
  <si>
    <t>81</t>
  </si>
  <si>
    <t>430321414</t>
  </si>
  <si>
    <t>Schodišťové konstrukce a rampy z betonu železového (bez výztuže) stupně, schodnice, ramena, podesty s nosníky tř. C 25/30</t>
  </si>
  <si>
    <t>445044497</t>
  </si>
  <si>
    <t>4,779</t>
  </si>
  <si>
    <t>82</t>
  </si>
  <si>
    <t>430362021</t>
  </si>
  <si>
    <t>Výztuž schodišťových konstrukcí a ramp stupňů, schodnic, ramen, podest s nosníky ze svařovaných sítí z drátů typu KARI</t>
  </si>
  <si>
    <t>-464583606</t>
  </si>
  <si>
    <t>83</t>
  </si>
  <si>
    <t>431351121</t>
  </si>
  <si>
    <t>Bednění podest, podstupňových desek a ramp včetně podpěrné konstrukce výšky do 4 m půdorysně přímočarých zřízení</t>
  </si>
  <si>
    <t>2064493933</t>
  </si>
  <si>
    <t>15,93+0,167*1,25*18</t>
  </si>
  <si>
    <t>84</t>
  </si>
  <si>
    <t>431351122</t>
  </si>
  <si>
    <t>Bednění podest, podstupňových desek a ramp včetně podpěrné konstrukce výšky do 4 m půdorysně přímočarých odstranění</t>
  </si>
  <si>
    <t>840193449</t>
  </si>
  <si>
    <t>85</t>
  </si>
  <si>
    <t>434191421.1</t>
  </si>
  <si>
    <t>Osazování schodišťových stupňů terasových s vyspárováním styčných spár, s provizorním dřevěným zábradlím a dočasným zakrytím stupnic prkny na ŽB schodiště, stupňů podkosených tl.45mm</t>
  </si>
  <si>
    <t>-1097520479</t>
  </si>
  <si>
    <t xml:space="preserve">Poznámka k souboru cen:_x000D_
1. U cen -1441, -1443, -1461, -1462 je započtena podpěrná konstrukce visuté části stupňů._x000D_
2. Množství měrných jednotek se určuje v m délky stupňů včetně uložení._x000D_
3. Dodávka stupňů se oceňuje ve specifikaci._x000D_
</t>
  </si>
  <si>
    <t>"v.č. D.1.1-16</t>
  </si>
  <si>
    <t>"LSU 300/166,7mm" 1,25*18</t>
  </si>
  <si>
    <t>86</t>
  </si>
  <si>
    <t>59373751</t>
  </si>
  <si>
    <t>schodišťový stupeň (úhlový podkosený)obkladový teracový do délky 240, do šíře 38, do výše 18cm, šedý</t>
  </si>
  <si>
    <t>-2017835358</t>
  </si>
  <si>
    <t>Úpravy povrchů, podlahy a osazování výplní</t>
  </si>
  <si>
    <t>87</t>
  </si>
  <si>
    <t>611131101</t>
  </si>
  <si>
    <t>Podkladní a spojovací vrstva vnitřních omítaných ploch cementový postřik nanášený ručně celoplošně stropů</t>
  </si>
  <si>
    <t>2096409902</t>
  </si>
  <si>
    <t>kd1</t>
  </si>
  <si>
    <t>5,82+9,05+9,37+44,45+4,6+4,4*2+4,15+4,9+4,94+4,8*4+2,3*4,65</t>
  </si>
  <si>
    <t>v1</t>
  </si>
  <si>
    <t>59,14+(4,2+29,04)*4</t>
  </si>
  <si>
    <t>kd2</t>
  </si>
  <si>
    <t>17,3+9,37+44,45+4,94+4,94+4,8*6</t>
  </si>
  <si>
    <t>v2</t>
  </si>
  <si>
    <t>(4,2+29,04)*6</t>
  </si>
  <si>
    <t>12,35+3,63</t>
  </si>
  <si>
    <t>88</t>
  </si>
  <si>
    <t>611321121</t>
  </si>
  <si>
    <t>Omítka vápenocementová vnitřních ploch nanášená ručně jednovrstvá, tloušťky do 10 mm hladká vodorovných konstrukcí stropů rovných</t>
  </si>
  <si>
    <t>-885105620</t>
  </si>
  <si>
    <t xml:space="preserve">Poznámka k souboru cen:_x000D_
1. Pro ocenění nanášení omítek v tloušťce jádrové omítky přes 10 mm se použije příplatek za každých dalších i započatých 5 mm._x000D_
2. Omítky stropních konstrukcí nanášené na pletivo se oceňují cenami omítek žebrových stropů nebo osamělých trámů._x000D_
3. Podkladní a spojovací vrstvy se oceňují cenami souboru cen 61.13-1... této části katalogu._x000D_
</t>
  </si>
  <si>
    <t>4,6+4,4*2+4,15+4,8*4</t>
  </si>
  <si>
    <t>4,2*4</t>
  </si>
  <si>
    <t>4,8*6</t>
  </si>
  <si>
    <t>4,2*6</t>
  </si>
  <si>
    <t>89</t>
  </si>
  <si>
    <t>611321141</t>
  </si>
  <si>
    <t>Omítka vápenocementová vnitřních ploch nanášená ručně dvouvrstvá, tloušťky jádrové omítky do 10 mm a tloušťky štuku do 3 mm štuková vodorovných konstrukcí stropů rovných</t>
  </si>
  <si>
    <t>-2104692361</t>
  </si>
  <si>
    <t>643,295-107,55</t>
  </si>
  <si>
    <t>90</t>
  </si>
  <si>
    <t>612131101</t>
  </si>
  <si>
    <t>Podkladní a spojovací vrstva vnitřních omítaných ploch cementový postřik nanášený ručně celoplošně stěn</t>
  </si>
  <si>
    <t>1614562560</t>
  </si>
  <si>
    <t>((2+2*1,5)*5+(1+2*1,75)*4+0,75*3*3+(1+2*1,5)*4)*0,3</t>
  </si>
  <si>
    <t>-(2*2*2+1,125*2*2+1,35*1,65)</t>
  </si>
  <si>
    <t>((2+2*2,35)*2+(1,125+2*2,35)*2+1,35+2*2)*0,3</t>
  </si>
  <si>
    <t>(18,23+31,27)*2*0,35*2-0,35*(2*2+1,125*2+1,35)*2</t>
  </si>
  <si>
    <t>2,6*(6,25*2+31,25+8*4+2,925+0,75)*2</t>
  </si>
  <si>
    <t>-(1,5*2,05*2+0,9*2,05*5+1,5*2,35)*2</t>
  </si>
  <si>
    <t>2,6*(2,48+5*6+2)*2</t>
  </si>
  <si>
    <t>-(1,8+1,6*5)*2</t>
  </si>
  <si>
    <t>2,75*(1,25+1,75*2+2*5+0,65*5)*2+1,525*1,25</t>
  </si>
  <si>
    <t>-(1,6*8)*2</t>
  </si>
  <si>
    <t>4,024+2,256</t>
  </si>
  <si>
    <t>((2+2*1,5)*7+(1+2*1,75)*6+0,75*3*3+(1+2*1,5)*5)*0,3</t>
  </si>
  <si>
    <t>2,75*(6,25*2+31,25+8*5)*2</t>
  </si>
  <si>
    <t>-(2,3*2,75+1,5*2,05+0,9*2,05*6)*2</t>
  </si>
  <si>
    <t>2,75*(2,48+5*6)*2</t>
  </si>
  <si>
    <t>2,75*(1,75*2+2*6+0,65*6)*2</t>
  </si>
  <si>
    <t>7,075*(1,65+2,7)*2*2-1,2*2,18*2*2</t>
  </si>
  <si>
    <t>2,575*7/2</t>
  </si>
  <si>
    <t>4*10,75</t>
  </si>
  <si>
    <t>(0,75*3*2)*0,3</t>
  </si>
  <si>
    <t>91</t>
  </si>
  <si>
    <t>612321141</t>
  </si>
  <si>
    <t>Omítka vápenocementová vnitřních ploch nanášená ručně dvouvrstvá, tloušťky jádrové omítky do 10 mm a tloušťky štuku do 3 mm štuková svislých konstrukcí stěn</t>
  </si>
  <si>
    <t>-1031612420</t>
  </si>
  <si>
    <t>1981,742-272,87</t>
  </si>
  <si>
    <t>92</t>
  </si>
  <si>
    <t>612331121</t>
  </si>
  <si>
    <t>Omítka cementová vnitřních ploch nanášená ručně jednovrstvá, tloušťky do 10 mm hladká svislých konstrukcí stěn</t>
  </si>
  <si>
    <t>878273506</t>
  </si>
  <si>
    <t xml:space="preserve">Poznámka k souboru cen:_x000D_
1. Pro ocenění nanášení omítky v tloušťce jádrové omítky přes 10 mm se použije příplatek za každých dalších i započatých 5 mm._x000D_
2. Omítky stropních konstrukcí nanášené na pletivo se oceňují cenami omítek žebrových stropů nebo osamělých trámů._x000D_
3. Podkladní a spojovací vrstvy se oceňují cenami souboru cen 61.13-1... této části katalogu._x000D_
</t>
  </si>
  <si>
    <t>337,44</t>
  </si>
  <si>
    <t>93</t>
  </si>
  <si>
    <t>621131121</t>
  </si>
  <si>
    <t>Podkladní a spojovací vrstva vnějších omítaných ploch penetrace akrylát-silikonová nanášená ručně podhledů</t>
  </si>
  <si>
    <t>169860052</t>
  </si>
  <si>
    <t>"v.č. D.1.2-08 - stříška nad vstupem</t>
  </si>
  <si>
    <t>2,5*2,5</t>
  </si>
  <si>
    <t>94</t>
  </si>
  <si>
    <t>621142001</t>
  </si>
  <si>
    <t>Potažení vnějších ploch pletivem v ploše nebo pruzích, na plném podkladu sklovláknitým vtlačením do tmelu podhledů</t>
  </si>
  <si>
    <t>-493874509</t>
  </si>
  <si>
    <t xml:space="preserve">Poznámka k souboru cen:_x000D_
1. V cenách -2001 jsou započteny i náklady na tmel._x000D_
</t>
  </si>
  <si>
    <t>95</t>
  </si>
  <si>
    <t>621531021</t>
  </si>
  <si>
    <t>Omítka tenkovrstvá silikonová vnějších ploch probarvená, včetně penetrace podkladu zrnitá, tloušťky 2,0 mm podhledů</t>
  </si>
  <si>
    <t>1346807820</t>
  </si>
  <si>
    <t>96</t>
  </si>
  <si>
    <t>622131100</t>
  </si>
  <si>
    <t>Podkladní a spojovací vrstva vnějších omítaných ploch vápenný postřik nanášený ručně celoplošně stěn</t>
  </si>
  <si>
    <t>-1167979479</t>
  </si>
  <si>
    <t>"v.č. D.1.1-10</t>
  </si>
  <si>
    <t>476,77+26,49+9,41</t>
  </si>
  <si>
    <t>66,37+2,84+1,25</t>
  </si>
  <si>
    <t>97</t>
  </si>
  <si>
    <t>622142001</t>
  </si>
  <si>
    <t>Potažení vnějších ploch pletivem v ploše nebo pruzích, na plném podkladu sklovláknitým vtlačením do tmelu stěn</t>
  </si>
  <si>
    <t>1409809656</t>
  </si>
  <si>
    <t>98</t>
  </si>
  <si>
    <t>622143000</t>
  </si>
  <si>
    <t>Příplatek za montáž a dodávku omítkových profilů, zakrytí neomítaných konstrukcí a ostatní práce a dodávky na fasádě</t>
  </si>
  <si>
    <t>-1349872916</t>
  </si>
  <si>
    <t xml:space="preserve">Poznámka k souboru cen:_x000D_
1. V cenách jsou započteny náklady na montáž profilů včetně úchytného materiálu._x000D_
2. V cenách nejsou započteny náklady na dodávku profilů, tyto se oceňují ve specifikaci, ztratné lze stanovit ve výši 5%._x000D_
3. V ceně -3004 nejsou započteny náklady na ochrannou fólii pro okna a dveře; tyto se oceňují cenou 629 99-1012 podle příslušné plochy otvoru._x000D_
</t>
  </si>
  <si>
    <t>583,13+91,74</t>
  </si>
  <si>
    <t>99</t>
  </si>
  <si>
    <t>622211001</t>
  </si>
  <si>
    <t>Montáž kontaktního zateplení lepením a mechanickým kotvením z polystyrenových desek nebo z kombinovaných desek na vnější stěny, tloušťky desek do 40 mm</t>
  </si>
  <si>
    <t>810088727</t>
  </si>
  <si>
    <t xml:space="preserve">Poznámka k souboru cen:_x000D_
1. V cenách jsou započteny náklady na:_x000D_
a) upevnění desek lepením a talířovými hmoždinkami,_x000D_
b) přestěrkování izolačních desek,_x000D_
c) vložení sklovláknité výztužné tkaniny,_x000D_
d) uzavření otvorů po kotvách lešení._x000D_
2. V cenách nejsou započteny náklady na:_x000D_
a) dodávku desek tepelné izolace; tyto se ocení ve specifikaci, ztratné lze stanovit ve výši 5%,_x000D_
b) provedení konečné povrchové úpravy:_x000D_
- vrchní tenkovrstvou omítkou, tyto se ocení příslušnými cenami této části katalogu_x000D_
- nátěrem; tyto se ocení příslušnými cenami části A07 katalogu 800-783_x000D_
- keramickým obkladem; tyto se ocení příslušnými cenami souboru cen části A01 katalogu 800-781 Obklady keramické,_x000D_
c) osazení profilů, tyto se ocení příslušnými cenami této části katalogu._x000D_
3. V cenách 621 25-1101 až -1107 jsou započteny náklady na osazení a dodávku tepelněizolačních zátek v počtu 10 ks/m2 pro podhledy._x000D_
4. V cenách 622 25-1101 až -1107 jsou započteny náklady na osazení a dodávku tepelněizolačních zátek v počtu 8 ks/m2 pro stěny._x000D_
5. Kombinovaná deska je např. sendvičově uspořádaná deska tvořena izolačním jádrem z grafitového polystyrenu a krycí deskou z minerální vlny._x000D_
</t>
  </si>
  <si>
    <t>91,74</t>
  </si>
  <si>
    <t>100</t>
  </si>
  <si>
    <t>28376439</t>
  </si>
  <si>
    <t>deska z polystyrénu XPS, hrana rovná a strukturovaný povrch 250kPa tl 40mm</t>
  </si>
  <si>
    <t>2107628806</t>
  </si>
  <si>
    <t>91,74*1,02 'Přepočtené koeficientem množství</t>
  </si>
  <si>
    <t>101</t>
  </si>
  <si>
    <t>622251001.1</t>
  </si>
  <si>
    <t>Montáž kontaktního zateplení lepením a mechanickým kotvením Příplatek k cenám za montáž pod kamenný obklad na vnější stěny</t>
  </si>
  <si>
    <t>442527931</t>
  </si>
  <si>
    <t>102</t>
  </si>
  <si>
    <t>622531021</t>
  </si>
  <si>
    <t>Omítka tenkovrstvá silikonová vnějších ploch probarvená, včetně penetrace podkladu zrnitá, tloušťky 2,0 mm stěn</t>
  </si>
  <si>
    <t>1480875052</t>
  </si>
  <si>
    <t>103</t>
  </si>
  <si>
    <t>622811002</t>
  </si>
  <si>
    <t>Omítka tepelně izolační vnějších ploch stěn prováděná ručně v 1 vrstvě, tloušťky přes 20 do 30 mm</t>
  </si>
  <si>
    <t>461931408</t>
  </si>
  <si>
    <t xml:space="preserve">Poznámka k souboru cen:_x000D_
1. Podkladní a spojovací vrstva se ocení cenami souboru cen 62. 13-1… Podkladní a spojovací vrstva vnějších omítaných ploch._x000D_
2. Vkládání výztužné tkaniny se ocení cenami souboru cen 62. 14-20.. Potažení vnějších ploch pletivem._x000D_
</t>
  </si>
  <si>
    <t>571,696078431372*1,02 'Přepočtené koeficientem množství</t>
  </si>
  <si>
    <t>104</t>
  </si>
  <si>
    <t>631311114</t>
  </si>
  <si>
    <t>Mazanina z betonu prostého bez zvýšených nároků na prostředí tl. přes 50 do 80 mm tř. C 16/20</t>
  </si>
  <si>
    <t>320772656</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</si>
  <si>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betonu)._x000D_
2. Pro mazaniny tlouštěk větších než 240 mm jsou určeny:_x000D_
a) pro mazaniny ukládané na zeminu (v halách apod.) ceny souborů cen 27* 31- Základy z betonu prostého a 27* 32 - Základy z betonu železového,_x000D_
b) pro mazaniny v nadzemních podlažích ceny souboru cen 411 31- . . Beton kleneb._x000D_
3. Ceny lze použít i pro betonový okapový chodníček budovy (včetně tvarování rigolového žlábku) v příslušných tloušťkách. Jeho podloží se oceňuje samostatně._x000D_
4. V ceně jsou započteny i náklady na:_x000D_
a) základní stržení povrchu mazaniny s urovnáním vibrační lištou nebo dřevěným hladítkem,_x000D_
b) vytvoření dilatačních spár v mazanině bez zaplnění, pokud jsou dilatační spáry vytvářeny při provádění betonáže. Jestliže jsou dilatační spáry řezány dodatečně, oceňují se cenami souboru cen 634 91-11 Řezání dilatačních nebo smršťovacích spár._x000D_
</t>
  </si>
  <si>
    <t>"pod Z/4" 1,5*2*0,07</t>
  </si>
  <si>
    <t>105</t>
  </si>
  <si>
    <t>632441215</t>
  </si>
  <si>
    <t>Potěr anhydritový samonivelační litý tř. C 20, tl. přes 45 do 50 mm</t>
  </si>
  <si>
    <t>1442395769</t>
  </si>
  <si>
    <t xml:space="preserve">Poznámka k souboru cen:_x000D_
1. Ceny jsou určeny pro roznášecí vrstvu těžkých plovoucích podlah, pro potěr podlahového vytápění, pro potěr na oddělovací vrstvě a jako náhrada cementových potěrů (kromě vlhkých provozů)._x000D_
</t>
  </si>
  <si>
    <t>"A1" 105,01</t>
  </si>
  <si>
    <t>"A2" 34,79</t>
  </si>
  <si>
    <t>"A3" 201,41</t>
  </si>
  <si>
    <t xml:space="preserve">"B1" 85,33 </t>
  </si>
  <si>
    <t xml:space="preserve">"B2" 31,19 </t>
  </si>
  <si>
    <t>"B3" 208,97</t>
  </si>
  <si>
    <t>106</t>
  </si>
  <si>
    <t>632441291</t>
  </si>
  <si>
    <t>Potěr anhydritový samonivelační litý Příplatek k cenám za každých dalších i započatých 5 mm tloušťky přes 50 mm tř. C 20</t>
  </si>
  <si>
    <t>-1820308899</t>
  </si>
  <si>
    <t>A1+A3+B1+B2</t>
  </si>
  <si>
    <t>A3+B3</t>
  </si>
  <si>
    <t>107</t>
  </si>
  <si>
    <t>632481213</t>
  </si>
  <si>
    <t>Separační vrstva k oddělení podlahových vrstev z polyetylénové fólie</t>
  </si>
  <si>
    <t>-622398708</t>
  </si>
  <si>
    <t>108</t>
  </si>
  <si>
    <t>634112126</t>
  </si>
  <si>
    <t>Obvodová dilatace mezi stěnou a mazaninou nebo potěrem podlahovým páskem z pěnového PE s fólií tl. do 10 mm, výšky 100 mm</t>
  </si>
  <si>
    <t>223820922</t>
  </si>
  <si>
    <t>666,7*1,4 'Přepočtené koeficientem množství</t>
  </si>
  <si>
    <t>109</t>
  </si>
  <si>
    <t>642942111</t>
  </si>
  <si>
    <t>Osazování zárubní nebo rámů kovových dveřních lisovaných nebo z úhelníků bez dveřních křídel na cementovou maltu, plochy otvoru do 2,5 m2</t>
  </si>
  <si>
    <t>272040722</t>
  </si>
  <si>
    <t xml:space="preserve">Poznámka k souboru cen:_x000D_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vyzdění._x000D_
2. Ceny lze použít i pro osazení ocelových rámů na maltu určených pro zasklívání sklem profilovaným oceňované cenami katalogu 800-787 Zasklívání._x000D_
3. V cenách jsou započteny i náklady na kotvení rámů do zdiva._x000D_
4. Ceny jsou určeny pro jakýkoliv způsob provádění (např. bodovým přivařením k obnažené výztuži, uklínováním, zalitím pracen apod.)._x000D_
5. V cenách nejsou započteny náklady na dodávku zárubní nebo rámů, tyto se oceňují ve specifikaci._x000D_
6. V ceně -2951 jsou započteny náklady na usazení a vyvážení, včetně kotevního materiálu._x000D_
7. V ceně -2951 nejsou započteny náklady na připravenost stavebního otvoru, natažení jádrové a vrchní jemné omítky, tyto náklady se oceňují cenami části A04 Úpravy povrchů._x000D_
</t>
  </si>
  <si>
    <t>110</t>
  </si>
  <si>
    <t>55331482.1</t>
  </si>
  <si>
    <t>zárubeň jednokřídlá ocelová pro zdění rozměru 800/1970, 2100mm</t>
  </si>
  <si>
    <t>-1400404846</t>
  </si>
  <si>
    <t>111</t>
  </si>
  <si>
    <t>642942221</t>
  </si>
  <si>
    <t>Osazování zárubní nebo rámů kovových dveřních lisovaných nebo z úhelníků bez dveřních křídel na cementovou maltu, plochy otvoru přes 2,5 do 4,5 m2</t>
  </si>
  <si>
    <t>-1462399663</t>
  </si>
  <si>
    <t>112</t>
  </si>
  <si>
    <t>55331753.1</t>
  </si>
  <si>
    <t>zárubeň dvoukřídlá ocelová pro zdění rozměru 1350/1970, 2100mm</t>
  </si>
  <si>
    <t>856802014</t>
  </si>
  <si>
    <t>113</t>
  </si>
  <si>
    <t>642945111</t>
  </si>
  <si>
    <t>Osazování ocelových zárubní protipožárních nebo protiplynových dveří do vynechaného otvoru, s obetonováním, dveří jednokřídlových do 2,5 m2</t>
  </si>
  <si>
    <t>1929449554</t>
  </si>
  <si>
    <t xml:space="preserve">Poznámka k souboru cen:_x000D_
1. Ceny jsou určeny pro jakýkoliv způsob provedení, např. s uklínováním, s případným přivařením k obnažené výztuži, se zalitím, resp. zabetonováním, včetně bednění._x000D_
2. V cenách jsou započteny i náklady na manipulační dopravu, na kotvení zárubně do zdiva._x000D_
3. V cenách není započtena dodávka zárubní, která se oceňuje ve specifikaci._x000D_
4. Vyvěšení a zavěšení dveřního křídla (křídel) je započteno v cenách za osazení._x000D_
5. Ceny lze použít i pro osazení zárubně včetně křídla (křídel), které nelze vyvěsit._x000D_
6. Kompletace zárubně s křídlem (křídly) se ocení cenami katalogu PSV 800-767 Konstrukce zámečnické - montáž._x000D_
</t>
  </si>
  <si>
    <t>114</t>
  </si>
  <si>
    <t>55331557.1</t>
  </si>
  <si>
    <t>zárubeň jednokřídlá ocelová pro zdění s protipožární úpravou rozměru 800/1970, 2100mm</t>
  </si>
  <si>
    <t>331177669</t>
  </si>
  <si>
    <t>115</t>
  </si>
  <si>
    <t>55331558.1</t>
  </si>
  <si>
    <t>zárubeň jednokřídlá ocelová pro zdění s protipožární úpravou rozměru 900/1970, 2100mm</t>
  </si>
  <si>
    <t>1463813715</t>
  </si>
  <si>
    <t>116</t>
  </si>
  <si>
    <t>642945112</t>
  </si>
  <si>
    <t>Osazování ocelových zárubní protipožárních nebo protiplynových dveří do vynechaného otvoru, s obetonováním, dveří dvoukřídlových přes 2,5 do 6,5 m2</t>
  </si>
  <si>
    <t>160111347</t>
  </si>
  <si>
    <t>117</t>
  </si>
  <si>
    <t>55331768.1</t>
  </si>
  <si>
    <t>zárubeň dvoukřídlá ocelová pro zdění s protipožární úpravou rozměru 1350/1970, 2100mm</t>
  </si>
  <si>
    <t>-1328400554</t>
  </si>
  <si>
    <t>Ostatní konstrukce a práce, bourání</t>
  </si>
  <si>
    <t>118</t>
  </si>
  <si>
    <t>941211111</t>
  </si>
  <si>
    <t>Montáž lešení řadového rámového lehkého pracovního s podlahami s provozním zatížením tř. 3 do 200 kg/m2 šířky tř. SW06 přes 0,6 do 0,9 m, výšky do 10 m</t>
  </si>
  <si>
    <t>-188323793</t>
  </si>
  <si>
    <t xml:space="preserve">Poznámka k souboru cen:_x000D_
1. V ceně jsou započteny i náklady na kotvení lešení._x000D_
2. Montáž lešení řadového rámového lehkého výšky přes 40 m se oceňuje individuálně._x000D_
3. Šířkou se rozumí půdorysná vzdálenost, měřená od vnitřního líce sloupků zábradlí k protilehlému volnému okraji podlahy nebo mezi vnitřními líci._x000D_
</t>
  </si>
  <si>
    <t>119</t>
  </si>
  <si>
    <t>941211211</t>
  </si>
  <si>
    <t>Montáž lešení řadového rámového lehkého pracovního s podlahami s provozním zatížením tř. 3 do 200 kg/m2 Příplatek za první a každý další den použití lešení k ceně -1111 nebo -1112</t>
  </si>
  <si>
    <t>587492526</t>
  </si>
  <si>
    <t>750*60 'Přepočtené koeficientem množství</t>
  </si>
  <si>
    <t>120</t>
  </si>
  <si>
    <t>941211811</t>
  </si>
  <si>
    <t>Demontáž lešení řadového rámového lehkého pracovního s provozním zatížením tř. 3 do 200 kg/m2 šířky tř. SW06 přes 0,6 do 0,9 m, výšky do 10 m</t>
  </si>
  <si>
    <t>-1733320407</t>
  </si>
  <si>
    <t xml:space="preserve">Poznámka k souboru cen:_x000D_
1. Demontáž lešení řadového rámového lehkého výšky přes 40 m se oceňuje individuálně._x000D_
</t>
  </si>
  <si>
    <t>121</t>
  </si>
  <si>
    <t>944511111</t>
  </si>
  <si>
    <t>Montáž ochranné sítě zavěšené na konstrukci lešení z textilie z umělých vláken</t>
  </si>
  <si>
    <t>-1398887314</t>
  </si>
  <si>
    <t xml:space="preserve">Poznámka k souboru cen:_x000D_
1. V cenách nejsou započteny náklady na lešení potřebné pro zavěšení sítí; toto lešení se oceňuje příslušnými cenami lešení._x000D_
</t>
  </si>
  <si>
    <t>122</t>
  </si>
  <si>
    <t>944511211</t>
  </si>
  <si>
    <t>Montáž ochranné sítě Příplatek za první a každý další den použití sítě k ceně -1111</t>
  </si>
  <si>
    <t>138215538</t>
  </si>
  <si>
    <t>123</t>
  </si>
  <si>
    <t>944511811</t>
  </si>
  <si>
    <t>Demontáž ochranné sítě zavěšené na konstrukci lešení z textilie z umělých vláken</t>
  </si>
  <si>
    <t>1574260658</t>
  </si>
  <si>
    <t>124</t>
  </si>
  <si>
    <t>952901111</t>
  </si>
  <si>
    <t>Vyčištění budov nebo objektů před předáním do užívání budov bytové nebo občanské výstavby, světlé výšky podlaží do 4 m</t>
  </si>
  <si>
    <t>2013087727</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</si>
  <si>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</si>
  <si>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125</t>
  </si>
  <si>
    <t>953943123</t>
  </si>
  <si>
    <t>Osazování drobných kovových předmětů výrobků ostatních jinde neuvedených do betonu se zajištěním polohy k bednění či k výztuži před zabetonováním hmotnosti přes 5 do 15 kg/kus</t>
  </si>
  <si>
    <t>1928736662</t>
  </si>
  <si>
    <t xml:space="preserve">Poznámka k souboru cen:_x000D_
1. V cenách nejsou započteny náklady na dodávku kovových předmětů; tyto se oceňují ve specifikaci. Ztratné se nestanoví._x000D_
2. Cenu -2841 lze použít pro osazení rámu pod pružinový (roštový) ocelový základ např. domovních praček, odstředivek, ždímaček, motorových zařízení, ventilátorů apod._x000D_
3. Cena -2851 je určena pro zednické osazení zábradlí ze samostatných dílů nevyžadující samostatnou montáž._x000D_
4. Ceny platí za každé zalití._x000D_
</t>
  </si>
  <si>
    <t>126</t>
  </si>
  <si>
    <t>54825039.1</t>
  </si>
  <si>
    <t>kotevní patka sloupků pergoly</t>
  </si>
  <si>
    <t>-95025374</t>
  </si>
  <si>
    <t>127</t>
  </si>
  <si>
    <t>953943211</t>
  </si>
  <si>
    <t>Osazování drobných kovových předmětů kotvených do stěny hasicího přístroje</t>
  </si>
  <si>
    <t>-1632203737</t>
  </si>
  <si>
    <t>"Z5" 3</t>
  </si>
  <si>
    <t>128</t>
  </si>
  <si>
    <t>44932114</t>
  </si>
  <si>
    <t>přístroj hasicí ruční práškový PG 6 LE</t>
  </si>
  <si>
    <t>949889092</t>
  </si>
  <si>
    <t>129</t>
  </si>
  <si>
    <t>953943213</t>
  </si>
  <si>
    <t>Označení únikových cest dle ČSN ISO 3864 a ČSN ISO 3864-1 a dle nařízení vlády č. 11/2002 Sb. - systém fotoluminiscenčního značení</t>
  </si>
  <si>
    <t>soubor</t>
  </si>
  <si>
    <t>113295238</t>
  </si>
  <si>
    <t>"Z6 - 1.NP" 1</t>
  </si>
  <si>
    <t>"Z6 - 2.NP" 1</t>
  </si>
  <si>
    <t>998</t>
  </si>
  <si>
    <t>Přesun hmot</t>
  </si>
  <si>
    <t>130</t>
  </si>
  <si>
    <t>998011002</t>
  </si>
  <si>
    <t>Přesun hmot pro budovy občanské výstavby, bydlení, výrobu a služby s nosnou svislou konstrukcí zděnou z cihel, tvárnic nebo kamene vodorovná dopravní vzdálenost do 100 m pro budovy výšky přes 6 do 12 m</t>
  </si>
  <si>
    <t>54481998</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</si>
  <si>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</si>
  <si>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</si>
  <si>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</si>
  <si>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711</t>
  </si>
  <si>
    <t>Izolace proti vodě, vlhkosti a plynům</t>
  </si>
  <si>
    <t>131</t>
  </si>
  <si>
    <t>711111001</t>
  </si>
  <si>
    <t>Provedení izolace proti zemní vlhkosti natěradly a tmely za studena na ploše vodorovné V nátěrem penetračním</t>
  </si>
  <si>
    <t>1289769939</t>
  </si>
  <si>
    <t xml:space="preserve">Poznámka k souboru cen:_x000D_
1. Izolace plochy jednotlivě do 10 m2 se oceňují skladebně cenou příslušné izolace a cenou 711 19-9095 Příplatek za plochu do 10 m2._x000D_
</t>
  </si>
  <si>
    <t>(6,85*7,63+10,6*31,85)</t>
  </si>
  <si>
    <t>3,4*2,85</t>
  </si>
  <si>
    <t>132</t>
  </si>
  <si>
    <t>11163150</t>
  </si>
  <si>
    <t>lak penetrační asfaltový</t>
  </si>
  <si>
    <t>1175754901</t>
  </si>
  <si>
    <t>399,566*0,0003 'Přepočtené koeficientem množství</t>
  </si>
  <si>
    <t>133</t>
  </si>
  <si>
    <t>711112001</t>
  </si>
  <si>
    <t>Provedení izolace proti zemní vlhkosti natěradly a tmely za studena na ploše svislé S nátěrem penetračním</t>
  </si>
  <si>
    <t>-1320899929</t>
  </si>
  <si>
    <t>(18,23+31,87)*2*1,2</t>
  </si>
  <si>
    <t>(3+2,45)*2*0,975</t>
  </si>
  <si>
    <t>134</t>
  </si>
  <si>
    <t>336436600</t>
  </si>
  <si>
    <t>130,868*0,00035 'Přepočtené koeficientem množství</t>
  </si>
  <si>
    <t>135</t>
  </si>
  <si>
    <t>711113117</t>
  </si>
  <si>
    <t>Izolace proti zemní vlhkosti natěradly a tmely za studena na ploše vodorovné V těsnicí stěrkou jednosložkovu na bázi cementu</t>
  </si>
  <si>
    <t>432705898</t>
  </si>
  <si>
    <t>"jímka výtahu" 2,2*1,65</t>
  </si>
  <si>
    <t>3,63*2 'Přepočtené koeficientem množství</t>
  </si>
  <si>
    <t>136</t>
  </si>
  <si>
    <t>711113127</t>
  </si>
  <si>
    <t>Izolace proti zemní vlhkosti natěradly a tmely za studena na ploše svislé S těsnicí stěrkou jednosložkovu na bázi cementu</t>
  </si>
  <si>
    <t>1392256849</t>
  </si>
  <si>
    <t>"jímka výtahu" (2,2+1,65)*2*0,2</t>
  </si>
  <si>
    <t>1,54*2 'Přepočtené koeficientem množství</t>
  </si>
  <si>
    <t>137</t>
  </si>
  <si>
    <t>711141559</t>
  </si>
  <si>
    <t>Provedení izolace proti zemní vlhkosti pásy přitavením NAIP na ploše vodorovné V</t>
  </si>
  <si>
    <t>253862784</t>
  </si>
  <si>
    <t xml:space="preserve">Poznámka k souboru cen:_x000D_
1. Izolace plochy jednotlivě do 10 m2 se oceňují skladebně cenou příslušné izolace a cenou 711 19-9097 Příplatek za plochu do 10 m2._x000D_
</t>
  </si>
  <si>
    <t>399,566*2 'Přepočtené koeficientem množství</t>
  </si>
  <si>
    <t>138</t>
  </si>
  <si>
    <t>62832001</t>
  </si>
  <si>
    <t>pás asfaltový natavitelný oxidovaný tl 3,5mm typu V60 S35 s vložkou ze skleněné rohože, s jemnozrnným minerálním posypem</t>
  </si>
  <si>
    <t>1937460664</t>
  </si>
  <si>
    <t>399,566*1,15 'Přepočtené koeficientem množství</t>
  </si>
  <si>
    <t>139</t>
  </si>
  <si>
    <t>62856011</t>
  </si>
  <si>
    <t>pás asfaltový natavitelný modifikovaný SBS tl 4,0mm s vložkou z hliníkové fólie, hliníkové fólie s textilií a spalitelnou PE fólií nebo jemnozrnným minerálním posypem na horním povrchu</t>
  </si>
  <si>
    <t>1053009839</t>
  </si>
  <si>
    <t>140</t>
  </si>
  <si>
    <t>711142559</t>
  </si>
  <si>
    <t>Provedení izolace proti zemní vlhkosti pásy přitavením NAIP na ploše svislé S</t>
  </si>
  <si>
    <t>-910295092</t>
  </si>
  <si>
    <t>(18,23+31,87)*2*(1,2+0,25)</t>
  </si>
  <si>
    <t>(3+2,45)*2*(0,975+0,25)</t>
  </si>
  <si>
    <t>158,643*2 'Přepočtené koeficientem množství</t>
  </si>
  <si>
    <t>141</t>
  </si>
  <si>
    <t>-1635776308</t>
  </si>
  <si>
    <t>158,643*1,2 'Přepočtené koeficientem množství</t>
  </si>
  <si>
    <t>142</t>
  </si>
  <si>
    <t>1778325395</t>
  </si>
  <si>
    <t>143</t>
  </si>
  <si>
    <t>711491172</t>
  </si>
  <si>
    <t>Provedení doplňků izolace proti vodě textilií na ploše vodorovné V vrstva ochranná</t>
  </si>
  <si>
    <t>1771115732</t>
  </si>
  <si>
    <t xml:space="preserve">Poznámka k souboru cen:_x000D_
1. V ceně -1177 jsou započteny i náklady na navrtání, osazení hmoždinek a zatmelení._x000D_
</t>
  </si>
  <si>
    <t>144</t>
  </si>
  <si>
    <t>69311068</t>
  </si>
  <si>
    <t>geotextilie netkaná separační, ochranná, filtrační, drenážní PP 300g/m2</t>
  </si>
  <si>
    <t>563470329</t>
  </si>
  <si>
    <t>399,566*1,05 'Přepočtené koeficientem množství</t>
  </si>
  <si>
    <t>145</t>
  </si>
  <si>
    <t>998711102</t>
  </si>
  <si>
    <t>Přesun hmot pro izolace proti vodě, vlhkosti a plynům stanovený z hmotnosti přesunovaného materiálu vodorovná dopravní vzdálenost do 50 m v objektech výšky přes 6 do 12 m</t>
  </si>
  <si>
    <t>1535521406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</si>
  <si>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</si>
  <si>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712</t>
  </si>
  <si>
    <t>Povlakové krytiny</t>
  </si>
  <si>
    <t>146</t>
  </si>
  <si>
    <t>712311101</t>
  </si>
  <si>
    <t>Provedení povlakové krytiny střech plochých do 10° natěradly a tmely za studena nátěrem lakem penetračním nebo asfaltovým</t>
  </si>
  <si>
    <t>-1921012959</t>
  </si>
  <si>
    <t xml:space="preserve">Poznámka k souboru cen:_x000D_
1. Povlakové krytiny střech jednotlivě do 10 m2 se oceňují skladebně cenou příslušné izolace a cenou 712 39-9095 Příplatek za plochu do 10 m2._x000D_
</t>
  </si>
  <si>
    <t>"v.č. D.1.2-06</t>
  </si>
  <si>
    <t>10*31,25+6,25*7,63</t>
  </si>
  <si>
    <t>147</t>
  </si>
  <si>
    <t>1756882561</t>
  </si>
  <si>
    <t>360,188*0,0003 'Přepočtené koeficientem množství</t>
  </si>
  <si>
    <t>148</t>
  </si>
  <si>
    <t>712341559</t>
  </si>
  <si>
    <t>Provedení povlakové krytiny střech plochých do 10° pásy přitavením NAIP v plné ploše</t>
  </si>
  <si>
    <t>-624803811</t>
  </si>
  <si>
    <t xml:space="preserve">Poznámka k souboru cen:_x000D_
1. Povlakové krytiny střech jednotlivě do 10 m2 se oceňují skladebně cenou příslušné izolace a cenou 712 39-9097 Příplatek za plochu do 10 m2._x000D_
</t>
  </si>
  <si>
    <t>149</t>
  </si>
  <si>
    <t>2043197890</t>
  </si>
  <si>
    <t>360,188*1,15 'Přepočtené koeficientem množství</t>
  </si>
  <si>
    <t>150</t>
  </si>
  <si>
    <t>712363412.1</t>
  </si>
  <si>
    <t>Provedení povlakové krytiny střech plochých do 10° s mechanicky kotvenou izolací včetně položení fólie a horkovzdušného svaření tl. tepelné izolace do 100 mm budovy výšky do 18 m, kotvené do trapézového plechu nebo do dřeva</t>
  </si>
  <si>
    <t>1735185774</t>
  </si>
  <si>
    <t xml:space="preserve">Poznámka k souboru cen:_x000D_
1. V cenách jsou započteny i náklady na dodávku kotev._x000D_
2. V cenách nejsou započteny náklady na dodávku fólie; tato se oceňuje ve specifikaci._x000D_
3. V cenách -3671 až -3674 nejsou započteny náklady na dodávku lišt; tyto se oceňují ve specifikaci._x000D_
4. Kotvení plechových lišt rš větší než 200 mm se oceňují katalogem 800-764 Klempířské konstrukce._x000D_
5. Vymezení rohových a okrajových částí je dané kotevním plánem nebo výpočtem podle přílohy č. 3 tohoto katalogu._x000D_
</t>
  </si>
  <si>
    <t>151</t>
  </si>
  <si>
    <t>28329022</t>
  </si>
  <si>
    <t>fólie hydroizolační střešní TPO (FPO), mechanicky kotvená tl 1,8mm</t>
  </si>
  <si>
    <t>383599039</t>
  </si>
  <si>
    <t>6,25*1,15 'Přepočtené koeficientem množství</t>
  </si>
  <si>
    <t>152</t>
  </si>
  <si>
    <t>712811101</t>
  </si>
  <si>
    <t>Provedení povlakové krytiny střech samostatným vytažením izolačního povlaku za studena na konstrukce převyšující úroveň střechy, nátěrem penetračním</t>
  </si>
  <si>
    <t>-804572098</t>
  </si>
  <si>
    <t>(31,25+17,63)*2*0,2+(2,7+2,15)*2*1,1</t>
  </si>
  <si>
    <t>153</t>
  </si>
  <si>
    <t>835246222</t>
  </si>
  <si>
    <t>30,222*0,00035 'Přepočtené koeficientem množství</t>
  </si>
  <si>
    <t>154</t>
  </si>
  <si>
    <t>712841559</t>
  </si>
  <si>
    <t>Provedení povlakové krytiny střech samostatným vytažením izolačního povlaku pásy přitavením na konstrukce převyšující úroveň střechy, NAIP</t>
  </si>
  <si>
    <t>-524781717</t>
  </si>
  <si>
    <t>155</t>
  </si>
  <si>
    <t>250721232</t>
  </si>
  <si>
    <t>30,222*1,2 'Přepočtené koeficientem množství</t>
  </si>
  <si>
    <t>156</t>
  </si>
  <si>
    <t>712861703</t>
  </si>
  <si>
    <t>Provedení povlakové krytiny střech samostatným vytažením izolačního povlaku fólií na konstrukce převyšující úroveň střechy, přilepenou lepidlem v plné ploše</t>
  </si>
  <si>
    <t>1940285531</t>
  </si>
  <si>
    <t>2,75</t>
  </si>
  <si>
    <t>157</t>
  </si>
  <si>
    <t>-442341462</t>
  </si>
  <si>
    <t>2,75*1,2 'Přepočtené koeficientem množství</t>
  </si>
  <si>
    <t>158</t>
  </si>
  <si>
    <t>998712102</t>
  </si>
  <si>
    <t>Přesun hmot pro povlakové krytiny stanovený z hmotnosti přesunovaného materiálu vodorovná dopravní vzdálenost do 50 m v objektech výšky přes 6 do 12 m</t>
  </si>
  <si>
    <t>1904000715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</si>
  <si>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</si>
  <si>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713</t>
  </si>
  <si>
    <t>Izolace tepelné</t>
  </si>
  <si>
    <t>159</t>
  </si>
  <si>
    <t>713111111</t>
  </si>
  <si>
    <t>Montáž tepelné izolace stropů rohožemi, pásy, dílci, deskami, bloky (izolační materiál ve specifikaci) vrchem bez překrytí lepenkou kladenými volně</t>
  </si>
  <si>
    <t>-1215628039</t>
  </si>
  <si>
    <t>"spodní vrstva" 10*31,25+6,25*7,63+(2,7+2,15+0,28)*2*0,28</t>
  </si>
  <si>
    <t>"horní vrstva" 10,12*31,37+6,37*7,69+(2,7+2,15+0,28)*2*0,28</t>
  </si>
  <si>
    <t>"obvod" (31,25*2-6,25+7,63*2)*0,4</t>
  </si>
  <si>
    <t>160</t>
  </si>
  <si>
    <t>63148157</t>
  </si>
  <si>
    <t>deska tepelně izolační minerální  univerzální λ=0,035 tl 160mm</t>
  </si>
  <si>
    <t>1754210204</t>
  </si>
  <si>
    <t>363,06*1,02 'Přepočtené koeficientem množství</t>
  </si>
  <si>
    <t>161</t>
  </si>
  <si>
    <t>63148155</t>
  </si>
  <si>
    <t>deska tepelně izolační minerální univerzální λ=0,035 tl 120mm</t>
  </si>
  <si>
    <t>1822020935</t>
  </si>
  <si>
    <t>369,323*1,02 'Přepočtené koeficientem množství</t>
  </si>
  <si>
    <t>162</t>
  </si>
  <si>
    <t>63148153</t>
  </si>
  <si>
    <t>deska tepelně izolační minerální univerzální λ=0,035 tl 80mm</t>
  </si>
  <si>
    <t>145077088</t>
  </si>
  <si>
    <t>28,604*1,02 'Přepočtené koeficientem množství</t>
  </si>
  <si>
    <t>163</t>
  </si>
  <si>
    <t>713121111</t>
  </si>
  <si>
    <t>Montáž tepelné izolace podlah rohožemi, pásy, deskami, dílci, bloky (izolační materiál ve specifikaci) kladenými volně jednovrstvá</t>
  </si>
  <si>
    <t>308689932</t>
  </si>
  <si>
    <t xml:space="preserve">Poznámka k souboru cen:_x000D_
1. Množství tepelné izolace podlah okrajovými pásky k ceně -1211 se určuje v m projektované délky obložení (bez přesahů) na obvodu podlahy._x000D_
</t>
  </si>
  <si>
    <t>"v.č. D.1.1 - 04 a 16</t>
  </si>
  <si>
    <t>A1+B1</t>
  </si>
  <si>
    <t>"v.č. D.1.1 - 05 a 16</t>
  </si>
  <si>
    <t>B1+B2+B3</t>
  </si>
  <si>
    <t>164</t>
  </si>
  <si>
    <t>28372305</t>
  </si>
  <si>
    <t>deska EPS 100 do plochých střech a podlah λ=0,037 tl 50mm</t>
  </si>
  <si>
    <t>1872566228</t>
  </si>
  <si>
    <t>190,34*1,02 'Přepočtené koeficientem množství</t>
  </si>
  <si>
    <t>165</t>
  </si>
  <si>
    <t>28375673</t>
  </si>
  <si>
    <t>deska pro kročejový útlum tl 30mm</t>
  </si>
  <si>
    <t>-1020030705</t>
  </si>
  <si>
    <t>325,49*1,02 'Přepočtené koeficientem množství</t>
  </si>
  <si>
    <t>166</t>
  </si>
  <si>
    <t>713121121</t>
  </si>
  <si>
    <t>Montáž tepelné izolace podlah rohožemi, pásy, deskami, dílci, bloky (izolační materiál ve specifikaci) kladenými volně dvouvrstvá</t>
  </si>
  <si>
    <t>989493967</t>
  </si>
  <si>
    <t>A1+A2+A3</t>
  </si>
  <si>
    <t>167</t>
  </si>
  <si>
    <t>-134550072</t>
  </si>
  <si>
    <t>341,21*1,02 'Přepočtené koeficientem množství</t>
  </si>
  <si>
    <t>168</t>
  </si>
  <si>
    <t>28372309</t>
  </si>
  <si>
    <t>deska EPS 100 do plochých střech a podlah λ=0,037 tl 100mm</t>
  </si>
  <si>
    <t>545530449</t>
  </si>
  <si>
    <t>169</t>
  </si>
  <si>
    <t>713131121</t>
  </si>
  <si>
    <t>Montáž tepelné izolace stěn rohožemi, pásy, deskami, dílci, bloky (izolační materiál ve specifikaci) přichycením úchytnými dráty a závlačkami</t>
  </si>
  <si>
    <t>1624948618</t>
  </si>
  <si>
    <t xml:space="preserve">Poznámka k souboru cen:_x000D_
1. Položky Montáž tepelných izolací stěn lze použít i pro ocenění montáže svislých tepelných izolací základových konstrukcí (základové pásy, desky apod.)._x000D_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truhlářské._x000D_
</t>
  </si>
  <si>
    <t>(2,7+2,47)*2*1,1</t>
  </si>
  <si>
    <t>(3,02+2,71)*2*1,1</t>
  </si>
  <si>
    <t>170</t>
  </si>
  <si>
    <t>-1816421678</t>
  </si>
  <si>
    <t>11,374*1,05 'Přepočtené koeficientem množství</t>
  </si>
  <si>
    <t>171</t>
  </si>
  <si>
    <t>-932060438</t>
  </si>
  <si>
    <t>12,606*1,05 'Přepočtené koeficientem množství</t>
  </si>
  <si>
    <t>172</t>
  </si>
  <si>
    <t>713131143</t>
  </si>
  <si>
    <t>Montáž tepelné izolace stěn rohožemi, pásy, deskami, dílci, bloky (izolační materiál ve specifikaci) lepením celoplošně s mechanickým kotvením</t>
  </si>
  <si>
    <t>1743943181</t>
  </si>
  <si>
    <t>120,24-91,74</t>
  </si>
  <si>
    <t>173</t>
  </si>
  <si>
    <t>-190715703</t>
  </si>
  <si>
    <t>39,128*1,05 'Přepočtené koeficientem množství</t>
  </si>
  <si>
    <t>174</t>
  </si>
  <si>
    <t>998713102</t>
  </si>
  <si>
    <t>Přesun hmot pro izolace tepelné stanovený z hmotnosti přesunovaného materiálu vodorovná dopravní vzdálenost do 50 m v objektech výšky přes 6 m do 12 m</t>
  </si>
  <si>
    <t>1330682272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</si>
  <si>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</si>
  <si>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721</t>
  </si>
  <si>
    <t>Zdravotechnika - vnitřní kanalizace</t>
  </si>
  <si>
    <t>175</t>
  </si>
  <si>
    <t>721174064.1</t>
  </si>
  <si>
    <t>Potrubí z trub PVC KG větrací DN 125, vč. redukce a kolen, plynotěsné</t>
  </si>
  <si>
    <t>1521582818</t>
  </si>
  <si>
    <t xml:space="preserve">Poznámka k souboru cen:_x000D_
1. Cenami -4054 až -4057 se oceňuje svislé potrubí od střešního vtoku po čisticí kus._x000D_
2. Ochrany odpadního a připojovacího potrubí z plastových trub se oceňují cenami souboru cen 722 18- . . Ochrana potrubí, části A 02._x000D_
</t>
  </si>
  <si>
    <t>10,65*2</t>
  </si>
  <si>
    <t>176</t>
  </si>
  <si>
    <t>998721102</t>
  </si>
  <si>
    <t>Přesun hmot pro vnitřní kanalizace stanovený z hmotnosti přesunovaného materiálu vodorovná dopravní vzdálenost do 50 m v objektech výšky přes 6 do 12 m</t>
  </si>
  <si>
    <t>-1446239485</t>
  </si>
  <si>
    <t>725</t>
  </si>
  <si>
    <t>Zdravotechnika - zařizovací předměty</t>
  </si>
  <si>
    <t>177</t>
  </si>
  <si>
    <t>725291643</t>
  </si>
  <si>
    <t>Doplňky zařízení koupelen a záchodů nerezové sklopné zrcadlo pro ZTP dle vyhl. č. 398/2009 Sb., 600/400/7 mm</t>
  </si>
  <si>
    <t>1982342557</t>
  </si>
  <si>
    <t>"T31" 2</t>
  </si>
  <si>
    <t>751</t>
  </si>
  <si>
    <t>Vzduchotechnika</t>
  </si>
  <si>
    <t>178</t>
  </si>
  <si>
    <t>751526749</t>
  </si>
  <si>
    <t>Montáž protidešťové stříšky nebo výfukové hlavice do plastového potrubí kruhové bez příruby, průměru přes 100 do 200 mm</t>
  </si>
  <si>
    <t>1959614791</t>
  </si>
  <si>
    <t>179</t>
  </si>
  <si>
    <t>42981021.1</t>
  </si>
  <si>
    <t>větrací hlavice DN 110mm s ventilátorem</t>
  </si>
  <si>
    <t>-1178980418</t>
  </si>
  <si>
    <t>180</t>
  </si>
  <si>
    <t>998751102</t>
  </si>
  <si>
    <t>Přesun hmot pro vzduchotechniku stanovený z hmotnosti přesunovaného materiálu vodorovná dopravní vzdálenost do 100 m v objektech výšky přes 12 do 24 m</t>
  </si>
  <si>
    <t>917582581</t>
  </si>
  <si>
    <t>762</t>
  </si>
  <si>
    <t>Konstrukce tesařské</t>
  </si>
  <si>
    <t>181</t>
  </si>
  <si>
    <t>762083111.1</t>
  </si>
  <si>
    <t>Práce společné pro tesařské konstrukce impregnace řeziva proti dřevokaznému hmyzu a houbám, třída ohrožení 1 a 2 (dřevo v interiéru)</t>
  </si>
  <si>
    <t>-813405630</t>
  </si>
  <si>
    <t xml:space="preserve">Poznámka k souboru cen:_x000D_
1. Soubor cen 762 08-3 Impregnace řeziva neobsahuje položky pro ocenění imregnace řeziva nátěrem; tyto se oceňují příslušnými cenami souboru cen 783 2. -31.1 Napouštěcí nátěr tesařských konstrukcí, katalogu 800-783 Nátěry._x000D_
2. Soubor cen 762 08-5 Montáž ocelových spojovacích prostředků neobsahuje položky pro ocenění chemických kotev; tyto lze ocenit příslušnými cenami souboru cen 953 96 Kotvy chemické, katalogu 801-1 Budovy a haly - konstrukce zděné a monolitické._x000D_
3. V cenách 762 08-5 nejsou započteny náklady na dodávku spojovacích prostředků; tato dodávka se oceňuje ve specifikaci._x000D_
4. U položek 762 08-6 se určení cen řídí hmotností jednotlivě montovaného dílu konstrukce, dodávka veškerého materiálu se oceňuje ve specifikaci._x000D_
</t>
  </si>
  <si>
    <t>22,694+1,334+1,422+1,559</t>
  </si>
  <si>
    <t>182</t>
  </si>
  <si>
    <t>762085113</t>
  </si>
  <si>
    <t>Práce společné pro tesařské konstrukce montáž ocelových spojovacích prostředků (materiál ve specifikaci) svorníků, šroubů délky přes 300 do 450 mm</t>
  </si>
  <si>
    <t>-734023724</t>
  </si>
  <si>
    <t>"pozednice" 69</t>
  </si>
  <si>
    <t>"pergola + stříška nad vstupem" 6+8</t>
  </si>
  <si>
    <t>183</t>
  </si>
  <si>
    <t>30901001.1</t>
  </si>
  <si>
    <t>šroub do betonu M 16 x 350 včetně matice a podložky - před betonáží osadit do věnce</t>
  </si>
  <si>
    <t>100 kus</t>
  </si>
  <si>
    <t>1703441289</t>
  </si>
  <si>
    <t>184</t>
  </si>
  <si>
    <t>30901001.2</t>
  </si>
  <si>
    <t>šroub do betonu M 16 x 500 včetně matice a podložky - před betonáží osadit do věnce</t>
  </si>
  <si>
    <t>316683597</t>
  </si>
  <si>
    <t>185</t>
  </si>
  <si>
    <t>762332131</t>
  </si>
  <si>
    <t>Montáž vázaných konstrukcí krovů střech pultových, sedlových, valbových, stanových čtvercového nebo obdélníkového půdorysu, z řeziva hraněného průřezové plochy do 120 cm2</t>
  </si>
  <si>
    <t>1008062124</t>
  </si>
  <si>
    <t xml:space="preserve">Poznámka k souboru cen:_x000D_
1. V cenách nejsou započteny náklady na montáž kotevních želez s připojením k dřevěné konstrukci; tyto se ocení příslušnými položkami souboru cen 762 08-5 tohoto katalogu._x000D_
2. V cenách 762 33-5 nejsou započteny náklady na podpory (např. vazníky)._x000D_
</t>
  </si>
  <si>
    <t>"v.č. D.1.2-06 - střecha</t>
  </si>
  <si>
    <t>279+72</t>
  </si>
  <si>
    <t>80,6+26</t>
  </si>
  <si>
    <t>"v.č. D.1.2-07 - pergola</t>
  </si>
  <si>
    <t>14,5+1,5</t>
  </si>
  <si>
    <t>96,25</t>
  </si>
  <si>
    <t>186</t>
  </si>
  <si>
    <t>762332132</t>
  </si>
  <si>
    <t>Montáž vázaných konstrukcí krovů střech pultových, sedlových, valbových, stanových čtvercového nebo obdélníkového půdorysu, z řeziva hraněného průřezové plochy přes 120 do 224 cm2</t>
  </si>
  <si>
    <t>1738212248</t>
  </si>
  <si>
    <t>31,65+10,7</t>
  </si>
  <si>
    <t>31,25+15,9+9+15+380,8+5,35+4,05+2,95+3,25+4,6+5,9+72+6,1+3,6+1,7+31+18,75</t>
  </si>
  <si>
    <t>23,5</t>
  </si>
  <si>
    <t>19,2+2,65+12,4</t>
  </si>
  <si>
    <t>22,4</t>
  </si>
  <si>
    <t>187</t>
  </si>
  <si>
    <t>762332133</t>
  </si>
  <si>
    <t>Montáž vázaných konstrukcí krovů střech pultových, sedlových, valbových, stanových čtvercového nebo obdélníkového půdorysu, z řeziva hraněného průřezové plochy přes 224 do 288 cm2</t>
  </si>
  <si>
    <t>-323193724</t>
  </si>
  <si>
    <t>63,3</t>
  </si>
  <si>
    <t>188</t>
  </si>
  <si>
    <t>60512136</t>
  </si>
  <si>
    <t>hranol stavební řezivo průřezu do 288cm2 dl 6-8m</t>
  </si>
  <si>
    <t>-1042092914</t>
  </si>
  <si>
    <t>"střecha" 22,635</t>
  </si>
  <si>
    <t>"stříška nad vstupem" 0,06*0,06*15*1,1</t>
  </si>
  <si>
    <t>189</t>
  </si>
  <si>
    <t>61223268.1</t>
  </si>
  <si>
    <t>hranol konstrukční KVH lepený průřezu 50-100x100-150mm pohledový</t>
  </si>
  <si>
    <t>-909888969</t>
  </si>
  <si>
    <t>1,559</t>
  </si>
  <si>
    <t>190</t>
  </si>
  <si>
    <t>762341037</t>
  </si>
  <si>
    <t>Bednění a laťování bednění střech rovných sklonu do 60° s vyřezáním otvorů z dřevoštěpkových desek OSB šroubovaných na rošt na sraz, tloušťky desky 25 mm</t>
  </si>
  <si>
    <t>1849911448</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</si>
  <si>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39-5000._x000D_
</t>
  </si>
  <si>
    <t>191</t>
  </si>
  <si>
    <t>762341270.1</t>
  </si>
  <si>
    <t>Bednění a laťování montáž bednění střech rovných a šikmých sklonu do 60° s vyřezáním otvorů z desek dřevovláknitých nebo dřevoštěpkových na sraz</t>
  </si>
  <si>
    <t>1497612320</t>
  </si>
  <si>
    <t>"v.č. D.1.1-06</t>
  </si>
  <si>
    <t>483,57</t>
  </si>
  <si>
    <t>192</t>
  </si>
  <si>
    <t>60711522.1</t>
  </si>
  <si>
    <t>deska dřevovláknitá tl 24mm</t>
  </si>
  <si>
    <t>1869285849</t>
  </si>
  <si>
    <t>483,57*1,1 'Přepočtené koeficientem množství</t>
  </si>
  <si>
    <t>193</t>
  </si>
  <si>
    <t>762342214</t>
  </si>
  <si>
    <t>Bednění a laťování montáž laťování střech jednoduchých sklonu do 60° při osové vzdálenosti latí přes 150 do 360 mm</t>
  </si>
  <si>
    <t>-509098259</t>
  </si>
  <si>
    <t>"v.č. D.1.2-06 a D.1.1-06</t>
  </si>
  <si>
    <t>194</t>
  </si>
  <si>
    <t>762342441</t>
  </si>
  <si>
    <t>Bednění a laťování montáž lišt trojúhelníkových nebo kontralatí</t>
  </si>
  <si>
    <t>-1621702576</t>
  </si>
  <si>
    <t>650</t>
  </si>
  <si>
    <t>195</t>
  </si>
  <si>
    <t>60514114</t>
  </si>
  <si>
    <t>řezivo jehličnaté lať impregnovaná dl 4 m</t>
  </si>
  <si>
    <t>-1382175302</t>
  </si>
  <si>
    <t>196</t>
  </si>
  <si>
    <t>762361313</t>
  </si>
  <si>
    <t>Konstrukční vrstva pod klempířské prvky pro oplechování horních ploch zdí a nadezdívek (atik) z desek dřevoštěpkových šroubovaných do podkladu, tloušťky desky 25 mm</t>
  </si>
  <si>
    <t>1560540956</t>
  </si>
  <si>
    <t xml:space="preserve">Poznámka k souboru cen:_x000D_
1. V cenách -1312 až -1313 jsou započteny i náklady na kotvení desky do podkladu._x000D_
</t>
  </si>
  <si>
    <t>(4,8*2+6,9*4)*0,425</t>
  </si>
  <si>
    <t>197</t>
  </si>
  <si>
    <t>762395000</t>
  </si>
  <si>
    <t>Spojovací prostředky krovů, bednění a laťování, nadstřešních konstrukcí svory, prkna, hřebíky, pásová ocel, vruty</t>
  </si>
  <si>
    <t>1886978022</t>
  </si>
  <si>
    <t xml:space="preserve">Poznámka k souboru cen:_x000D_
1. Cena je určena pro montážní ceny souborů cen:_x000D_
a) 762 33- Montáž vázaných konstrukcí krovů,_x000D_
b) 762 34- Bednění a laťování, ceny -1210 až -2441,_x000D_
c) 762 35- Montáž nadstřešních konstrukcí,_x000D_
d) 762 36- Montáž spádových klínů._x000D_
2. Ochrana konstrukce se oceňuje samostatně, např. položkami 762 08-3 Impregnace řeziva tohoto katalogu nebo příslušnými položkami katalogu 800-783 Nátěry._x000D_
</t>
  </si>
  <si>
    <t>22,694+4,8+483,57*0,024+1,559</t>
  </si>
  <si>
    <t>198</t>
  </si>
  <si>
    <t>762421017</t>
  </si>
  <si>
    <t>Obložení stropů nebo střešních podhledů z dřevoštěpkových desek OSB šroubovaných na sraz, tloušťky desky 25 mm</t>
  </si>
  <si>
    <t>185974870</t>
  </si>
  <si>
    <t xml:space="preserve">Poznámka k souboru cen:_x000D_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49-5000._x000D_
2. V cenách není započtena montáž podkladového roštu; tato montáž se oceňuje cenami části A 01 katalogu 800-767 Konstrukce zámečnické v případě kovové konstrukce, nebo cenou -9001 v případě dřevěné konstrukce._x000D_
3. V ceně -9001 není započtena montáž a dodávka nosných prvků (např. konzol, trnů) pro zavěšený rošt; tato montáž a dodávka se oceňují individuálně._x000D_
4. V cenách nejsou započteny náklady na olištování; toto olištování se oceňuje cenou 762 41-1.01 Olištování spár stropů._x000D_
5. Tento soubor cen neobsahuje položky pro ocenění typových sádrokartonových, sádrovláknitých a cementovláknitých konstrukcí; tyto konstrukce se oceňují cenami části A 01 katalogu 800-763 Konstrukce suché výstavby._x000D_
6. V ceně -9001 se určuje množství měrných jednotek v m součtem délek jednotlivých prvků roštu._x000D_
</t>
  </si>
  <si>
    <t>199</t>
  </si>
  <si>
    <t>762431016.1</t>
  </si>
  <si>
    <t>Obložení stěn z dřevoštěpkových desek OSB přibíjených na sraz, tloušťky desky 25 mm</t>
  </si>
  <si>
    <t>86847245</t>
  </si>
  <si>
    <t xml:space="preserve">Poznámka k souboru cen:_x000D_
1. V cenách -0011 až -1036 obložení stěn z desek dřevoštěpkových a cementotřískových jsou započteny i náklady na dodávku spojovacích prostředků, na tyto položky se nevztahuje ocenění dodávky spojovacích prostředků položka 762 49-5000._x000D_
2. V cenách není započtena montáž podkladového roštu; tato montáž se oceňuje cenami části A 01 katalogu 800-767 Konstrukce zámečnické v případě kovové konstrukce nebo cenou -9001 v případě dřevěné konstrukce._x000D_
3. V ceně -9001 není započtena montáž a dodávka nosných prvků (např. konzol, trnů) pro zavěšený rošt; tato montáž a dodávka se oceňují individuálně._x000D_
4. V cenách nejsou započteny náklady na olištování; toto olištování se oceňuje cenou 762 41-2.01 Olištování spár stěn._x000D_
5. Tento soubor cen neobsahuje položky pro ocenění typových sádrokartonových, sádrovláknitých a cementovláknitých konstrukcí; tyto konstrukce se oceňují cenami části A 01 katalogu 800-763 Konstrukce suché výstavby._x000D_
</t>
  </si>
  <si>
    <t>"čelo" 0,325*(2,5+2,5)</t>
  </si>
  <si>
    <t>200</t>
  </si>
  <si>
    <t>762521108</t>
  </si>
  <si>
    <t>Položení podlah nehoblovaných na sraz z fošen hrubých</t>
  </si>
  <si>
    <t>-551168087</t>
  </si>
  <si>
    <t xml:space="preserve">Poznámka k souboru cen:_x000D_
1. Cenu 762 52-1104, 762 52-1108 lze použít na provizorní zakrytí výkopu uvnitř budov._x000D_
</t>
  </si>
  <si>
    <t>34,65</t>
  </si>
  <si>
    <t>201</t>
  </si>
  <si>
    <t>60511125</t>
  </si>
  <si>
    <t>řezivo stavební fošny prismované středové š do 160mm dl 2-5m</t>
  </si>
  <si>
    <t>1839179648</t>
  </si>
  <si>
    <t>34,650*0,035*1,1</t>
  </si>
  <si>
    <t>202</t>
  </si>
  <si>
    <t>762526130</t>
  </si>
  <si>
    <t>Položení podlah položení polštářů pod podlahy osové vzdálenosti přes 650 do 1000 mm</t>
  </si>
  <si>
    <t>-708595023</t>
  </si>
  <si>
    <t>203</t>
  </si>
  <si>
    <t>60512125</t>
  </si>
  <si>
    <t>hranol stavební řezivo průřezu do 120cm2 do dl 6m</t>
  </si>
  <si>
    <t>-732673186</t>
  </si>
  <si>
    <t>(73+28)*0,08*0,16*1,1</t>
  </si>
  <si>
    <t>204</t>
  </si>
  <si>
    <t>762595001</t>
  </si>
  <si>
    <t>Spojovací prostředky podlah a podkladových konstrukcí hřebíky, vruty</t>
  </si>
  <si>
    <t>-224265611</t>
  </si>
  <si>
    <t xml:space="preserve">Poznámka k souboru cen:_x000D_
1. Cena -5001 je určena pro montážní ceny souborů cen : 762 51- Podlahové konstrukce podkladové, ceny -2235 až - 2255, 762 52- Položení podlah, 762 59- Zakrytí kanálů a výkopů_x000D_
2. Ochrana konstrukce se oceňuje samostatně, např. položkami 762 08-3 Impregnace řeziva, tohoto katalogu, nebo příslušnými položkami katalogu 800-783 Nátěry._x000D_
</t>
  </si>
  <si>
    <t>205</t>
  </si>
  <si>
    <t>998762102</t>
  </si>
  <si>
    <t>Přesun hmot pro konstrukce tesařské stanovený z hmotnosti přesunovaného materiálu vodorovná dopravní vzdálenost do 50 m v objektech výšky přes 6 do 12 m</t>
  </si>
  <si>
    <t>1119979813</t>
  </si>
  <si>
    <t>763</t>
  </si>
  <si>
    <t>Konstrukce suché výstavby</t>
  </si>
  <si>
    <t>206</t>
  </si>
  <si>
    <t>763121426</t>
  </si>
  <si>
    <t>Stěna předsazená ze sádrokartonových desek s nosnou konstrukcí z ocelových profilů CW, UW jednoduše opláštěná deskou impregnovanou H2 tl. 12,5 mm bez izolace, EI 15, stěna tl. 112,5 mm, profil 100</t>
  </si>
  <si>
    <t>-553652787</t>
  </si>
  <si>
    <t xml:space="preserve">Poznámka k souboru cen:_x000D_
1. V cenách jsou započteny i náklady na tmelení a výztužnou pásku._x000D_
2. V cenách nejsou započteny náklady na základní penetrační nátěr; tyto se oceňují cenou 763 12-1714._x000D_
3. Ceny pro předsazené stěny lepené celoplošně jsou určeny pro lepení na rovný podklad, lepené na bochánky jsou určeny pro podklad o nerovnosti do 20 mm._x000D_
4. Ceny -1611 a -1612 Montáž nosné konstrukce je stanoveny pro m2 plochy předsazené stěny._x000D_
5. V ceně -1611 a -1612 nejsou započteny náklady na profily; tyto se oceňují ve specifikaci._x000D_
6. V cenách -1621 až -1641 Montáž desek nejsou započteny náklady na desky; tato dodávka se oceňuje ve specifikaci._x000D_
7. Cena -1590 je určena pro typ nosiče WC na nožičkách na zem pro standardní výšku do 1,3 m. Konstrukce nosiče WC není v ceně - oceňuje se souborem cen 726 13 1- části A 06 katalogu 800 - 721 Zdravotně technické instalace budov. Při výšce stěny na celou výšku místnosti se přidá UA profil =2xKV příčky a patka UA profilu= 4ks - oceňují se cenami 763 18-1421 - 1424._x000D_
8. Ostatní konstrukce a práce a příplatky, neuvedené v tomto souboru cen, se oceňují cenami 763 11-17.. pro příčky ze sádrokartonových desek._x000D_
</t>
  </si>
  <si>
    <t>"m.č. 1.09" 2*2,6</t>
  </si>
  <si>
    <t>207</t>
  </si>
  <si>
    <t>763121455</t>
  </si>
  <si>
    <t>Stěna předsazená ze sádrokartonových desek s nosnou konstrukcí z ocelových profilů CW, UW dvojitě opláštěná deskami protipožárními DF tl. 2 x 12,5 mm bez izolace, EI 30, stěna tl. 125 mm, profil 100</t>
  </si>
  <si>
    <t>-34374242</t>
  </si>
  <si>
    <t>2*2,6*12</t>
  </si>
  <si>
    <t>208</t>
  </si>
  <si>
    <t>763121714</t>
  </si>
  <si>
    <t>Stěna předsazená ze sádrokartonových desek ostatní konstrukce a práce na předsazených stěnách ze sádrokartonových desek základní penetrační nátěr</t>
  </si>
  <si>
    <t>-4299083</t>
  </si>
  <si>
    <t>209</t>
  </si>
  <si>
    <t>763131411</t>
  </si>
  <si>
    <t>Podhled ze sádrokartonových desek dvouvrstvá zavěšená spodní konstrukce z ocelových profilů CD, UD jednoduše opláštěná deskou standardní A, tl. 12,5 mm, bez izolace</t>
  </si>
  <si>
    <t>-759394716</t>
  </si>
  <si>
    <t xml:space="preserve">Poznámka k souboru cen:_x000D_
1. V cenách jsou započteny i náklady na tmelení a výztužnou pásku._x000D_
2. V cenách nejsou započteny náklady na základní penetrační nátěr; tyto se oceňují cenou -1714._x000D_
3. Ceny -1612 až -1613 Montáž nosné konstrukce je stanoveny pro m2 plochy podhledu._x000D_
4. Vcenách -2612 a -2613 nejsou započteny náklady na profily; tyto se oceňují ve specifikaci._x000D_
5. V cenách -1621 až -1624 Montáž desek nejsou započteny náklady na desky; tato dodávka se oceňuje ve specifikaci._x000D_
6. V ceně -1763 Příplatek za průhyb nosného stropu přes 20 mm je započtena pouze montáž, atypický profil se oceňuje individuálně ve specifikaci._x000D_
</t>
  </si>
  <si>
    <t>"m.č. 1.07" 4,6</t>
  </si>
  <si>
    <t>"byty" 4,2*10</t>
  </si>
  <si>
    <t>210</t>
  </si>
  <si>
    <t>763131451</t>
  </si>
  <si>
    <t>Podhled ze sádrokartonových desek dvouvrstvá zavěšená spodní konstrukce z ocelových profilů CD, UD jednoduše opláštěná deskou impregnovanou H2, tl. 12,5 mm, bez izolace</t>
  </si>
  <si>
    <t>-1763012054</t>
  </si>
  <si>
    <t>"m.č. 1.08-10" 4,4*2+4,15</t>
  </si>
  <si>
    <t>"byty" 4,8*10</t>
  </si>
  <si>
    <t>211</t>
  </si>
  <si>
    <t>763131714</t>
  </si>
  <si>
    <t>Podhled ze sádrokartonových desek ostatní práce a konstrukce na podhledech ze sádrokartonových desek základní penetrační nátěr</t>
  </si>
  <si>
    <t>136084812</t>
  </si>
  <si>
    <t>212</t>
  </si>
  <si>
    <t>763172315</t>
  </si>
  <si>
    <t>Instalační technika pro konstrukce ze sádrokartonových desek montáž revizních dvířek velikost 600 x 600 mm</t>
  </si>
  <si>
    <t>-1439778414</t>
  </si>
  <si>
    <t xml:space="preserve">Poznámka k souboru cen:_x000D_
1. V cenách montáže revizních klapek 763 17-1 a revizních dvířek 763 17-2 nejsou započteny náklady na:_x000D_
a) jejich dodávku a dodávku pomocné konstrukce z profilů a spojek; tato dodávka se oceňuje ve specifikaci,_x000D_
b) zhotovení otvoru; tyto práce se oceňují cenami souborů cen části C01._x000D_
2. V cenách montáže nosičů zařizovacích předmětů 763 17-3 nejsou započteny náklady na jejich dodávku a dodávku spojovacího materiálu uchycení zařizovacích předmětů; tato dodávka se oceňuje ve specifikaci._x000D_
</t>
  </si>
  <si>
    <t>"Z2" 12</t>
  </si>
  <si>
    <t>213</t>
  </si>
  <si>
    <t>59030166</t>
  </si>
  <si>
    <t>klapka revizní protipožární pro stěny a podhledy tl 12,5mm 600x600mm</t>
  </si>
  <si>
    <t>287195509</t>
  </si>
  <si>
    <t>214</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</si>
  <si>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</si>
  <si>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</si>
  <si>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2110087355</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</si>
  <si>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individuálně._x000D_
</t>
  </si>
  <si>
    <t>764</t>
  </si>
  <si>
    <t>Konstrukce klempířské</t>
  </si>
  <si>
    <t>215</t>
  </si>
  <si>
    <t>764111645</t>
  </si>
  <si>
    <t>Krytina ze svitků nebo z taškových tabulí z pozinkovaného plechu s povrchovou úpravou s úpravou u okapů, prostupů a výčnělků střechy rovné drážkováním ze svitků do rš 670 mm, sklon střechy přes 60°</t>
  </si>
  <si>
    <t>-57609156</t>
  </si>
  <si>
    <t>"čelo" 3</t>
  </si>
  <si>
    <t>216</t>
  </si>
  <si>
    <t>764111671.1</t>
  </si>
  <si>
    <t>Krytina ze svitků nebo z taškových tabulí z pozinkovaného plechu s povrchovou úpravou s úpravou u okapů, prostupů a výčnělků desek železobetonových (elektrorozvaděče)</t>
  </si>
  <si>
    <t>1414009451</t>
  </si>
  <si>
    <t>217</t>
  </si>
  <si>
    <t>764216603</t>
  </si>
  <si>
    <t>Oplechování parapetů z pozinkovaného plechu s povrchovou úpravou rovných mechanicky kotvené, bez rohů rš 250 mm</t>
  </si>
  <si>
    <t>-1144595354</t>
  </si>
  <si>
    <t>"v.č. D.1.1-15</t>
  </si>
  <si>
    <t>"kompletní provedení vč. krytek</t>
  </si>
  <si>
    <t>"K1" 0,79*8</t>
  </si>
  <si>
    <t>"K2" 1,04*9</t>
  </si>
  <si>
    <t>"K4" 2,04*2</t>
  </si>
  <si>
    <t>218</t>
  </si>
  <si>
    <t>764216605</t>
  </si>
  <si>
    <t>Oplechování parapetů z pozinkovaného plechu s povrchovou úpravou rovných mechanicky kotvené, bez rohů rš 400 mm</t>
  </si>
  <si>
    <t>795670941</t>
  </si>
  <si>
    <t>"K3" 1,04*10</t>
  </si>
  <si>
    <t>"K5" 2,04*10</t>
  </si>
  <si>
    <t>219</t>
  </si>
  <si>
    <t>764221466</t>
  </si>
  <si>
    <t>Oplechování střešních prvků z hliníkového plechu úžlabí rš 500 mm</t>
  </si>
  <si>
    <t>1100295841</t>
  </si>
  <si>
    <t xml:space="preserve">Poznámka k souboru cen:_x000D_
1. V cenách 764 22-1405 až -3442 nejsou započteny náklady na podkladní plech, tyto se oceňují cenami souboru cen 764 02-14.. Podkladní plech z hliníkového plechu v rozvinuté šířce podle rš střešního prvku._x000D_
</t>
  </si>
  <si>
    <t>"kompletní provedení dle PD</t>
  </si>
  <si>
    <t>"K8" 6,3*2</t>
  </si>
  <si>
    <t>220</t>
  </si>
  <si>
    <t>764222433</t>
  </si>
  <si>
    <t>Oplechování střešních prvků z hliníkového plechu okapu okapovým plechem střechy rovné rš 250 mm</t>
  </si>
  <si>
    <t>-1603678034</t>
  </si>
  <si>
    <t xml:space="preserve">"K14" 31,25 </t>
  </si>
  <si>
    <t>"K15" 15,6</t>
  </si>
  <si>
    <t>"K16" 8,7</t>
  </si>
  <si>
    <t>"K17" 7,2*2</t>
  </si>
  <si>
    <t>221</t>
  </si>
  <si>
    <t>764224411</t>
  </si>
  <si>
    <t>Oplechování horních ploch zdí a nadezdívek (atik) z hliníkového plechu mechanicky kotvené přes rš 800 mm</t>
  </si>
  <si>
    <t>866314517</t>
  </si>
  <si>
    <t>"K6" 4,8*0,9*2</t>
  </si>
  <si>
    <t>"K7" 6,9*0,9*4</t>
  </si>
  <si>
    <t>222</t>
  </si>
  <si>
    <t>764521404</t>
  </si>
  <si>
    <t>Žlab podokapní z hliníkového plechu včetně háků a čel půlkruhový rš 330 mm</t>
  </si>
  <si>
    <t>662214942</t>
  </si>
  <si>
    <t>"K9" 15,5</t>
  </si>
  <si>
    <t>"K10" 7,1*2</t>
  </si>
  <si>
    <t>"K11" 8,6</t>
  </si>
  <si>
    <t>"K12" 31,3</t>
  </si>
  <si>
    <t>223</t>
  </si>
  <si>
    <t>764521444</t>
  </si>
  <si>
    <t>Žlab podokapní z hliníkového plechu včetně háků a čel kotlík oválný (trychtýřový), rš žlabu/průměr svodu 330/100 mm</t>
  </si>
  <si>
    <t>-1351843262</t>
  </si>
  <si>
    <t>224</t>
  </si>
  <si>
    <t>764528423.1</t>
  </si>
  <si>
    <t>Svod z plastu včetně objímek, kolen a odskoků kruhový, průměru 110 mm</t>
  </si>
  <si>
    <t>2072340677</t>
  </si>
  <si>
    <t>"K13" 7,3*9</t>
  </si>
  <si>
    <t>225</t>
  </si>
  <si>
    <t>998764102</t>
  </si>
  <si>
    <t>Přesun hmot pro konstrukce klempířské stanovený z hmotnosti přesunovaného materiálu vodorovná dopravní vzdálenost do 50 m v objektech výšky přes 6 do 12 m</t>
  </si>
  <si>
    <t>788530298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</si>
  <si>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</si>
  <si>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765</t>
  </si>
  <si>
    <t>Krytina skládaná</t>
  </si>
  <si>
    <t>226</t>
  </si>
  <si>
    <t>765111015.1</t>
  </si>
  <si>
    <t>Montáž a dodávka krytiny keramické - břidlicově černá engoba - sklonu 35° drážkové na sucho, počet kusů přes 11 do 12 ks/m2, vč. všech speciálních tašek</t>
  </si>
  <si>
    <t>1600153871</t>
  </si>
  <si>
    <t xml:space="preserve">Poznámka k souboru cen:_x000D_
1. V cenách jsou započteny i náklady na přiřezání tašek._x000D_
2. Oplechování štítových hran, úžlabí a prostupů se oceňuje cenami katalogu 800–764 Konstrukce klempířské._x000D_
3. Montáž střešních doplňků (větracích, protisněhových, prostupových tašek apod.) se oceňuje cenami části A02._x000D_
</t>
  </si>
  <si>
    <t>227</t>
  </si>
  <si>
    <t>765115302</t>
  </si>
  <si>
    <t>Montáž střešních doplňků krytiny keramické střešního výlezu plochy jednotlivě přes 0,25 m2</t>
  </si>
  <si>
    <t>1273212361</t>
  </si>
  <si>
    <t>228</t>
  </si>
  <si>
    <t>61140607</t>
  </si>
  <si>
    <t>výlez střešní pro sklon střechy 15-85° 66x118cm</t>
  </si>
  <si>
    <t>-1977602629</t>
  </si>
  <si>
    <t>229</t>
  </si>
  <si>
    <t>765191013</t>
  </si>
  <si>
    <t>Montáž pojistné hydroizolační nebo parotěsné fólie kladené ve sklonu přes 20° volně na bednění nebo tepelnou izolaci</t>
  </si>
  <si>
    <t>1593010938</t>
  </si>
  <si>
    <t xml:space="preserve">Poznámka k souboru cen:_x000D_
1. V cenách nejsou započteny náklady na dodávku fólie, tyto se oceňují ve specifikaci. Ztratné lze dohodnout ve směrné výši 5 až 15%._x000D_
2. V ceně -1071 nejsou započteny náklady na dodávku okapnice, tyto se oceňují položkami ceníku 800-764 Konstrukce klempířské._x000D_
</t>
  </si>
  <si>
    <t>230</t>
  </si>
  <si>
    <t>28329324</t>
  </si>
  <si>
    <t>fólie kontaktní difuzně propustná pro doplňkovou hydroizolační vrstvu, třívrstvá mikroporézní PP 130-135g/m2</t>
  </si>
  <si>
    <t>758759168</t>
  </si>
  <si>
    <t>231</t>
  </si>
  <si>
    <t>998765102</t>
  </si>
  <si>
    <t>Přesun hmot pro krytiny skládané stanovený z hmotnosti přesunovaného materiálu vodorovná dopravní vzdálenost do 50 m na objektech výšky přes 6 do 12 m</t>
  </si>
  <si>
    <t>-1970435402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</si>
  <si>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</si>
  <si>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766</t>
  </si>
  <si>
    <t>Konstrukce truhlářské</t>
  </si>
  <si>
    <t>232</t>
  </si>
  <si>
    <t>766231113</t>
  </si>
  <si>
    <t>Montáž sklápěcich schodů na půdu s vyřezáním otvoru a kompletizací</t>
  </si>
  <si>
    <t>196448119</t>
  </si>
  <si>
    <t xml:space="preserve">Poznámka k souboru cen:_x000D_
1. V ceně -1113 není započtena dodávka montážního materiálu, tato se oceňuje ve specifikaci._x000D_
2. V ceně -1113 není započteno olištování; toto olištování se oceňuje cenami 766 69-9741 až -9742 Překrytí spár lištou._x000D_
</t>
  </si>
  <si>
    <t>233</t>
  </si>
  <si>
    <t>61233168.1</t>
  </si>
  <si>
    <t>schody půdní skládací protipožární dřevěné se zesílenou izolací, pro výšku max. 280cm, 12 schodnic El 15, 130x70cm, vč. kompletního příslušenství dle PD</t>
  </si>
  <si>
    <t>-79761154</t>
  </si>
  <si>
    <t>234</t>
  </si>
  <si>
    <t>766622116</t>
  </si>
  <si>
    <t>Montáž oken plastových včetně montáže rámu plochy přes 1 m2 pevných do zdiva, výšky přes 1,5 do 2,5 m</t>
  </si>
  <si>
    <t>-490102943</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</si>
  <si>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začištění._x000D_
2. Cenami montáže oken otevíravých lze ocenit i montáže oken kyvných a otočných._x000D_
3. Tepelnou izolaci mezi ostěním a rámem okna je možné ocenit položkami 766 62 - 9 . . Příplatek k cenám za tepelnou izolaci mezi ostěním a rámem okna jsou započteny náklady na izolaci vnější i vnitřní._x000D_
4. Délka izolace se určuje v metrech délky rámu okna._x000D_
</t>
  </si>
  <si>
    <t>"T4" 2*2,35*2</t>
  </si>
  <si>
    <t>235</t>
  </si>
  <si>
    <t>61140046</t>
  </si>
  <si>
    <t>okno plastové s fixním zasklením trojsklo přes plochu 1m2 v 1,5-2,5m</t>
  </si>
  <si>
    <t>-251347794</t>
  </si>
  <si>
    <t>236</t>
  </si>
  <si>
    <t>766622131</t>
  </si>
  <si>
    <t>Montáž oken plastových včetně montáže rámu plochy přes 1 m2 otevíravých do zdiva, výšky do 1,5 m</t>
  </si>
  <si>
    <t>941092316</t>
  </si>
  <si>
    <t>"T2" 2*1,5*12</t>
  </si>
  <si>
    <t>"T5" 1*1,5*9</t>
  </si>
  <si>
    <t>237</t>
  </si>
  <si>
    <t>61140052</t>
  </si>
  <si>
    <t>okno plastové otevíravé/sklopné trojsklo přes plochu 1m2 do v 1,5m</t>
  </si>
  <si>
    <t>1889069082</t>
  </si>
  <si>
    <t>238</t>
  </si>
  <si>
    <t>766622132</t>
  </si>
  <si>
    <t>Montáž oken plastových včetně montáže rámu plochy přes 1 m2 otevíravých do zdiva, výšky přes 1,5 do 2,5 m</t>
  </si>
  <si>
    <t>-1040847705</t>
  </si>
  <si>
    <t>"T1" 1*1,75*10</t>
  </si>
  <si>
    <t>"T3" 1,125*2,35*2</t>
  </si>
  <si>
    <t>239</t>
  </si>
  <si>
    <t>61140054</t>
  </si>
  <si>
    <t>okno plastové otevíravé/sklopné trojsklo přes plochu 1m2 v 1,5-2,5m</t>
  </si>
  <si>
    <t>-295203341</t>
  </si>
  <si>
    <t>240</t>
  </si>
  <si>
    <t>766622216</t>
  </si>
  <si>
    <t>Montáž oken plastových plochy do 1 m2 včetně montáže rámu otevíravých do zdiva</t>
  </si>
  <si>
    <t>-1760171002</t>
  </si>
  <si>
    <t>241</t>
  </si>
  <si>
    <t>61140050</t>
  </si>
  <si>
    <t>okno plastové otevíravé/sklopné trojsklo do plochy 1m2</t>
  </si>
  <si>
    <t>-2108046665</t>
  </si>
  <si>
    <t>6*0,75*0,75</t>
  </si>
  <si>
    <t>242</t>
  </si>
  <si>
    <t>766660001</t>
  </si>
  <si>
    <t>Montáž dveřních křídel dřevěných nebo plastových otevíravých do ocelové zárubně povrchově upravených jednokřídlových, šířky do 800 mm</t>
  </si>
  <si>
    <t>1590515876</t>
  </si>
  <si>
    <t xml:space="preserve">Poznámka k souboru cen:_x000D_
1. Cenami -0021 až -0031, -0161 až -0163, -0181 až -0183, se oceňují dveře s protipožární odolností do 30 min._x000D_
2. V cenách -0201 až -0272 je započtena i montáž okopného plechu, stavěče křídel a držadel kyvných dveří._x000D_
3. V cenách -0351 až -0384 jsou započtené i náklady na osazení kování, vodícího trnu, seřízení pojezdů na stěnu a následné vyrovnání a seřízení dveřních křídel._x000D_
4. V cenách -0311 až -0324 nejsou započtené náklady na sestavení a osazení stavebního pouzdra, tyto náklady se oceňují cenami souboru cen 642 94-6 . . . Osazení stavebního pouzdra posuvných dveří do zděné příčky, katalogu 801-1 Budovy a haly - zděné a monolitické._x000D_
</t>
  </si>
  <si>
    <t>"T11" 10</t>
  </si>
  <si>
    <t>"T12" 10</t>
  </si>
  <si>
    <t>"T29" 2</t>
  </si>
  <si>
    <t>243</t>
  </si>
  <si>
    <t>61162086.1</t>
  </si>
  <si>
    <t>dveře jednokřídlé dřevotřískové povrch laminátový plné 800x1970/2100mm, vč. kompletního příslušenství dle PD</t>
  </si>
  <si>
    <t>1509614148</t>
  </si>
  <si>
    <t>244</t>
  </si>
  <si>
    <t>61162086.2</t>
  </si>
  <si>
    <t>661827073</t>
  </si>
  <si>
    <t>"vč. madla a samozavírače</t>
  </si>
  <si>
    <t>245</t>
  </si>
  <si>
    <t>61162092.1</t>
  </si>
  <si>
    <t>dveře jednokřídlé dřevotřískové povrch laminátový částečně prosklené 800x1970/2100mm, vč. kompletního příslušenství dle PD</t>
  </si>
  <si>
    <t>-1046767555</t>
  </si>
  <si>
    <t>246</t>
  </si>
  <si>
    <t>766660011</t>
  </si>
  <si>
    <t>Montáž dveřních křídel dřevěných nebo plastových otevíravých do ocelové zárubně povrchově upravených dvoukřídlových, šířky do 1450 mm</t>
  </si>
  <si>
    <t>-12075552</t>
  </si>
  <si>
    <t>"T8" 1</t>
  </si>
  <si>
    <t>247</t>
  </si>
  <si>
    <t>61162115.1</t>
  </si>
  <si>
    <t>dveře dvoukřídlé dřevotřískové povrch laminátový ze 2/3 prosklené 1350x1970/2100mm, vč. kompletního příslušenství dle PD</t>
  </si>
  <si>
    <t>1046974263</t>
  </si>
  <si>
    <t>248</t>
  </si>
  <si>
    <t>766660021</t>
  </si>
  <si>
    <t>Montáž dveřních křídel dřevěných nebo plastových otevíravých do ocelové zárubně protipožárních jednokřídlových, šířky do 800 mm</t>
  </si>
  <si>
    <t>1821825252</t>
  </si>
  <si>
    <t>"T9" 11</t>
  </si>
  <si>
    <t>"T10" 5</t>
  </si>
  <si>
    <t>"T13" 1</t>
  </si>
  <si>
    <t>249</t>
  </si>
  <si>
    <t>61162098.1</t>
  </si>
  <si>
    <t>dveře jednokřídlé dřevotřískové protipožární EI (EW) 30 DP3-C povrch laminátový plné 800x1970/2100mm, vč. kompletního příslušenství dle PD</t>
  </si>
  <si>
    <t>1248064383</t>
  </si>
  <si>
    <t>250</t>
  </si>
  <si>
    <t>55341200.1</t>
  </si>
  <si>
    <t>dveře bezpečnostní protipožární EW 30 DP3 800x1970 mm, vč. kompletního příslušenství dle PD</t>
  </si>
  <si>
    <t>1165264445</t>
  </si>
  <si>
    <t>251</t>
  </si>
  <si>
    <t>766660022</t>
  </si>
  <si>
    <t>Montáž dveřních křídel dřevěných nebo plastových otevíravých do ocelové zárubně protipožárních jednokřídlových, šířky přes 800 mm</t>
  </si>
  <si>
    <t>-1822080240</t>
  </si>
  <si>
    <t>"T14" 2</t>
  </si>
  <si>
    <t>252</t>
  </si>
  <si>
    <t>61165314.1</t>
  </si>
  <si>
    <t>dveře jednokřídlé dřevotřískové protipožární EI (EW) 30 D3 povrch laminátový plné 900x1970/2100mm, vč. kompletního příslušenství dle PD</t>
  </si>
  <si>
    <t>1938350601</t>
  </si>
  <si>
    <t>253</t>
  </si>
  <si>
    <t>766660031</t>
  </si>
  <si>
    <t>Montáž dveřních křídel dřevěných nebo plastových otevíravých do ocelové zárubně protipožárních dvoukřídlových jakékoliv šířky</t>
  </si>
  <si>
    <t>-732094713</t>
  </si>
  <si>
    <t>"T7" 2</t>
  </si>
  <si>
    <t>254</t>
  </si>
  <si>
    <t>61165322.1</t>
  </si>
  <si>
    <t>dveře dvoukřídlé dřevotřískové protipožární EI (EW) 30 DP3-C povrch laminátový ze 2/3 prosklené 1350x1970/2100mm, vč. kompletního příslušenství dle PD</t>
  </si>
  <si>
    <t>-425763375</t>
  </si>
  <si>
    <t>255</t>
  </si>
  <si>
    <t>766660461.1</t>
  </si>
  <si>
    <t>Montáž hliníkových vchodových dveří včetně rámu do zdiva dvoukřídlových s nadsvětlíkem</t>
  </si>
  <si>
    <t>-1512544687</t>
  </si>
  <si>
    <t>"Z1" 1</t>
  </si>
  <si>
    <t>256</t>
  </si>
  <si>
    <t>55341311</t>
  </si>
  <si>
    <t>dveře Al vchodové dvoukřídlové do š 1600mm</t>
  </si>
  <si>
    <t>-257056626</t>
  </si>
  <si>
    <t>"Z1 - 1500/2350mm" 1</t>
  </si>
  <si>
    <t>257</t>
  </si>
  <si>
    <t>766694111</t>
  </si>
  <si>
    <t>Montáž ostatních truhlářských konstrukcí parapetních desek dřevěných nebo plastových šířky do 300 mm, délky do 1000 mm</t>
  </si>
  <si>
    <t>734457638</t>
  </si>
  <si>
    <t xml:space="preserve">Poznámka k souboru cen:_x000D_
1. Vcenách 766 69 - 3421 a 3422 jsou započteny i náklady na zaměření zřizovaných otvorů._x000D_
2. V cenách 766 69 - 4111 až 4124 jsou započteny i náklady na zaměření, vyklínování, horizontální i vertikální vyrovnání, ukotvení a vyplnění spáry mezi parapetem a ostěním polyuretanovou pěnou, včetně zednického začištění._x000D_
3. Cenami -97 . . nelze oceňovat venkovní krycí lišty balkónových dveří; tato montáž se oceňuje cenou -1610._x000D_
</t>
  </si>
  <si>
    <t>"T16" 0,79*6</t>
  </si>
  <si>
    <t>258</t>
  </si>
  <si>
    <t>766694112</t>
  </si>
  <si>
    <t>Montáž ostatních truhlářských konstrukcí parapetních desek dřevěných nebo plastových šířky do 300 mm, délky přes 1000 do 1600 mm</t>
  </si>
  <si>
    <t>-1226886718</t>
  </si>
  <si>
    <t>"T17" 1,04*9</t>
  </si>
  <si>
    <t>"T18" 1,04*10</t>
  </si>
  <si>
    <t>259</t>
  </si>
  <si>
    <t>766694113</t>
  </si>
  <si>
    <t>Montáž ostatních truhlářských konstrukcí parapetních desek dřevěných nebo plastových šířky do 300 mm, délky přes 1600 do 2600 mm</t>
  </si>
  <si>
    <t>647609891</t>
  </si>
  <si>
    <t>"T19" 2,04*2</t>
  </si>
  <si>
    <t>"T20" 2,04*10</t>
  </si>
  <si>
    <t>260</t>
  </si>
  <si>
    <t>61144400.1</t>
  </si>
  <si>
    <t>parapet plastový vnitřní komůrkový 155x20mm</t>
  </si>
  <si>
    <t>906485445</t>
  </si>
  <si>
    <t>261</t>
  </si>
  <si>
    <t>61144402.1</t>
  </si>
  <si>
    <t>parapet plastový vnitřní komůrkový 270x20mm</t>
  </si>
  <si>
    <t>-1136554182</t>
  </si>
  <si>
    <t>262</t>
  </si>
  <si>
    <t>61144019</t>
  </si>
  <si>
    <t>koncovka k parapetu plastovému vnitřnímu 1 pár</t>
  </si>
  <si>
    <t>sada</t>
  </si>
  <si>
    <t>-1780101042</t>
  </si>
  <si>
    <t>263</t>
  </si>
  <si>
    <t>766695212</t>
  </si>
  <si>
    <t>Montáž ostatních truhlářských konstrukcí prahů dveří jednokřídlových, šířky do 100 mm</t>
  </si>
  <si>
    <t>674352560</t>
  </si>
  <si>
    <t>"T21" 37</t>
  </si>
  <si>
    <t>"T22" 2</t>
  </si>
  <si>
    <t>264</t>
  </si>
  <si>
    <t>61187396</t>
  </si>
  <si>
    <t>práh dveřní dřevěný bukový tl 20mm dl 820mm š 100mm</t>
  </si>
  <si>
    <t>-30588837</t>
  </si>
  <si>
    <t>265</t>
  </si>
  <si>
    <t>61187416</t>
  </si>
  <si>
    <t>práh dveřní dřevěný bukový tl 20mm dl 920mm š 100mm</t>
  </si>
  <si>
    <t>506039927</t>
  </si>
  <si>
    <t>266</t>
  </si>
  <si>
    <t>766811117.1</t>
  </si>
  <si>
    <t>Montáž a dodávka kuchyňských linek, spodních i horních skříněk délky 3000mm, digestoř bez ventilátoru, trouba, varná deska, myčka a ostatní příslušenství dle PD</t>
  </si>
  <si>
    <t>460599584</t>
  </si>
  <si>
    <t xml:space="preserve">Poznámka k souboru cen:_x000D_
1. V cenách 766 81-1111 až -1116 Montáž korpusu spodních skříněk jsou zahrnuty i náklady na montáž soklové lišty._x000D_
2. V cenách 766 81-1431 až -1453 Montáž světelné rampy nejsou zahrnuty náklady na montáž osvětlení, tyto se oceňují cenami části A10 katalogu 800-741 Elektroinstalace - silnoproud._x000D_
3. V cenách souboru cen 766 81-1 . Montáž kuchyňských linek nejsou zahrnuty náklady na dodání spojovacího materiálu. Není-li tento materiál zahrnut v ceně dodávky kuchyňské linky, oceňuje se samostatně ve specifikaci._x000D_
4. Vcenách 766 81-1311 až -1353 montáže dvířek jsou započteny i náklady na montáž závěsů._x000D_
5. V ceně 766 81-1461 jsou započteny náklady na montáž obou výsuvů pro pojezd zásuvky._x000D_
</t>
  </si>
  <si>
    <t>"T25" 6</t>
  </si>
  <si>
    <t>"T26" 5</t>
  </si>
  <si>
    <t>267</t>
  </si>
  <si>
    <t>766811117.2</t>
  </si>
  <si>
    <t>Montáž a dodávka kuchyňských linek, spodních i horních skříněk délky 3000mm, digestoř s ventilátorem, trouba, varná deska, myčka a ostatní příslušenství dle PD</t>
  </si>
  <si>
    <t>-885058444</t>
  </si>
  <si>
    <t>"T27" 1</t>
  </si>
  <si>
    <t>268</t>
  </si>
  <si>
    <t>766811151.1</t>
  </si>
  <si>
    <t>Montáž koupelnových zrcadlových skříněk s osvětlením šroubovaných na stěnu, šířky jednoho dílu do 600 mm</t>
  </si>
  <si>
    <t>732161299</t>
  </si>
  <si>
    <t>"T30" 10</t>
  </si>
  <si>
    <t>269</t>
  </si>
  <si>
    <t>55441008</t>
  </si>
  <si>
    <t>skříňka se zrcadlem a osvětlením nad umyvadlo š 600mm</t>
  </si>
  <si>
    <t>-1456079004</t>
  </si>
  <si>
    <t>270</t>
  </si>
  <si>
    <t>766821122.1</t>
  </si>
  <si>
    <t>Montáž a dodávka vestavěné skříně čtyřkřídlové 2000×600×2400mm, kompletní provedení dle PD</t>
  </si>
  <si>
    <t>-1052745894</t>
  </si>
  <si>
    <t xml:space="preserve">Poznámka k souboru cen:_x000D_
1. V ceně 766 82-1141 jsou započteny náklady i na osazení a seřízení pojezdů a kování._x000D_
2. Položky souboru cen lze použít skladebně._x000D_
</t>
  </si>
  <si>
    <t>"T27" 10</t>
  </si>
  <si>
    <t>271</t>
  </si>
  <si>
    <t>998766102</t>
  </si>
  <si>
    <t>Přesun hmot pro konstrukce truhlářské stanovený z hmotnosti přesunovaného materiálu vodorovná dopravní vzdálenost do 50 m v objektech výšky přes 6 do 12 m</t>
  </si>
  <si>
    <t>-232700555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</si>
  <si>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</si>
  <si>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767</t>
  </si>
  <si>
    <t>Konstrukce zámečnické</t>
  </si>
  <si>
    <t>272</t>
  </si>
  <si>
    <t>767161111.1</t>
  </si>
  <si>
    <t>Montáž a dodávka zábradlí oken z pozinkovaných trubek 30/2 s povrchovou úpravou komaxitem, vč. nerezového kotvení, kompletní provedení dle PD</t>
  </si>
  <si>
    <t>10332756</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</si>
  <si>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prvky._x000D_
2. Cenami nelze oceňovat montáž samostatného sloupku pro dřevěné madlo; tyto práce se oceňují cenou 767 22-0550 Osazení samostatného sloupku._x000D_
3. V cenách nejsou započteny náklady na:_x000D_
a) vytvoření ohybu nebo ohybníku; tyto práce se oceňují cenou 767 22-0191 nebo -0490 Příplatek za vytvoření ohybu,_x000D_
b) montáž hliníkových krycích lišt; tyto práce se oceňují cenami 767 89-6110 až -6115 Montáž ostatních zámečnických konstrukcí,_x000D_
c) montáž výplně tvarovaným plechem._x000D_
</t>
  </si>
  <si>
    <t>"Z11" 1,2*2*10</t>
  </si>
  <si>
    <t>273</t>
  </si>
  <si>
    <t>767163121</t>
  </si>
  <si>
    <t>Montáž kompletního kovového zábradlí přímého z dílců v rovině (na rovné ploše) kotveného do betonu</t>
  </si>
  <si>
    <t>-1197570928</t>
  </si>
  <si>
    <t xml:space="preserve">Poznámka k souboru cen:_x000D_
1. Ceny nelze použít pro montáž zábradlí svařovaného na místě. Tyto práce se oceňují cenami souboru cen 767 22 - Montáž zábradlí._x000D_
</t>
  </si>
  <si>
    <t>274</t>
  </si>
  <si>
    <t>55342280.1</t>
  </si>
  <si>
    <t>zábradlí s bezpečnostním sklem, kompletní provedení dle PD</t>
  </si>
  <si>
    <t>1000204298</t>
  </si>
  <si>
    <t>275</t>
  </si>
  <si>
    <t>767165111</t>
  </si>
  <si>
    <t>Montáž zábradlí rovného madel z trubek nebo tenkostěnných profilů šroubováním</t>
  </si>
  <si>
    <t>177686354</t>
  </si>
  <si>
    <t>"Z8" 14,1</t>
  </si>
  <si>
    <t>"Z9" 8,4</t>
  </si>
  <si>
    <t>276</t>
  </si>
  <si>
    <t>55342038.1</t>
  </si>
  <si>
    <t>madlo zábradlí schodišťové nerezové d.42,4mm</t>
  </si>
  <si>
    <t>-1590177123</t>
  </si>
  <si>
    <t>22,5*1,02 'Přepočtené koeficientem množství</t>
  </si>
  <si>
    <t>277</t>
  </si>
  <si>
    <t>767531111</t>
  </si>
  <si>
    <t>Montáž vstupních čistících zón z rohoží kovových nebo plastových</t>
  </si>
  <si>
    <t>-1019452710</t>
  </si>
  <si>
    <t xml:space="preserve">Poznámka k souboru cen:_x000D_
1. Cena -1111 je určena pro všechny typy rohoží kromě textilních, tj. hliníkové nebo plastové v kombinaci s různými typy kartáčů, kovové - škrabáky, pryžové, z vláken z plastických hmot, apod._x000D_
2. Textilní rohože se oceňují souborem cen 776 21 Montáž textilních podlahovin katalogu 800-776 Podlahy povlakové._x000D_
</t>
  </si>
  <si>
    <t>"Z4" 1,68*0,96</t>
  </si>
  <si>
    <t>278</t>
  </si>
  <si>
    <t>69752001.1</t>
  </si>
  <si>
    <t>rohož vstupní provedení guma+hliník standard 28 mm</t>
  </si>
  <si>
    <t>-1633424301</t>
  </si>
  <si>
    <t>279</t>
  </si>
  <si>
    <t>767531121</t>
  </si>
  <si>
    <t>Montáž vstupních čistících zón z rohoží osazení rámu mosazného nebo hliníkového zapuštěného z L profilů</t>
  </si>
  <si>
    <t>1496678994</t>
  </si>
  <si>
    <t>"Z4" (1,68+0,96)*2</t>
  </si>
  <si>
    <t>280</t>
  </si>
  <si>
    <t>69752161.1</t>
  </si>
  <si>
    <t>rám pro zapuštění profil L-30/30 20/30 - nerez</t>
  </si>
  <si>
    <t>546003516</t>
  </si>
  <si>
    <t>5,28*1,05 'Přepočtené koeficientem množství</t>
  </si>
  <si>
    <t>281</t>
  </si>
  <si>
    <t>767821114</t>
  </si>
  <si>
    <t>Montáž poštovních schránek sestav zavěšených do 24 kusů</t>
  </si>
  <si>
    <t>552676309</t>
  </si>
  <si>
    <t xml:space="preserve">Poznámka k souboru cen:_x000D_
1. Ceny jsou kalkulovány pro osazení schránek na předem připravené konstrukce._x000D_
2. Množství měrných jednotek u sestav se určuje v počtu kusů jednotlivých schránek._x000D_
</t>
  </si>
  <si>
    <t>282</t>
  </si>
  <si>
    <t>55348200</t>
  </si>
  <si>
    <t>schránka listovní sestava nástěnná 1řadá počet 4ks</t>
  </si>
  <si>
    <t>1324010030</t>
  </si>
  <si>
    <t>283</t>
  </si>
  <si>
    <t>767881128.1</t>
  </si>
  <si>
    <t>Montáž záchytného systému proti pádu bodů samostatných do dřevěných konstrukcí šikmých střech</t>
  </si>
  <si>
    <t>421435979</t>
  </si>
  <si>
    <t xml:space="preserve">Poznámka k souboru cen:_x000D_
1. V ceně -1112 jsou započteny i náklady na chemickou kotvu._x000D_
2. V ceně -1135 jsou započteny i náklady na montáž zátěžových dlaždic. Jejich dodávka je součástí dodávky sloupku a oceňuje se ve specifikaci._x000D_
3. V cenách nejsou započteny náklady na:_x000D_
a) dodávku prvků potřebných k uchycení sloupků a bodů (vyjma kotev chemických); tyto jsou součástí dodávky sloupků a bodů a oceňují se ve specifikaci,_x000D_
b) nutné zapravení povrchu střechy podle druhu (měkčené PVC, bitumen, ...) po montáži sloupků a bodů, tyto se oceňují cenami 711 74-7067 katalogu 800-711 Izolace proti vodě nebo 713 36-3115 katalogu 800-712 Povlakové krytiny nebo individuálně._x000D_
4. Množství měrných jednotek nástavců určených k upevnění na sloupky nebo body v systému poddajného kotvícího vedení se určuje v souborech podle výsledné délky vedení zajišťovaného úseku._x000D_
5. Montáž záchytného systému pro šikmé střechy skládané se oceňují cenami 765 11-5421, 765 12-5421, 765 13-5043 a 765 15-5022 části A02 katalogu 765 Konstrukce pokrývačské._x000D_
</t>
  </si>
  <si>
    <t>284</t>
  </si>
  <si>
    <t>70921422</t>
  </si>
  <si>
    <t>kotvicí bod pro šikmé střechy hák zalomený určený pro šikmé střechy se skládanou taškovou krytinou</t>
  </si>
  <si>
    <t>-1009804561</t>
  </si>
  <si>
    <t>285</t>
  </si>
  <si>
    <t>998767102</t>
  </si>
  <si>
    <t>Přesun hmot pro zámečnické konstrukce stanovený z hmotnosti přesunovaného materiálu vodorovná dopravní vzdálenost do 50 m v objektech výšky přes 6 do 12 m</t>
  </si>
  <si>
    <t>196102469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</si>
  <si>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</si>
  <si>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771</t>
  </si>
  <si>
    <t>Podlahy z dlaždic</t>
  </si>
  <si>
    <t>286</t>
  </si>
  <si>
    <t>771121011</t>
  </si>
  <si>
    <t>Příprava podkladu před provedením dlažby nátěr penetrační na podlahu</t>
  </si>
  <si>
    <t>962225078</t>
  </si>
  <si>
    <t xml:space="preserve">Poznámka k souboru cen:_x000D_
1. V cenách 771 12-1011 až 771 12-1015 jsou započteny i náklady na dodání nátěru._x000D_
2. V cenách 771 15-1011 až 771 15-1026 jsou započteny i náklady na dodání stěrky._x000D_
3. V cenách 771 16-1011 až -1023 nejsou započteny náklady na materiál, tyto se oceňují ve specifikaci._x000D_
</t>
  </si>
  <si>
    <t>A1+A2+B1+B2</t>
  </si>
  <si>
    <t>287</t>
  </si>
  <si>
    <t>771474112</t>
  </si>
  <si>
    <t>Montáž soklů z dlaždic keramických lepených flexibilním lepidlem rovných, výšky přes 65 do 90 mm</t>
  </si>
  <si>
    <t>-372559188</t>
  </si>
  <si>
    <t>142,8+110,9</t>
  </si>
  <si>
    <t>288</t>
  </si>
  <si>
    <t>59761416</t>
  </si>
  <si>
    <t>sokl-dlažba keramická slinutá hladká do interiéru i exteriéru 300x80mm</t>
  </si>
  <si>
    <t>1731902544</t>
  </si>
  <si>
    <t>253,700/0,3</t>
  </si>
  <si>
    <t>845,667*1,1 'Přepočtené koeficientem množství</t>
  </si>
  <si>
    <t>289</t>
  </si>
  <si>
    <t>771474132</t>
  </si>
  <si>
    <t>Montáž soklů z dlaždic keramických lepených flexibilním lepidlem schodišťových stupňovitých, výšky přes 65 do 90 mm</t>
  </si>
  <si>
    <t>-1545627456</t>
  </si>
  <si>
    <t>290</t>
  </si>
  <si>
    <t>-488558265</t>
  </si>
  <si>
    <t>26,050/0,3</t>
  </si>
  <si>
    <t>291</t>
  </si>
  <si>
    <t>771574241</t>
  </si>
  <si>
    <t>Montáž podlah z dlaždic keramických lepených flexibilním lepidlem velkoformátových pro vysoké mechanické zatížení hladkých přes 2 do 4 ks/m2</t>
  </si>
  <si>
    <t>-1196933816</t>
  </si>
  <si>
    <t xml:space="preserve">Poznámka k souboru cen:_x000D_
1. Položky jsou učeny pro všechy druhy povrchových úprav._x000D_
</t>
  </si>
  <si>
    <t>A2+B2</t>
  </si>
  <si>
    <t>292</t>
  </si>
  <si>
    <t>59761440</t>
  </si>
  <si>
    <t>dlažba velkoformátová keramická slinutá hladká do interiéru i exteriéru pro vysoké mechanické namáhání přes 2 do 4ks/m2</t>
  </si>
  <si>
    <t>-1288577362</t>
  </si>
  <si>
    <t>65,98*1,15 'Přepočtené koeficientem množství</t>
  </si>
  <si>
    <t>293</t>
  </si>
  <si>
    <t>771574243</t>
  </si>
  <si>
    <t>Montáž podlah z dlaždic keramických lepených flexibilním lepidlem maloformátových pro vysoké mechanické zatížení hladkých přes 9 do 12 ks/m2</t>
  </si>
  <si>
    <t>-1420717597</t>
  </si>
  <si>
    <t>294</t>
  </si>
  <si>
    <t>59761409</t>
  </si>
  <si>
    <t>dlažba keramická slinutá protiskluzná do interiéru i exteriéru pro vysoké mechanické namáhání přes 9 do 12ks/m2</t>
  </si>
  <si>
    <t>1289632520</t>
  </si>
  <si>
    <t>190,34*1,1 'Přepočtené koeficientem množství</t>
  </si>
  <si>
    <t>295</t>
  </si>
  <si>
    <t>771591112</t>
  </si>
  <si>
    <t>Izolace podlahy pod dlažbu nátěrem nebo stěrkou ve dvou vrstvách</t>
  </si>
  <si>
    <t>-1413433942</t>
  </si>
  <si>
    <t xml:space="preserve">Poznámka k souboru cen:_x000D_
1. V ceně 771 59-1112 jsou započteny i náklady na materiál._x000D_
2. Položka 771 59-1112 se použije pro izolaci podlah zatížené přechodnou vlhkostí._x000D_
3. V ceně 771 59-1112 až -1212 jsou započteny i náklady na materiál._x000D_
4. V cenách 77159-1227, 77159-1217, 77159-1237, 77159-1247, 77159-1257 nejsou započteny náklady na materiál, tyto se oceňují ve specifikaci._x000D_
</t>
  </si>
  <si>
    <t>296</t>
  </si>
  <si>
    <t>771591264</t>
  </si>
  <si>
    <t>Izolace podlahy pod dlažbu těsnícími izolačními pásy mezi podlahou a stěnu</t>
  </si>
  <si>
    <t>-712932241</t>
  </si>
  <si>
    <t>"m.č. 1.08-10" (2,075*2+2,2*4+2*6)-0,8*3</t>
  </si>
  <si>
    <t>"Hygienická příslušenství bytů" (2,4*8+2*8)-0,8*4</t>
  </si>
  <si>
    <t>"v.č. D.1.1-05</t>
  </si>
  <si>
    <t>"Hygienická příslušenství bytů" (2,4*12+2*12)-0,8*6</t>
  </si>
  <si>
    <t>297</t>
  </si>
  <si>
    <t>771991101</t>
  </si>
  <si>
    <t>Ostatní náklady oddíl 771 (např. spárování, silikonování, řezání a lišty vč.osazení) přepočtené na podlahovou plochu</t>
  </si>
  <si>
    <t>-134345171</t>
  </si>
  <si>
    <t>298</t>
  </si>
  <si>
    <t>998771102</t>
  </si>
  <si>
    <t>Přesun hmot pro podlahy z dlaždic stanovený z hmotnosti přesunovaného materiálu vodorovná dopravní vzdálenost do 50 m v objektech výšky přes 6 do 12 m</t>
  </si>
  <si>
    <t>-57673401</t>
  </si>
  <si>
    <t>776</t>
  </si>
  <si>
    <t>Podlahy povlakové</t>
  </si>
  <si>
    <t>299</t>
  </si>
  <si>
    <t>776111311</t>
  </si>
  <si>
    <t>Příprava podkladu vysátí podlah</t>
  </si>
  <si>
    <t>760228524</t>
  </si>
  <si>
    <t xml:space="preserve">Poznámka k souboru cen:_x000D_
1. V ceně 776 12-1511 zábrana proti vlhkosti jsou započteny i náklady na 2 vrstvy penetrace a zasypání křemičitým pískem._x000D_
2. V ceně 776 13-2111 vyztužení pletivem jsou započteny i náklady na dodávku pletiva._x000D_
3. V cenách 776 14-1111 až 776 14-4111 jsou započteny i náklady na dodání stěrky._x000D_
</t>
  </si>
  <si>
    <t>300</t>
  </si>
  <si>
    <t>776121311</t>
  </si>
  <si>
    <t>Příprava podkladu penetrace vodou ředitelná na savý podklad (válečkováním) ředěná v poměru 1:1 podlah</t>
  </si>
  <si>
    <t>2054346291</t>
  </si>
  <si>
    <t>301</t>
  </si>
  <si>
    <t>776141112</t>
  </si>
  <si>
    <t>Příprava podkladu vyrovnání samonivelační stěrkou podlah min.pevnosti 20 MPa, tloušťky přes 3 do 5 mm</t>
  </si>
  <si>
    <t>-1087496290</t>
  </si>
  <si>
    <t>302</t>
  </si>
  <si>
    <t>776212111</t>
  </si>
  <si>
    <t>Montáž textilních podlahovin volným položením s podlepením spojů páskou pásů</t>
  </si>
  <si>
    <t>973213087</t>
  </si>
  <si>
    <t xml:space="preserve">Poznámka k souboru cen:_x000D_
1. V cenách 776 21-2111 a 776 21-2121 montáž volným položením jsou započteny i náklady na dodávku pásky._x000D_
</t>
  </si>
  <si>
    <t>303</t>
  </si>
  <si>
    <t>69752079.1</t>
  </si>
  <si>
    <t>vnitřní textilní čisticí rohož z PES tl. 9 mm</t>
  </si>
  <si>
    <t>1531327522</t>
  </si>
  <si>
    <t>5,82*1,1 'Přepočtené koeficientem množství</t>
  </si>
  <si>
    <t>304</t>
  </si>
  <si>
    <t>776241121</t>
  </si>
  <si>
    <t>Montáž podlahovin ze sametového vinylu lepením pásů vzorovaných</t>
  </si>
  <si>
    <t>-514384140</t>
  </si>
  <si>
    <t>305</t>
  </si>
  <si>
    <t>28411011.1</t>
  </si>
  <si>
    <t>PVC vinyl heterogenní zátěžová akustické antibakteriální tl 2,40mm, nášlapná vrstva 0,35 mm, útlum 16dB</t>
  </si>
  <si>
    <t>-1064640292</t>
  </si>
  <si>
    <t>410,38*1,1 'Přepočtené koeficientem množství</t>
  </si>
  <si>
    <t>306</t>
  </si>
  <si>
    <t>776411111</t>
  </si>
  <si>
    <t>Montáž soklíků lepením obvodových, výšky do 80 mm</t>
  </si>
  <si>
    <t>1018746380</t>
  </si>
  <si>
    <t>113,3+121,2</t>
  </si>
  <si>
    <t>307</t>
  </si>
  <si>
    <t>28411001</t>
  </si>
  <si>
    <t>lišta soklová PVC 9,7x58mm</t>
  </si>
  <si>
    <t>-1828536463</t>
  </si>
  <si>
    <t>234,5*1,1 'Přepočtené koeficientem množství</t>
  </si>
  <si>
    <t>308</t>
  </si>
  <si>
    <t>776421312</t>
  </si>
  <si>
    <t>Montáž lišt přechodových šroubovaných</t>
  </si>
  <si>
    <t>-1423642796</t>
  </si>
  <si>
    <t>"T23" 0,8*2</t>
  </si>
  <si>
    <t>"T24" 1,35*3</t>
  </si>
  <si>
    <t>309</t>
  </si>
  <si>
    <t>59054114.1</t>
  </si>
  <si>
    <t>profil přechodový nerez š.60mm</t>
  </si>
  <si>
    <t>-1473381324</t>
  </si>
  <si>
    <t>5,65*1,02 'Přepočtené koeficientem množství</t>
  </si>
  <si>
    <t>310</t>
  </si>
  <si>
    <t>776421711</t>
  </si>
  <si>
    <t>Montáž lišt vložení pásků z podlahoviny do lišt včetně nařezání</t>
  </si>
  <si>
    <t>1519167644</t>
  </si>
  <si>
    <t>311</t>
  </si>
  <si>
    <t>-448598794</t>
  </si>
  <si>
    <t>234,5*0,055 'Přepočtené koeficientem množství</t>
  </si>
  <si>
    <t>312</t>
  </si>
  <si>
    <t>998776102</t>
  </si>
  <si>
    <t>Přesun hmot pro podlahy povlakové stanovený z hmotnosti přesunovaného materiálu vodorovná dopravní vzdálenost do 50 m v objektech výšky přes 6 do 12 m</t>
  </si>
  <si>
    <t>-238160214</t>
  </si>
  <si>
    <t>777</t>
  </si>
  <si>
    <t>Podlahy lité</t>
  </si>
  <si>
    <t>313</t>
  </si>
  <si>
    <t>777131109</t>
  </si>
  <si>
    <t>Penetrační nátěr podlahy epoxidový odolný proti vzlínání olejů</t>
  </si>
  <si>
    <t>1964570800</t>
  </si>
  <si>
    <t>"vytažení na stěny jímky výtahu" (2,2+1,65)*2*0,2</t>
  </si>
  <si>
    <t>314</t>
  </si>
  <si>
    <t>777611143</t>
  </si>
  <si>
    <t>Krycí nátěr podlahy chemicky odolný epoxidový</t>
  </si>
  <si>
    <t>724081603</t>
  </si>
  <si>
    <t xml:space="preserve">Poznámka k souboru cen:_x000D_
1. V ceně -1133 a -1134 nejsou započteny náklady na napojení na zemnící okruh._x000D_
2. V ceně -1135 a -1137 nejsou započteny náklady na změření odporu._x000D_
</t>
  </si>
  <si>
    <t>315</t>
  </si>
  <si>
    <t>777911111</t>
  </si>
  <si>
    <t>Napojení na stěnu nebo sokl fabionem z epoxidové stěrky plněné pískem tuhé</t>
  </si>
  <si>
    <t>1170371657</t>
  </si>
  <si>
    <t>"jímka výtahu" (2,2+1,65)*2</t>
  </si>
  <si>
    <t>316</t>
  </si>
  <si>
    <t>998777102</t>
  </si>
  <si>
    <t>Přesun hmot pro podlahy lité stanovený z hmotnosti přesunovaného materiálu vodorovná dopravní vzdálenost do 50 m v objektech výšky přes 6 do 12 m</t>
  </si>
  <si>
    <t>2138347102</t>
  </si>
  <si>
    <t>781</t>
  </si>
  <si>
    <t>Dokončovací práce - obklady</t>
  </si>
  <si>
    <t>317</t>
  </si>
  <si>
    <t>781121011</t>
  </si>
  <si>
    <t>Příprava podkladu před provedením obkladu nátěr penetrační na stěnu</t>
  </si>
  <si>
    <t>-473901848</t>
  </si>
  <si>
    <t xml:space="preserve">Poznámka k souboru cen:_x000D_
1. V cenách 781 12-1011 až -1015 jsou započteny i náklady na materiál._x000D_
2. V cenách 781 15-1011 až -1041 jsou započteny i náklady na materiál._x000D_
3. Lokalní vyrovnání podkladu tloušťky vetší než 3 mm se oceňuje cenami souboru cen Vyrovnání podkladu vnitřních omítaných ploch katalogu 801-4 Budovy a haly - opravy a údržba._x000D_
4. V cenách 781 16-1011 až -1023 nejsou započteny náklady na materiál, tyto se oceňují ve specifikaci._x000D_
</t>
  </si>
  <si>
    <t>"v.č. D.1.1-17</t>
  </si>
  <si>
    <t>"základní obklad" 263,52</t>
  </si>
  <si>
    <t>"dekorační obklad" 34,32</t>
  </si>
  <si>
    <t>"obklad v kuchyních" 39,6</t>
  </si>
  <si>
    <t>318</t>
  </si>
  <si>
    <t>781131112</t>
  </si>
  <si>
    <t>Izolace stěny pod obklad izolace nátěrem nebo stěrkou ve dvou vrstvách</t>
  </si>
  <si>
    <t>548931389</t>
  </si>
  <si>
    <t xml:space="preserve">Poznámka k souboru cen:_x000D_
1. Položka 781 13-1112 se použije pro izolaci stěny zatížené přechodnou vlhkostí._x000D_
2. V cenách 781 13-1112 až -1262 jsou započteny i náklady na materiál._x000D_
3. V cenách 78113-1207,78113-1227, 78159-1237, 78159-1247, 78159-1257 nejsou započteny náklady na materiál, tyto se oceňují ve specifikaci._x000D_
</t>
  </si>
  <si>
    <t>"m.č. 1.08-10" (2,075*2+2,2*4+2*6)*0,1-0,8*3*0,1+3</t>
  </si>
  <si>
    <t>"Hygienická příslušenství bytů" (2,4*8+2*8)*0,1-0,8*4*0,1+5*4</t>
  </si>
  <si>
    <t>"Hygienická příslušenství bytů" (2,4*12+2*12)*0,1-0,8*6*0,1+5*6</t>
  </si>
  <si>
    <t>319</t>
  </si>
  <si>
    <t>781474154</t>
  </si>
  <si>
    <t>Montáž obkladů vnitřních stěn z dlaždic keramických lepených flexibilním lepidlem velkoformátových hladkých přes 4 do 6 ks/m2</t>
  </si>
  <si>
    <t>-457718799</t>
  </si>
  <si>
    <t xml:space="preserve">Poznámka k souboru cen:_x000D_
1. Položky jsou určeny pro všechny druhy povrchových úprav._x000D_
</t>
  </si>
  <si>
    <t>320</t>
  </si>
  <si>
    <t>59761001</t>
  </si>
  <si>
    <t>obklad velkoformátový keramický hladký přes 4 do 6ks/m2</t>
  </si>
  <si>
    <t>-1560265660</t>
  </si>
  <si>
    <t>263,52*1,15 'Přepočtené koeficientem množství</t>
  </si>
  <si>
    <t>321</t>
  </si>
  <si>
    <t>59761060.1</t>
  </si>
  <si>
    <t>obklad keramický pro kuchyně do 6ks/m2</t>
  </si>
  <si>
    <t>-1070701599</t>
  </si>
  <si>
    <t>39,6*1,15 'Přepočtené koeficientem množství</t>
  </si>
  <si>
    <t>322</t>
  </si>
  <si>
    <t>781474164</t>
  </si>
  <si>
    <t>Montáž obkladů vnitřních stěn z dlaždic keramických lepených flexibilním lepidlem velkoformátových reliéfních nebo z dekorů přes 4 do 6 ks/m2</t>
  </si>
  <si>
    <t>-1148163385</t>
  </si>
  <si>
    <t>323</t>
  </si>
  <si>
    <t>59761060</t>
  </si>
  <si>
    <t>dekor keramický pro interiér i exteriér do 6ks/m2</t>
  </si>
  <si>
    <t>-217572415</t>
  </si>
  <si>
    <t>34,32*1,15 'Přepočtené koeficientem množství</t>
  </si>
  <si>
    <t>324</t>
  </si>
  <si>
    <t>781991001</t>
  </si>
  <si>
    <t>Ostatní náklady oddílu 781 (např. lišty, řezání, prostupy, tmely .) přepočtené na m2 obkládané plochy</t>
  </si>
  <si>
    <t>1430056004</t>
  </si>
  <si>
    <t>325</t>
  </si>
  <si>
    <t>998781102</t>
  </si>
  <si>
    <t>Přesun hmot pro obklady keramické stanovený z hmotnosti přesunovaného materiálu vodorovná dopravní vzdálenost do 50 m v objektech výšky přes 6 do 12 m</t>
  </si>
  <si>
    <t>1245390075</t>
  </si>
  <si>
    <t>782</t>
  </si>
  <si>
    <t>Dokončovací práce - obklady z kamene</t>
  </si>
  <si>
    <t>326</t>
  </si>
  <si>
    <t>782132312</t>
  </si>
  <si>
    <t>Montáž obkladů stěn z tvrdých kamenů kladených do lepidla z nepravidelných desek s řezanými stranami tl. přes 25 do 30 mm</t>
  </si>
  <si>
    <t>-188406599</t>
  </si>
  <si>
    <t>"pro elektrorozvaděče" 1,65</t>
  </si>
  <si>
    <t>327</t>
  </si>
  <si>
    <t>58381186.1</t>
  </si>
  <si>
    <t>nepravidelný kámen kvarcit, povrch přírodní dlažba 8-12ks/m2 tl 25-35mm</t>
  </si>
  <si>
    <t>566862102</t>
  </si>
  <si>
    <t>93,39*1,05 'Přepočtené koeficientem množství</t>
  </si>
  <si>
    <t>328</t>
  </si>
  <si>
    <t>998782102</t>
  </si>
  <si>
    <t>Přesun hmot pro obklady kamenné stanovený z hmotnosti přesunovaného materiálu vodorovná dopravní vzdálenost do 50 m v objektech výšky přes 6 do 12 m</t>
  </si>
  <si>
    <t>1731446855</t>
  </si>
  <si>
    <t>783</t>
  </si>
  <si>
    <t>Dokončovací práce - nátěry</t>
  </si>
  <si>
    <t>329</t>
  </si>
  <si>
    <t>783218111</t>
  </si>
  <si>
    <t>Lazurovací nátěr tesařských konstrukcí dvojnásobný syntetický</t>
  </si>
  <si>
    <t>-385212262</t>
  </si>
  <si>
    <t>(0,05+0,1)*2*(14,5*4+1,5)*1,1</t>
  </si>
  <si>
    <t>(0,05+0,15)*2*96,25</t>
  </si>
  <si>
    <t>(0,1+0,15)*2*22,4</t>
  </si>
  <si>
    <t>330</t>
  </si>
  <si>
    <t>783314101</t>
  </si>
  <si>
    <t>Základní nátěr zámečnických konstrukcí jednonásobný syntetický</t>
  </si>
  <si>
    <t>708007885</t>
  </si>
  <si>
    <t>"Zárubně" 44</t>
  </si>
  <si>
    <t>331</t>
  </si>
  <si>
    <t>783315101</t>
  </si>
  <si>
    <t>Mezinátěr zámečnických konstrukcí jednonásobný syntetický standardní</t>
  </si>
  <si>
    <t>-1422732379</t>
  </si>
  <si>
    <t>332</t>
  </si>
  <si>
    <t>783317101</t>
  </si>
  <si>
    <t>Krycí nátěr (email) zámečnických konstrukcí jednonásobný syntetický standardní</t>
  </si>
  <si>
    <t>1989409942</t>
  </si>
  <si>
    <t>784</t>
  </si>
  <si>
    <t>Dokončovací práce - malby a tapety</t>
  </si>
  <si>
    <t>333</t>
  </si>
  <si>
    <t>784181011</t>
  </si>
  <si>
    <t>Pačokování dvojnásobné v místnostech výšky do 3,80 m</t>
  </si>
  <si>
    <t>-2123919162</t>
  </si>
  <si>
    <t>535,745+1708,872</t>
  </si>
  <si>
    <t>334</t>
  </si>
  <si>
    <t>784211101</t>
  </si>
  <si>
    <t>Malby z malířských směsí otěruvzdorných za mokra dvojnásobné, bílé za mokra otěruvzdorné výborně v místnostech výšky do 3,80 m</t>
  </si>
  <si>
    <t>-201816477</t>
  </si>
  <si>
    <t>67,6+2244,617+107,55</t>
  </si>
  <si>
    <t>786</t>
  </si>
  <si>
    <t>Dokončovací práce - čalounické úpravy</t>
  </si>
  <si>
    <t>335</t>
  </si>
  <si>
    <t>786627122.1</t>
  </si>
  <si>
    <t>Montáž zastiňujících žaluzií lamelových venkovních pro okna plastová, vč. všech doplňků dle PD a doporučení výrobce</t>
  </si>
  <si>
    <t>-787110951</t>
  </si>
  <si>
    <t>"Z12" 1*1,75*10</t>
  </si>
  <si>
    <t>"Z13" 2*1,5*10</t>
  </si>
  <si>
    <t>"Z14" 1,125*2,35*2</t>
  </si>
  <si>
    <t>"Z15" 2*2,35*2</t>
  </si>
  <si>
    <t>336</t>
  </si>
  <si>
    <t>spc786001</t>
  </si>
  <si>
    <t>venkovní shrnovací žaluzie lamela Z90, ovládání manuální a veškeré příslušenství</t>
  </si>
  <si>
    <t>1586873062</t>
  </si>
  <si>
    <t>"kompletní provedení vč. všech doplňků dle PD</t>
  </si>
  <si>
    <t>D.1.4.1 - ZTI</t>
  </si>
  <si>
    <t xml:space="preserve">    722 - Zdravotechnika - vnitřní vodovod</t>
  </si>
  <si>
    <t xml:space="preserve">    726 - Zdravotechnika - předstěnové instalace</t>
  </si>
  <si>
    <t xml:space="preserve">    727 - Zdravotechnika - požární ochrana</t>
  </si>
  <si>
    <t>132251102</t>
  </si>
  <si>
    <t>Hloubení nezapažených rýh šířky do 800 mm strojně s urovnáním dna do předepsaného profilu a spádu v hornině třídy těžitelnosti I skupiny 3 přes 20 do 50 m3</t>
  </si>
  <si>
    <t>CS ÚRS 2020 01</t>
  </si>
  <si>
    <t>P</t>
  </si>
  <si>
    <t>Poznámka k položce:_x000D_
Poznámka k položce: výkr.č.D.1.4.1.b-01-06</t>
  </si>
  <si>
    <t>0,6*0,6*36</t>
  </si>
  <si>
    <t>161101101</t>
  </si>
  <si>
    <t>Svislé přemístění výkopku bez naložení do dopravní nádoby avšak s vyprázdněním dopravní nádoby na hromadu nebo do dopravního prostředku z horniny tř. 1 až 4, při hloubce výkopu přes 0,5 do 2,5 m</t>
  </si>
  <si>
    <t>167101101</t>
  </si>
  <si>
    <t>Nakládání, skládání a překládání neulehlého výkopku nebo sypaniny nakládání, množství do 100 m3, z hornin tř. 1 až 4</t>
  </si>
  <si>
    <t>174101101</t>
  </si>
  <si>
    <t>Zásyp sypaninou z jakékoliv horniny s uložením výkopku ve vrstvách se zhutněním jam, šachet, rýh nebo kolem objektů v těchto vykopávkách</t>
  </si>
  <si>
    <t>0,6*0,1*36</t>
  </si>
  <si>
    <t>175151101</t>
  </si>
  <si>
    <t>Obsypání potrubí strojně sypaninou z vhodných hornin tř. 1 až 4 nebo materiálem připraveným podél výkopu ve vzdálenosti do 3 m od jeho kraje, pro jakoukoliv hloubku výkopu a míru zhutnění bez prohození sypaniny</t>
  </si>
  <si>
    <t>0,6*0,5*36</t>
  </si>
  <si>
    <t>583373080</t>
  </si>
  <si>
    <t>štěrkopísek frakce 0-2 třída B</t>
  </si>
  <si>
    <t>10,80*1,6</t>
  </si>
  <si>
    <t>411388621</t>
  </si>
  <si>
    <t>Zabetonování otvorů ve stropech nebo v klenbách včetně lešení, bednění, odbednění a výztuže (materiál v ceně) ze suchých směsí, tl. do 150 mm ve stropech železobetonových, tvárnicových a prefabrikovaných plochy do 0,25 m2</t>
  </si>
  <si>
    <t>1+1</t>
  </si>
  <si>
    <t>451573111</t>
  </si>
  <si>
    <t>Lože pod potrubí, stoky a drobné objekty v otevřeném výkopu z písku a štěrkopísku do 63 mm</t>
  </si>
  <si>
    <t>0,6*0,1*76</t>
  </si>
  <si>
    <t>612135101</t>
  </si>
  <si>
    <t>Hrubá výplň rýh maltou jakékoli šířky rýhy ve stěnách</t>
  </si>
  <si>
    <t>(16+32+40+6+65)*0,15</t>
  </si>
  <si>
    <t>953941611</t>
  </si>
  <si>
    <t>Osazení drobných kovových výrobků bez jejich dodání s vysekáním kapes pro upevňovací prvky se zazděním, zabetonováním nebo zalitím konzol, ve zdivu cihelném</t>
  </si>
  <si>
    <t>28615658</t>
  </si>
  <si>
    <t>instalační objímka pevná dvoušroubová HTPO DN 75</t>
  </si>
  <si>
    <t>28615659</t>
  </si>
  <si>
    <t>instalační objímka pevná dvoušroubová HTPO DN 110</t>
  </si>
  <si>
    <t>36+12</t>
  </si>
  <si>
    <t>286156630</t>
  </si>
  <si>
    <t>připevňovací šroub pro HTPO</t>
  </si>
  <si>
    <t>Poznámka k položce:_x000D_
Poznámka k položce: vvýkr.č.D.1.4.1.b-01-06</t>
  </si>
  <si>
    <t>4+36+12</t>
  </si>
  <si>
    <t>28615662</t>
  </si>
  <si>
    <t>připevňovací matice pro HTPO</t>
  </si>
  <si>
    <t>972054341</t>
  </si>
  <si>
    <t>Vybourání otvorů ve stropech nebo klenbách železobetonových bez odstranění podlahy a násypu, plochy do 0,25 m2, tl. do 150 mm</t>
  </si>
  <si>
    <t>974031142</t>
  </si>
  <si>
    <t>Vysekání rýh ve zdivu cihelném na maltu vápennou nebo vápenocementovou do hl. 70 mm a šířky do 70 mm</t>
  </si>
  <si>
    <t>974031143</t>
  </si>
  <si>
    <t>Vysekání rýh ve zdivu cihelném na maltu vápennou nebo vápenocementovou do hl. 70 mm a šířky do 100 mm</t>
  </si>
  <si>
    <t>974031153</t>
  </si>
  <si>
    <t>Vysekání rýh ve zdivu cihelném na maltu vápennou nebo vápenocementovou do hl. 100 mm a šířky do 100 mm</t>
  </si>
  <si>
    <t>974031164</t>
  </si>
  <si>
    <t>Vysekání rýh ve zdivu cihelném na maltu vápennou nebo vápenocementovou do hl. 150 mm a šířky do 150 mm</t>
  </si>
  <si>
    <t>997013151</t>
  </si>
  <si>
    <t>Vnitrostaveništní doprava suti a vybouraných hmot vodorovně do 50 m svisle s omezením mechanizace pro budovy a haly výšky do 6 m</t>
  </si>
  <si>
    <t>2,436</t>
  </si>
  <si>
    <t>997013511</t>
  </si>
  <si>
    <t>Odvoz suti a vybouraných hmot z meziskládky na skládku s naložením a se složením, na vzdálenost do 1 km</t>
  </si>
  <si>
    <t>997013831</t>
  </si>
  <si>
    <t>Poplatek za uložení stavebního odpadu na skládce (skládkovné) směsného</t>
  </si>
  <si>
    <t>721173401</t>
  </si>
  <si>
    <t>Potrubí z plastových trub PVC SN4 svodné (ležaté) DN 110</t>
  </si>
  <si>
    <t>721173402</t>
  </si>
  <si>
    <t>Potrubí z plastových trub PVC SN4 svodné (ležaté) DN 125</t>
  </si>
  <si>
    <t>721173404</t>
  </si>
  <si>
    <t>Potrubí z plastových trub PVC SN4 svodné DN 200</t>
  </si>
  <si>
    <t>721174004</t>
  </si>
  <si>
    <t>Potrubí z trub polypropylenových svodné (ležaté) DN 75</t>
  </si>
  <si>
    <t>721174024</t>
  </si>
  <si>
    <t>Potrubí z plastových trub polypropylenové odpadní (svislé) DN 70</t>
  </si>
  <si>
    <t>721174025</t>
  </si>
  <si>
    <t>Potrubí z plastových trub polypropylenové odpadní (svislé) DN 100</t>
  </si>
  <si>
    <t>721174042</t>
  </si>
  <si>
    <t>Potrubí z plastových trub polypropylenové připojovací DN 32</t>
  </si>
  <si>
    <t>721174043</t>
  </si>
  <si>
    <t>Potrubí z plastových trub polypropylenové připojovací DN 50</t>
  </si>
  <si>
    <t>721174045</t>
  </si>
  <si>
    <t>Potrubí z plastových trub polypropylenové připojovací DN 100</t>
  </si>
  <si>
    <t>721194105</t>
  </si>
  <si>
    <t>Vyměření přípojek na potrubí vyvedení a upevnění odpadních výpustek DN 50</t>
  </si>
  <si>
    <t>721194109</t>
  </si>
  <si>
    <t>Vyměření přípojek na potrubí vyvedení a upevnění odpadních výpustek DN 100</t>
  </si>
  <si>
    <t>721211422</t>
  </si>
  <si>
    <t>Podlahové vpusti se svislým odtokem DN 50/75/110 mřížka nerez 138x138</t>
  </si>
  <si>
    <t>721226511</t>
  </si>
  <si>
    <t>Zápachové uzávěrky podomítkové (Pe) s krycí deskou pro pračku a myčku DN 40</t>
  </si>
  <si>
    <t>721242105</t>
  </si>
  <si>
    <t>Lapače střešních splavenin polypropylenové (PP) se svislým odtokem DN 110</t>
  </si>
  <si>
    <t>721273153</t>
  </si>
  <si>
    <t>Ventilační hlavice z polypropylenu (PP) DN 110</t>
  </si>
  <si>
    <t>721274124</t>
  </si>
  <si>
    <t>Ventily přivzdušňovací odpadních potrubí vnitřní DN 110</t>
  </si>
  <si>
    <t>562456030</t>
  </si>
  <si>
    <t>mřížka větrací plast 200x200 bílá se síťovinou</t>
  </si>
  <si>
    <t>551618410</t>
  </si>
  <si>
    <t>vtok se zápachovou uzávěrkou DN 32 - odvod kondenzátu</t>
  </si>
  <si>
    <t>12+1</t>
  </si>
  <si>
    <t>721290111</t>
  </si>
  <si>
    <t>Zkouška těsnosti kanalizace v objektech vodou do DN 125</t>
  </si>
  <si>
    <t>26+14+4+6+48+26+90+18</t>
  </si>
  <si>
    <t>721290112</t>
  </si>
  <si>
    <t>Zkouška těsnosti kanalizace v objektech vodou DN 150 nebo DN 200</t>
  </si>
  <si>
    <t>998721101</t>
  </si>
  <si>
    <t>Přesun hmot pro vnitřní kanalizace stanovený z hmotnosti přesunovaného materiálu vodorovná dopravní vzdálenost do 50 m v objektech výšky do 6 m</t>
  </si>
  <si>
    <t>722</t>
  </si>
  <si>
    <t>Zdravotechnika - vnitřní vodovod</t>
  </si>
  <si>
    <t>722176112</t>
  </si>
  <si>
    <t>Montáž potrubí z plastových trub svařovaných polyfuzně D přes 16 do 20 mm</t>
  </si>
  <si>
    <t>160+36</t>
  </si>
  <si>
    <t>286151330</t>
  </si>
  <si>
    <t>trubka tlaková PP-RCT řada PN 20 20 x 2,3 x 4000 mm</t>
  </si>
  <si>
    <t>722176113</t>
  </si>
  <si>
    <t>Montáž potrubí z plastových trub svařovaných polyfuzně D přes 20 do 25 mm</t>
  </si>
  <si>
    <t>286151350</t>
  </si>
  <si>
    <t>trubka tlaková PP-RCT řada PN 20 25 x 2,8 x 4000 mm</t>
  </si>
  <si>
    <t>722176114</t>
  </si>
  <si>
    <t>Montáž potrubí z plastových trub svařovaných polyfuzně D přes 25 do 32 mm</t>
  </si>
  <si>
    <t>286151380</t>
  </si>
  <si>
    <t>trubka tlaková PP-RCT řada PN 20 32 x 3,6 x 4000 mm</t>
  </si>
  <si>
    <t>722176115</t>
  </si>
  <si>
    <t>Montáž potrubí z plastových trub svařovaných polyfuzně D přes 32 do 40 mm</t>
  </si>
  <si>
    <t>286151400</t>
  </si>
  <si>
    <t>trubka tlaková PPR-CT řada PN 20 40 x 4,5 x 4000 mm</t>
  </si>
  <si>
    <t>722181123</t>
  </si>
  <si>
    <t>Objímky pro potrubíi DN do 25 mm</t>
  </si>
  <si>
    <t>722181126</t>
  </si>
  <si>
    <t>Objímky pro potrubíi DN do 50mm</t>
  </si>
  <si>
    <t>722181231</t>
  </si>
  <si>
    <t>Ochrana potrubí termoizolačními trubicemi z pěnového polyetylenu PE přilepenými v příčných a podélných spojích, tloušťky izolace přes 9 do 13 mm, vnitřního průměru izolace DN do 22 mm</t>
  </si>
  <si>
    <t>722181232</t>
  </si>
  <si>
    <t>Ochrana potrubí termoizolačními trubicemi z pěnového polyetylenu PE přilepenými v příčných a podélných spojích, tloušťky izolace přes 9 do 13 mm, vnitřního průměru izolace DN přes 22 do 45 mm</t>
  </si>
  <si>
    <t>118+84+58</t>
  </si>
  <si>
    <t>722190401</t>
  </si>
  <si>
    <t>Zřízení přípojek na potrubí vyvedení a upevnění výpustek do DN 25</t>
  </si>
  <si>
    <t>56+22</t>
  </si>
  <si>
    <t>722220111</t>
  </si>
  <si>
    <t>Armatury s jedním závitem nástěnky pro výtokový ventil G 1/2</t>
  </si>
  <si>
    <t>56+20</t>
  </si>
  <si>
    <t>551119990</t>
  </si>
  <si>
    <t>ventil rohový kulový s filtrem 1/2" x 3/8"</t>
  </si>
  <si>
    <t>722220121</t>
  </si>
  <si>
    <t>Armatury s jedním závitem nástěnky pro baterii G 1/2</t>
  </si>
  <si>
    <t>pár</t>
  </si>
  <si>
    <t>722239101</t>
  </si>
  <si>
    <t>Armatury se dvěma závity montáž vodovodních armatur se dvěma závity ostatních typů G 1/2</t>
  </si>
  <si>
    <t>10+10+20+4+20+4</t>
  </si>
  <si>
    <t>38821301</t>
  </si>
  <si>
    <t>vodoměr bytový s přípravou pro dálkovou komunikaci bez magnetické spojky DN 15 Q=1,6m3/h R100 T30/90 dl 110mm</t>
  </si>
  <si>
    <t>10+10</t>
  </si>
  <si>
    <t>38821334</t>
  </si>
  <si>
    <t>klapka zpětná plastová membránová pro vsazení do vodoměru</t>
  </si>
  <si>
    <t>55128010</t>
  </si>
  <si>
    <t>tlakoměr radiální D 50mm spodní napojení 1/4"M tlak 0-16bar</t>
  </si>
  <si>
    <t>551112240</t>
  </si>
  <si>
    <t>ventil přímý průchozí mosazný 3/8"</t>
  </si>
  <si>
    <t>551112260</t>
  </si>
  <si>
    <t>ventil přímý průchozí mosazný 1/2"</t>
  </si>
  <si>
    <t>551243890</t>
  </si>
  <si>
    <t>kohout vypouštěcí  kulový, s hadicovou vývodkou a zátkou, PN 10, T 110°C 1/2"</t>
  </si>
  <si>
    <t>722239102</t>
  </si>
  <si>
    <t>Armatury se dvěma závity montáž vodovodních armatur se dvěma závity ostatních typů G 3/4</t>
  </si>
  <si>
    <t>55128000</t>
  </si>
  <si>
    <t>ventil vyvažovací stoupačkový přímý PN 20 T 100°C dvouregulační 3/4"</t>
  </si>
  <si>
    <t>55110158</t>
  </si>
  <si>
    <t>ventil výtokový s hadicovou přípojkou DN 20 nezámrzný</t>
  </si>
  <si>
    <t>722239103</t>
  </si>
  <si>
    <t>Armatury se dvěma závity montáž vodovodních armatur se dvěma závity ostatních typů G 1</t>
  </si>
  <si>
    <t>4+1</t>
  </si>
  <si>
    <t>42610589</t>
  </si>
  <si>
    <t>čerpadlo oběhové teplovodní závitové DN 25 cirkulační pro TUV výtlak 4m Qmax 2,2m3/h PN 10 nerezové T 80°C</t>
  </si>
  <si>
    <t>55111230</t>
  </si>
  <si>
    <t>ventil přímý průchozí mosazný 1"</t>
  </si>
  <si>
    <t>722239104</t>
  </si>
  <si>
    <t>Armatury se dvěma závity montáž vodovodních armatur se dvěma závity ostatních typů G 5/4</t>
  </si>
  <si>
    <t>55111963</t>
  </si>
  <si>
    <t>ventil tlakový redukční se šroubením mosaz PN 6 do 25°C bez manometru 5/4"</t>
  </si>
  <si>
    <t>55111232</t>
  </si>
  <si>
    <t>ventil přímý průchozí mosazný 5/4"</t>
  </si>
  <si>
    <t>722290215</t>
  </si>
  <si>
    <t>Zkoušky, proplach a desinfekce vodovodního potrubí zkoušky těsnosti vodovodního potrubí hrdlového nebo přírubového do DN 100</t>
  </si>
  <si>
    <t>196+118+84+58</t>
  </si>
  <si>
    <t>722290234</t>
  </si>
  <si>
    <t>Zkoušky, proplach a desinfekce vodovodního potrubí proplach a desinfekce vodovodního potrubí do DN 80</t>
  </si>
  <si>
    <t>998722101</t>
  </si>
  <si>
    <t>Přesun hmot pro vnitřní vodovod stanovený z hmotnosti přesunovaného materiálu vodorovná dopravní vzdálenost do 50 m v objektech výšky do 6 m</t>
  </si>
  <si>
    <t>725119125</t>
  </si>
  <si>
    <t>Zařízení záchodů montáž klozetových mís závěsných na lehké konstrukce</t>
  </si>
  <si>
    <t>10+2</t>
  </si>
  <si>
    <t>642360410</t>
  </si>
  <si>
    <t>klozet keramický závěsný hluboké splachováníbílý</t>
  </si>
  <si>
    <t>642360510</t>
  </si>
  <si>
    <t>klozet keramický závěsný hluboké splachování handicap bílý</t>
  </si>
  <si>
    <t>551673810</t>
  </si>
  <si>
    <t>sedátko klozetové s poklopem duroplastové bílé</t>
  </si>
  <si>
    <t>551666140</t>
  </si>
  <si>
    <t>souprava pro připojení závěsného WC DN 110</t>
  </si>
  <si>
    <t>725219102</t>
  </si>
  <si>
    <t>Umyvadla montáž umyvadel ostatních typů na šrouby do zdiva</t>
  </si>
  <si>
    <t>642110500</t>
  </si>
  <si>
    <t>umyvadlo keramické závěsné bez otvoru invalidní 65 cm bílé</t>
  </si>
  <si>
    <t>64211005</t>
  </si>
  <si>
    <t>umyvadlo keramické závěsné bílé 550x420mm</t>
  </si>
  <si>
    <t>64211009</t>
  </si>
  <si>
    <t>kryt sifonu keramický bílý 210x285x345mm</t>
  </si>
  <si>
    <t>725829121</t>
  </si>
  <si>
    <t>Baterie umyvadlové montáž ostatních typů nástěnných pákových nebo klasických</t>
  </si>
  <si>
    <t>55143987</t>
  </si>
  <si>
    <t>baterie umyvadlová stojánková klasická s výpustí</t>
  </si>
  <si>
    <t>725869101</t>
  </si>
  <si>
    <t>Zápachové uzávěrky zařizovacích předmětů montáž zápachových uzávěrek umyvadlových do DN 40</t>
  </si>
  <si>
    <t>551613220</t>
  </si>
  <si>
    <t>uzávěrka zápachová umyvadlová s krycí růžicí odtoku DN 40</t>
  </si>
  <si>
    <t>551666340</t>
  </si>
  <si>
    <t>sifon umyvadlový pro tělesně postižené DN 40</t>
  </si>
  <si>
    <t>725821325.RAF</t>
  </si>
  <si>
    <t>Baterie dřezová stojánková páková s otáčivým kulatým ústím a délkou ramínka 220 mm</t>
  </si>
  <si>
    <t>725862103</t>
  </si>
  <si>
    <t>Zápachové uzávěrky zařizovacích předmětů pro dřezy DN 40/50</t>
  </si>
  <si>
    <t>725339111</t>
  </si>
  <si>
    <t>Výlevky montáž výlevky</t>
  </si>
  <si>
    <t>642711010</t>
  </si>
  <si>
    <t>výlevka keramická závěsná</t>
  </si>
  <si>
    <t>642862510</t>
  </si>
  <si>
    <t>mřížka plastová sklopná k výlevce</t>
  </si>
  <si>
    <t>725821312</t>
  </si>
  <si>
    <t>Baterie dřezové nástěnné pákové s otáčivým kulatým ústím a délkou ramínka 300 mm pro výlevku</t>
  </si>
  <si>
    <t>725241213</t>
  </si>
  <si>
    <t>Sprchové vaničky z litého polymermramoru čtvercové 900x900 mm</t>
  </si>
  <si>
    <t>725244153</t>
  </si>
  <si>
    <t>Sprchové dveře a zástěny dveře sprchové do niky polorámové skleněné tl. 6 mm dveře otvíravé dvoukřídlové, na vaničku šířky 900 mm</t>
  </si>
  <si>
    <t>725849411</t>
  </si>
  <si>
    <t>Baterie sprchové montáž nástěnných baterií s nastavitelnou výškou sprchy</t>
  </si>
  <si>
    <t>55145588</t>
  </si>
  <si>
    <t>baterie sprchová bez příslušenství, páková nástěnná</t>
  </si>
  <si>
    <t>55192001</t>
  </si>
  <si>
    <t>hadice sprchová kovová/metal 1,5m</t>
  </si>
  <si>
    <t>551928540</t>
  </si>
  <si>
    <t>růžice sprchová třípolohová D 85 mm L 240 mm</t>
  </si>
  <si>
    <t>725865311</t>
  </si>
  <si>
    <t>Zápachové uzávěrky zařizovacích předmětů pro vany sprchových koutů s kulovým kloubem na odtoku DN 40/50</t>
  </si>
  <si>
    <t>725291511</t>
  </si>
  <si>
    <t>Doplňky zařízení koupelen a záchodů plastové dávkovač tekutého mýdla na 350 ml</t>
  </si>
  <si>
    <t>725291521</t>
  </si>
  <si>
    <t>Doplňky zařízení koupelen a záchodů plastové zásobník toaletních papírů</t>
  </si>
  <si>
    <t>725291711</t>
  </si>
  <si>
    <t>Doplňky zařízení koupelen a záchodů smaltované madla krakorcová, délky 550 mm</t>
  </si>
  <si>
    <t>725291712</t>
  </si>
  <si>
    <t>Doplňky zařízení koupelen a záchodů smaltované madla krakorcová, délky 834 mm</t>
  </si>
  <si>
    <t>725291721</t>
  </si>
  <si>
    <t>Doplňky zařízení koupelen a záchodů smaltované madla krakorcová sklopná, délky 550 mm</t>
  </si>
  <si>
    <t>725291722</t>
  </si>
  <si>
    <t>Doplňky zařízení koupelen a záchodů smaltované madla krakorcová sklopná, délky 834 mm</t>
  </si>
  <si>
    <t>554310920</t>
  </si>
  <si>
    <t>WC souprava, štětka vč. držáku</t>
  </si>
  <si>
    <t>554310860</t>
  </si>
  <si>
    <t>věšák nástěnný pro ručníky, chrom</t>
  </si>
  <si>
    <t>554310790</t>
  </si>
  <si>
    <t>koš odpadkový nášlapný (nerez), 30 litrů</t>
  </si>
  <si>
    <t>998725101</t>
  </si>
  <si>
    <t>Přesun hmot pro zařizovací předměty stanovený z hmotnosti přesunovaného materiálu vodorovná dopravní vzdálenost do 50 m v objektech výšky do 6 m</t>
  </si>
  <si>
    <t>726</t>
  </si>
  <si>
    <t>Zdravotechnika - předstěnové instalace</t>
  </si>
  <si>
    <t>726131204</t>
  </si>
  <si>
    <t>Předstěnové instalační systémy do lehkých stěn s kovovou konstrukcí montáž ostatních typů klozetů</t>
  </si>
  <si>
    <t>552817060</t>
  </si>
  <si>
    <t>montážní prvek pro závěsné WC ovládání zepředu, výška 112 cm</t>
  </si>
  <si>
    <t>55281708</t>
  </si>
  <si>
    <t>montážní prvek pro závěsné WC do lehkých stěn s kovovou konstrukcí pro tělesně postižené stavební v 1120mm</t>
  </si>
  <si>
    <t>552817940</t>
  </si>
  <si>
    <t>tlačítko pro ovládání WC zepředu, plast, dvě množství vody, 24,6 x 16,4 cm</t>
  </si>
  <si>
    <t>552817390</t>
  </si>
  <si>
    <t>montážní prvek pro výlevku, výška 112 cm</t>
  </si>
  <si>
    <t>998726111</t>
  </si>
  <si>
    <t>Přesun hmot pro instalační prefabrikáty stanovený z hmotnosti přesunovaného materiálu vodorovná dopravní vzdálenost do 50 m v objektech výšky do 6 m</t>
  </si>
  <si>
    <t>Poznámka k položce:_x000D_
Poznámka k položce: výkr.č.D.1.4.1.b-01-09</t>
  </si>
  <si>
    <t>727</t>
  </si>
  <si>
    <t>Zdravotechnika - požární ochrana</t>
  </si>
  <si>
    <t>727111201</t>
  </si>
  <si>
    <t>Protipožární trubní ucpávky předizolované kovové potrubí prostup stropem tloušťky 150 mm požární odolnost EI 60-120 D 18</t>
  </si>
  <si>
    <t>727111206</t>
  </si>
  <si>
    <t>Protipožární trubní ucpávky předizolované kovové potrubí prostup stropem tloušťky 150 mm požární odolnost EI 60-120 D 54</t>
  </si>
  <si>
    <t>727121105</t>
  </si>
  <si>
    <t>Protipožární ochranné manžety z jedné strany dělící konstrukce požární odolnost EI 90 D 75</t>
  </si>
  <si>
    <t>727121107</t>
  </si>
  <si>
    <t>Protipožární ochranné manžety z jedné strany dělící konstrukce požární odolnost EI 90 D 110</t>
  </si>
  <si>
    <t>D.1.4.2 - ÚT + Chlazení</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</si>
  <si>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</si>
  <si>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</si>
  <si>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</si>
  <si>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</si>
  <si>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Ostatní - Ostatní</t>
  </si>
  <si>
    <t xml:space="preserve">    904 - HZS</t>
  </si>
  <si>
    <t>310235241</t>
  </si>
  <si>
    <t>Zazdívka otvorů pl do 0,0225 m2 ve zdivu nadzákladovém cihlami pálenými tl do 300 mm</t>
  </si>
  <si>
    <t>310235251</t>
  </si>
  <si>
    <t>Zazdívka otvorů pl do 0,0225 m2 ve zdivu nadzákladovém cihlami pálenými tl do 450 mm</t>
  </si>
  <si>
    <t>411386611</t>
  </si>
  <si>
    <t>Zabetonování prostupů pl do 0,09 m2 ve stropech</t>
  </si>
  <si>
    <t>971033241</t>
  </si>
  <si>
    <t>Vybourání otvorů ve zdivu cihelném pl do 0,0225 m2 na MVC nebo MV tl do 300 mm</t>
  </si>
  <si>
    <t>971033251</t>
  </si>
  <si>
    <t>Vybourání otvorů ve zdivu cihelném pl do 0,0225 m2 na MVC nebo MV tl do 450 mm</t>
  </si>
  <si>
    <t>972055241</t>
  </si>
  <si>
    <t>Vybourání otvorů ve stropech z ŽB prefabrikátů pl do 0,09 m2 tl přes 120 mm</t>
  </si>
  <si>
    <t>713463111</t>
  </si>
  <si>
    <t>Montáž izolace tepelné potrubí potrubními pouzdry, trubicemi</t>
  </si>
  <si>
    <t>283770450</t>
  </si>
  <si>
    <t>izolace potrubí 22 x 20 mm, 0,043 W/m.K</t>
  </si>
  <si>
    <t>283770490</t>
  </si>
  <si>
    <t>izolace potrubí 28 x 25 mm, 0,043 W/m.K</t>
  </si>
  <si>
    <t>283770560</t>
  </si>
  <si>
    <t>izolace potrubí 35 x 30 mm, 0,043 W/m.K</t>
  </si>
  <si>
    <t>283770630</t>
  </si>
  <si>
    <t>izolace potrubí 42 x 30 mm, 0,043 W/m.K</t>
  </si>
  <si>
    <t>713463411.2</t>
  </si>
  <si>
    <t>Montáž izolace tepelné CHLAD potrubí a ohybů izolačními pouzdry</t>
  </si>
  <si>
    <t>IZ01.1</t>
  </si>
  <si>
    <t>Izolace - 0,036 W/m.K - chlad - 18/13 mm (parotěsná zábrana)</t>
  </si>
  <si>
    <t>vlastní</t>
  </si>
  <si>
    <t>IZ02.1</t>
  </si>
  <si>
    <t>Izolace - 0,036 W/m.K - chlad - 22/13 mm (parotěsná zábrana)</t>
  </si>
  <si>
    <t>IZ04.1</t>
  </si>
  <si>
    <t>Izolace - 0,036 W/m.K - chlad - 35/19 mm (parotěsná zábrana)</t>
  </si>
  <si>
    <t>IZ06.1</t>
  </si>
  <si>
    <t>Izolace - 0,036 W/m.K - chlad - 42/19 mm (parotěsná zábrana)</t>
  </si>
  <si>
    <t>IZ07.1</t>
  </si>
  <si>
    <t>Izolace - 0,036 W/m.K - chlad - 35/25 mm (parotěsná zábrana)</t>
  </si>
  <si>
    <t>IZ08.1</t>
  </si>
  <si>
    <t>Závěsy pro rozvod chladu, izolace armatur, lepidlo, apod.</t>
  </si>
  <si>
    <t>732</t>
  </si>
  <si>
    <t>Ústřední vytápění - strojovny</t>
  </si>
  <si>
    <t>732199100</t>
  </si>
  <si>
    <t>Montáž orientačních štítků</t>
  </si>
  <si>
    <t>732331612</t>
  </si>
  <si>
    <t>Nádoba tlaková expanzní s membránou závitové připojení PN 0,6 o objemu 12 litrů</t>
  </si>
  <si>
    <t>732331616</t>
  </si>
  <si>
    <t>Nádoba tlaková expanzní s membránou závitové připojení PN 0,6 o objemu 50 litrů</t>
  </si>
  <si>
    <t>732331777</t>
  </si>
  <si>
    <t>Příslušenství k expanzním nádobám - servisní armatura G 3/4- připojovací set</t>
  </si>
  <si>
    <t>732429212</t>
  </si>
  <si>
    <t>Montáž čerpadla oběhového mokroběžného závitového DN 25</t>
  </si>
  <si>
    <t>732522115</t>
  </si>
  <si>
    <t>Tepelné čerpadlo vzduch/voda venkovní jednotka - topný výkon 12,45 kW (A-7/W35°C) COP 4,03 (A2/W35), chlad. výkon 11,9 kW (A35/W18) EER 3,28, vyhřívaná vana kondenzátu, upevňovací konzele na zem</t>
  </si>
  <si>
    <t>73252.01</t>
  </si>
  <si>
    <t>Vnitřní jednotka - systém ohřevu teplé vody, úsporné oběhové čerpadlo, filtr, pojistný ventil, ekvitermní regulátor</t>
  </si>
  <si>
    <t>73252.02</t>
  </si>
  <si>
    <t>Materiál, montáž, doprava tepelného čerpadla</t>
  </si>
  <si>
    <t>73252.03</t>
  </si>
  <si>
    <t>Uvedení do provozu a zaškolení obsluhy</t>
  </si>
  <si>
    <t>73252.04</t>
  </si>
  <si>
    <t>Zásobník teplé vody 600 L se zvětšenou přestupní plochou pro TČ</t>
  </si>
  <si>
    <t>73252.05</t>
  </si>
  <si>
    <t>Materiál, montáž a doprava zásobníku</t>
  </si>
  <si>
    <t>73252.06</t>
  </si>
  <si>
    <t>Připojovací Kit s čidlem pro ohřev TV a expanzní nádoba</t>
  </si>
  <si>
    <t>73252.07</t>
  </si>
  <si>
    <t>Elektroinstalace na připravený jištěný přívod dle pokynů ČEZ</t>
  </si>
  <si>
    <t>73252.08</t>
  </si>
  <si>
    <t>Elektrický topný kabel pro kondenzátní potrubí</t>
  </si>
  <si>
    <t>73252.09</t>
  </si>
  <si>
    <t>Prodloužená záruka na kompresor 10 let</t>
  </si>
  <si>
    <t>73252.10</t>
  </si>
  <si>
    <t>Elektrorevize a doklady pro ČEZ</t>
  </si>
  <si>
    <t>73252.11</t>
  </si>
  <si>
    <t>Technická příprava a koordinace řemesel</t>
  </si>
  <si>
    <t>73252.12</t>
  </si>
  <si>
    <t>Záložní elektrokotel 32 kW</t>
  </si>
  <si>
    <t>73252.13</t>
  </si>
  <si>
    <t>Materiál, montáž elektrokotle, hydraulická výhybka</t>
  </si>
  <si>
    <t>73252.14</t>
  </si>
  <si>
    <t>Akumulační nádoba 400 L tepla/chladu s parotěsnou izolací</t>
  </si>
  <si>
    <t>73252.15</t>
  </si>
  <si>
    <t>Materiál, montáž a doprava akumulační nádoby</t>
  </si>
  <si>
    <t>73252.16</t>
  </si>
  <si>
    <t>Prostorové čidlo (topení/chlazení) vč. kabeláže</t>
  </si>
  <si>
    <t>ČERP1.1</t>
  </si>
  <si>
    <t>Čerpadlo s el. reg. otáček - vytápění - 2,54 m3/h-3,0 m v.sl.</t>
  </si>
  <si>
    <t>ČERP2</t>
  </si>
  <si>
    <t>Čerpadlo s el. reg. otáček - chlazení - 3,35 m3/h-5,0 m v.sl.</t>
  </si>
  <si>
    <t>998732201</t>
  </si>
  <si>
    <t>Přesun hmot procentní pro strojovny v objektech v do 6 m</t>
  </si>
  <si>
    <t>%</t>
  </si>
  <si>
    <t>733</t>
  </si>
  <si>
    <t>Ústřední vytápění - rozvodné potrubí</t>
  </si>
  <si>
    <t>733113113</t>
  </si>
  <si>
    <t>Příplatek k porubí z trubek Cu za zhotovení přípojky DN 15</t>
  </si>
  <si>
    <t>733191112</t>
  </si>
  <si>
    <t>Manžeta prostupová pro potrubí do DN 40 (požární ucpávka-pěna)</t>
  </si>
  <si>
    <t>733222203</t>
  </si>
  <si>
    <t>Potrubí měděné polotvrdé spojované tvrdým pájením D 18x1</t>
  </si>
  <si>
    <t>733222204</t>
  </si>
  <si>
    <t>Potrubí měděné polotvrdé spojované tvrdým pájením D 22x1</t>
  </si>
  <si>
    <t>733222205</t>
  </si>
  <si>
    <t>Potrubí měděné polotvrdé spojované tvrdým pájením D 28x1</t>
  </si>
  <si>
    <t>733222206</t>
  </si>
  <si>
    <t>Potrubí měděné polotvrdé spojované tvrdým pájením D 35x1,5</t>
  </si>
  <si>
    <t>733223207</t>
  </si>
  <si>
    <t>Potrubí měděné tvrdé spojované tvrdým pájením D 42x1,5</t>
  </si>
  <si>
    <t>733291101.1</t>
  </si>
  <si>
    <t>Zkouška těsnosti potrubí měděné do D 35x1,5</t>
  </si>
  <si>
    <t>733291102</t>
  </si>
  <si>
    <t>Zkouška těsnosti potrubí měděné do D 64x2</t>
  </si>
  <si>
    <t>998733201</t>
  </si>
  <si>
    <t>Přesun hmot procentní pro rozvody potrubí v objektech v do 6 m</t>
  </si>
  <si>
    <t>734</t>
  </si>
  <si>
    <t>Ústřední vytápění - armatury</t>
  </si>
  <si>
    <t>734209113</t>
  </si>
  <si>
    <t>Montáž armatury závitové s dvěma závity G 1/2</t>
  </si>
  <si>
    <t>R33</t>
  </si>
  <si>
    <t>Připojovací regulační uzavíratelná garnitura pro tělesa se spodním připojení (H-kus)</t>
  </si>
  <si>
    <t>SPC11</t>
  </si>
  <si>
    <t>Termostatická hlavice s kapalinovým čidlem (M30x1,5)</t>
  </si>
  <si>
    <t>734209117</t>
  </si>
  <si>
    <t>Montáž armatury závitové s dvěma závity G 6/4</t>
  </si>
  <si>
    <t>R734.01</t>
  </si>
  <si>
    <t>Vyvažovací ventil s vypouštěním DN40</t>
  </si>
  <si>
    <t>734209126</t>
  </si>
  <si>
    <t>Montáž armatury závitové s třemi závity G 5/4</t>
  </si>
  <si>
    <t>R734.02</t>
  </si>
  <si>
    <t>Trojcestný ventil DN32, Kvs=16+ el. pohon, 230V</t>
  </si>
  <si>
    <t>734211119</t>
  </si>
  <si>
    <t>Ventil závitový odvzdušňovací G 3/8 PN 14 do 120°C automatický</t>
  </si>
  <si>
    <t>734242415</t>
  </si>
  <si>
    <t>Ventil závitový zpětný přímý G 5/4 PN 16 do 110°C</t>
  </si>
  <si>
    <t>734242416</t>
  </si>
  <si>
    <t>Ventil závitový zpětný přímý G 6/4 PN 16 do 110°C</t>
  </si>
  <si>
    <t>734251211</t>
  </si>
  <si>
    <t>Ventil závitový pojistný G 1/2 x 3/4 provozní tlak 2,5 bar</t>
  </si>
  <si>
    <t>734291123</t>
  </si>
  <si>
    <t>Kohout plnící a vypouštěcí G 1/2 PN 10 do 110°C závitový</t>
  </si>
  <si>
    <t>734291245</t>
  </si>
  <si>
    <t>Filtr závitový přímý G 1 1/4 PN 16 do 130°C s vnitřními závity</t>
  </si>
  <si>
    <t>734291246</t>
  </si>
  <si>
    <t>Filtr závitový přímý G 1 1/2 PN 16 do 130°C s vnitřními závity</t>
  </si>
  <si>
    <t>734291951</t>
  </si>
  <si>
    <t>Montáž hlavice ručního a termostatického ovládání</t>
  </si>
  <si>
    <t>R34</t>
  </si>
  <si>
    <t>Odlučovač nečistot  a kalů s magnetickou vložkou DN40</t>
  </si>
  <si>
    <t>734292716</t>
  </si>
  <si>
    <t>Kohout kulový přímý G 1 1/4 PN 42 do 185°C vnitřní závit</t>
  </si>
  <si>
    <t>734292717</t>
  </si>
  <si>
    <t>Kohout kulový přímý G 1 1/2 PN 42 do 185°C vnitřní závit</t>
  </si>
  <si>
    <t>734411117</t>
  </si>
  <si>
    <t>Teploměr technický 0-90°C</t>
  </si>
  <si>
    <t>734421102</t>
  </si>
  <si>
    <t>Tlakoměr s trojcestným ventilem, tlak 0-6 bar průměr 63 mm</t>
  </si>
  <si>
    <t>734.12.1</t>
  </si>
  <si>
    <t>Automatické doplňovací zařízení s oddělovacím členem  + tlakové čidlo</t>
  </si>
  <si>
    <t>734.12.2</t>
  </si>
  <si>
    <t>Demineralizační sada - patrona 8000 lx°dH, náhradní náplň, připojovací sada s měřičem vodivosti, elektronický vodoměr, izolace a konzola na stěnu</t>
  </si>
  <si>
    <t>998734201</t>
  </si>
  <si>
    <t>Přesun hmot procentní pro armatury v objektech v do 6 m</t>
  </si>
  <si>
    <t>735</t>
  </si>
  <si>
    <t>Ústřední vytápění - otopná tělesa</t>
  </si>
  <si>
    <t>735000912</t>
  </si>
  <si>
    <t>Vyregulování ventilu s termostatickým ovládáním</t>
  </si>
  <si>
    <t>735159210</t>
  </si>
  <si>
    <t>Montáž otopných těles panelových</t>
  </si>
  <si>
    <t>484575080</t>
  </si>
  <si>
    <t>těleso otopné deskové typ21VK V500 L500 mm</t>
  </si>
  <si>
    <t>484573990</t>
  </si>
  <si>
    <t>těleso otopné deskové typ22VK V500 L800 mm</t>
  </si>
  <si>
    <t>484574000</t>
  </si>
  <si>
    <t>těleso otopné deskové typ22VK V500 L900 mm</t>
  </si>
  <si>
    <t>484574050</t>
  </si>
  <si>
    <t>těleso otopné deskové typ22VK V500L1600 mm</t>
  </si>
  <si>
    <t>484574390</t>
  </si>
  <si>
    <t>těleso otopné deskové typ22VK V900 L400 mm</t>
  </si>
  <si>
    <t>735164511</t>
  </si>
  <si>
    <t>Montáž otopného tělesa trubkového na stěnu výšky tělesa do 1500 mm</t>
  </si>
  <si>
    <t>CS ÚRS 2017 01</t>
  </si>
  <si>
    <t>541530100</t>
  </si>
  <si>
    <t>těleso trubkové přímotopné, 900 x 450 mm, 300 W</t>
  </si>
  <si>
    <t>735191905</t>
  </si>
  <si>
    <t>Odvzdušnění otopných těles</t>
  </si>
  <si>
    <t>735191910</t>
  </si>
  <si>
    <t>Napuštění vody do otopných těles, podl. vytápění</t>
  </si>
  <si>
    <t>PDL1</t>
  </si>
  <si>
    <t>Montáž podlahového vytápění vč. rozdělovačů, systémové desky, apod.</t>
  </si>
  <si>
    <t>PDL2</t>
  </si>
  <si>
    <t>Potrubí Al/Pex s kyslíkovou bariérou - 16x2</t>
  </si>
  <si>
    <t>PDL3</t>
  </si>
  <si>
    <t>Svěrné šroubení pro potrubí 16x2-EK</t>
  </si>
  <si>
    <t>PDL4</t>
  </si>
  <si>
    <t>Sestava rozdělovač/sběrač - 7 cestný, vč. skříně, průtokoměrů, odvzdušnění, vypouštění, zavíracích armatur</t>
  </si>
  <si>
    <t>PDL5</t>
  </si>
  <si>
    <t>Sestava rozdělovač/sběrač - 8 cestný, vč. skříně, průtokoměrů, odvzdušnění, vypouštění, zavíracích armatur</t>
  </si>
  <si>
    <t>PDL5.1</t>
  </si>
  <si>
    <t>Sestava rozdělovač/sběrač - 9 cestný, vč. skříně, průtokoměrů, odvzdušnění, vypouštění, zavíracích armatur</t>
  </si>
  <si>
    <t>PDL5.2</t>
  </si>
  <si>
    <t>Sestava rozdělovač/sběrač - 10 cestný, vč. skříně, průtokoměrů, odvzdušnění, vypouštění, zavíracích armatur</t>
  </si>
  <si>
    <t>PDL6</t>
  </si>
  <si>
    <t>Systémová izolační deska, rozteč 75 mm ( s fólií) 1200x600</t>
  </si>
  <si>
    <t>PDL7</t>
  </si>
  <si>
    <t>Obvodový izolační pás 10x160 mm</t>
  </si>
  <si>
    <t>FC01</t>
  </si>
  <si>
    <t>Montáž chladících nástěnných jednotek Fancoil vč. termostatu a kabeláže k termostatu 2m,  uzavírací a regulační armatury DN15</t>
  </si>
  <si>
    <t>FC02</t>
  </si>
  <si>
    <t>Nástěnný fancoil 6-ti rychlostní ventilátor (volba ze 3 stupňů), P chl. celkový 1,8 kW (18/24°C), Pi el=48W</t>
  </si>
  <si>
    <t>FC03</t>
  </si>
  <si>
    <t>3-rychlostní regulátor s termostatem</t>
  </si>
  <si>
    <t>FC04</t>
  </si>
  <si>
    <t>Tlakově nezávislý 2-cestný regulační ventil DN15, M/M, zdvih 2,5 mm</t>
  </si>
  <si>
    <t>FC05</t>
  </si>
  <si>
    <t>Termický pohon, 230V, ON/OFF, NC, 5 mm, 2m</t>
  </si>
  <si>
    <t>FC06</t>
  </si>
  <si>
    <t>Zatrubkování FC pro DN15</t>
  </si>
  <si>
    <t>998735201</t>
  </si>
  <si>
    <t>Přesun hmot procentní pro otopná tělesa v objektech v do 6 m</t>
  </si>
  <si>
    <t>783424340R00</t>
  </si>
  <si>
    <t>Nátěr syntet. potrubí do DN 50 mm  Z+2x +1x email</t>
  </si>
  <si>
    <t>Ostatní</t>
  </si>
  <si>
    <t>904</t>
  </si>
  <si>
    <t>HZS</t>
  </si>
  <si>
    <t>Hzs-zkousky v ramci montaz.praci, topná a tlaková zkouška, zaregulování systému</t>
  </si>
  <si>
    <t>hod</t>
  </si>
  <si>
    <t>D.1.4.3 - VZT</t>
  </si>
  <si>
    <t>728 - Vzduchotechnika</t>
  </si>
  <si>
    <t>799 - Ostatní</t>
  </si>
  <si>
    <t>728</t>
  </si>
  <si>
    <t>728212112R00</t>
  </si>
  <si>
    <t>Tvarovka SPIRO- koleno 90st - D125</t>
  </si>
  <si>
    <t>728212113R00</t>
  </si>
  <si>
    <t>Tvarovka SPIRO- koleno 45st - D150</t>
  </si>
  <si>
    <t>728112111V</t>
  </si>
  <si>
    <t>Spiro potrubí kruhové D100mm</t>
  </si>
  <si>
    <t>728112112V</t>
  </si>
  <si>
    <t>Spiro potrubí kruhové D125mm</t>
  </si>
  <si>
    <t>728112113V</t>
  </si>
  <si>
    <t>Spiro potrubí kruhové( včetně svislého potrubí nad střechu) D150mm</t>
  </si>
  <si>
    <t>72820314V</t>
  </si>
  <si>
    <t>Otočný pohon se zpětnou pružinou (s havarijní funkcí), kroutící moment min. 2,5 Nm, pro škrtící</t>
  </si>
  <si>
    <t>ks</t>
  </si>
  <si>
    <t>Poznámka k položce:_x000D_
klapky. Specifikace (230/24V), kabeláž, propojení a regulaci ventilátorů řeší jiná část dokumentace. Pohonů 22ks</t>
  </si>
  <si>
    <t>728212210V</t>
  </si>
  <si>
    <t>Osové přechody kruhového SPIRO potrubí, L=100 mm (redukce) 125/100mm</t>
  </si>
  <si>
    <t>728212212V</t>
  </si>
  <si>
    <t>Osové přechody kruhového SPIRO potrubí, L=100 mm (redukce) 150/125mm</t>
  </si>
  <si>
    <t>728213647V</t>
  </si>
  <si>
    <t>Tvarovka Spiro - Odbočka 90st 150/125</t>
  </si>
  <si>
    <t>728414612V</t>
  </si>
  <si>
    <t>Kuchyňská digestoř s ventilátorem (volba tří rychlostí), vč. zpětné klapky, filtrace a osvětlení.</t>
  </si>
  <si>
    <t>Poznámka k položce:_x000D_
Šírka 600 mm, jm. dopravované množství vzduchu 205 m3/h, 230 V, 50 W, 0,23 A</t>
  </si>
  <si>
    <t>728415111V</t>
  </si>
  <si>
    <t>Plastová větrací mřížka průměr 100 mm</t>
  </si>
  <si>
    <t>728415112V</t>
  </si>
  <si>
    <t>Plastová větrací mřížka průměr 125 mm</t>
  </si>
  <si>
    <t>728415210V</t>
  </si>
  <si>
    <t>Mřížka do kruhového potrubí 200x75 mm, jednořadá vyústka komfortní)</t>
  </si>
  <si>
    <t>728415522V</t>
  </si>
  <si>
    <t>Škrtící klapka univerzální, provedení do kruhového potrubí, po sejmutí páky je připravená pro montáž</t>
  </si>
  <si>
    <t>Poznámka k položce:_x000D_
servopohonu, s gumovým těsněním, l=120mm, průměr 125mm</t>
  </si>
  <si>
    <t>728416215V</t>
  </si>
  <si>
    <t>Typová protidešťová stříška s výfukovou hlavicí pro ukončení výfuku odpadního vzduchu</t>
  </si>
  <si>
    <t>Poznámka k položce:_x000D_
nad střechu O125</t>
  </si>
  <si>
    <t>728416216V</t>
  </si>
  <si>
    <t>Poznámka k položce:_x000D_
nad střechu pr. 150mm</t>
  </si>
  <si>
    <t>728616212V</t>
  </si>
  <si>
    <t>Diagonální ventilátor do kruhového potrubí, tichý (230V, nízké otáčky: 1610 ot.; 350 m3/h, 45 W,</t>
  </si>
  <si>
    <t>Poznámka k položce:_x000D_
0,20 A; střední otáčky: 2060 ot., 450 m3/h, 50 W, 0,22 A: vysoké otáčky: 2480 ot., 550 m3/h, 59 W, 0,26 A) hmotnost 6 kg, připojení O160 mm , IP44 ultra tichý ventilátor s doběhem</t>
  </si>
  <si>
    <t>728616215V</t>
  </si>
  <si>
    <t>Kuchyňská digestoř bez ventilátoru. vč. osvětlení, filtrace Šírka 600 mm, 2x28 W</t>
  </si>
  <si>
    <t>782213141V</t>
  </si>
  <si>
    <t>Kondenzátní jímka na patu VZT potrubí vedeného nad střechu (do nejnižšího místa)</t>
  </si>
  <si>
    <t>904      R01</t>
  </si>
  <si>
    <t>Hzs-zkousky v ramci montaz.praci Komplexni vyzkouseni</t>
  </si>
  <si>
    <t>h</t>
  </si>
  <si>
    <t>Poznámka k položce:_x000D_
Seřízení a uvedení do provozu, zaučení obsluhy</t>
  </si>
  <si>
    <t>998728202R00</t>
  </si>
  <si>
    <t>Přesun hmot pro vzduchotechniku, výšky do 12 m</t>
  </si>
  <si>
    <t>799</t>
  </si>
  <si>
    <t>799721513V</t>
  </si>
  <si>
    <t>Odvod kondenzátů od ventilátorů(svislé potrubí - kondenzační jímky) do odpadu</t>
  </si>
  <si>
    <t>799728341V</t>
  </si>
  <si>
    <t>SDK zákryt řeší stavební část</t>
  </si>
  <si>
    <t>799728564V</t>
  </si>
  <si>
    <t>Pomocný montážní materiál , konzoly,závěsy, spojovací a těsnící materiá</t>
  </si>
  <si>
    <t>kg</t>
  </si>
  <si>
    <t>799728658V</t>
  </si>
  <si>
    <t>Stavební úpravy - průrazy, prostupy přes střechu (12 prostupových míst (6 dalších prostupů z 1. do 2</t>
  </si>
  <si>
    <t>Poznámka k položce:_x000D_
. NP) zapravení povrchů,  uzemnění komponent na střeše,</t>
  </si>
  <si>
    <t>D.1.4.4 - Silnoproud</t>
  </si>
  <si>
    <t>V rozsahu montáže a materiálu položky zahrňte všechny pomocné práce a přidružené drobné materiály k dokončení položky včetně dopravy</t>
  </si>
  <si>
    <t>M - Práce a dodávky M</t>
  </si>
  <si>
    <t xml:space="preserve">    HZS - Hodinová zúčtovací sazba</t>
  </si>
  <si>
    <t xml:space="preserve">    46-M - Zemní práce při extr.mont.pracích</t>
  </si>
  <si>
    <t xml:space="preserve">    9 - Ostatní konstrukce a práce-bourání</t>
  </si>
  <si>
    <t xml:space="preserve">    741 - Elektroinstalace - silnoproudá a slaboproudá elektrotechnika</t>
  </si>
  <si>
    <t xml:space="preserve">    741-a - Elektroinstalace - ochrana před bleskem</t>
  </si>
  <si>
    <t xml:space="preserve">    741-b - Rozvaděč RE1</t>
  </si>
  <si>
    <t xml:space="preserve">    741-c - Rozvaděč RE2</t>
  </si>
  <si>
    <t xml:space="preserve">    741-d - Rozvaděč RS</t>
  </si>
  <si>
    <t xml:space="preserve">    741-e - Rozvaděč RTČ</t>
  </si>
  <si>
    <t xml:space="preserve">    741-f - Rozvaděč RVZT</t>
  </si>
  <si>
    <t xml:space="preserve">    741-g - Rozvaděč RB1-RB10</t>
  </si>
  <si>
    <t xml:space="preserve">    741-h - Rozvaděč RSM</t>
  </si>
  <si>
    <t>Práce a dodávky M</t>
  </si>
  <si>
    <t>Hodinová zúčtovací sazba</t>
  </si>
  <si>
    <t>HZS2221</t>
  </si>
  <si>
    <t>Hodinová zúčtovací sazba elektrikář - koordinace s ostatními profesemi, přepojování apod</t>
  </si>
  <si>
    <t>262144</t>
  </si>
  <si>
    <t>HZS4211</t>
  </si>
  <si>
    <t>Hodinová zúčtovací sazba revizní technik</t>
  </si>
  <si>
    <t>HZS4232</t>
  </si>
  <si>
    <t>Oprava dokumentace dle skutečného provedení</t>
  </si>
  <si>
    <t>46-M</t>
  </si>
  <si>
    <t>Zemní práce při extr.mont.pracích</t>
  </si>
  <si>
    <t>460010023</t>
  </si>
  <si>
    <t>Vytyčení trasy vedení kabelového podzemního v terénu volném</t>
  </si>
  <si>
    <t>km</t>
  </si>
  <si>
    <t>460030011</t>
  </si>
  <si>
    <t>Sejmutí drnu jakékoliv tloušťky</t>
  </si>
  <si>
    <t>460150164</t>
  </si>
  <si>
    <t>Hloubení kabelových zapažených i nezapažených rýh ručně š 35 cm, hl 80 cm, v hornině tř 4</t>
  </si>
  <si>
    <t>460421181</t>
  </si>
  <si>
    <t>Lože kabelů z písku nebo štěrkopísku tl 10 cm nad kabel, kryté plastovou folií, š lože do 25 cm</t>
  </si>
  <si>
    <t>460510065</t>
  </si>
  <si>
    <t>Kabelové prostupy z trub plastových do rýhy s obsypem, průměru do 15 cm</t>
  </si>
  <si>
    <t>34571355</t>
  </si>
  <si>
    <t>trubka elektroinstalační ohebná dvouplášťová korugovaná D 94/110mm, HDPE+LDPE</t>
  </si>
  <si>
    <t>34571351</t>
  </si>
  <si>
    <t>trubka elektroinstalační ohebná dvouplášťová korugovaná D 41/50mm, HDPE+LDPE</t>
  </si>
  <si>
    <t>460560164</t>
  </si>
  <si>
    <t>Zásyp rýh ručně šířky 35 cm, hloubky 80 cm, z horniny třídy 4</t>
  </si>
  <si>
    <t>460620002</t>
  </si>
  <si>
    <t>Položení drnu včetně zalití vodou na rovině</t>
  </si>
  <si>
    <t>460620007</t>
  </si>
  <si>
    <t>Zatravnění včetně zalití vodou na rovině</t>
  </si>
  <si>
    <t>58102R3</t>
  </si>
  <si>
    <t>písek</t>
  </si>
  <si>
    <t>00572410</t>
  </si>
  <si>
    <t>osivo směs travní parková</t>
  </si>
  <si>
    <t>JTA.0013681.URS</t>
  </si>
  <si>
    <t>výstražná fólie z polyethylenu šíře 22 cm</t>
  </si>
  <si>
    <t>Ostatní konstrukce a práce-bourání</t>
  </si>
  <si>
    <t>971033131</t>
  </si>
  <si>
    <t>Vybourání otvorů ve zdivu cihelném D do 60 mm na MVC nebo MV tl do 150 mm</t>
  </si>
  <si>
    <t>971033141</t>
  </si>
  <si>
    <t>Vybourání otvorů ve zdivu cihelném D do 60 mm na MVC nebo MV tl do 300 mm</t>
  </si>
  <si>
    <t>971033151</t>
  </si>
  <si>
    <t>Vybourání otvorů ve zdivu cihelném D do 60 mm na MVC nebo MV tl do 450 mm</t>
  </si>
  <si>
    <t>972054211</t>
  </si>
  <si>
    <t>Vybourání otvorů v ŽB stropech nebo klenbách pl do 0,09 m2 tl do 80 mm</t>
  </si>
  <si>
    <t>973031616</t>
  </si>
  <si>
    <t>Vysekání kapes ve zdivu cihelném na MV nebo MVC pro špalíky do 100x100x50 mm</t>
  </si>
  <si>
    <t>973031619</t>
  </si>
  <si>
    <t>Vysekání kapes ve zdivu cihelném na MV nebo MVC pro špalíky do 150x150x100 mm</t>
  </si>
  <si>
    <t>974031121</t>
  </si>
  <si>
    <t>Vysekání rýh ve zdivu cihelném hl do 30 mm š do 30 mm</t>
  </si>
  <si>
    <t>974031122</t>
  </si>
  <si>
    <t>Vysekání rýh ve zdivu cihelném hl do 30 mm š do 70 mm</t>
  </si>
  <si>
    <t>974031133</t>
  </si>
  <si>
    <t>Vysekání rýh ve zdivu cihelném hl do 50 mm š do 100 mm</t>
  </si>
  <si>
    <t>974031134</t>
  </si>
  <si>
    <t>Vysekání rýh ve zdivu cihelném hl do 50 mm š do 150 mm</t>
  </si>
  <si>
    <t>974082821</t>
  </si>
  <si>
    <t>Vysekání rýh pro vodiče v podhledu kamenných kleneb nebo betonových stropů hl do 30 mm š do 30 mm</t>
  </si>
  <si>
    <t>974082834</t>
  </si>
  <si>
    <t>Vysekání rýh pro vodiče v podhledu kamenných kleneb nebo betonových stropů hl do 50 mm š do 150 mm</t>
  </si>
  <si>
    <t>997013215</t>
  </si>
  <si>
    <t>Vnitrostaveništní doprava suti a vybouraných hmot pro budovy v do 18 m ručně</t>
  </si>
  <si>
    <t>997013219</t>
  </si>
  <si>
    <t>Příplatek k vnitrostaveništní dopravě suti a vybouraných hmot za zvětšenou dopravu suti ZKD 10 m</t>
  </si>
  <si>
    <t>Odvoz suti na skládku a vybouraných hmot nebo meziskládku do 1 km se složením</t>
  </si>
  <si>
    <t>Příplatek k odvozu suti a vybouraných hmot na skládku ZKD 1 km přes 1 km</t>
  </si>
  <si>
    <t>Poplatek za uložení stavebního směsného odpadu na skládce (skládkovné)</t>
  </si>
  <si>
    <t>741</t>
  </si>
  <si>
    <t>Elektroinstalace - silnoproudá a slaboproudá elektrotechnika</t>
  </si>
  <si>
    <t>741110301</t>
  </si>
  <si>
    <t>Montáž trubka ochranná do krabic plastová tuhá D do 40 mm uložená pevně</t>
  </si>
  <si>
    <t>34571063</t>
  </si>
  <si>
    <t>trubka elektroinstalační ohebná z PVC d 23mm</t>
  </si>
  <si>
    <t>741110302</t>
  </si>
  <si>
    <t>Montáž trubka ochranná do krabic plastová tuhá D přes 40 do 90 mm uložená pevně</t>
  </si>
  <si>
    <t>34571364</t>
  </si>
  <si>
    <t>trubka elektroinstalační HDPE tuhá dvouplášťová korugovaná d 90mm</t>
  </si>
  <si>
    <t>741110511</t>
  </si>
  <si>
    <t>Montáž lišta a kanálek vkládací šířky do 60 mm s víčkem</t>
  </si>
  <si>
    <t>34571004</t>
  </si>
  <si>
    <t>lišta elektroinstalační hranatá bílá 20x20</t>
  </si>
  <si>
    <t>34571007</t>
  </si>
  <si>
    <t>lišta elektroinstalační hranatá bílá 40x20</t>
  </si>
  <si>
    <t>34571008</t>
  </si>
  <si>
    <t>lišta elektroinstalační hranatá bílá 40x40</t>
  </si>
  <si>
    <t>741112111</t>
  </si>
  <si>
    <t>Montáž rozvodka nástěnná plastová čtyřhranná</t>
  </si>
  <si>
    <t>34571428</t>
  </si>
  <si>
    <t>krabice nástěnná odbočná 100x100 se svorkovnicí</t>
  </si>
  <si>
    <t>345714344</t>
  </si>
  <si>
    <t>krabice nástěnná odbočná 160x160 včetně svorkovnice, doběhového relé a víčka</t>
  </si>
  <si>
    <t>345714355</t>
  </si>
  <si>
    <t>krabice nástěnná 160x160 včetně svorkovnice EPS a víčka (POP3)</t>
  </si>
  <si>
    <t>741112101</t>
  </si>
  <si>
    <t>Montáž rozvodka zapuštěná plastová kruhová</t>
  </si>
  <si>
    <t>345715210</t>
  </si>
  <si>
    <t>krabice univerzální odbočná, včetně svorkovnice, zapuštěná do omítky</t>
  </si>
  <si>
    <t>345715215</t>
  </si>
  <si>
    <t>krabice se svodičem přepětí pro PZTS, včetně svorkovnice, zapuštěná do omítky</t>
  </si>
  <si>
    <t>741112061</t>
  </si>
  <si>
    <t>Montáž krabice přístrojová zapuštěná plastová kruhová</t>
  </si>
  <si>
    <t>345715120</t>
  </si>
  <si>
    <t>krabice přístrojová zapuštěná s možností spojování</t>
  </si>
  <si>
    <t>741112104</t>
  </si>
  <si>
    <t>Montáž rozvodka zapuštěná plastová čtyřhranná včetně svorkovnic</t>
  </si>
  <si>
    <t>345714260</t>
  </si>
  <si>
    <t>krabice zapuštěná 234x176x79mm včetně svorkovnice HOP a víčka</t>
  </si>
  <si>
    <t>345714261</t>
  </si>
  <si>
    <t>krabice zapuštěná 150x150x77mm včetně svorkovnice EPS a víčka (POP1, 2)</t>
  </si>
  <si>
    <t>741112113</t>
  </si>
  <si>
    <t>Montáž rozvodka nástěnná plastová čtyřhranná vodič D do 10mm2</t>
  </si>
  <si>
    <t>741120303</t>
  </si>
  <si>
    <t>Montáž vodič Cu izolovaný plný a laněný s PVC pláštěm žíla 25-35 mm2 pevně (CY, CHAH-R(V))</t>
  </si>
  <si>
    <t>34142161</t>
  </si>
  <si>
    <t>vodič silový s Cu jádrem H07V-K 35mm2  černý</t>
  </si>
  <si>
    <t>34142144</t>
  </si>
  <si>
    <t>vodič silový s Cu jádrem H07V-K 35mm2  hnědý</t>
  </si>
  <si>
    <t>34142145</t>
  </si>
  <si>
    <t>vodič silový s Cu jádrem H07V-K 35mm2 šedý</t>
  </si>
  <si>
    <t>741120307</t>
  </si>
  <si>
    <t>Montáž vodič Cu izolovaný plný a laněný s PVC pláštěm žíla 95-120 mm2 pevně (CY, CHAH-R(V))</t>
  </si>
  <si>
    <t>34142164</t>
  </si>
  <si>
    <t>vodič silový s Cu jádrem H07V-K 95mm2  černý</t>
  </si>
  <si>
    <t>34142165</t>
  </si>
  <si>
    <t>vodič silový s Cu jádrem H07V-K 95mm2  hnědý</t>
  </si>
  <si>
    <t>34142166</t>
  </si>
  <si>
    <t>vodič silový s Cu jádrem H07V-K 95mm2  šedý</t>
  </si>
  <si>
    <t>34142167</t>
  </si>
  <si>
    <t>vodič silový s Cu jádrem H07V-K 95mm2  zelenožlutý</t>
  </si>
  <si>
    <t>741120501</t>
  </si>
  <si>
    <t>Montáž šňůra Cu lehká a střední do 7 žil uložená volně (CGSG)</t>
  </si>
  <si>
    <t>34143308</t>
  </si>
  <si>
    <t>šňůra s Cu jádrem H05RR-F 5-Gx2,5 mm2</t>
  </si>
  <si>
    <t>741122611</t>
  </si>
  <si>
    <t>Montáž kabel Cu plný kulatý žíla 3x1,5 až 6 mm2 uložený pevně (CYKY)</t>
  </si>
  <si>
    <t>341110300</t>
  </si>
  <si>
    <t>kabel silový s Cu jádrem CYKY-J 3x1,5 mm2</t>
  </si>
  <si>
    <t>341110310</t>
  </si>
  <si>
    <t>kabel silový s Cu jádrem CYKY-O 3x1,5 mm2</t>
  </si>
  <si>
    <t>341110360</t>
  </si>
  <si>
    <t>kabel silový s Cu jádrem CYKY-J 3x2,5 mm2</t>
  </si>
  <si>
    <t>741122624</t>
  </si>
  <si>
    <t>Montáž kabel Cu plný kulatý žíla 5x25 mm2 uložený pevně (CYKY)</t>
  </si>
  <si>
    <t>341110768</t>
  </si>
  <si>
    <t>kabel silový s Cu jádrem CYKY-J 5x25 mm2</t>
  </si>
  <si>
    <t>741122641</t>
  </si>
  <si>
    <t>Montáž kabel Cu plný kulatý žíla 5x1,5 až 2,5 mm2 uložený pevně (CYKY)</t>
  </si>
  <si>
    <t>34111090</t>
  </si>
  <si>
    <t>kabel silový s Cu jádrem CYKY-J 5x1,5 mm2</t>
  </si>
  <si>
    <t>34111094</t>
  </si>
  <si>
    <t>kabel silový s Cu jádrem CYKY-J 5x2,5 mm2</t>
  </si>
  <si>
    <t>741122642</t>
  </si>
  <si>
    <t>Montáž kabel Cu plný kulatý žíla 5x4 až 6 mm2 uložený pevně (CYKY)</t>
  </si>
  <si>
    <t>34111100</t>
  </si>
  <si>
    <t>kabel silový s Cu jádrem CYKY-J 5x6 mm2</t>
  </si>
  <si>
    <t>741122643</t>
  </si>
  <si>
    <t>Montáž kabel Cu plný kulatý žíla 5x10 mm2 uložený pevně (CYKY)</t>
  </si>
  <si>
    <t>341110760</t>
  </si>
  <si>
    <t>kabel silový s Cu jádrem CYKY-J 5x10 mm2</t>
  </si>
  <si>
    <t>741123318</t>
  </si>
  <si>
    <t>Montáž kabel Al plný nebo laněný kulatý žíla 3x150+70 až 240+120 mm2 uložený pevně (AYKY)</t>
  </si>
  <si>
    <t>34113229</t>
  </si>
  <si>
    <t>kabel silový s Al jádrem AYKY-J 3x150+70mm2</t>
  </si>
  <si>
    <t>741124701</t>
  </si>
  <si>
    <t>Montáž kabelu UTP</t>
  </si>
  <si>
    <t>341210560</t>
  </si>
  <si>
    <t>kabel UTP pro zapojení signalizace ZTP</t>
  </si>
  <si>
    <t>741128002</t>
  </si>
  <si>
    <t>Ostatní práce při montáži vodičů a kabelů - označení štítkem</t>
  </si>
  <si>
    <t>354421110</t>
  </si>
  <si>
    <t>štítek na kabel</t>
  </si>
  <si>
    <t>741130001</t>
  </si>
  <si>
    <t>Ukončení vodič izolovaný do 2,5mm2 v rozváděči nebo na přístroji</t>
  </si>
  <si>
    <t>741130004</t>
  </si>
  <si>
    <t>Ukončení vodič izolovaný do 6 mm2 v rozváděči nebo na přístroji</t>
  </si>
  <si>
    <t>741130005</t>
  </si>
  <si>
    <t>Ukončení vodič izolovaný do 10 mm2 v rozváděči nebo na přístroji</t>
  </si>
  <si>
    <t>741130007</t>
  </si>
  <si>
    <t>Ukončení vodič izolovaný do 25 mm2 v rozváděči nebo na přístroji</t>
  </si>
  <si>
    <t>741130008</t>
  </si>
  <si>
    <t>Ukončení vodič izolovaný do 35 mm2 v rozváděči nebo na přístroji</t>
  </si>
  <si>
    <t>741130013</t>
  </si>
  <si>
    <t>Ukončení vodič izolovaný do 95 mm2 v rozváděči nebo na přístroji</t>
  </si>
  <si>
    <t>741130015</t>
  </si>
  <si>
    <t>Ukončení vodič izolovaný do 150mm2 v rozváděči nebo na přístroji</t>
  </si>
  <si>
    <t>741130022</t>
  </si>
  <si>
    <t>Ukončení vodič izolovaný do 4 mm2 na svorkovnici</t>
  </si>
  <si>
    <t>741130023</t>
  </si>
  <si>
    <t>Ukončení vodič izolovaný do 6 mm2 na svorkovnici</t>
  </si>
  <si>
    <t>741130025</t>
  </si>
  <si>
    <t>Ukončení vodič izolovaný do 16 mm2 na svorkovnici</t>
  </si>
  <si>
    <t>741130026</t>
  </si>
  <si>
    <t>Ukončení vodič izolovaný do 25 mm2 na svorkovnici</t>
  </si>
  <si>
    <t>741130027</t>
  </si>
  <si>
    <t>Ukončení vodič izolovaný do 35 mm2 na svorkovnici</t>
  </si>
  <si>
    <t>741130032</t>
  </si>
  <si>
    <t>Ukončení vodič izolovaný do 95 mm2 na svorkovnici</t>
  </si>
  <si>
    <t>741132103</t>
  </si>
  <si>
    <t>Ukončení kabelů 3x1,5 až 4 mm2 smršťovací záklopkou nebo páskem bez letování</t>
  </si>
  <si>
    <t>741132134</t>
  </si>
  <si>
    <t>Ukončení kabelů 5x25 mm2 smršťovací záklopkou nebo páskem bez letování</t>
  </si>
  <si>
    <t>741132142</t>
  </si>
  <si>
    <t>Ukončení kabelů 4x150 mm2 smršťovací záklopkou nebo páskem bez letování</t>
  </si>
  <si>
    <t>741132145</t>
  </si>
  <si>
    <t>Ukončení kabelů 5x1,5 až 4 mm2 smršťovací záklopkou nebo páskem bez letování</t>
  </si>
  <si>
    <t>741132146</t>
  </si>
  <si>
    <t>Ukončení kabelů 5x6 mm2 smršťovací záklopkou nebo páskem bez letování</t>
  </si>
  <si>
    <t>741132147</t>
  </si>
  <si>
    <t>Ukončení kabelů 5x10 mm2 smršťovací záklopkou nebo páskem bez letování</t>
  </si>
  <si>
    <t>741210002</t>
  </si>
  <si>
    <t>Montáž rozvodnice oceloplechová nebo plastová běžná do 50 kg</t>
  </si>
  <si>
    <t>741210003</t>
  </si>
  <si>
    <t>Montáž rozvodnice oceloplechová nebo plastová běžná do 100 kg</t>
  </si>
  <si>
    <t>42088143</t>
  </si>
  <si>
    <t>rozvodnice typová, např. SS101/NVF1W-C, vč. pojistkových spodků a pojistek 3x 160A</t>
  </si>
  <si>
    <t>42088145</t>
  </si>
  <si>
    <t>rozvaděč se svodiči bleskových proudů DEHNbloc DB 3 255 H, typový rozvaděč RPO bez pojistkových spodků ve zdi, rozměr 283 x 324 x 122 mm</t>
  </si>
  <si>
    <t>741210005-P</t>
  </si>
  <si>
    <t>Montáž sady pro nouzovou signalizac</t>
  </si>
  <si>
    <t>345518789</t>
  </si>
  <si>
    <t>sada pro nouzovou signalizaci například 3280B-C10001 B  ABB</t>
  </si>
  <si>
    <t>741310101</t>
  </si>
  <si>
    <t>Montáž vypínač (polo)zapuštěný bezšroubové připojení 1-jednopólový</t>
  </si>
  <si>
    <t>345354020</t>
  </si>
  <si>
    <t>jednopólový vypínač 1, zapuštěný pod omítku + kryt, bílý, 10A, 230V, IP20</t>
  </si>
  <si>
    <t>741310104</t>
  </si>
  <si>
    <t>Montáž vypínač (polo)zapuštěný bezšroubové připojení 2 dvoupólový</t>
  </si>
  <si>
    <t>345354088</t>
  </si>
  <si>
    <t>dvoupól. vypínač 2S se signal. doutnavkou, zapuštěný pod omítku + kryt se symbolem ventilátoru + doutnavka, bílý, 10A, 230V, IP20</t>
  </si>
  <si>
    <t>741310121</t>
  </si>
  <si>
    <t>Montáž přepínač (polo)zapuštěný bezšroubové připojení 5-seriový</t>
  </si>
  <si>
    <t>345354040</t>
  </si>
  <si>
    <t>sériový přepínač 5, zapuštěný pod omítku + kryt, bílý, 10A, 230V, IP20</t>
  </si>
  <si>
    <t>741310122</t>
  </si>
  <si>
    <t>Montáž přepínač (polo)zapuštěný bezšroubové připojení 6-střídavý</t>
  </si>
  <si>
    <t>345355550</t>
  </si>
  <si>
    <t>střídavý přepínač 6, zapuštěný pod omítku + kryt, bílý, 10A, 230V, IP20</t>
  </si>
  <si>
    <t>741310212</t>
  </si>
  <si>
    <t>Montáž ovladač (polo)zapuštěný šroubové připojení 1/0-tlačítkový zapínací</t>
  </si>
  <si>
    <t>34535793</t>
  </si>
  <si>
    <t>ovladač zapínací 1/0, zapuštěný pod omítku + kryt se symbolem ventilátoru, bílý, 10A, 230V, IP20</t>
  </si>
  <si>
    <t>741310251</t>
  </si>
  <si>
    <t>Montáž vypínač (polo)zapuštěný šroubové připojení 1-jednopólových prostředí venkovní/mokré</t>
  </si>
  <si>
    <t>34535512</t>
  </si>
  <si>
    <t>jednopól. vypínač 1, zapuštěný pod omítku, bílý, 10A, 230V, IP44</t>
  </si>
  <si>
    <t>34535544</t>
  </si>
  <si>
    <t>jednopól. vypínač 1, nástěnný, bílý, 10A, 230V, IP44</t>
  </si>
  <si>
    <t>741311004</t>
  </si>
  <si>
    <t>Montáž čidlo pohybu se zapojením vodičů</t>
  </si>
  <si>
    <t>35889831</t>
  </si>
  <si>
    <t>senzor pohybu stropní 360°, poloměr 3,7m, montážní výška 3m, bílý, IP20</t>
  </si>
  <si>
    <t>35889839</t>
  </si>
  <si>
    <t>senzor pohybu stropní 360°, rozsah (přibl.) při montážní výšce 3,2m :  ø 24m křížem, ø 8m přímo, například PD4N-1C-SM</t>
  </si>
  <si>
    <t>35889834</t>
  </si>
  <si>
    <t>senzor pohybu nástěnný 180°, dosah 12m, montážní výška 1,2m, bílý, IP44</t>
  </si>
  <si>
    <t>35889838</t>
  </si>
  <si>
    <t>senzor pohybu nástěnný 180°, dosah 12m, montážní výška 1,2m, bílý, IP20</t>
  </si>
  <si>
    <t>741311021</t>
  </si>
  <si>
    <t>Montáž přípojka sporáková s doutnavkou se zapojením vodičů</t>
  </si>
  <si>
    <t>345363920</t>
  </si>
  <si>
    <t>trojpólový vypínač se signalizační doutnavkou 3S, zapuštěný pod omítku + kryt, bílý, 16A, 400V, IP20 + doutnavka</t>
  </si>
  <si>
    <t>741313002</t>
  </si>
  <si>
    <t>Montáž zásuvka (polo)zapuštěná bezšroubové připojení 2P+PE dvojí zapojení - průběžná</t>
  </si>
  <si>
    <t>345551030</t>
  </si>
  <si>
    <t>zásuvka domovní jednonásobná, 16A, 250V, bílá, zapuštěná pod omítku, IP40, s clonkami</t>
  </si>
  <si>
    <t>345551360</t>
  </si>
  <si>
    <t>zásuvka domovní jednonásobná, 16A, 250V, bílá, zapuštěná pod omítku, s ochranou proti přepětí, IP40, pro PC, s clonkami</t>
  </si>
  <si>
    <t>345367000</t>
  </si>
  <si>
    <t>rámeček jednonásobný, bílý</t>
  </si>
  <si>
    <t>345367050</t>
  </si>
  <si>
    <t>rámeček dvojnásobný, bílý</t>
  </si>
  <si>
    <t>345367052</t>
  </si>
  <si>
    <t>rámeček trojnásobný, bílý</t>
  </si>
  <si>
    <t>741313083</t>
  </si>
  <si>
    <t>Montáž zásuvka chráněná v krabici šroubové připojení 2P+PE dvojí zapojení, prostředí venkovní, mokré</t>
  </si>
  <si>
    <t>34551140</t>
  </si>
  <si>
    <t>zásuvka jednonásobná s víčkem, 16A, 250V, zapuštěná pod omítku, bílá, IP44</t>
  </si>
  <si>
    <t>34551148</t>
  </si>
  <si>
    <t>zásuvka s víčkem, 16A, 250V, nástěnná, bílá, IP44</t>
  </si>
  <si>
    <t>741313251</t>
  </si>
  <si>
    <t>Montáž zásuvek průmyslových nástěnných provedení IP 44 3P+N+PE 16 A</t>
  </si>
  <si>
    <t>35811257</t>
  </si>
  <si>
    <t>zásuvka trojfázová, 16A, 400V, nástěnná, IP44</t>
  </si>
  <si>
    <t>741330302</t>
  </si>
  <si>
    <t>Montáž ovladač tlačítkový vestavný s aretací se zapojením vodičů</t>
  </si>
  <si>
    <t>345363420</t>
  </si>
  <si>
    <t>vypínací tlačítko s aretací v zasklené skříňce - hlavní vypínač rozvaděče HR - total stop,  například GW42201</t>
  </si>
  <si>
    <t>741372061</t>
  </si>
  <si>
    <t>Montáž svítidlo LED do 0,09 m2</t>
  </si>
  <si>
    <t>34823739</t>
  </si>
  <si>
    <t>A - kruhové přisazené LED svítidlo, mikroprizmatický kryt, Ø 190mm, 14W, 1100lm, 4000K, IP20, například MODUS SPMP_KN190V1/350, včetně ekologického poplatku</t>
  </si>
  <si>
    <t>34823741</t>
  </si>
  <si>
    <t>B - kruhové přisazené LED svítidlo, mikroprizmatický kryt, Ø 370mm, 28W, 2600lm, 4000K, IP20, například MODUS SPMP_KN370V2/700, včetně ekologického poplatku</t>
  </si>
  <si>
    <t>34823763</t>
  </si>
  <si>
    <t>C - kruhové přisazené LED svítidlo s plastovým krytem, Ø 480mm, 34W, 3600lm, 4000K, IP44, například MODUS BRSB_KO480V3, včetně ekologického poplatku</t>
  </si>
  <si>
    <t>34823721</t>
  </si>
  <si>
    <t>D1- LED koupelnové osvětlení zrcadla LED/8W/230V, IP44, včetně ekologického poplatku</t>
  </si>
  <si>
    <t>34823788</t>
  </si>
  <si>
    <t>E - kruhové přisazené LED svítidlo s plastovým krytem, Ø 375mm, 27W, 2900lm, 3000K, IP40, například MODUS BRS_KO375V2, včetně ekologického poplatku</t>
  </si>
  <si>
    <t>34823791</t>
  </si>
  <si>
    <t>F - kruhové přisazené LED svítidlo s plastovým krytem, 20W, 2000lm, 4000K, IP44, například BRSB4KO300V6/ND/2000, včetně ekologického poplatku</t>
  </si>
  <si>
    <t>34823755</t>
  </si>
  <si>
    <t>I - stropní LED svítidlo, opálový kryt, 12W, 960lm, Ra80, 4000K, IP65, například IVA LED 12W/4000K, včetně ekologického poplatku</t>
  </si>
  <si>
    <t>34823757</t>
  </si>
  <si>
    <t>N - nouzové LED svítidlo 3W, 1hod, svítící při výpadku, testovací tlačítko, IP65, piktogram umístit pod svítidlo, například ET_/3W, včetně piktogramu a ekologického poplatku</t>
  </si>
  <si>
    <t>34823761</t>
  </si>
  <si>
    <t>NN - nouzové LED svítidlo 3W, 1hod, svítící při výpadku, testovací tlačítko, IP41, například LV2U/3W, včetně ekologického poplatku</t>
  </si>
  <si>
    <t>741372062</t>
  </si>
  <si>
    <t>Montáž svítidlo LED do 0,36 m2</t>
  </si>
  <si>
    <t>34821288</t>
  </si>
  <si>
    <t>H - LED prachotěsné svítidlo, polykarbonátové tělo, čirý PC kryt, 1 x LED, 38W, 4800lm, Ra80, 4000K, IP65, například MODUS VL1X_M, včetně ekologického poplatku</t>
  </si>
  <si>
    <t>741373002</t>
  </si>
  <si>
    <t>Montáž svítidlo LED na výložník</t>
  </si>
  <si>
    <t>34823798</t>
  </si>
  <si>
    <t>G - LED svítidlo pro venkovní osvětlení 37W, 5000lm, 3000K, IP65, s širokou křivkou svítivosti, uchycené na výložníku na zeď, včetně výložníku na zeď, například MARUT S G1, včetně ekologického poplatku</t>
  </si>
  <si>
    <t>741410072</t>
  </si>
  <si>
    <t>Montáž pospojování ochranné vodičem uloženým pevně</t>
  </si>
  <si>
    <t>34142147</t>
  </si>
  <si>
    <t>vodič silový s Cu jádrem CYA H07 V-K 35 mm2 zelenožlutý</t>
  </si>
  <si>
    <t>34142160</t>
  </si>
  <si>
    <t>vodič silový s Cu jádrem CYA H07 V-K 25 mm2 zelenožlutý</t>
  </si>
  <si>
    <t>34142159</t>
  </si>
  <si>
    <t>vodič silový s Cu jádrem CYA H07 V-K 16 mm2 zelenožlutý</t>
  </si>
  <si>
    <t>34141357</t>
  </si>
  <si>
    <t>vodič silový s Cu jádrem CYA H07 V-K 6 mm2 zelenožlutý</t>
  </si>
  <si>
    <t>34140825</t>
  </si>
  <si>
    <t>vodič silový s Cu jádrem CYA H07 V-K 4 mm2 zelenožlutý</t>
  </si>
  <si>
    <t>741420022</t>
  </si>
  <si>
    <t>Montáž svorka hromosvodná se 3 šrouby</t>
  </si>
  <si>
    <t>354311600</t>
  </si>
  <si>
    <t>svorka uzemňovací OP, materiál - nerez</t>
  </si>
  <si>
    <t>354311611</t>
  </si>
  <si>
    <t>zemnící svorka pro vodovod. baterie</t>
  </si>
  <si>
    <t>741420031</t>
  </si>
  <si>
    <t>Montáž svorka hromosvodná na potrubí D do 200 mm se zhotovením</t>
  </si>
  <si>
    <t>354311680</t>
  </si>
  <si>
    <t>zemnící svorka, materiál - nerez</t>
  </si>
  <si>
    <t>354311670</t>
  </si>
  <si>
    <t>páska měděná zemnící 1 m</t>
  </si>
  <si>
    <t>741810003</t>
  </si>
  <si>
    <t>Celková prohlídka elektrického rozvodu a zařízení do 1 milionu Kč</t>
  </si>
  <si>
    <t>338</t>
  </si>
  <si>
    <t>741810011</t>
  </si>
  <si>
    <t>Příplatek k celkové prohlídce za každých dalších 500 000,- Kč</t>
  </si>
  <si>
    <t>340</t>
  </si>
  <si>
    <t>741910412</t>
  </si>
  <si>
    <t>Montáž žlab kovový šířky do 100 mm bez víka</t>
  </si>
  <si>
    <t>342</t>
  </si>
  <si>
    <t>345754972</t>
  </si>
  <si>
    <t>drátěný kabelový žlab M2 100/50, vřetvě úchytů a odboček (délku, odbočky a uchyty přesně specifikovat na stavbě dle provedení trasy)</t>
  </si>
  <si>
    <t>344</t>
  </si>
  <si>
    <t>741990041</t>
  </si>
  <si>
    <t>Montáž tabulka výstražná a označovací</t>
  </si>
  <si>
    <t>346</t>
  </si>
  <si>
    <t>735345300</t>
  </si>
  <si>
    <t>tabulka bezpečnostní s tiskem 2 barvy A5 148x210 mm, na rozvaděče, včetně tabulky HLAVNÍ VYPÍNAČ - TOTAL STOP</t>
  </si>
  <si>
    <t>348</t>
  </si>
  <si>
    <t>741-P1</t>
  </si>
  <si>
    <t>Montáž se zhotovením přepážek protipožárních do 300 mm ve stěně</t>
  </si>
  <si>
    <t>350</t>
  </si>
  <si>
    <t>590811130</t>
  </si>
  <si>
    <t>protipožární tmel s odolností 30min., který je certifikován pro použití na prostupy kabelů</t>
  </si>
  <si>
    <t>352</t>
  </si>
  <si>
    <t>3414215-R</t>
  </si>
  <si>
    <t>drobný upevňovací materiál, kabelové úchyty nad podhledy, vruty, hmoždinky, sádra apod.</t>
  </si>
  <si>
    <t>354</t>
  </si>
  <si>
    <t>741-a</t>
  </si>
  <si>
    <t>Elektroinstalace - ochrana před bleskem</t>
  </si>
  <si>
    <t>741112003</t>
  </si>
  <si>
    <t>Montáž krabice zapuštěná plastová čtyřhranná</t>
  </si>
  <si>
    <t>356</t>
  </si>
  <si>
    <t>34571430</t>
  </si>
  <si>
    <t>krabice 150x150x77 mm pod omítkou, včetně víčka</t>
  </si>
  <si>
    <t>358</t>
  </si>
  <si>
    <t>741410021</t>
  </si>
  <si>
    <t>Montáž vodič uzemňovací pásek průřezu do 120 mm2 v městské zástavbě v zemi</t>
  </si>
  <si>
    <t>360</t>
  </si>
  <si>
    <t>354R01</t>
  </si>
  <si>
    <t>zemnící pásek  FeZn 30x4 mm</t>
  </si>
  <si>
    <t>362</t>
  </si>
  <si>
    <t>741410041</t>
  </si>
  <si>
    <t>Montáž vodič uzemňovací drát nebo lano D do 10 mm v městské zástavbě</t>
  </si>
  <si>
    <t>364</t>
  </si>
  <si>
    <t>354410730</t>
  </si>
  <si>
    <t>drát průměr 10 mm nerez</t>
  </si>
  <si>
    <t>366</t>
  </si>
  <si>
    <t>741420001</t>
  </si>
  <si>
    <t>Montáž drát nebo lano hromosvodné svodové D do 10 mm s podpěrou</t>
  </si>
  <si>
    <t>368</t>
  </si>
  <si>
    <t>35441077</t>
  </si>
  <si>
    <t>drát D 8mm AlMgSi</t>
  </si>
  <si>
    <t>370</t>
  </si>
  <si>
    <t>354417090</t>
  </si>
  <si>
    <t>podpěry vedení pro upevnění vodiče na krytinu s keramických tašek a na vrchol krovu, nateriál nerez, přesný typ podpěr dle doporučení dodavatele střešní krytiny</t>
  </si>
  <si>
    <t>372</t>
  </si>
  <si>
    <t>354417095</t>
  </si>
  <si>
    <t>podpěry vedení pro upevnění vodiče na krytinu s keramických tašek na vrchol krovu, nateriál nerez, přesný typ podpěr dle doporučení dodavatele střešní krytiny</t>
  </si>
  <si>
    <t>374</t>
  </si>
  <si>
    <t>354420430</t>
  </si>
  <si>
    <t>svorka na okapové roury, materiál nerez, uchycení svislých svodu na okapové roury</t>
  </si>
  <si>
    <t>376</t>
  </si>
  <si>
    <t>354420435</t>
  </si>
  <si>
    <t>podpěra vedení plast/hmoždinka, uchycení svislých svodu do zateplení</t>
  </si>
  <si>
    <t>378</t>
  </si>
  <si>
    <t>345275244</t>
  </si>
  <si>
    <t>3,5m izolovaný vodič CUI, polast/Cu, 830208</t>
  </si>
  <si>
    <t>380</t>
  </si>
  <si>
    <t>345275245</t>
  </si>
  <si>
    <t>držák cedení CUI, 275220</t>
  </si>
  <si>
    <t>382</t>
  </si>
  <si>
    <t>384</t>
  </si>
  <si>
    <t>354420350</t>
  </si>
  <si>
    <t>zkušební svorka, materiál nerez</t>
  </si>
  <si>
    <t>386</t>
  </si>
  <si>
    <t>354419960</t>
  </si>
  <si>
    <t>svorka spojovací pro spojování kruhových a páskových vodičů nerez</t>
  </si>
  <si>
    <t>388</t>
  </si>
  <si>
    <t>354420420</t>
  </si>
  <si>
    <t>svorka okapová, materiál nerez</t>
  </si>
  <si>
    <t>390</t>
  </si>
  <si>
    <t>354420410</t>
  </si>
  <si>
    <t>svorka k jímací tyči, materiál nerez</t>
  </si>
  <si>
    <t>392</t>
  </si>
  <si>
    <t>354420370</t>
  </si>
  <si>
    <t>univerzální svorka pro křížové, paralelní a souosé spojení vodičů, materiál nerez</t>
  </si>
  <si>
    <t>394</t>
  </si>
  <si>
    <t>354420377</t>
  </si>
  <si>
    <t>univerzální svorka na oplechování, materiál nerez</t>
  </si>
  <si>
    <t>396</t>
  </si>
  <si>
    <t>741420051</t>
  </si>
  <si>
    <t>Montáž vedení hromosvodné-úhelník nebo trubka s držáky do zdiva</t>
  </si>
  <si>
    <t>398</t>
  </si>
  <si>
    <t>354418020</t>
  </si>
  <si>
    <t>ochranný úhelník 1,7, materiál nerez</t>
  </si>
  <si>
    <t>400</t>
  </si>
  <si>
    <t>354418440</t>
  </si>
  <si>
    <t>držák ochranného úhelníku do zdiva vrut, materiál nerez</t>
  </si>
  <si>
    <t>402</t>
  </si>
  <si>
    <t>741420054</t>
  </si>
  <si>
    <t>Montáž vedení hromosvodné-tvarování prvku</t>
  </si>
  <si>
    <t>404</t>
  </si>
  <si>
    <t>741420083</t>
  </si>
  <si>
    <t>Montáž vedení hromosvodné-štítek k označení svodu</t>
  </si>
  <si>
    <t>406</t>
  </si>
  <si>
    <t>354421100</t>
  </si>
  <si>
    <t>štítek plastový</t>
  </si>
  <si>
    <t>408</t>
  </si>
  <si>
    <t>741430004</t>
  </si>
  <si>
    <t>Montáž tyč jímací délky do 3 m na střešní hřeben</t>
  </si>
  <si>
    <t>410</t>
  </si>
  <si>
    <t>354420R8</t>
  </si>
  <si>
    <t>jímací tyč výšky 2,0m,  d 16mm, materiál AlMgSi, včetně úchytu do krovu</t>
  </si>
  <si>
    <t>412</t>
  </si>
  <si>
    <t>3414215-R1</t>
  </si>
  <si>
    <t>drobný upevňovací materiál, úchyty vodičů pospojování, šrouby, matky, protikorozní ochrana uzemnění apod.</t>
  </si>
  <si>
    <t>414</t>
  </si>
  <si>
    <t>741-P2</t>
  </si>
  <si>
    <t>Montážní plošina</t>
  </si>
  <si>
    <t>nh</t>
  </si>
  <si>
    <t>416</t>
  </si>
  <si>
    <t>741-b</t>
  </si>
  <si>
    <t>Rozvaděč RE1</t>
  </si>
  <si>
    <t>741210202</t>
  </si>
  <si>
    <t>Montáž rozváděč skříňový nebo panelový do 300 kg</t>
  </si>
  <si>
    <t>418</t>
  </si>
  <si>
    <t>357176840</t>
  </si>
  <si>
    <t>rozvaděč oceloplechový, například M2000 Schrack 4U/39, 8x místo na elektroměr, komplet, barva bílá, úprava dveří barva bílá, zapuštěný do zdi, rozměr osazovacího otvoru výška 1855mm x šířka 1020mm x hloubka 250mm, krytí IP43 / IP20, vybavený stříškou</t>
  </si>
  <si>
    <t>420</t>
  </si>
  <si>
    <t>741231001</t>
  </si>
  <si>
    <t>Montáž svorkovnice do rozvaděčů - řadová vodič do 2,5 mm2 se zapojením vodičů</t>
  </si>
  <si>
    <t>422</t>
  </si>
  <si>
    <t>345621480</t>
  </si>
  <si>
    <t>svorkovnice řadová 2,5mm</t>
  </si>
  <si>
    <t>424</t>
  </si>
  <si>
    <t>741231002</t>
  </si>
  <si>
    <t>Montáž svorkovnice do rozvaděčů - řadová vodič do 6 mm2 se zapojením vodičů</t>
  </si>
  <si>
    <t>426</t>
  </si>
  <si>
    <t>345621489</t>
  </si>
  <si>
    <t>svorkovnice řadová 6mm</t>
  </si>
  <si>
    <t>428</t>
  </si>
  <si>
    <t>741231011</t>
  </si>
  <si>
    <t>Montáž svorkovnice do rozvaděčů - stoupačková</t>
  </si>
  <si>
    <t>430</t>
  </si>
  <si>
    <t>345617878</t>
  </si>
  <si>
    <t>svorkovnice stoupačková, například  HVS 95</t>
  </si>
  <si>
    <t>432</t>
  </si>
  <si>
    <t>741231014</t>
  </si>
  <si>
    <t>Montáž svorkovnice do rozvaděčů - nulová</t>
  </si>
  <si>
    <t>434</t>
  </si>
  <si>
    <t>345629000</t>
  </si>
  <si>
    <t>svorkovnice PEN</t>
  </si>
  <si>
    <t>436</t>
  </si>
  <si>
    <t>345629010</t>
  </si>
  <si>
    <t>svorkovnice PE</t>
  </si>
  <si>
    <t>438</t>
  </si>
  <si>
    <t>345629020</t>
  </si>
  <si>
    <t>svorkovnice N</t>
  </si>
  <si>
    <t>440</t>
  </si>
  <si>
    <t>741320161</t>
  </si>
  <si>
    <t>Montáž jistič třípólový nn do 25 A bez krytu</t>
  </si>
  <si>
    <t>442</t>
  </si>
  <si>
    <t>358221177</t>
  </si>
  <si>
    <t>jistič B20/3, 20A, 400V</t>
  </si>
  <si>
    <t>444</t>
  </si>
  <si>
    <t>741320302</t>
  </si>
  <si>
    <t>Montáž jistič deionový vestavný s elektrickou spouští do 300 A</t>
  </si>
  <si>
    <t>446</t>
  </si>
  <si>
    <t>358254780</t>
  </si>
  <si>
    <t>blok spínací, například BD250NE305</t>
  </si>
  <si>
    <t>448</t>
  </si>
  <si>
    <t>358254785</t>
  </si>
  <si>
    <t>spoušť, například SE-BD-0250-DTV3 distribuční</t>
  </si>
  <si>
    <t>450</t>
  </si>
  <si>
    <t>358254795</t>
  </si>
  <si>
    <t>blokové svorky, například CS-BD-B011</t>
  </si>
  <si>
    <t>452</t>
  </si>
  <si>
    <t>358254450</t>
  </si>
  <si>
    <t>napěťová spoušť, například SV-BHD-X230</t>
  </si>
  <si>
    <t>454</t>
  </si>
  <si>
    <t>358254478</t>
  </si>
  <si>
    <t>spínač, například PS-BHD-1000</t>
  </si>
  <si>
    <t>456</t>
  </si>
  <si>
    <t>741331032</t>
  </si>
  <si>
    <t>Montáž elektroměru třífázového bez zapojení vodičů</t>
  </si>
  <si>
    <t>458</t>
  </si>
  <si>
    <t>PC1</t>
  </si>
  <si>
    <t>Vnitřní zapojení rozvaděče</t>
  </si>
  <si>
    <t>460</t>
  </si>
  <si>
    <t>357001R1</t>
  </si>
  <si>
    <t>vnitřní spojovací materiál, propojovací lišta apod.</t>
  </si>
  <si>
    <t>462</t>
  </si>
  <si>
    <t>741-c</t>
  </si>
  <si>
    <t>Rozvaděč RE2</t>
  </si>
  <si>
    <t>464</t>
  </si>
  <si>
    <t>466</t>
  </si>
  <si>
    <t>468</t>
  </si>
  <si>
    <t>470</t>
  </si>
  <si>
    <t>472</t>
  </si>
  <si>
    <t>474</t>
  </si>
  <si>
    <t>741231003</t>
  </si>
  <si>
    <t>Montáž svorkovnice do rozvaděčů - řadová vodič do 10 mm2 se zapojením vodičů</t>
  </si>
  <si>
    <t>476</t>
  </si>
  <si>
    <t>345621463</t>
  </si>
  <si>
    <t>svorkovnice řadová 10mm</t>
  </si>
  <si>
    <t>478</t>
  </si>
  <si>
    <t>741231005</t>
  </si>
  <si>
    <t>Montáž svorkovnice do rozvaděčů - řadová vodič do 25 mm2 se zapojením vodičů</t>
  </si>
  <si>
    <t>480</t>
  </si>
  <si>
    <t>345616662</t>
  </si>
  <si>
    <t>svorkovnice řadová 25mm</t>
  </si>
  <si>
    <t>482</t>
  </si>
  <si>
    <t>484</t>
  </si>
  <si>
    <t>486</t>
  </si>
  <si>
    <t>488</t>
  </si>
  <si>
    <t>490</t>
  </si>
  <si>
    <t>492</t>
  </si>
  <si>
    <t>494</t>
  </si>
  <si>
    <t>496</t>
  </si>
  <si>
    <t>498</t>
  </si>
  <si>
    <t>741320171</t>
  </si>
  <si>
    <t>Montáž jistič třípólový nn do 63 A bez krytu</t>
  </si>
  <si>
    <t>500</t>
  </si>
  <si>
    <t>358221245</t>
  </si>
  <si>
    <t>jistič B32/3, 32A, 400V</t>
  </si>
  <si>
    <t>502</t>
  </si>
  <si>
    <t>358221247</t>
  </si>
  <si>
    <t>jistič B63/3, 63A, 400V</t>
  </si>
  <si>
    <t>504</t>
  </si>
  <si>
    <t>506</t>
  </si>
  <si>
    <t>741331051</t>
  </si>
  <si>
    <t>Montáž spínače časového bez zapojení vodičů</t>
  </si>
  <si>
    <t>508</t>
  </si>
  <si>
    <t>510</t>
  </si>
  <si>
    <t>512</t>
  </si>
  <si>
    <t>741-d</t>
  </si>
  <si>
    <t>Rozvaděč RS</t>
  </si>
  <si>
    <t>357176789</t>
  </si>
  <si>
    <t>rozvodnice oceloplechová typová, zapuštěná pod omítku, 120 modulů, rozměr - výška 920 x šířka 588 x hloubka 136, barva - bílá, krytí IP30/IP20</t>
  </si>
  <si>
    <t>514</t>
  </si>
  <si>
    <t>358254690</t>
  </si>
  <si>
    <t>vypínač 40/3, 40A, 400V</t>
  </si>
  <si>
    <t>516</t>
  </si>
  <si>
    <t>358895431</t>
  </si>
  <si>
    <t>svodič přepětí typ 2, např. DG M TNS 275</t>
  </si>
  <si>
    <t>518</t>
  </si>
  <si>
    <t>358221571</t>
  </si>
  <si>
    <t>jistič C25/3, 25A, 400V</t>
  </si>
  <si>
    <t>520</t>
  </si>
  <si>
    <t>522</t>
  </si>
  <si>
    <t>358221171</t>
  </si>
  <si>
    <t>jistič C16/3, 16A, 400V</t>
  </si>
  <si>
    <t>524</t>
  </si>
  <si>
    <t>35822187</t>
  </si>
  <si>
    <t>jistič C16/1, 16A, 230V</t>
  </si>
  <si>
    <t>526</t>
  </si>
  <si>
    <t>358221095</t>
  </si>
  <si>
    <t>jistič B10/1, 10A, 230V</t>
  </si>
  <si>
    <t>528</t>
  </si>
  <si>
    <t>358221070</t>
  </si>
  <si>
    <t>jistič B6/1, 6A, 230V</t>
  </si>
  <si>
    <t>530</t>
  </si>
  <si>
    <t>358892155</t>
  </si>
  <si>
    <t>chránič proudový 25/4/003-A, 25A, 400V</t>
  </si>
  <si>
    <t>532</t>
  </si>
  <si>
    <t>358892381</t>
  </si>
  <si>
    <t>chránič proudový 16/1N/C/003-A, 16A, 230V</t>
  </si>
  <si>
    <t>534</t>
  </si>
  <si>
    <t>358892374</t>
  </si>
  <si>
    <t>chránič proudový 10/1N/C/003-A, 10A, 230V</t>
  </si>
  <si>
    <t>536</t>
  </si>
  <si>
    <t>358892385</t>
  </si>
  <si>
    <t>stykač S20-20</t>
  </si>
  <si>
    <t>538</t>
  </si>
  <si>
    <t>358892333</t>
  </si>
  <si>
    <t>soumrakový spínač s integrovaným časovačem včetně senzoru</t>
  </si>
  <si>
    <t>540</t>
  </si>
  <si>
    <t>358892312</t>
  </si>
  <si>
    <t>přepínač A-0-R na din lištu</t>
  </si>
  <si>
    <t>542</t>
  </si>
  <si>
    <t>544</t>
  </si>
  <si>
    <t>546</t>
  </si>
  <si>
    <t>548</t>
  </si>
  <si>
    <t>345621485</t>
  </si>
  <si>
    <t>svorkovnice řadová 2,5mm modrá</t>
  </si>
  <si>
    <t>550</t>
  </si>
  <si>
    <t>345621488</t>
  </si>
  <si>
    <t>552</t>
  </si>
  <si>
    <t>554</t>
  </si>
  <si>
    <t>357002R3</t>
  </si>
  <si>
    <t>vnitřní spojovací materiál, dráty, hřebeny apod.</t>
  </si>
  <si>
    <t>556</t>
  </si>
  <si>
    <t>558</t>
  </si>
  <si>
    <t>PC2</t>
  </si>
  <si>
    <t>Montáž jednoho modulu</t>
  </si>
  <si>
    <t>560</t>
  </si>
  <si>
    <t>741-e</t>
  </si>
  <si>
    <t>Rozvaděč RTČ</t>
  </si>
  <si>
    <t>357176432</t>
  </si>
  <si>
    <t>rozvodnice oceloplechová nástěnná, 120 modulů, rozměr - výška 900 x šířka 543 x hloubka 140, barva - bílá, krytí IP30/IP20</t>
  </si>
  <si>
    <t>562</t>
  </si>
  <si>
    <t>358254614</t>
  </si>
  <si>
    <t>vypínač 80/3, 80A, 400V</t>
  </si>
  <si>
    <t>564</t>
  </si>
  <si>
    <t>566</t>
  </si>
  <si>
    <t>358221132</t>
  </si>
  <si>
    <t>jistič B50/3, 50A, 400V</t>
  </si>
  <si>
    <t>568</t>
  </si>
  <si>
    <t>570</t>
  </si>
  <si>
    <t>572</t>
  </si>
  <si>
    <t>358892458</t>
  </si>
  <si>
    <t>stykač 25-40, 25A</t>
  </si>
  <si>
    <t>574</t>
  </si>
  <si>
    <t>576</t>
  </si>
  <si>
    <t>578</t>
  </si>
  <si>
    <t>580</t>
  </si>
  <si>
    <t>582</t>
  </si>
  <si>
    <t>584</t>
  </si>
  <si>
    <t>586</t>
  </si>
  <si>
    <t>357002R4</t>
  </si>
  <si>
    <t>588</t>
  </si>
  <si>
    <t>590</t>
  </si>
  <si>
    <t>592</t>
  </si>
  <si>
    <t>741-f</t>
  </si>
  <si>
    <t>Rozvaděč RVZT</t>
  </si>
  <si>
    <t>357176449</t>
  </si>
  <si>
    <t>Rozvodnice oceloplechová nástěnná, 48 modulů, rozměr - výška 450 x šířka 543 x hloubka 140, barva - bílá, krytí IP30/IP20</t>
  </si>
  <si>
    <t>594</t>
  </si>
  <si>
    <t>358254613</t>
  </si>
  <si>
    <t>vypínač 25/1, 25A, 230V</t>
  </si>
  <si>
    <t>596</t>
  </si>
  <si>
    <t>598</t>
  </si>
  <si>
    <t>600</t>
  </si>
  <si>
    <t>602</t>
  </si>
  <si>
    <t>604</t>
  </si>
  <si>
    <t>358892339</t>
  </si>
  <si>
    <t>digitální spínací hodiny na din lištu</t>
  </si>
  <si>
    <t>606</t>
  </si>
  <si>
    <t>608</t>
  </si>
  <si>
    <t>610</t>
  </si>
  <si>
    <t>612</t>
  </si>
  <si>
    <t>614</t>
  </si>
  <si>
    <t>616</t>
  </si>
  <si>
    <t>618</t>
  </si>
  <si>
    <t>620</t>
  </si>
  <si>
    <t>622</t>
  </si>
  <si>
    <t>741-g</t>
  </si>
  <si>
    <t>Rozvaděč RB1-RB10</t>
  </si>
  <si>
    <t>357176748</t>
  </si>
  <si>
    <t>rozvodnice plastová nástěnná, 26 modulů, rozměr - výška 350 x šířka 250 x hloubka 125, barva - bílá, krytí IP30/IP20</t>
  </si>
  <si>
    <t>624</t>
  </si>
  <si>
    <t>626</t>
  </si>
  <si>
    <t>358221178</t>
  </si>
  <si>
    <t>jistič B16/3, 16A, 400V</t>
  </si>
  <si>
    <t>628</t>
  </si>
  <si>
    <t>35822189</t>
  </si>
  <si>
    <t>jistič B16/1, 16A, 230V</t>
  </si>
  <si>
    <t>630</t>
  </si>
  <si>
    <t>632</t>
  </si>
  <si>
    <t>634</t>
  </si>
  <si>
    <t>358892382</t>
  </si>
  <si>
    <t>chránič proudový 16/1N/B/003-A, 16A, 230V</t>
  </si>
  <si>
    <t>636</t>
  </si>
  <si>
    <t>638</t>
  </si>
  <si>
    <t>640</t>
  </si>
  <si>
    <t>642</t>
  </si>
  <si>
    <t>644</t>
  </si>
  <si>
    <t>646</t>
  </si>
  <si>
    <t>648</t>
  </si>
  <si>
    <t>741-h</t>
  </si>
  <si>
    <t>Rozvaděč RSM</t>
  </si>
  <si>
    <t>357176768</t>
  </si>
  <si>
    <t>rozvodnice plastová zapuštěná do zdi, 28 modulů, rozměr - výška 434 x šířka 315 x hloubka 90, barva - bílá, krytí IP30/IP20</t>
  </si>
  <si>
    <t>652</t>
  </si>
  <si>
    <t>654</t>
  </si>
  <si>
    <t>656</t>
  </si>
  <si>
    <t>658</t>
  </si>
  <si>
    <t>660</t>
  </si>
  <si>
    <t>662</t>
  </si>
  <si>
    <t>664</t>
  </si>
  <si>
    <t>666</t>
  </si>
  <si>
    <t>668</t>
  </si>
  <si>
    <t>670</t>
  </si>
  <si>
    <t>672</t>
  </si>
  <si>
    <t>337</t>
  </si>
  <si>
    <t>674</t>
  </si>
  <si>
    <t>676</t>
  </si>
  <si>
    <t>339</t>
  </si>
  <si>
    <t>678</t>
  </si>
  <si>
    <t>D.1.4.5 - Slaboproud</t>
  </si>
  <si>
    <t>Úroveň 3:</t>
  </si>
  <si>
    <t>01 - SK</t>
  </si>
  <si>
    <t>D1 - Strukturovaná kabeláž</t>
  </si>
  <si>
    <t>D1</t>
  </si>
  <si>
    <t>Strukturovaná kabeláž</t>
  </si>
  <si>
    <t>Pol17</t>
  </si>
  <si>
    <t>19' RACK 32U 600x600mm</t>
  </si>
  <si>
    <t>Pol18</t>
  </si>
  <si>
    <t>podstavec pro rozvaděč 600x600 s filtrem</t>
  </si>
  <si>
    <t>Pol19</t>
  </si>
  <si>
    <t>ventilační jednotka s termostatem, 4 ventilátory</t>
  </si>
  <si>
    <t>Pol20</t>
  </si>
  <si>
    <t>patch panel 19" 10G, 24 portů, modulární - neosazený</t>
  </si>
  <si>
    <t>Pol21</t>
  </si>
  <si>
    <t>Vyvazovací panel 1U</t>
  </si>
  <si>
    <t>Pol22</t>
  </si>
  <si>
    <t>Police 19" 1U, 350 mm</t>
  </si>
  <si>
    <t>Pol23</t>
  </si>
  <si>
    <t>Napájecí rozvod 19" 5x 230V, přepěťová ochrana</t>
  </si>
  <si>
    <t>Pol24</t>
  </si>
  <si>
    <t>Kabel FTP Cat6 Dca s1d2a1</t>
  </si>
  <si>
    <t>Pol25</t>
  </si>
  <si>
    <t>Kabel FTP Cat5e Dca s1d2a1</t>
  </si>
  <si>
    <t>Pol26</t>
  </si>
  <si>
    <t>Modul keystone 1xRJ45 FTP Cat6</t>
  </si>
  <si>
    <t>Pol27</t>
  </si>
  <si>
    <t>Modul keystone 1xRJ45 FTP Cat5e</t>
  </si>
  <si>
    <t>Pol28</t>
  </si>
  <si>
    <t>Konektor RJ45 FTP Cat5e</t>
  </si>
  <si>
    <t>Pol29</t>
  </si>
  <si>
    <t>datová zásuvka pro 2xRJ45, neosazená</t>
  </si>
  <si>
    <t>Pol30</t>
  </si>
  <si>
    <t>propojovací kabel FTP Cat6, 2 m</t>
  </si>
  <si>
    <t>Pol31</t>
  </si>
  <si>
    <t>propojovací kabel FTP Cat5e, 2 m</t>
  </si>
  <si>
    <t>Pol32</t>
  </si>
  <si>
    <t>Drobný instalační materiál</t>
  </si>
  <si>
    <t>kpl</t>
  </si>
  <si>
    <t>Pol33</t>
  </si>
  <si>
    <t>Certifikační měření metalické kabeláže</t>
  </si>
  <si>
    <t>Pol34</t>
  </si>
  <si>
    <t>ukončení datového vývodu zásuvka</t>
  </si>
  <si>
    <t>Pol35</t>
  </si>
  <si>
    <t>ukončení datového vývodu kamera/dveřník</t>
  </si>
  <si>
    <t>Pol36</t>
  </si>
  <si>
    <t>ukončení datového vývodu rozvaděč</t>
  </si>
  <si>
    <t>Pol37</t>
  </si>
  <si>
    <t>oživení a konfigurace</t>
  </si>
  <si>
    <t>Pol38</t>
  </si>
  <si>
    <t>dokumentace skutečného stavu</t>
  </si>
  <si>
    <t>Pol39</t>
  </si>
  <si>
    <t>doprava a přeprava materiálu</t>
  </si>
  <si>
    <t>02 - trasy</t>
  </si>
  <si>
    <t>D1 - Kabelové trasy</t>
  </si>
  <si>
    <t>Kabelové trasy</t>
  </si>
  <si>
    <t>Pol40</t>
  </si>
  <si>
    <t>žlab drátěnný, 100x50mm, vč. Spojek</t>
  </si>
  <si>
    <t>Pol41</t>
  </si>
  <si>
    <t>kabelová příchytka GRIP 2030</t>
  </si>
  <si>
    <t>Pol42</t>
  </si>
  <si>
    <t>trubka ohebná (chránička), 25 mm</t>
  </si>
  <si>
    <t>Pol43</t>
  </si>
  <si>
    <t>instalační krabice pod omítku</t>
  </si>
  <si>
    <t>Pol44</t>
  </si>
  <si>
    <t>instalační krabice povrchová</t>
  </si>
  <si>
    <t>Pol45</t>
  </si>
  <si>
    <t>rámeček jednoduchý</t>
  </si>
  <si>
    <t>Pol46</t>
  </si>
  <si>
    <t>rámeček dvojitý</t>
  </si>
  <si>
    <t>Pol47</t>
  </si>
  <si>
    <t>Pol48</t>
  </si>
  <si>
    <t>sekání drážek 60x30 mm</t>
  </si>
  <si>
    <t>Pol49</t>
  </si>
  <si>
    <t>průraz stropem</t>
  </si>
  <si>
    <t>Pol50</t>
  </si>
  <si>
    <t>průraz zdí</t>
  </si>
  <si>
    <t>Pol51</t>
  </si>
  <si>
    <t>průraz příčkou</t>
  </si>
  <si>
    <t>Pol52</t>
  </si>
  <si>
    <t>03 - Aktivní prvky</t>
  </si>
  <si>
    <t>D1 - Aktivní prvky</t>
  </si>
  <si>
    <t>Pol53</t>
  </si>
  <si>
    <t>kamera venkovní, 5 MPx, varifokální, IR přísvit, antivandal</t>
  </si>
  <si>
    <t>Pol53a</t>
  </si>
  <si>
    <t>instalační box pro montáž kamery na fasádu</t>
  </si>
  <si>
    <t>1597843816</t>
  </si>
  <si>
    <t>Pol54</t>
  </si>
  <si>
    <t>hlavní jednotka dveřního komunikátoru vč. příslušeství</t>
  </si>
  <si>
    <t>Pol55</t>
  </si>
  <si>
    <t>domovní jednotka dveřního komunikátoru vč. domovního zvonku</t>
  </si>
  <si>
    <t>Pol55a</t>
  </si>
  <si>
    <t>přístupová karta/čip</t>
  </si>
  <si>
    <t>-919349489</t>
  </si>
  <si>
    <t>Pol56</t>
  </si>
  <si>
    <t>switch 6 portů, z toho 5x PoE</t>
  </si>
  <si>
    <t>Pol57</t>
  </si>
  <si>
    <t>switch 24 portů + 2x sfp</t>
  </si>
  <si>
    <t>Pol58</t>
  </si>
  <si>
    <t>NAS Synology pro 2 disky</t>
  </si>
  <si>
    <t>Pol59</t>
  </si>
  <si>
    <t>disk, 2 TB, určený pro 24/7 provoz</t>
  </si>
  <si>
    <t>Pol60</t>
  </si>
  <si>
    <t>kamerová licence</t>
  </si>
  <si>
    <t>Pol61</t>
  </si>
  <si>
    <t>oživení systému a zaměření kamer</t>
  </si>
  <si>
    <t>Pol62</t>
  </si>
  <si>
    <t>Drobný montážní materiál</t>
  </si>
  <si>
    <t>Pol63</t>
  </si>
  <si>
    <t>Pol64</t>
  </si>
  <si>
    <t>04 - PZTS+EPS</t>
  </si>
  <si>
    <t>D1 - PZTS+EPS</t>
  </si>
  <si>
    <t>Pol65</t>
  </si>
  <si>
    <t>Ústředna s LAN a GSM komunikátorem</t>
  </si>
  <si>
    <t>Pol66</t>
  </si>
  <si>
    <t>Akumulátor 18Ah</t>
  </si>
  <si>
    <t>Pol67</t>
  </si>
  <si>
    <t>Sběrnicový RFID modul se čtečkou karet, LCD klávesnice</t>
  </si>
  <si>
    <t>Pol68</t>
  </si>
  <si>
    <t>Přídavný ovládací segment k sběrnicovým RFID modulům</t>
  </si>
  <si>
    <t>Pol69</t>
  </si>
  <si>
    <t>Sběrnicový duální PIR a MW detektor pohybu</t>
  </si>
  <si>
    <t>Pol70</t>
  </si>
  <si>
    <t>Sběrnicový kombinovaný detektor kouře a teplot</t>
  </si>
  <si>
    <t>Pol71</t>
  </si>
  <si>
    <t>alkalická baterie AAA 1,5V</t>
  </si>
  <si>
    <t>Pol72</t>
  </si>
  <si>
    <t>Rozbočovač sběrnice</t>
  </si>
  <si>
    <t>Pol73</t>
  </si>
  <si>
    <t>Víceúčelová plastová montážní krabice</t>
  </si>
  <si>
    <t>Pol74</t>
  </si>
  <si>
    <t>kabel metalický FTP, Cat5e</t>
  </si>
  <si>
    <t>Pol75</t>
  </si>
  <si>
    <t>Konfigurace systému</t>
  </si>
  <si>
    <t>Pol76</t>
  </si>
  <si>
    <t>Revize a funkční zkoušky systému</t>
  </si>
  <si>
    <t>Pol77</t>
  </si>
  <si>
    <t>Součinnost z ostatními profesemi</t>
  </si>
  <si>
    <t>Pol78</t>
  </si>
  <si>
    <t>Pol79</t>
  </si>
  <si>
    <t>Dokumentace skutečného stavu</t>
  </si>
  <si>
    <t>Pol80</t>
  </si>
  <si>
    <t>Doprava a přeprava materiálu</t>
  </si>
  <si>
    <t>05 - STA</t>
  </si>
  <si>
    <t>D1 - Společná televizní anténa</t>
  </si>
  <si>
    <t>Společná televizní anténa</t>
  </si>
  <si>
    <t>Pol81</t>
  </si>
  <si>
    <t>TV zásuvka koncová (TV+Radio)</t>
  </si>
  <si>
    <t>Pol82</t>
  </si>
  <si>
    <t>Krytka TV zásuvky</t>
  </si>
  <si>
    <t>Pol83</t>
  </si>
  <si>
    <t>DVB-T2 anténa, 21 db, předzesilovač</t>
  </si>
  <si>
    <t>Pol84</t>
  </si>
  <si>
    <t>Programovatelný zesilovač FM,VHF,UHF</t>
  </si>
  <si>
    <t>Pol85</t>
  </si>
  <si>
    <t>TV/FM Rozbočovač 1/12 - 5-1000 MHz</t>
  </si>
  <si>
    <t>Pol86</t>
  </si>
  <si>
    <t>F konektor</t>
  </si>
  <si>
    <t>Pol87</t>
  </si>
  <si>
    <t>Koaxiální kabel 75 ohm Belden</t>
  </si>
  <si>
    <t>Pol88</t>
  </si>
  <si>
    <t>ukončení TV vývodu zásuvka</t>
  </si>
  <si>
    <t>Pol89</t>
  </si>
  <si>
    <t>ukončení TV vývodu rozvaděč</t>
  </si>
  <si>
    <t>Pol90</t>
  </si>
  <si>
    <t>Přepěťová ochrana TV/FM/SAT</t>
  </si>
  <si>
    <t>Pol91</t>
  </si>
  <si>
    <t>naladění a zaměření signálu</t>
  </si>
  <si>
    <t>Pol92</t>
  </si>
  <si>
    <t>Pol93</t>
  </si>
  <si>
    <t>Pol94</t>
  </si>
  <si>
    <t>D.2 - Výtah</t>
  </si>
  <si>
    <t xml:space="preserve">    33-M - Montáže dopr.zaříz.,sklad. zař. a váh</t>
  </si>
  <si>
    <t>33-M</t>
  </si>
  <si>
    <t>Montáže dopr.zaříz.,sklad. zař. a váh</t>
  </si>
  <si>
    <t>33090001</t>
  </si>
  <si>
    <t xml:space="preserve">D+M elektrického výtahu včetně veškerého montážního příslušenství s nosností 630 kg pro přepravu max. 8 osob včetně ZTP, dvě podlaží, dle specifikace v PD </t>
  </si>
  <si>
    <t>-150317349</t>
  </si>
  <si>
    <t>33090901</t>
  </si>
  <si>
    <t>Výrobní dokumentace</t>
  </si>
  <si>
    <t>1292767825</t>
  </si>
  <si>
    <t>SO 03 - ZPEVNĚNÉ PLOCHY A PŘÍJEZDOVÁ KOMUNIKACE, MOBILIÁŘ</t>
  </si>
  <si>
    <t xml:space="preserve">    5 - Komunikace pozemní</t>
  </si>
  <si>
    <t xml:space="preserve">    8 - Trubní vedení</t>
  </si>
  <si>
    <t>122251504</t>
  </si>
  <si>
    <t>Odkopávky a prokopávky zapažené strojně v hornině třídy těžitelnosti I skupiny 3 přes 100 do 500 m3</t>
  </si>
  <si>
    <t>1038650082</t>
  </si>
  <si>
    <t>"pro zlepšení únosnosti" 692,031*0,3*1,1</t>
  </si>
  <si>
    <t>132251253</t>
  </si>
  <si>
    <t>Hloubení nezapažených rýh šířky přes 800 do 2 000 mm strojně s urovnáním dna do předepsaného profilu a spádu v hornině třídy těžitelnosti I skupiny 3 přes 50 do 100 m3</t>
  </si>
  <si>
    <t>590682334</t>
  </si>
  <si>
    <t xml:space="preserve">Poznámka k souboru cen:_x000D_
1. V cenách jsou započteny i náklady na případné nutné přemístění výkopku ve výkopišti na vzdálenost do 3 m a na přehození výkopku na přilehlém terénu na vzdálenost do 3 m od osy rýhy nebo naložení na dopravní prostředek._x000D_
</t>
  </si>
  <si>
    <t>"drenážní rýha" 1*1,4*55</t>
  </si>
  <si>
    <t>133254103</t>
  </si>
  <si>
    <t>Hloubení zapažených šachet strojně v hornině třídy těžitelnosti I skupiny 3 přes 50 do 100 m3</t>
  </si>
  <si>
    <t>542945633</t>
  </si>
  <si>
    <t xml:space="preserve">Poznámka k souboru cen:_x000D_
1. Ceny jsou určeny pro šachty hloubky do 12 m. Šachty větších hloubek se oceňují individuálně._x000D_
2. V cenách jsou započteny i náklady na:_x000D_
a) svislé přemístění výkopku,_x000D_
b) urovnání dna do předepsaného profilu a spádu._x000D_
c) přehození výkopku na přilehlém terénu na vzdálenost do 3 m od hrany šachty nebo naložení na dopravní prostředek._x000D_
</t>
  </si>
  <si>
    <t>1*1*3,14*3,5*7</t>
  </si>
  <si>
    <t>151101201</t>
  </si>
  <si>
    <t>Zřízení pažení stěn výkopu bez rozepření nebo vzepření příložné, hloubky do 4 m</t>
  </si>
  <si>
    <t>1941721881</t>
  </si>
  <si>
    <t xml:space="preserve">Poznámka k souboru cen:_x000D_
1. Ceny nelze použít pro oceňování rozepřeného pažení stěn rýh pro podzemní vedení; toto se oceňuje cenami souboru cen 151 . 0-11 Zřízení pažení a rozepření stěn rýh pro podzemní vedení pro všechny šířky rýhy._x000D_
2. Plocha mezer mezi pažinami příložného pažení se od plochy příložného pažení neodečítá; nezapažené plochy u pažení zátažného nebo hnaného se od plochy pažení odečítají._x000D_
</t>
  </si>
  <si>
    <t>2*3,14*3,5*7</t>
  </si>
  <si>
    <t>151101211</t>
  </si>
  <si>
    <t>Odstranění pažení stěn výkopu bez rozepření nebo vzepření s uložením pažin na vzdálenost do 3 m od okraje výkopu příložné, hloubky do 4 m</t>
  </si>
  <si>
    <t>-1319287185</t>
  </si>
  <si>
    <t>151101301</t>
  </si>
  <si>
    <t>Zřízení rozepření zapažených stěn výkopů s potřebným přepažováním při pažení příložném, hloubky do 4 m</t>
  </si>
  <si>
    <t>1258113663</t>
  </si>
  <si>
    <t xml:space="preserve">Poznámka k souboru cen:_x000D_
1. Ceny nelze použít pro oceňování rozepření stěn rýh pro podzemní vedení v hloubce do 8 m; toto rozepření je započteno v cenách souboru cen 151 . 0-11 Zřízení pažení a rozepření stěn rýh pro podzemní vedení pro všechny šířky rýhy._x000D_
</t>
  </si>
  <si>
    <t>76,93</t>
  </si>
  <si>
    <t>151101311</t>
  </si>
  <si>
    <t>Odstranění rozepření stěn výkopů s uložením materiálu na vzdálenost do 3 m od okraje výkopu pažení příložného, hloubky do 4 m</t>
  </si>
  <si>
    <t>-1749130214</t>
  </si>
  <si>
    <t>1780460073</t>
  </si>
  <si>
    <t>"vsakovací šachty" 0,5*0,5*3,14*4*7+6,594</t>
  </si>
  <si>
    <t>"trativod" 50*0,5*0,5</t>
  </si>
  <si>
    <t>-55057252</t>
  </si>
  <si>
    <t>269,444*1,8 'Přepočtené koeficientem množství</t>
  </si>
  <si>
    <t>-228883120</t>
  </si>
  <si>
    <t>1466589136</t>
  </si>
  <si>
    <t>77+76,93-41,074</t>
  </si>
  <si>
    <t>1617593198</t>
  </si>
  <si>
    <t>-1151528938</t>
  </si>
  <si>
    <t>"S1" 386,750</t>
  </si>
  <si>
    <t>"S2" 113,850</t>
  </si>
  <si>
    <t>"S3" (184,100+7,4)</t>
  </si>
  <si>
    <t>"S4" 64,66+3,17</t>
  </si>
  <si>
    <t>"S5" 41,6</t>
  </si>
  <si>
    <t>1714320140</t>
  </si>
  <si>
    <t>339921131</t>
  </si>
  <si>
    <t>Osazování palisád betonových v řadě se zabetonováním výšky palisády do 500 mm</t>
  </si>
  <si>
    <t>829539401</t>
  </si>
  <si>
    <t xml:space="preserve">Poznámka k souboru cen:_x000D_
1. V cenách nejsou započteny náklady na zřízení rýhy nebo jámy a na dodání palisád; tyto se oceňují ve specifikaci._x000D_
2. Ceny lze použít pro palisády o jakémkoli tvaru průřezu._x000D_
3. Měrnou jednotkou (u položek číslo -1131 až -1144) se rozumí metr délky palisádové stěny._x000D_
4. Výškou palisády je uvažována celková délka osazovaného prvku._x000D_
</t>
  </si>
  <si>
    <t>1,98+0,36</t>
  </si>
  <si>
    <t>spcP40K01</t>
  </si>
  <si>
    <t>PALISÁDA 12/18/40CM PŘÍRODNÍ</t>
  </si>
  <si>
    <t>-259723775</t>
  </si>
  <si>
    <t>2,34*5,56 'Přepočtené koeficientem množství</t>
  </si>
  <si>
    <t>339921132</t>
  </si>
  <si>
    <t>Osazování palisád betonových v řadě se zabetonováním výšky palisády přes 500 do 1000 mm</t>
  </si>
  <si>
    <t>-1297940347</t>
  </si>
  <si>
    <t>2,7+0,36</t>
  </si>
  <si>
    <t>5,76+0,36</t>
  </si>
  <si>
    <t>spcP60K01</t>
  </si>
  <si>
    <t>PALISÁDA 12/18/60CM PŘÍRODNÍ</t>
  </si>
  <si>
    <t>-2135249669</t>
  </si>
  <si>
    <t>3,06*5,56 'Přepočtené koeficientem množství</t>
  </si>
  <si>
    <t>spcP80K01</t>
  </si>
  <si>
    <t>PALISÁDA 12/18/80CM PŘÍRODNÍ</t>
  </si>
  <si>
    <t>-795901921</t>
  </si>
  <si>
    <t>6,12*5,56 'Přepočtené koeficientem množství</t>
  </si>
  <si>
    <t>339921133</t>
  </si>
  <si>
    <t>Osazování palisád betonových v řadě se zabetonováním výšky palisády přes 1000 do 1500 mm</t>
  </si>
  <si>
    <t>-1184847932</t>
  </si>
  <si>
    <t>1,8+0,54</t>
  </si>
  <si>
    <t>spcP12K01</t>
  </si>
  <si>
    <t>PALISÁDA 12/18/120CM PŘÍRODNÍ</t>
  </si>
  <si>
    <t>-578128108</t>
  </si>
  <si>
    <t>388995214.1</t>
  </si>
  <si>
    <t>Chránička kabelů z trub HDPE přes DN 140 do DN 160</t>
  </si>
  <si>
    <t>928374123</t>
  </si>
  <si>
    <t xml:space="preserve">Poznámka k souboru cen:_x000D_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opěrou._x000D_
2. Cena nelze použít pro tvarovky HDPE chráničky multikanálu nebo žlabu s víkem, které se oceňují souborem cen 388 99-51 Tvarovka kabelovodu HDPE do konstrukce římsy._x000D_
3. V cenách nejsou započteny náklady na:_x000D_
a) prostup bedněním římsy, prostup se oceňuje souborem cen 334 35-91 Výřez bednění pro prostup betonovou konstrukcí,_x000D_
b) výkop rýhy pro chráničku za opěrou, výkop se oceňuje cenami katalogu 800-1 Zemní práce,_x000D_
c) pískové lože chráničky, lože se oceňuje souborem cen 451 57- . 1 Podkladní a výplňová vrstva z kameniva,_x000D_
d) obsyp chráničky a výstražnou fólii, protažení protahovacího lanka a kabelu trubní chráničkou._x000D_
</t>
  </si>
  <si>
    <t>27*2</t>
  </si>
  <si>
    <t>5*2</t>
  </si>
  <si>
    <t>34571358</t>
  </si>
  <si>
    <t>trubka elektroinstalační ohebná dvouplášťová korugovaná (chránička) D 136/160mm, HDPE+LDPE</t>
  </si>
  <si>
    <t>-1200590697</t>
  </si>
  <si>
    <t>34571099</t>
  </si>
  <si>
    <t>trubka elektroinstalační dělená (chránička) D 138/160mm, HDPE</t>
  </si>
  <si>
    <t>-973509394</t>
  </si>
  <si>
    <t>434121426</t>
  </si>
  <si>
    <t>Osazování schodišťových stupňů železobetonových s vyspárováním styčných spár, s provizorním dřevěným zábradlím a dočasným zakrytím stupnic prkny na desku, stupňů drsných</t>
  </si>
  <si>
    <t>1026076860</t>
  </si>
  <si>
    <t xml:space="preserve">Poznámka k souboru cen:_x000D_
1. U cen -1441, -1442, -1451, -1452 je započtena podpěrná konstrukce visuté části stupňů._x000D_
2. Množství měrných jednotek se určuje v m délky stupňů včetně uložení._x000D_
3. Dodávka stupňů se oceňuje ve specifikaci._x000D_
</t>
  </si>
  <si>
    <t>1,8*4</t>
  </si>
  <si>
    <t>spcFALMG1</t>
  </si>
  <si>
    <t>SCHOD 350/15CM PŘÍRODNÍ</t>
  </si>
  <si>
    <t>-204193781</t>
  </si>
  <si>
    <t>451541111.1</t>
  </si>
  <si>
    <t>Lože pod potrubí, stoky a drobné objekty v otevřeném výkopu ze štěrkodrtě 16-32 mm</t>
  </si>
  <si>
    <t>1661306837</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</si>
  <si>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</si>
  <si>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"vyrovnávací podsyp" 1*1*3,14*0,3*7</t>
  </si>
  <si>
    <t>"částečný zásyp dna" 0,5*0,5*3,14*0,25*7</t>
  </si>
  <si>
    <t>Komunikace pozemní</t>
  </si>
  <si>
    <t>564681111.1</t>
  </si>
  <si>
    <t>Podklad z kameniva hrubého drceného vel. 0-125 mm, s rozprostřením a zhutněním, po zhutnění tl. 300 mm</t>
  </si>
  <si>
    <t>-760071316</t>
  </si>
  <si>
    <t>"zlepšení únosnosti" 692,031*1,1</t>
  </si>
  <si>
    <t>564730111</t>
  </si>
  <si>
    <t>Podklad nebo kryt z kameniva hrubého drceného vel. 16-32 mm s rozprostřením a zhutněním, po zhutnění tl. 100 mm</t>
  </si>
  <si>
    <t>29314973</t>
  </si>
  <si>
    <t>564750111.1</t>
  </si>
  <si>
    <t>Podklad nebo kryt z kameniva hrubého drceného vel. 0-32 mm s rozprostřením a zhutněním, po zhutnění tl. 150 mm</t>
  </si>
  <si>
    <t>-1089630808</t>
  </si>
  <si>
    <t>"S1" 386,750*2</t>
  </si>
  <si>
    <t>"S2" 113,850*2</t>
  </si>
  <si>
    <t>"S3" (184,100+7,4)*2</t>
  </si>
  <si>
    <t>564760111</t>
  </si>
  <si>
    <t>Podklad nebo kryt z kameniva hrubého drceného vel. 16-32 mm s rozprostřením a zhutněním, po zhutnění tl. 200 mm</t>
  </si>
  <si>
    <t>1300051863</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</si>
  <si>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</si>
  <si>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</si>
  <si>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481777686</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</si>
  <si>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</si>
  <si>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59245008</t>
  </si>
  <si>
    <t>dlažba tvar obdélník betonová 200x100x60mm barevná</t>
  </si>
  <si>
    <t>1516836702</t>
  </si>
  <si>
    <t>64,66*1,02 'Přepočtené koeficientem množství</t>
  </si>
  <si>
    <t>59245006</t>
  </si>
  <si>
    <t>dlažba tvar obdélník betonová pro nevidomé 200x100x60mm barevná</t>
  </si>
  <si>
    <t>-2052531950</t>
  </si>
  <si>
    <t>3,17*1,02 'Přepočtené koeficientem množství</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</si>
  <si>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</si>
  <si>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</si>
  <si>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-1689941771</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</si>
  <si>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50 mm se oceňuje cenami souboru cen 451 ..-9 Příplatek za každých dalších 10 mm tloušťky podkladu nebo lože._x000D_
</t>
  </si>
  <si>
    <t>"S3" 184,1+7,4</t>
  </si>
  <si>
    <t>59245005</t>
  </si>
  <si>
    <t>dlažba tvar obdélník betonová 200x100x80mm barevná</t>
  </si>
  <si>
    <t>-944881467</t>
  </si>
  <si>
    <t>184,1*1,02 'Přepočtené koeficientem množství</t>
  </si>
  <si>
    <t>59245226</t>
  </si>
  <si>
    <t>dlažba tvar obdélník betonová pro nevidomé 200x100x80mm barevná</t>
  </si>
  <si>
    <t>-14624656</t>
  </si>
  <si>
    <t>7,4*1,02 'Přepočtené koeficientem množství</t>
  </si>
  <si>
    <t>596212212.1</t>
  </si>
  <si>
    <t>Kladení dlažby z betonových drenážních dlaždic pozemních komunikací s ložem z kameniva těženého nebo drceného tl. do 50 mm, s vyplněním spár, s dvojitým hutněním vibrováním a se smetením přebytečného materiálu na krajnici tl. 80 mm skupiny A, pro plochy přes 100 do 300 m2</t>
  </si>
  <si>
    <t>-1401370180</t>
  </si>
  <si>
    <t>59248218.1</t>
  </si>
  <si>
    <t>dlažba drenážní betonová 200x200x80mm přírodní</t>
  </si>
  <si>
    <t>454911039</t>
  </si>
  <si>
    <t>155,085*1,02 'Přepočtené koeficientem množství</t>
  </si>
  <si>
    <t>596212223</t>
  </si>
  <si>
    <t>Kladení dlažby z betonových zámkových dlaždic pozemních komunikací s ložem z kameniva těženého nebo drceného tl. do 50 mm, s vyplněním spár, s dvojitým hutněním vibrováním a se smetením přebytečného materiálu na krajnici tl. 80 mm skupiny B, pro plochy přes 300 m2</t>
  </si>
  <si>
    <t>1299856737</t>
  </si>
  <si>
    <t>"S1" 345,46</t>
  </si>
  <si>
    <t>59245030.1</t>
  </si>
  <si>
    <t>dlažba tvar čtverec/obdélník betonová 100(200; 300)x200(300)x80mm přírodní</t>
  </si>
  <si>
    <t>68729232</t>
  </si>
  <si>
    <t>345,46*1,02 'Přepočtené koeficientem množství</t>
  </si>
  <si>
    <t>637121111.1</t>
  </si>
  <si>
    <t>Okapový chodník z kameniva s udusáním a urovnáním povrchu z kačírku tl. do 100 mm</t>
  </si>
  <si>
    <t>-373946569</t>
  </si>
  <si>
    <t>Trubní vedení</t>
  </si>
  <si>
    <t>894411311</t>
  </si>
  <si>
    <t>Osazení betonových nebo železobetonových dílců pro šachty skruží rovných</t>
  </si>
  <si>
    <t>-376216926</t>
  </si>
  <si>
    <t xml:space="preserve">Poznámka k souboru cen:_x000D_
1. V cenách nejsou započteny náklady na dodání betonových nebo železobetonových dílců a těsnění; dodání těchto se oceňuje ve specifikaci._x000D_
</t>
  </si>
  <si>
    <t>3*7</t>
  </si>
  <si>
    <t>59224162</t>
  </si>
  <si>
    <t>skruž kanalizační s ocelovými stupadly 100x100x12cm</t>
  </si>
  <si>
    <t>715035725</t>
  </si>
  <si>
    <t>894412411</t>
  </si>
  <si>
    <t>Osazení betonových nebo železobetonových dílců pro šachty skruží přechodových</t>
  </si>
  <si>
    <t>2047915945</t>
  </si>
  <si>
    <t>59224167</t>
  </si>
  <si>
    <t>skruž betonová přechodová 62,5/100x60x12cm, stupadla poplastovaná</t>
  </si>
  <si>
    <t>-530479864</t>
  </si>
  <si>
    <t>899304111</t>
  </si>
  <si>
    <t>Osazení poklopů železobetonových včetně rámů jakékoliv hmotnosti</t>
  </si>
  <si>
    <t>2101467061</t>
  </si>
  <si>
    <t xml:space="preserve">Poznámka k souboru cen:_x000D_
1. V cenách nejsou započteny náklady na dodání železobetonových poklopů; poklopy včetně rámů se oceňují ve specifikaci._x000D_
</t>
  </si>
  <si>
    <t>55241003.1</t>
  </si>
  <si>
    <t>poklop kanalizační betonolitinový, rám betonolitinový 600×160mm, D400 bez odvětrání</t>
  </si>
  <si>
    <t>1509893297</t>
  </si>
  <si>
    <t>914111111</t>
  </si>
  <si>
    <t>Montáž svislé dopravní značky základní velikosti do 1 m2 objímkami na sloupky nebo konzoly</t>
  </si>
  <si>
    <t>1224034192</t>
  </si>
  <si>
    <t xml:space="preserve">Poznámka k souboru cen:_x000D_
1. V cenách jsou započteny i náklady na montáž značek včetně upevňovacího materiálu na předem připravenou nosnou konstrukci (sloupek, konzolu, sloup)._x000D_
2. V cenách nejsou započteny náklady na:_x000D_
a) dodání značek, tyto se oceňují ve specifikaci,_x000D_
b) na montáž a dodávku ocelových nosných konstrukcí – sloupků, konzol, tyto se oceňují cenami souboru cen 914 51 Montáž sloupku a 914 53 Montáž konzol a nástavců,_x000D_
c) nátěry, tyto se oceňují jako práce PSV příslušnými cenami katalogu 800-783 Nátěry,_x000D_
d) naložení a odklizení výkopku, tyto se oceňují cenami části A 01 katalogu 800-1 Zemní práce._x000D_
3. Ceny nelze použít pro osazení a montáž svislých dopravních značek:_x000D_
a) světelných, tyto se oceňují cenami katalogu 800-741 Elektroinstalace - silnoproud,_x000D_
b) upevněných na lanech nebo speciálních konstrukcích nesoucích více značek, tyto se oceňují individuálně._x000D_
</t>
  </si>
  <si>
    <t>40445619</t>
  </si>
  <si>
    <t>zákazové, příkazové dopravní značky B1-B34, C1-15 500mm</t>
  </si>
  <si>
    <t>1929504660</t>
  </si>
  <si>
    <t>40445625</t>
  </si>
  <si>
    <t>informativní značky provozní IP8, IP9, IP11-IP13 500x700mm</t>
  </si>
  <si>
    <t>922519507</t>
  </si>
  <si>
    <t>40445649</t>
  </si>
  <si>
    <t>dodatkové tabulky E3-E5, E8, E14-E16 500x150mm</t>
  </si>
  <si>
    <t>1834915682</t>
  </si>
  <si>
    <t>914511112</t>
  </si>
  <si>
    <t>Montáž sloupku dopravních značek délky do 3,5 m do hliníkové patky</t>
  </si>
  <si>
    <t>-1616219154</t>
  </si>
  <si>
    <t xml:space="preserve">Poznámka k souboru cen:_x000D_
1. V cenách jsou započteny i náklady na:_x000D_
a) vykopání jamek s odhozem výkopku na vzdálenost do 3 m,_x000D_
b) osazení sloupku včetně montáže a dodávky plastového víčka,_x000D_
2. V cenách -1111 jsou započteny i náklady na betonový základ._x000D_
3. V cenách -1112 jsou započteny i náklady na hliníkovou patku s betonovým základem._x000D_
4. V cenách nejsou započteny náklady na:_x000D_
a) dodání sloupku, tyto se oceňují ve specifikaci_x000D_
b) naložení a odklizení výkopku, tyto se oceňují cenami části A01 katalogu 800-1 Zemní práce._x000D_
</t>
  </si>
  <si>
    <t>40445225</t>
  </si>
  <si>
    <t>sloupek pro dopravní značku Zn D 60mm v 3,5m</t>
  </si>
  <si>
    <t>-2029958942</t>
  </si>
  <si>
    <t>915211111</t>
  </si>
  <si>
    <t>Vodorovné dopravní značení stříkaným plastem dělící čára šířky 125 mm souvislá bílá základní</t>
  </si>
  <si>
    <t>763569111</t>
  </si>
  <si>
    <t xml:space="preserve">Poznámka k souboru cen:_x000D_
1. Ceny jsou určeny pro dělicí čáry souvislé č. V 1a bílé, přerušované č. V 2a bílé, vodící č. V 4 bílé, souvislá č. V12b žlutá, přerušovaná č. V12c žlutá._x000D_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912 21 a 915 22 v m délky dělící nebo vodící čáry (včetně mezer),_x000D_
b) u ceny 915 23 v m2 stříkané plochy bez mezer._x000D_
</t>
  </si>
  <si>
    <t>8*5,5</t>
  </si>
  <si>
    <t>915231111</t>
  </si>
  <si>
    <t>Vodorovné dopravní značení stříkaným plastem přechody pro chodce, šipky, symboly nápisy bílé základní</t>
  </si>
  <si>
    <t>350404884</t>
  </si>
  <si>
    <t>915611111</t>
  </si>
  <si>
    <t>Předznačení pro vodorovné značení stříkané barvou nebo prováděné z nátěrových hmot liniové dělicí čáry, vodicí proužky</t>
  </si>
  <si>
    <t>-604058072</t>
  </si>
  <si>
    <t xml:space="preserve">Poznámka k souboru cen:_x000D_
1. Množství měrných jednotek se určuje:_x000D_
a) pro cenu -1111 v m délky dělicí čáry nebo vodícího proužku (včetně mezer),_x000D_
b) pro cenu -1112 v m2 natírané nebo stříkané plochy._x000D_
</t>
  </si>
  <si>
    <t>915621111</t>
  </si>
  <si>
    <t>Předznačení pro vodorovné značení stříkané barvou nebo prováděné z nátěrových hmot plošné šipky, symboly, nápisy</t>
  </si>
  <si>
    <t>1154919993</t>
  </si>
  <si>
    <t>916131113</t>
  </si>
  <si>
    <t>Osazení silničního obrubníku betonového se zřízením lože, s vyplněním a zatřením spár cementovou maltou ležatého s boční opěrou z betonu prostého, do lože z betonu prostého</t>
  </si>
  <si>
    <t>-1652360081</t>
  </si>
  <si>
    <t xml:space="preserve">Poznámka k souboru cen:_x000D_
1. V cenách silničních obrubníků ležatých i stojatých jsou započteny:_x000D_
a) pro osazení do lože z kameniva těženého i náklady na dodání hmot pro lože tl. 80 až 100 mm,_x000D_
b) pro osazení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t>
  </si>
  <si>
    <t>59217031</t>
  </si>
  <si>
    <t>obrubník betonový silniční 1000x150x250mm</t>
  </si>
  <si>
    <t>-173930531</t>
  </si>
  <si>
    <t>81,47*1,02 'Přepočtené koeficientem množství</t>
  </si>
  <si>
    <t>916131213</t>
  </si>
  <si>
    <t>Osazení silničního obrubníku betonového se zřízením lože, s vyplněním a zatřením spár cementovou maltou stojatého s boční opěrou z betonu prostého, do lože z betonu prostého</t>
  </si>
  <si>
    <t>1597653111</t>
  </si>
  <si>
    <t>80,052+16,562</t>
  </si>
  <si>
    <t>59217034</t>
  </si>
  <si>
    <t>obrubník betonový silniční 1000x150x300mm</t>
  </si>
  <si>
    <t>-39989687</t>
  </si>
  <si>
    <t>80,052*1,02 'Přepočtené koeficientem množství</t>
  </si>
  <si>
    <t>59217029</t>
  </si>
  <si>
    <t>obrubník betonový silniční nájezdový 1000x150x150mm</t>
  </si>
  <si>
    <t>-1035906683</t>
  </si>
  <si>
    <t>16,562*1,02 'Přepočtené koeficientem množství</t>
  </si>
  <si>
    <t>916231213</t>
  </si>
  <si>
    <t>Osazení chodníkového obrubníku betonového se zřízením lože, s vyplněním a zatřením spár cementovou maltou stojatého s boční opěrou z betonu prostého, do lože z betonu prostého</t>
  </si>
  <si>
    <t>150473397</t>
  </si>
  <si>
    <t xml:space="preserve">Poznámka k souboru cen:_x000D_
1. V cenách chodníkových obrubníků ležatých i stojatých jsou započteny pro osazení_x000D_
a) do lože z kameniva těženého i náklady na dodání hmot pro lože tl. 80 až 100 mm,_x000D_
b)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4. Měrná jednotka u příplatků je m délky obrubníku._x000D_
</t>
  </si>
  <si>
    <t>57,934+142,727</t>
  </si>
  <si>
    <t>59217017</t>
  </si>
  <si>
    <t>obrubník betonový chodníkový 1000x100x250mm</t>
  </si>
  <si>
    <t>-157738938</t>
  </si>
  <si>
    <t>57,934*1,02 'Přepočtené koeficientem množství</t>
  </si>
  <si>
    <t>59217019</t>
  </si>
  <si>
    <t>obrubník betonový chodníkový 1000x100x200mm</t>
  </si>
  <si>
    <t>432044716</t>
  </si>
  <si>
    <t>142,727*1,02 'Přepočtené koeficientem množství</t>
  </si>
  <si>
    <t>916331112</t>
  </si>
  <si>
    <t>Osazení zahradního obrubníku betonového s ložem tl. od 50 do 100 mm z betonu prostého tř. C 12/15 s boční opěrou z betonu prostého tř. C 12/15</t>
  </si>
  <si>
    <t>20910905</t>
  </si>
  <si>
    <t xml:space="preserve">Poznámka k souboru cen:_x000D_
1. V cenách jsou započteny i náklady na zalití a zatření spár cementovou maltou._x000D_
2. V cenách nejsou započteny náklady na dodání obrubníků; tyto se oceňují ve specifikaci._x000D_
3. Část lože přesahující tloušťku 100 mm lze ocenit cenou 916 99-1121 Lože pod obrubníky, krajníky nebo obruby z dlažebních kostek, katalogu 822-1._x000D_
</t>
  </si>
  <si>
    <t>59217002</t>
  </si>
  <si>
    <t>obrubník betonový zahradní šedý 1000x50x200mm</t>
  </si>
  <si>
    <t>1636141015</t>
  </si>
  <si>
    <t>31,521*1,02 'Přepočtené koeficientem množství</t>
  </si>
  <si>
    <t>916991121.1</t>
  </si>
  <si>
    <t>Lože pod obrubníky, palisády nebo schodové stupně z betonu prostého</t>
  </si>
  <si>
    <t>-1521303093</t>
  </si>
  <si>
    <t>"obrubníky" 0,25*0,15*(96,614+81,47+200,661+31,521)</t>
  </si>
  <si>
    <t>"palisády a schody" 3,37+1,043</t>
  </si>
  <si>
    <t>919726121</t>
  </si>
  <si>
    <t>Geotextilie netkaná pro ochranu, separaci nebo filtraci měrná hmotnost do 200 g/m2</t>
  </si>
  <si>
    <t>62212440</t>
  </si>
  <si>
    <t xml:space="preserve">Poznámka k souboru cen:_x000D_
1. V cenách jsou započteny i náklady na položení a dodání geotextilie včetně přesahů._x000D_
</t>
  </si>
  <si>
    <t>935113111</t>
  </si>
  <si>
    <t>Osazení odvodňovacího žlabu s krycím roštem polymerbetonového šířky do 200 mm</t>
  </si>
  <si>
    <t>-1760781610</t>
  </si>
  <si>
    <t xml:space="preserve">Poznámka k souboru cen:_x000D_
1. V cenách jsou započteny i náklady na předepsané obetonování a lože z betonu._x000D_
2. V cenách nejsou započteny náklady na odvodňovací žlab s příslušenstvím; tyto náklady se oceňují ve specifikaci._x000D_
</t>
  </si>
  <si>
    <t>59227008</t>
  </si>
  <si>
    <t>žlab odvodňovací polymerbetonový se spádem dna 0,5% 1000x130x165/170mm</t>
  </si>
  <si>
    <t>1686174773</t>
  </si>
  <si>
    <t>59227027</t>
  </si>
  <si>
    <t>čelo plné na začátek a konec odvodňovacího žlabu polymerický beton všechny stavební výšky</t>
  </si>
  <si>
    <t>1176189271</t>
  </si>
  <si>
    <t>56241404.1</t>
  </si>
  <si>
    <t>vpusť středová s bočním napojením bez roštu zátěž A15-D 400kN pro žlaby z polymerbetonu š 100mm</t>
  </si>
  <si>
    <t>-1607550556</t>
  </si>
  <si>
    <t>59227012.1</t>
  </si>
  <si>
    <t>rošt můstkový A15 nerez dl 1m 100/13 průřez vtoku 280cm2/m</t>
  </si>
  <si>
    <t>-1771585045</t>
  </si>
  <si>
    <t>936104213.1</t>
  </si>
  <si>
    <t>Montáž odpadkového koše přichycením kotevními šrouby, vč.základu a zemních prací</t>
  </si>
  <si>
    <t>1385897303</t>
  </si>
  <si>
    <t xml:space="preserve">Poznámka k souboru cen:_x000D_
1. V ceně-4211 jsou započteny i náklady na zemní práce._x000D_
2. V cenách -4212 a -4213 jsou započteny i náklady na upevňovací materiál._x000D_
3. V cenách nejsou započteny náklady na dodání odpadkového koše, tyto se oceňují ve specifikaci._x000D_
</t>
  </si>
  <si>
    <t>74910130.1</t>
  </si>
  <si>
    <t>koš odpadkový kovový kotvený, uzamykatelný v 600mm š 390mm obsah 15L</t>
  </si>
  <si>
    <t>-1010527439</t>
  </si>
  <si>
    <t>936124113.1</t>
  </si>
  <si>
    <t>Montáž lavičky stabilní kotvené šrouby na pevný podklad, vč.základů a zemních prací</t>
  </si>
  <si>
    <t>-1835718439</t>
  </si>
  <si>
    <t xml:space="preserve">Poznámka k souboru cen:_x000D_
1. V cenách -4111 a -4112 jsou započteny i náklady na zemní práce s odhozem výkopku na vzdálenost do 3 m._x000D_
2. V cenách nejsou započteny náklady na:_x000D_
a) vysekání otvorů pro osazení noh do stávajících konstrukcí; tyto práce se oceňují cenami souboru cen 974 04-25 Vysekání rýh částí B01 katalogu 801-3 Budovy a haly – bourání konstrukcí,_x000D_
b) dodání lavičky, tyto se oceňují ve specifikaci,_x000D_
c) odklizení výkopku, tyto se oceňují cenami katalogu 800-1 Zemní práce._x000D_
</t>
  </si>
  <si>
    <t>74910100.1</t>
  </si>
  <si>
    <t>lavička s opěradlem l=1580mm sedák 450x400mm konstrukce-kov, sedák-dřevo</t>
  </si>
  <si>
    <t>665216421</t>
  </si>
  <si>
    <t>936174311.1</t>
  </si>
  <si>
    <t>Montáž stojanu na kola přichyceného kotevními šrouby 3 kola, vč.základu a zemních prací</t>
  </si>
  <si>
    <t>-525189796</t>
  </si>
  <si>
    <t xml:space="preserve">Poznámka k souboru cen:_x000D_
1. V cenách jsou započteny i náklady na upevňovací materiál._x000D_
2. V cenách nejsou započteny náklady na dodání stojanu, tyto se oceňují ve specifikaci._x000D_
</t>
  </si>
  <si>
    <t>74910151.1</t>
  </si>
  <si>
    <t>stojan na 3 kola jednostranný, litina + ocel 630x890x410mm</t>
  </si>
  <si>
    <t>1262560429</t>
  </si>
  <si>
    <t>936194110.1</t>
  </si>
  <si>
    <t>Montáž a dodávka stolu 1500×750×700 mm, práškově lakovaná ocelová konstrukce, lazurované dřevěné latě</t>
  </si>
  <si>
    <t>-58563766</t>
  </si>
  <si>
    <t>998223011</t>
  </si>
  <si>
    <t>Přesun hmot pro pozemní komunikace s krytem dlážděným dopravní vzdálenost do 200 m jakékoliv délky objektu</t>
  </si>
  <si>
    <t>1796541317</t>
  </si>
  <si>
    <t>SO 04 - DEŠŤOVÁ KANALIZACE A VSAKOVÁNÍ</t>
  </si>
  <si>
    <t>131201201</t>
  </si>
  <si>
    <t>Hloubení zapažených jam a zářezů s urovnáním dna do předepsaného profilu a spádu v hornině tř. 3 do 100 m3</t>
  </si>
  <si>
    <t>Poznámka k položce:_x000D_
Poznámka k položce: výkr. č.D.2.1.b-01</t>
  </si>
  <si>
    <t>5*6,6*3,6</t>
  </si>
  <si>
    <t>132212201</t>
  </si>
  <si>
    <t>Hloubení zapažených i nezapažených rýh šířky přes 600 do 2 000 mm ručním nebo pneumatickým nářadím s urovnáním dna do předepsaného profilu a spádu v horninách tř. 3 soudržných</t>
  </si>
  <si>
    <t>0,9*1,3*94</t>
  </si>
  <si>
    <t>38,07+118,80</t>
  </si>
  <si>
    <t>162701105</t>
  </si>
  <si>
    <t>Vodorovné přemístění výkopku nebo sypaniny po suchu na obvyklém dopravním prostředku, bez naložení výkopku, avšak se složením bez rozhrnutí z horniny tř. 1 až 4 na vzdálenost přes 9 000 do 10 000 m</t>
  </si>
  <si>
    <t>Poznámka k položce:_x000D_
Poznámka k položce: výkr.D.2.1.b-01</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</si>
  <si>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</si>
  <si>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</si>
  <si>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171201201</t>
  </si>
  <si>
    <t>Uložení sypaniny na skládky</t>
  </si>
  <si>
    <t>156,870</t>
  </si>
  <si>
    <t>171201211</t>
  </si>
  <si>
    <t>Uložení sypaniny poplatek za uložení sypaniny na skládce (skládkovné)</t>
  </si>
  <si>
    <t>156,87*1,6</t>
  </si>
  <si>
    <t>167101102</t>
  </si>
  <si>
    <t>Nakládání, skládání a překládání neulehlého výkopku nebo sypaniny nakládání, množství přes 100 m3, z hornin tř. 1 až 4</t>
  </si>
  <si>
    <t>0,9*1,3*94+5*6,6*3,6</t>
  </si>
  <si>
    <t>0,9*0,75*94+9,72</t>
  </si>
  <si>
    <t>58333674</t>
  </si>
  <si>
    <t>kamenivo těžené hrubé frakce 16/32</t>
  </si>
  <si>
    <t>9,72*1,6</t>
  </si>
  <si>
    <t>0,9*0,45*94</t>
  </si>
  <si>
    <t>38,070*1,6</t>
  </si>
  <si>
    <t>151101101</t>
  </si>
  <si>
    <t>Zřízení pažení a rozepření stěn rýh pro podzemní vedení příložné pro jakoukoliv mezerovitost, hloubky do 2 m</t>
  </si>
  <si>
    <t>1,3*94*2</t>
  </si>
  <si>
    <t>151101111</t>
  </si>
  <si>
    <t>Odstranění pažení a rozepření stěn rýh pro podzemní vedení s uložením materiálu na vzdálenost do 3 m od kraje výkopu příložné, hloubky do 2 m</t>
  </si>
  <si>
    <t>151101103</t>
  </si>
  <si>
    <t>Zřízení pažení a rozepření stěn rýh pro podzemní vedení příložné pro jakoukoliv mezerovitost, hloubky do 8 m</t>
  </si>
  <si>
    <t>5*6,6*2+5*3,6*2</t>
  </si>
  <si>
    <t>151101113</t>
  </si>
  <si>
    <t>Odstranění pažení a rozepření stěn rýh pro podzemní vedení s uložením materiálu na vzdálenost do 3 m od kraje výkopu příložné, hloubky přes 4 do 8 m</t>
  </si>
  <si>
    <t>0,9*0,1*94</t>
  </si>
  <si>
    <t>871273121</t>
  </si>
  <si>
    <t>Montáž kanalizačního potrubí z plastů z tvrdého PVC těsněných gumovým kroužkem v otevřeném výkopu ve sklonu do 20 % DN 125</t>
  </si>
  <si>
    <t>28611129</t>
  </si>
  <si>
    <t>trubka kanalizační PVC DN 125x5000mm SN4</t>
  </si>
  <si>
    <t>63,1067961165049*1,03 "Přepočtené koeficientem množství</t>
  </si>
  <si>
    <t>871313121</t>
  </si>
  <si>
    <t>Montáž kanalizačního potrubí z plastů z tvrdého PVC těsněných gumovým kroužkem v otevřeném výkopu ve sklonu do 20 % DN 160</t>
  </si>
  <si>
    <t>28611165</t>
  </si>
  <si>
    <t>trubka kanalizační PVC DN 160x3000mm SN8</t>
  </si>
  <si>
    <t>26,2135922330097*1,03 "Přepočtené koeficientem množství</t>
  </si>
  <si>
    <t>28611164</t>
  </si>
  <si>
    <t>trubka kanalizační PVC DN 160x1000mm SN8</t>
  </si>
  <si>
    <t>1,94174757281553*1,03 "Přepočtené koeficientem množství</t>
  </si>
  <si>
    <t>892271111</t>
  </si>
  <si>
    <t>Tlakové zkoušky vodou na potrubí DN 100 nebo 125</t>
  </si>
  <si>
    <t>892351111</t>
  </si>
  <si>
    <t>Tlakové zkoušky vodou na potrubí DN 150 nebo 200</t>
  </si>
  <si>
    <t>892372111</t>
  </si>
  <si>
    <t>Tlakové zkoušky vodou zabezpečení konců potrubí při tlakových zkouškách DN do 300</t>
  </si>
  <si>
    <t>2+2</t>
  </si>
  <si>
    <t>894812202</t>
  </si>
  <si>
    <t>Revizní a čistící šachta z polypropylenu PP pro hladké trouby DN 425 šachtové dno (DN šachty / DN trubního vedení) DN 425/150 průtočné 30°,60°,90°</t>
  </si>
  <si>
    <t>894812203</t>
  </si>
  <si>
    <t>Revizní a čistící šachta z polypropylenu PP pro hladké trouby DN 425 šachtové dno (DN šachty / DN trubního vedení) DN 425/150 s přítokem tvaru T</t>
  </si>
  <si>
    <t>894812231</t>
  </si>
  <si>
    <t>Revizní a čistící šachta z polypropylenu PP pro hladké trouby DN 425 roura šachtová korugovaná bez hrdla, světlé hloubky 1500 mm</t>
  </si>
  <si>
    <t>8+2</t>
  </si>
  <si>
    <t>894812241</t>
  </si>
  <si>
    <t>Revizní a čistící šachta z polypropylenu PP pro hladké trouby DN 425 roura šachtová korugovaná teleskopická (včetně těsnění) 375 mm</t>
  </si>
  <si>
    <t>894812257</t>
  </si>
  <si>
    <t>Revizní a čistící šachta z polypropylenu PP pro hladké trouby DN 425 poklop plastový (pro třídu zatížení) pochůzí (A15)</t>
  </si>
  <si>
    <t>894812262</t>
  </si>
  <si>
    <t>Revizní a čistící šachta z polypropylenu PP pro hladké trouby DN 425 poklop litinový (pro třídu zatížení) plný do teleskopické trubky (D400)</t>
  </si>
  <si>
    <t>895972132</t>
  </si>
  <si>
    <t>Montáž vsakovací nádrže z boxů 1200x600x600mm včetně revizních šachet</t>
  </si>
  <si>
    <t>WVN.LF200000W</t>
  </si>
  <si>
    <t>Akumulační box - s revizí (1200x600x600mm)</t>
  </si>
  <si>
    <t>WVN.LF200650W</t>
  </si>
  <si>
    <t>Šachtový adaptér (425/315) - Q-Bic</t>
  </si>
  <si>
    <t>WVN.LF200700W</t>
  </si>
  <si>
    <t>Vstupní hrdlo 160/315</t>
  </si>
  <si>
    <t>WVN.LF200800W</t>
  </si>
  <si>
    <t>Spojka - klip</t>
  </si>
  <si>
    <t>WVN.LF200400W</t>
  </si>
  <si>
    <t>Záslepka (35 kPa)</t>
  </si>
  <si>
    <t>894812251</t>
  </si>
  <si>
    <t>Revizní a čistící šachta z polypropylenu PP pro hladké trouby DN 425 poklop betonový (pro třídu zatížení) s betonovým konusem (B125)</t>
  </si>
  <si>
    <t>619996145</t>
  </si>
  <si>
    <t>Ochrana stavebních konstrukcí, montáž geotextílie</t>
  </si>
  <si>
    <t>69311107</t>
  </si>
  <si>
    <t>geotextilie 250g/m2 pro akumulační box</t>
  </si>
  <si>
    <t>998276101</t>
  </si>
  <si>
    <t>Přesun hmot pro trubní vedení hloubené z trub z plastických hmot nebo sklolaminátových pro vodovody nebo kanalizace v otevřeném výkopu dopravní vzdálenost do 15 m</t>
  </si>
  <si>
    <t>82,249</t>
  </si>
  <si>
    <t>SO 05 - SPLAŠKOVÁ KANALIZACE</t>
  </si>
  <si>
    <t>0,9*1,9*79</t>
  </si>
  <si>
    <t>0,9*0,6*79</t>
  </si>
  <si>
    <t>0,9*1,3*79</t>
  </si>
  <si>
    <t>0,9*0,5*79</t>
  </si>
  <si>
    <t>35,55*1,6</t>
  </si>
  <si>
    <t>1,9*79*2</t>
  </si>
  <si>
    <t>0,9*0,1*79</t>
  </si>
  <si>
    <t>871353121</t>
  </si>
  <si>
    <t>Montáž kanalizačního potrubí z plastů z tvrdého PVC těsněných gumovým kroužkem v otevřeném výkopu ve sklonu do 20 % DN 200</t>
  </si>
  <si>
    <t>28611169</t>
  </si>
  <si>
    <t>trubka kanalizační PVC DN 200x5000mm SN8</t>
  </si>
  <si>
    <t>72,8155339805825*1,03 "Přepočtené koeficientem množství</t>
  </si>
  <si>
    <t>28611167</t>
  </si>
  <si>
    <t>trubka kanalizační PVC DN 200x1000mm SN8</t>
  </si>
  <si>
    <t>3,88349514563107*1,03 "Přepočtené koeficientem množství</t>
  </si>
  <si>
    <t>894812206</t>
  </si>
  <si>
    <t>Revizní a čistící šachta z polypropylenu PP pro hladké trouby DN 425 šachtové dno (DN šachty / DN trubního vedení) DN 425/200 průtočné 30°,60°,90°</t>
  </si>
  <si>
    <t>894812316</t>
  </si>
  <si>
    <t>Revizní a čistící šachta z PP typ DN 600/200 šachtové dno průtočné 30°, 60°, 90°</t>
  </si>
  <si>
    <t>894812332</t>
  </si>
  <si>
    <t>Revizní a čistící šachta z polypropylenu PP pro hladké trouby DN 600 roura šachtová korugovaná, světlé hloubky 2 000 mm</t>
  </si>
  <si>
    <t>894812357</t>
  </si>
  <si>
    <t>Revizní a čistící šachta z polypropylenu PP pro hladké trouby DN 600 poklop (mříž) litinový pro třídu zatížení B125 s teleskopickým adaptérem</t>
  </si>
  <si>
    <t>WVN.IF262000W</t>
  </si>
  <si>
    <t>SPOJKA "IN SITU" 200</t>
  </si>
  <si>
    <t>WVN.IF272000W</t>
  </si>
  <si>
    <t>VRTÁK PRO SPOJKU IN SITU 200</t>
  </si>
  <si>
    <t>589425020</t>
  </si>
  <si>
    <t>směs pro asfaltový beton střednězrnný modifikovaný vrstva obrusná PMB 25/55-60 do 11 mm tř. 1</t>
  </si>
  <si>
    <t>(9*0,9*0,2)*2,5</t>
  </si>
  <si>
    <t>111625500</t>
  </si>
  <si>
    <t>asfaltová emulze spojovací</t>
  </si>
  <si>
    <t>965042241</t>
  </si>
  <si>
    <t>Bourání mazanin betonových nebo z litého asfaltu tl. přes 100 mm, plochy přes 4 m2</t>
  </si>
  <si>
    <t>9*0,9*0,2</t>
  </si>
  <si>
    <t>977311114</t>
  </si>
  <si>
    <t>Řezání stávajících asfaltových povrchů bez vyztužení hloubky do 200 mm</t>
  </si>
  <si>
    <t>9*2</t>
  </si>
  <si>
    <t>3,564</t>
  </si>
  <si>
    <t>64,225</t>
  </si>
  <si>
    <t>SO 06 - PŘÍPOJKA VODY</t>
  </si>
  <si>
    <t>0,9*1,5*99</t>
  </si>
  <si>
    <t>0,9*0,4*99</t>
  </si>
  <si>
    <t>0,9*1,1*99</t>
  </si>
  <si>
    <t>0,9*0,3*99</t>
  </si>
  <si>
    <t>26,730*1,6</t>
  </si>
  <si>
    <t>1,5*99*2</t>
  </si>
  <si>
    <t>0,9*0,1*99</t>
  </si>
  <si>
    <t>871181141</t>
  </si>
  <si>
    <t>Montáž vodovodního potrubí z plastů v otevřeném výkopu z polyetylenu PE 100 svařovaných na tupo SDR 11/PN16 D 50 x 4,6 mm</t>
  </si>
  <si>
    <t>28613172</t>
  </si>
  <si>
    <t>potrubí vodovodní PE100 SDR11 se signalizační vrstvou 100m 50x4,6mm</t>
  </si>
  <si>
    <t>97,5369458128079*1,015 "Přepočtené koeficientem množství</t>
  </si>
  <si>
    <t>871263121</t>
  </si>
  <si>
    <t>Montáž kanalizačního potrubí z plastů z tvrdého PVC těsněných gumovým kroužkem v otevřeném výkopu ve sklonu do 20 % DN 110</t>
  </si>
  <si>
    <t>28611116</t>
  </si>
  <si>
    <t>trubka kanalizační PVC DN 110x5000mm SN4</t>
  </si>
  <si>
    <t>877321126</t>
  </si>
  <si>
    <t>Montáž tvarovek na vodovodním plastovém potrubí z polyetylenu PE 100</t>
  </si>
  <si>
    <t>286140570</t>
  </si>
  <si>
    <t>navrtávací pas č.3810 DN80 ZAK46</t>
  </si>
  <si>
    <t>422211470</t>
  </si>
  <si>
    <t>rohový ventil 3161 ZAK46-46</t>
  </si>
  <si>
    <t>422214240</t>
  </si>
  <si>
    <t>přechodka ISO 50 ZAK46</t>
  </si>
  <si>
    <t>422913520</t>
  </si>
  <si>
    <t>poklop litinový typ - šoupátkový</t>
  </si>
  <si>
    <t>42291054</t>
  </si>
  <si>
    <t>souprava zemní pro navrtávací pas se šoupátkem Rd 2,0m</t>
  </si>
  <si>
    <t>38821464</t>
  </si>
  <si>
    <t>vodoměr domovní na studenou vodu vícevtokový mokroběžný G5/4"x150mm Qn 6</t>
  </si>
  <si>
    <t>899721111</t>
  </si>
  <si>
    <t>Signalizační vodič na potrubí PVC DN do 150 mm</t>
  </si>
  <si>
    <t>899722113</t>
  </si>
  <si>
    <t>Krytí potrubí z plastů výstražnou fólií z PVC šířky 34cm</t>
  </si>
  <si>
    <t>893811113</t>
  </si>
  <si>
    <t>Osazení vodoměrné šachty z polypropylenu PP samonosné COMPOZIT HUTIRA BRNO</t>
  </si>
  <si>
    <t>562305550</t>
  </si>
  <si>
    <t>šachta vodoměrná samonosná COMPOZIT HUTIRA BRNO</t>
  </si>
  <si>
    <t>SO 07 - TERÉNNÍ A SADOVÉ ÚPRAVY</t>
  </si>
  <si>
    <t>HSV - HSV</t>
  </si>
  <si>
    <t xml:space="preserve">    A - Výsadba stromů, keřů</t>
  </si>
  <si>
    <t xml:space="preserve">    A1 - Rostlinný materiál</t>
  </si>
  <si>
    <t xml:space="preserve">    B - Založení trávníkových ploch</t>
  </si>
  <si>
    <t xml:space="preserve">    C - Dokončovací a rozvojová péče - dřeviny, 2 roky</t>
  </si>
  <si>
    <t xml:space="preserve">    C1 - Stromy</t>
  </si>
  <si>
    <t xml:space="preserve">    C2 - Keře a keřové skupiny</t>
  </si>
  <si>
    <t xml:space="preserve">    D - Dokončovací a rozvojová péče - trávníkové plochy, 2 roky</t>
  </si>
  <si>
    <t>A</t>
  </si>
  <si>
    <t>Výsadba stromů, keřů</t>
  </si>
  <si>
    <t>18310-1211</t>
  </si>
  <si>
    <t>Hl. jamek s vým. na 50 % v rov. obj. do 0,01 m2</t>
  </si>
  <si>
    <t>18310-1212</t>
  </si>
  <si>
    <t>Hl. jamek s vým. na 50 % v rov. obj. do 0,02 m3</t>
  </si>
  <si>
    <t>18310-1213</t>
  </si>
  <si>
    <t>Hl. jamek s vým. na 50 % v rov. obj. do 0,05 m3</t>
  </si>
  <si>
    <t>18310-1214</t>
  </si>
  <si>
    <t>Hl. jamek s vým. na 50 % v rov. obj. do 0,125 m3</t>
  </si>
  <si>
    <t>18310-1215</t>
  </si>
  <si>
    <t>Hl. jamek s vým. na 50 % v rov. obj. do 0,40 m3</t>
  </si>
  <si>
    <t>18320-5141</t>
  </si>
  <si>
    <t>Založ. záh. v rov. na starém trávníku</t>
  </si>
  <si>
    <t>18410-2111</t>
  </si>
  <si>
    <t>Výsadba dř. s bal. v rov. při prům. do 200 mm</t>
  </si>
  <si>
    <t>18410-2113</t>
  </si>
  <si>
    <t>Výsadba dř. s bal. v rov. při prům. do 400 mm</t>
  </si>
  <si>
    <t>18410-2115</t>
  </si>
  <si>
    <t>Výsadba dř. s bal. v rov. při prům. do 600 mm</t>
  </si>
  <si>
    <t>18320-4115</t>
  </si>
  <si>
    <t>Výsadba květin hrnkovaných do 120 mm</t>
  </si>
  <si>
    <t>18490-1111</t>
  </si>
  <si>
    <t>Osazení kůlů, délky do 2 m</t>
  </si>
  <si>
    <t>18420-2112</t>
  </si>
  <si>
    <t>Ukotvení dř. při prům. kůlů do 100 mm při d. do 3 m</t>
  </si>
  <si>
    <t>18450-1114</t>
  </si>
  <si>
    <t>Zhotovení obalu kmene z juty ve dvou vrstvách v rov.</t>
  </si>
  <si>
    <t>18480-2111</t>
  </si>
  <si>
    <t>Chemické odplevelení před zal. v rov. postřikem</t>
  </si>
  <si>
    <t>18492-1096</t>
  </si>
  <si>
    <t>Mulčování při tl. do 150 mm v rov.</t>
  </si>
  <si>
    <t>18580-2114</t>
  </si>
  <si>
    <t>Hnojení umělým hnojivem v rov. k jednotl. rostlinám</t>
  </si>
  <si>
    <t>18580-4311</t>
  </si>
  <si>
    <t>Zalití rostlin do 20 m2 (100l/1 strom)</t>
  </si>
  <si>
    <t>18580-4312</t>
  </si>
  <si>
    <t>Zalití rostlin přes 20 m2 (20l/1m2)</t>
  </si>
  <si>
    <t>16230-1102</t>
  </si>
  <si>
    <t>Vodor. přem. výkopku z h. 1-4 do 1000 m</t>
  </si>
  <si>
    <t>16710-1101</t>
  </si>
  <si>
    <t>Nakládání výkopku, množství do 100 m3, z h. 1-4</t>
  </si>
  <si>
    <t>99823-1311</t>
  </si>
  <si>
    <t>Přesun pro sadovnické úpravy do 5000 m</t>
  </si>
  <si>
    <t>Pol1</t>
  </si>
  <si>
    <t>Kůra drcená (vrstva 10-15 cm)</t>
  </si>
  <si>
    <t>Poznámka k položce:_x000D_
Poznámka k položce: Ztratné 3% (x 1,03)</t>
  </si>
  <si>
    <t>Pol2</t>
  </si>
  <si>
    <t>Totální herbicid  (10l/ha)</t>
  </si>
  <si>
    <t>l</t>
  </si>
  <si>
    <t>Pol3</t>
  </si>
  <si>
    <t>Tabletové hnojivo (např. Silvamix)</t>
  </si>
  <si>
    <t>Pol4</t>
  </si>
  <si>
    <t>Kůly frézované 3m</t>
  </si>
  <si>
    <t>Poznámka k položce:_x000D_
Poznámka k položce: Ztratné 1% (x 1,01)</t>
  </si>
  <si>
    <t>Pol5</t>
  </si>
  <si>
    <t>Kůly frézované 2m</t>
  </si>
  <si>
    <t>Pol6</t>
  </si>
  <si>
    <t>Úvazky a spojovací materiál</t>
  </si>
  <si>
    <t>Pol7</t>
  </si>
  <si>
    <t>Jutová tkanina</t>
  </si>
  <si>
    <t>Pol8</t>
  </si>
  <si>
    <t>Substrát - výměna do jamek</t>
  </si>
  <si>
    <t>Poznámka k položce:_x000D_
Poznámka k položce: Celkem specifikace</t>
  </si>
  <si>
    <t>Rostlinný materiál</t>
  </si>
  <si>
    <t>POM</t>
  </si>
  <si>
    <t>Picea omorika smrk omorika v. 175-200</t>
  </si>
  <si>
    <t>PMM</t>
  </si>
  <si>
    <t>Pinus mugo var. mughus borovice kleč v. 20-30</t>
  </si>
  <si>
    <t>PIS</t>
  </si>
  <si>
    <t>Pinus sylvestris borovice lesní v. 175-200</t>
  </si>
  <si>
    <t>TSC</t>
  </si>
  <si>
    <t>Tsuga canadiensis v. 100-150</t>
  </si>
  <si>
    <t>ACA</t>
  </si>
  <si>
    <t>Acer campestre javor babyka o.k. 14-16</t>
  </si>
  <si>
    <t>APL</t>
  </si>
  <si>
    <t>Acer platanoides javor mléčný o.k. 14-16</t>
  </si>
  <si>
    <t>BET</t>
  </si>
  <si>
    <t>Betula pendula bříza bělokorá o.k. 12-14</t>
  </si>
  <si>
    <t>BPY</t>
  </si>
  <si>
    <t>Betula pendula 'Youngii' bříza bělokorá (výška kmene min. 2m) o.k.10-12</t>
  </si>
  <si>
    <t>CAR</t>
  </si>
  <si>
    <t>Carpinus betulus habr obecný o.k. 14-16</t>
  </si>
  <si>
    <t>TIL</t>
  </si>
  <si>
    <t>Tilia cordata lípa srdčitá o.k. 14-16</t>
  </si>
  <si>
    <t>COA</t>
  </si>
  <si>
    <t>Cornus alba svída bílá v. 40-60</t>
  </si>
  <si>
    <t>CST</t>
  </si>
  <si>
    <t>Cornus stolonifera svída výběžkatá v. 40-60</t>
  </si>
  <si>
    <t>CDS</t>
  </si>
  <si>
    <t>Cotoneaster dammeri 'Skogholm' skalník Dammerův v. 20-30</t>
  </si>
  <si>
    <t>EFE</t>
  </si>
  <si>
    <t>Euonymus fortunei 'Emerald'n Gold' brslen Fortunův v. 20-30</t>
  </si>
  <si>
    <t>FOR</t>
  </si>
  <si>
    <t>Forsythia x intermedia zlatice prostřední v. 40-60</t>
  </si>
  <si>
    <t>FOM</t>
  </si>
  <si>
    <t>Forsythia x intermedia 'Maluch' zlatice prostřední v. 30-40</t>
  </si>
  <si>
    <t>SBE</t>
  </si>
  <si>
    <t>Spiraea betulifolia tavolník břízolistý v. 20-30</t>
  </si>
  <si>
    <t>SJA</t>
  </si>
  <si>
    <t>Spiraea japonica 'Little Princess' tavolník japonský v. 20-30</t>
  </si>
  <si>
    <t>SNI</t>
  </si>
  <si>
    <t>Spiraea nipponica ´Snowmound´ tavolník nipponský v. 30-40</t>
  </si>
  <si>
    <t>SBU</t>
  </si>
  <si>
    <t>Spiraea x bumalda tavolník nízký v. 30-40</t>
  </si>
  <si>
    <t>SCG</t>
  </si>
  <si>
    <t>Spiraea x cinerea ´Grefsheim´ tavolník popelavý v. 30-40</t>
  </si>
  <si>
    <t>SVH</t>
  </si>
  <si>
    <t>Spiraea x vanhouttei tavolník van Houtteův v. 40-60</t>
  </si>
  <si>
    <t>SYR</t>
  </si>
  <si>
    <t>Syringa vulgaris šeřík obecný v.100-125</t>
  </si>
  <si>
    <t>WEI</t>
  </si>
  <si>
    <t>Weigela hybrida vajgélie křížená v. 40-60</t>
  </si>
  <si>
    <t>GED</t>
  </si>
  <si>
    <t>Geranium dalmaticum kakost dalmatský</t>
  </si>
  <si>
    <t>B</t>
  </si>
  <si>
    <t>Založení trávníkových ploch</t>
  </si>
  <si>
    <t>18040-2111</t>
  </si>
  <si>
    <t>Zal. trávníku parkového výsevem v rov. (1160+875)</t>
  </si>
  <si>
    <t>18200-1111</t>
  </si>
  <si>
    <t>Ploš. úpr. ter. v h. 1-4 při ner. do +-100mm v rov.</t>
  </si>
  <si>
    <t>18200-1111.1</t>
  </si>
  <si>
    <t>Ploš. úpr. ter. v h. 1-4 při ner. do +-300mm v rov.</t>
  </si>
  <si>
    <t>18340-3111</t>
  </si>
  <si>
    <t>Obdělání půdy nakopáním v rov. 20%</t>
  </si>
  <si>
    <t>18340-3114</t>
  </si>
  <si>
    <t>Obdělání půdy kultivátorováním v rov.</t>
  </si>
  <si>
    <t>18340-3153</t>
  </si>
  <si>
    <t>Obdělání půdy hrabáním v rov.</t>
  </si>
  <si>
    <t>18340-3161</t>
  </si>
  <si>
    <t>Obdělání půdy válením v rov.</t>
  </si>
  <si>
    <t>18580-2113</t>
  </si>
  <si>
    <t>Hnojení umělým hnojivem v rov. na široko</t>
  </si>
  <si>
    <t>Pol9</t>
  </si>
  <si>
    <t>Travní semeno - parková směs  (30g/1 m2)</t>
  </si>
  <si>
    <t>Pol10</t>
  </si>
  <si>
    <t>Minerální hnojivo - např. NPK   (30 g/m2)</t>
  </si>
  <si>
    <t>q</t>
  </si>
  <si>
    <t>C</t>
  </si>
  <si>
    <t>Dokončovací a rozvojová péče - dřeviny, 2 roky</t>
  </si>
  <si>
    <t>C1</t>
  </si>
  <si>
    <t>Stromy</t>
  </si>
  <si>
    <t>18480-1121</t>
  </si>
  <si>
    <t>Ošetření dř. soliterních v rov. 2x</t>
  </si>
  <si>
    <t>18580-4312.1</t>
  </si>
  <si>
    <t>Zalití rostlin nad 20 m2 (80-100l/1 strom) 10x</t>
  </si>
  <si>
    <t>Poznámka k položce:_x000D_
Poznámka k položce: Celkem</t>
  </si>
  <si>
    <t>Pol11</t>
  </si>
  <si>
    <t>Minerální hnojivo  - např. NPK   (100 g/ks)  1x</t>
  </si>
  <si>
    <t>C2</t>
  </si>
  <si>
    <t>Keře a keřové skupiny</t>
  </si>
  <si>
    <t>18480-1131</t>
  </si>
  <si>
    <t>Ošetření dř. ve skupinách v rov. 2x</t>
  </si>
  <si>
    <t>18580-4312.2</t>
  </si>
  <si>
    <t>Zalití rostlin přes 20 m2 (10-20l/m2) 10x</t>
  </si>
  <si>
    <t>Pol12</t>
  </si>
  <si>
    <t>Minerální hnojivo - např. NPK   (30 g/m2)  1x</t>
  </si>
  <si>
    <t>Dokončovací a rozvojová péče - trávníkové plochy, 2 roky</t>
  </si>
  <si>
    <t>18480-2611</t>
  </si>
  <si>
    <t>Chemické odplevel.po zal. kult. postřikem naširoko 1x</t>
  </si>
  <si>
    <t>18580-2113.1</t>
  </si>
  <si>
    <t>Hnojení umělým hnojivem v rov. na široko 3x</t>
  </si>
  <si>
    <t>Pol13</t>
  </si>
  <si>
    <t>Minerální hnojivo - např. NPK   (30 g/m2)  2x</t>
  </si>
  <si>
    <t>Pol14</t>
  </si>
  <si>
    <t>Dusíkaté hnojivo - např. ledek (5 g dusíku/m2)  1x</t>
  </si>
  <si>
    <t>Pol15</t>
  </si>
  <si>
    <t>Selektivní herbicid  - např. Lontrel  (1l/ha)</t>
  </si>
  <si>
    <t>Pol16</t>
  </si>
  <si>
    <t>Selektivní herbicid - např. Starane  (1l/ha)</t>
  </si>
  <si>
    <t>SO 08 - OPLOCENÍ</t>
  </si>
  <si>
    <t>131111333</t>
  </si>
  <si>
    <t>Vrtání jamek ručním motorovým vrtákem průměru přes 200 do 300 mm</t>
  </si>
  <si>
    <t>1453636810</t>
  </si>
  <si>
    <t xml:space="preserve">Poznámka k souboru cen:_x000D_
1. Ceny -1321 až -1323 jsou určeny pro vrtání ručním vrtákem v hlinitých a hlinitopísčitých horninách bez příměsí kamenů._x000D_
2. Množství měrných jednotek se určuje v m délky vrtu._x000D_
</t>
  </si>
  <si>
    <t>32*0,8</t>
  </si>
  <si>
    <t>131251100</t>
  </si>
  <si>
    <t>Hloubení nezapažených jam a zářezů strojně s urovnáním dna do předepsaného profilu a spádu v hornině třídy těžitelnosti I skupiny 3 do 20 m3</t>
  </si>
  <si>
    <t>-317572599</t>
  </si>
  <si>
    <t>0,5*0,5*1*2</t>
  </si>
  <si>
    <t>162211311</t>
  </si>
  <si>
    <t>Vodorovné přemístění výkopku nebo sypaniny stavebním kolečkem s naložením a vyprázdněním kolečka na hromady nebo do dopravního prostředku na vzdálenost do 10 m z horniny třídy těžitelnosti I, skupiny 1 až 3</t>
  </si>
  <si>
    <t>1256708719</t>
  </si>
  <si>
    <t>32*0,8*0,15*0,15*3,14</t>
  </si>
  <si>
    <t>0,5</t>
  </si>
  <si>
    <t>162211319</t>
  </si>
  <si>
    <t>Vodorovné přemístění výkopku nebo sypaniny stavebním kolečkem s naložením a vyprázdněním kolečka na hromady nebo do dopravního prostředku na vzdálenost do 10 m Příplatek za každých dalších 10 m k ceně -1311</t>
  </si>
  <si>
    <t>-1266059889</t>
  </si>
  <si>
    <t>2,309*9 'Přepočtené koeficientem množství</t>
  </si>
  <si>
    <t>171211101</t>
  </si>
  <si>
    <t>Uložení sypanin do násypů ručně s rozprostřením sypaniny ve vrstvách a s hrubým urovnáním nezhutněných jakékoliv třídy těžitelnosti</t>
  </si>
  <si>
    <t>326935972</t>
  </si>
  <si>
    <t xml:space="preserve">Poznámka k souboru cen:_x000D_
1. Ceny lze použít i pro uložení sypaniny s předepsaným zhutněním na trvalé skládky, do koryt vodotečí a do prohlubní terénu._x000D_
2. Cenu 21-1101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nelze použít:_x000D_
a) pro uložení sypaniny do hrází; uložení netříděné sypaniny do hrází se oceňuje cenami souboru cen 171 uložení netříděných sypanin do hrází,_x000D_
b) pro uložení sypaniny do ochranných valů nebo těch jejich částí, jejichž šířka u paty konstrukce je menší než 3 m. Toto uložení se oceňuje cenami souboru cen 175 Obsyp objektů._x000D_
</t>
  </si>
  <si>
    <t>338171123</t>
  </si>
  <si>
    <t>Montáž sloupků a vzpěr plotových ocelových trubkových nebo profilovaných výšky do 2,60 m se zabetonováním do 0,08 m3 do připravených jamek</t>
  </si>
  <si>
    <t>-927790071</t>
  </si>
  <si>
    <t xml:space="preserve">Poznámka k souboru cen:_x000D_
1. Ceny lze použít i pro zalití (zabetonování) vzpěr rohových sloupků._x000D_
2. V cenách nejsou započteny náklady na:_x000D_
a) sloupky a vzpěry, toto se oceňuje ve specifikaci,_x000D_
b) vrtání jamek, tyto se oceňují souborem cen 131 1.-13.. - Vrtání jamek pro plotové sloupky tohoto katalogu._x000D_
3. Výškou sloupku se rozumí jeho délka před osazením._x000D_
4. V cenách 338 17-1115 a -1125 je pevným podkladem myšlena stávající podezdívka nebo podhrabová deska._x000D_
5. Montáž pletiva se oceňuje cenami souboru cen 348 17 Osazení oplocení._x000D_
6. V cenách osazování do zemního vrutu je započten i štěrk fixující sloupek._x000D_
</t>
  </si>
  <si>
    <t>55342263.1</t>
  </si>
  <si>
    <t>sloupek plotový Pz a PVC 2450/60x1,5mm</t>
  </si>
  <si>
    <t>163970562</t>
  </si>
  <si>
    <t>338171123.1</t>
  </si>
  <si>
    <t>Montáž sloupků a vzpěr plotových ocelových trubkových nebo profilovaných výšky do 2,60 m se zabetonováním do 0,225 m3 do připravených jamek</t>
  </si>
  <si>
    <t>1389058416</t>
  </si>
  <si>
    <t>55342185</t>
  </si>
  <si>
    <t>plotový profilovaný sloupek D 60-70mm dl 2,0-2,5m pro pletivo v návinu povrchová úprava Pz a komaxit</t>
  </si>
  <si>
    <t>-373726287</t>
  </si>
  <si>
    <t>348101220</t>
  </si>
  <si>
    <t>Osazení vrat a vrátek k oplocení na sloupky ocelové, plochy jednotlivě přes 2 do 4 m2</t>
  </si>
  <si>
    <t>-736745005</t>
  </si>
  <si>
    <t xml:space="preserve">Poznámka k souboru cen:_x000D_
1. V cenách jsou započteny i náklady na montážní materiál. Jedná se o drobný materiál, proto není v kalkulaci jmenovitě uveden. Tento materiál je součásti výrobní režie._x000D_
2. V cenách nejsou započteny náklady na dodávku vrat a vrátek; tyto se oceňují ve specifikaci._x000D_
</t>
  </si>
  <si>
    <t>55342335.1</t>
  </si>
  <si>
    <t>branka plotová jednokřídlá Pz s PVC vrstvou 1200x1730mm</t>
  </si>
  <si>
    <t>-1097207368</t>
  </si>
  <si>
    <t>348121211</t>
  </si>
  <si>
    <t>Osazení podhrabových desek na ocelové sloupky, délky desek do 2 m</t>
  </si>
  <si>
    <t>-1335257786</t>
  </si>
  <si>
    <t xml:space="preserve">Poznámka k souboru cen:_x000D_
1. V cenách jsou započteny i náklady na:_x000D_
2. montážní materiál. Jedná se o drobný materiál, proto není v kalkulaci jmenovitě uveden. Tento materiál je součásti výrobní režie,_x000D_
3. montáž a dodávku držáků desek._x000D_
4. V cenách nejsou započteny náklady na dodávku desky; tyto se oceňují ve specifikaci._x000D_
</t>
  </si>
  <si>
    <t>59233119.1</t>
  </si>
  <si>
    <t>deska plotová betonová 850-1030x50x300mm</t>
  </si>
  <si>
    <t>-1258685140</t>
  </si>
  <si>
    <t>59232545.1</t>
  </si>
  <si>
    <t>držák podhrabové desky typ H pro sloupek D 60-70mm výšky 300mm průběžný povrchová úprava žárový zinek+PVC</t>
  </si>
  <si>
    <t>1544853225</t>
  </si>
  <si>
    <t>59232550.1</t>
  </si>
  <si>
    <t>držák podhrabové desky typ U výšky 300mm koncový povrchová úprava žárový zinek+PVC</t>
  </si>
  <si>
    <t>1624203858</t>
  </si>
  <si>
    <t>348121221</t>
  </si>
  <si>
    <t>Osazení podhrabových desek na ocelové sloupky, délky desek přes 2 do 3 m</t>
  </si>
  <si>
    <t>-1453058496</t>
  </si>
  <si>
    <t>59233120.1</t>
  </si>
  <si>
    <t>deska plotová betonová 2450x50x300mm</t>
  </si>
  <si>
    <t>835600880</t>
  </si>
  <si>
    <t>348401120</t>
  </si>
  <si>
    <t>Montáž oplocení z pletiva strojového s napínacími dráty do 1,6 m</t>
  </si>
  <si>
    <t>955362951</t>
  </si>
  <si>
    <t xml:space="preserve">Poznámka k souboru cen:_x000D_
1. V cenách nejsou započteny náklady na dodávku pletiva a drátů, tyto se oceňují ve specifikaci._x000D_
</t>
  </si>
  <si>
    <t>68,9+162,5</t>
  </si>
  <si>
    <t>31327512</t>
  </si>
  <si>
    <t>pletivo drátěné plastifikované se čtvercovými oky 55/2,5mm v 1500mm</t>
  </si>
  <si>
    <t>-1456523312</t>
  </si>
  <si>
    <t>15619100</t>
  </si>
  <si>
    <t>drát poplastovaný kruhový napínací 2,5/3,5mm</t>
  </si>
  <si>
    <t>303307150</t>
  </si>
  <si>
    <t>231,4*3,15 'Přepočtené koeficientem množství</t>
  </si>
  <si>
    <t>961044111</t>
  </si>
  <si>
    <t>Bourání základů z betonu prostého</t>
  </si>
  <si>
    <t>-1042303219</t>
  </si>
  <si>
    <t>1,2*0,5*1,2*2</t>
  </si>
  <si>
    <t>962032241</t>
  </si>
  <si>
    <t>Bourání zdiva nadzákladového z cihel nebo tvárnic z cihel pálených nebo vápenopískových, na maltu cementovou, objemu přes 1 m3</t>
  </si>
  <si>
    <t>-222487256</t>
  </si>
  <si>
    <t xml:space="preserve">Poznámka k souboru cen:_x000D_
1. Bourání pilířů o průřezu přes 0,36 m2 se oceňuje příslušnými cenami -2230, -2231, -2240, -2241,-2253 a -2254 jako bourání zdiva nadzákladového cihelného._x000D_
</t>
  </si>
  <si>
    <t>1,2*0,5*1,7*2</t>
  </si>
  <si>
    <t>966071711</t>
  </si>
  <si>
    <t>Bourání plotových sloupků a vzpěr ocelových trubkových nebo profilovaných výšky do 2,50 m zabetonovaných</t>
  </si>
  <si>
    <t>1315971865</t>
  </si>
  <si>
    <t xml:space="preserve">Poznámka k souboru cen:_x000D_
1. V cenách jsou započteny i náklady na odklizení materiálu na vzdálenost do 20 m nebo naložení na dopravní prostředek._x000D_
</t>
  </si>
  <si>
    <t>966071821</t>
  </si>
  <si>
    <t>Rozebrání oplocení z pletiva drátěného se čtvercovými oky, výšky do 1,6 m</t>
  </si>
  <si>
    <t>992963184</t>
  </si>
  <si>
    <t xml:space="preserve">Poznámka k souboru cen:_x000D_
1. V cenách jsou započteny i náklady na odklizení materiálu na vzdálenost do 20 m nebo naložení na dopravní prostředek._x000D_
2. V cenách nejsou započteny náklady na demontáž sloupků._x000D_
</t>
  </si>
  <si>
    <t>69,5</t>
  </si>
  <si>
    <t>162,5</t>
  </si>
  <si>
    <t>966073812</t>
  </si>
  <si>
    <t>Rozebrání vrat a vrátek k oplocení plochy jednotlivě přes 6 do 10 m2</t>
  </si>
  <si>
    <t>-1030668042</t>
  </si>
  <si>
    <t>985112112</t>
  </si>
  <si>
    <t>Odsekání degradovaného betonu stěn, tloušťky přes 10 do 30 mm</t>
  </si>
  <si>
    <t>-47496652</t>
  </si>
  <si>
    <t xml:space="preserve">Poznámka k souboru cen:_x000D_
1. V ceně -2111 až -2133 jsou započteny i náklady na odstranění degradovaného betonu ručním pneumatickým kladivem s dočištěním k obnažení betonářské výztuže a jejím ručním očištěním._x000D_
</t>
  </si>
  <si>
    <t>90,514*0,1</t>
  </si>
  <si>
    <t>985112193</t>
  </si>
  <si>
    <t>Odsekání degradovaného betonu Příplatek k cenám za plochu do 10 m2 jednotlivě</t>
  </si>
  <si>
    <t>508188871</t>
  </si>
  <si>
    <t>985311113</t>
  </si>
  <si>
    <t>Reprofilace betonu sanačními maltami na cementové bázi ručně stěn, tloušťky přes 20 do 30 mm</t>
  </si>
  <si>
    <t>-114584064</t>
  </si>
  <si>
    <t xml:space="preserve">Poznámka k souboru cen:_x000D_
1. Ceny pro danou tloušťku jsou určeny pro nanášení sanačních malt v jakémkoliv počtu vrstev._x000D_
2. V cenách nejsou započteny náklady na:_x000D_
a) odstranění degradovaného betonu, které se oceňují cenami souborů cen 985 11-21 Odsekání degradovaného betonu a 985 12-1 Tryskání degradovaného betonu,_x000D_
b) očištění povrchu betonu, které se oceňují cenami souboru cen 985 13 Očištění ploch,_x000D_
c) ochranný nátěr povrchu reprofilovaného betonu, které se oceňují cenami souboru cen 985 32-4 Ochranný nátěr betonu,_x000D_
d) uzavírací stěrku; tyto náklady se oceňují cenami souboru cen 985 31-21 Stěrka k vyrovnání ploch reprofilovaného betonu,_x000D_
e) případné vyztužení reprofilovaných vrstev svařovanými sítěmi, které se oceňují cenami souboru cen 985 56-2 Výztuž stříkaného betonu ze svařovaných sítí._x000D_
</t>
  </si>
  <si>
    <t>985311912</t>
  </si>
  <si>
    <t>Reprofilace betonu sanačními maltami na cementové bázi ručně Příplatek k cenám za plochu do 10 m2 jednotlivě</t>
  </si>
  <si>
    <t>-1159832251</t>
  </si>
  <si>
    <t>985321111</t>
  </si>
  <si>
    <t>Ochranný nátěr betonářské výztuže 1 vrstva tloušťky 1 mm na cementové bázi stěn, líce kleneb a podhledů</t>
  </si>
  <si>
    <t>-540650107</t>
  </si>
  <si>
    <t xml:space="preserve">Poznámka k souboru cen:_x000D_
1. Množství měrných jednotek se určuje v m2 rozvinuté betonové plochy, na které se výztuž ošetřuje. Je uvažováno 10 bm výztuže na 1 m2 plochy._x000D_
</t>
  </si>
  <si>
    <t>985321912</t>
  </si>
  <si>
    <t>Ochranný nátěr betonářské výztuže Příplatek k cenám za plochu do 10 m2 jednotlivě</t>
  </si>
  <si>
    <t>-316798581</t>
  </si>
  <si>
    <t>985323111</t>
  </si>
  <si>
    <t>Spojovací můstek reprofilovaného betonu na cementové bázi, tloušťky 1 mm</t>
  </si>
  <si>
    <t>-387411419</t>
  </si>
  <si>
    <t>985323912</t>
  </si>
  <si>
    <t>Spojovací můstek reprofilovaného betonu Příplatek k cenám za plochu do 10 m2 jednotlivě</t>
  </si>
  <si>
    <t>-1571504798</t>
  </si>
  <si>
    <t>985324211</t>
  </si>
  <si>
    <t>Ochranný nátěr betonu akrylátový dvojnásobný s impregnací (OS-B)</t>
  </si>
  <si>
    <t>1561918633</t>
  </si>
  <si>
    <t>998232110</t>
  </si>
  <si>
    <t>Přesun hmot pro oplocení se svislou nosnou konstrukcí zděnou z cihel, tvárnic, bloků, popř. kovovou nebo dřevěnou vodorovná dopravní vzdálenost do 50 m, pro oplocení výšky do 3 m</t>
  </si>
  <si>
    <t>-1038912339</t>
  </si>
  <si>
    <t xml:space="preserve">Poznámka k souboru cen:_x000D_
1. Cenu -2111 lze použít i pro oplocení ze sloupků a dílců prefabrikovaných dřevěných, kovových nebo železobetonových_x000D_
</t>
  </si>
  <si>
    <t>783301303</t>
  </si>
  <si>
    <t>Příprava podkladu zámečnických konstrukcí před provedením nátěru odrezivění odrezovačem bezoplachovým</t>
  </si>
  <si>
    <t>-159642927</t>
  </si>
  <si>
    <t>783301313</t>
  </si>
  <si>
    <t>Příprava podkladu zámečnických konstrukcí před provedením nátěru odmaštění odmašťovačem ředidlovým</t>
  </si>
  <si>
    <t>421059233</t>
  </si>
  <si>
    <t>783306809</t>
  </si>
  <si>
    <t>Odstranění nátěrů ze zámečnických konstrukcí okartáčováním</t>
  </si>
  <si>
    <t>-236371015</t>
  </si>
  <si>
    <t>783314201</t>
  </si>
  <si>
    <t>Základní antikorozní nátěr zámečnických konstrukcí jednonásobný syntetický standardní</t>
  </si>
  <si>
    <t>-1402492537</t>
  </si>
  <si>
    <t>472356373</t>
  </si>
  <si>
    <t>1012724525</t>
  </si>
  <si>
    <t>22,792*2 'Přepočtené koeficientem množství</t>
  </si>
  <si>
    <t>783801203.1</t>
  </si>
  <si>
    <t>Příprava podkladu betonu před provedením nátěru okartáčování</t>
  </si>
  <si>
    <t>-1910565957</t>
  </si>
  <si>
    <t>VRN - VEDLEJŠÍ A OSTATNÍ NÁKLADY</t>
  </si>
  <si>
    <t>VRN - VRN</t>
  </si>
  <si>
    <t xml:space="preserve">    VRN11 - VEDLEJŠÍ NÁKLADY STAVBY</t>
  </si>
  <si>
    <t xml:space="preserve">    VRN91 - OSTATNÍ NÁKLADY STAVBY</t>
  </si>
  <si>
    <t>VRN11</t>
  </si>
  <si>
    <t>VEDLEJŠÍ NÁKLADY STAVBY</t>
  </si>
  <si>
    <t>VRN11-01</t>
  </si>
  <si>
    <t>Náklady zhotovitele související se zajištěním provozů nutných pro provádění díla - zařízení staveniště</t>
  </si>
  <si>
    <t>-254075211</t>
  </si>
  <si>
    <t xml:space="preserve">Poznámka k položce:_x000D_
(kancelářské/skladovací/sociální objekty, oplocení stavby, ostraha staveniště, kompletní vnitrostaveništní rozvody všech potřebných energií vč. jejich poplatků, zajištění podružných měření spotřeby) </t>
  </si>
  <si>
    <t>VRN11-02</t>
  </si>
  <si>
    <t>Náklady zhotovitele související se zajištěním provozů nutných pro provádění díla - ostatní zařízení a práce</t>
  </si>
  <si>
    <t>-34418906</t>
  </si>
  <si>
    <t>-Zřízení trvalé, dočasné deponie a mezideponie</t>
  </si>
  <si>
    <t>-zřízení příjezdů a přístupů na staveniště</t>
  </si>
  <si>
    <t>-úpravy staveniště z hlediska bezpečnosti a ochrany zdraví třetích osob, vč. nutných úprav pro osoby s omezenou schopností pohybu a orientace</t>
  </si>
  <si>
    <t>-uspořádání a bezpečnost staveniště z hlediska ochrany veřejných zájmů</t>
  </si>
  <si>
    <t>-dodržení podmínek pro provádění staveb z hlediska BOZP (vč. označení stavby) a sestaveného plánu BOZP</t>
  </si>
  <si>
    <t>-dodržování podmínek pro ochranu životního prostředí při výstavbě</t>
  </si>
  <si>
    <t>-dodržování podmínek pro práci s nebezpečnými odpady vč. vypracování plánu nakládání s těmito odpady</t>
  </si>
  <si>
    <t>-dodržení podmínek - možnosti nakládání s odpady</t>
  </si>
  <si>
    <t>-splnění zvláštních požadavků na provádění stavby, které vyžadují zvláštní bezpečnostní opatření</t>
  </si>
  <si>
    <t>-dočasné / provizorní dopravní značení, osvětlení - (vyřízení+zřízení+likvidace po skončení stavby) neuvedené v jednotlivých stavebních objektech</t>
  </si>
  <si>
    <t>-dočasné / provizorní oplocení - (zřízení+likvidace po skončení stavby)</t>
  </si>
  <si>
    <t>1,0</t>
  </si>
  <si>
    <t>VRN11-03</t>
  </si>
  <si>
    <t>Náklady zhotovitele související se zajištěním provozů nutných pro provádění díla - likvidace zařízení staveniště</t>
  </si>
  <si>
    <t>-1603896953</t>
  </si>
  <si>
    <t>Poznámka k položce:_x000D_
(náklady zhotovitele spojené s kompletní likvidací zařízení staveniště vč. uvedení všech dotčených ploch do bezvadného stavu)</t>
  </si>
  <si>
    <t>VRN91</t>
  </si>
  <si>
    <t>OSTATNÍ NÁKLADY STAVBY</t>
  </si>
  <si>
    <t>VRN91-01</t>
  </si>
  <si>
    <t>Náklady zhotovitele související se zajištěním a provedením kompletního díla dle PD a souvisejících dokladů - kompletační činnost</t>
  </si>
  <si>
    <t>865251165</t>
  </si>
  <si>
    <t>VRN91-02</t>
  </si>
  <si>
    <t xml:space="preserve">Pravidelné čištění přilehlých / souvisejících komunikací a zpevněných ploch - po celou dobu stavby </t>
  </si>
  <si>
    <t>1703793676</t>
  </si>
  <si>
    <t>VRN91-11</t>
  </si>
  <si>
    <t>Zajištění všech dokladů a revizí nutných pro předání stavby a vydání kolaudačního souhlasu</t>
  </si>
  <si>
    <t>211291412</t>
  </si>
  <si>
    <t>"popř. i Povolení zkušebního provozu, byl-li (bude-li) zkušební provoz ve stavebním povolení požadován, a to vč. zajištění příslušných podkladů</t>
  </si>
  <si>
    <t>"jako např.:</t>
  </si>
  <si>
    <t>"revizní zprávy, výsledky zkoušek a zkušebního provozu (pokud bude prováděn)</t>
  </si>
  <si>
    <t>"průkaz způsobilosti určeného technického zařízení (jsou-li UTZ součástí stavby)</t>
  </si>
  <si>
    <t>"stanoviska dotčených orgánů státní správy, stanoviska vlastníků (provozovatelů) veřejné dopravní a technické infrastruktury o provedení kontroly</t>
  </si>
  <si>
    <t>"způsobu napojení stavby (pokud byla předem vyžadována)</t>
  </si>
  <si>
    <t>"geodetická vytýčení sítí, geometrický plán stavby, správních poplatků, atp.</t>
  </si>
  <si>
    <t>VRN91-12</t>
  </si>
  <si>
    <t>Zajištění splnění podmínek vyplývajících z vydaných rozhodnutí a povolení stavby dle zadávací dokumentace a plánu bezpečnosti</t>
  </si>
  <si>
    <t>-70148511</t>
  </si>
  <si>
    <t>VRN91-13</t>
  </si>
  <si>
    <t xml:space="preserve">Součinnost s ostatními zúčastněnými stranami : se zástupci objednatele, projektanta, TDI, AD, koordinátora bezpečnosti </t>
  </si>
  <si>
    <t>-1970719910</t>
  </si>
  <si>
    <t>VRN91-14</t>
  </si>
  <si>
    <t xml:space="preserve">Včasné odsouhlasení všech užitých výrobků/prvků, materiálů a technologií zástupci všech zúčastněných stran, požadované zadávací a projektovou dokumentací - (VYVZORKOVÁNÍ) </t>
  </si>
  <si>
    <t>1649143763</t>
  </si>
  <si>
    <t>VRN91-21</t>
  </si>
  <si>
    <t xml:space="preserve">Technická řešení - návrh a projednání nutných odchylek a změn oproti PD zjištěných v průběhu stavby </t>
  </si>
  <si>
    <t>-208266905</t>
  </si>
  <si>
    <t>VRN91-22</t>
  </si>
  <si>
    <t xml:space="preserve">Technická řešení - návrh a projednání kolizí se skrytými konstrukcemi, vč. nákladů souvisejících s technickým řešením případných kolizí stavby se skrytými konstrukcemi, které projektant nemohl předvídat. </t>
  </si>
  <si>
    <t>1791622514</t>
  </si>
  <si>
    <t>VRN91-23</t>
  </si>
  <si>
    <t>Zabezpečení staveniště a jeho vybavení, majetku třetích osob a stavebního materiálu instalovaného i neinstalovaného (uskladněného) v rámci stavby proti vzniku jakýchkoliv škod či snížení kvality vlivem klimatických podmínek, proti odcizení.</t>
  </si>
  <si>
    <t>75532999</t>
  </si>
  <si>
    <t>VRN91-31</t>
  </si>
  <si>
    <t xml:space="preserve">Provedení všech zkoušek a revizí předepsaných projektovou a zadávací dokumentací, platnými normami, havatrijních plánů, provozních řádů, plánů údržby, návodů k obsluze - (neuvedených v jednotlivých soupisech prací) </t>
  </si>
  <si>
    <t>-410064458</t>
  </si>
  <si>
    <t>VRN91-41</t>
  </si>
  <si>
    <t>Uvedení všech pozemků, konstrukcí a povrchů dotčených stavbou do původního stavu vč. protokolárního zpětného předání jednotlivým vlastníkům.</t>
  </si>
  <si>
    <t>2006004180</t>
  </si>
  <si>
    <t>VRN91-51</t>
  </si>
  <si>
    <t xml:space="preserve">Náklady na projekční práce </t>
  </si>
  <si>
    <t>1264884</t>
  </si>
  <si>
    <t>-vypracování dílenské / dodavatelské dokumentace stavby - dle požadavků PD a zadávací dokumentace vč. odsouhlasení ze strany autorů PDPS</t>
  </si>
  <si>
    <t>-vypracování dokumentace "skutečného provedení stavby" - dle požadavků PD a zadávací dokumentace vč. odsouhlasení ze strany autorů PDPS</t>
  </si>
  <si>
    <t>VEŠKERÉ FORMY A PŘEDÁNÍ SE ŘÍDÍ PODMÍNKAMI ZADÁVACÍ DOKUMENTACE STAVBY</t>
  </si>
  <si>
    <t>VRN91-61</t>
  </si>
  <si>
    <t xml:space="preserve">Zpracování fotodokumentace : A) fotofokumentace stávajícího stavu před zahájením stavebních prací, B) fotodokumentace průběhu realizace stavby, C) fotodokumentace dokončeného díla. Předání objednateli v počtu a formě uvedené v zadávací dokumentaci. </t>
  </si>
  <si>
    <t>-1826736523</t>
  </si>
  <si>
    <t>VRN91-81</t>
  </si>
  <si>
    <t>Vytyčení všech inženýrských sítí před zahájením prací vč. řádného zajištění. Zpětné protokolární předání všech inženýrských sítí jednotlivým správcům vč. uvedení dotčených ploch do bezvadného stavu.</t>
  </si>
  <si>
    <t>1507360798</t>
  </si>
  <si>
    <t>VRN91-82</t>
  </si>
  <si>
    <t>Vytyčení stavby, nebo jejích částí, goedetem před zahájením stavby. Zaměření skutečného provedení stavby a vypracování geometrického plánu - zpracování a předání viz zadávací dokumentace.</t>
  </si>
  <si>
    <t>1611646625</t>
  </si>
  <si>
    <t>VRN91-98</t>
  </si>
  <si>
    <t>Ostatní náklady spojené s požadavky objednatele, které jsou uvedeny v jednotlivých článcích smlouvy o dílo, pokud nejsou zahrnuty v soupisech prací</t>
  </si>
  <si>
    <t>113633424</t>
  </si>
  <si>
    <t>SEZNAM FIGUR</t>
  </si>
  <si>
    <t>Výměra</t>
  </si>
  <si>
    <t xml:space="preserve"> SO 02/ D.1.1</t>
  </si>
  <si>
    <t>Použití figury:</t>
  </si>
  <si>
    <t>Potěr anhydritový samonivelační litý C20 tl do 50 mm</t>
  </si>
  <si>
    <t>Příplatek k anhydritovému samonivelačnímu litému potěru C20 ZKD 5 mm tloušťky</t>
  </si>
  <si>
    <t>Montáž izolace tepelné podlah volně kladenými rohožemi, pásy, dílci, deskami 1 vrstva</t>
  </si>
  <si>
    <t>Montáž izolace tepelné podlah volně kladenými rohožemi, pásy, dílci, deskami 2 vrstvy</t>
  </si>
  <si>
    <t>Nátěr penetrační na podlahu</t>
  </si>
  <si>
    <t>Montáž podlah keramických pro mechanické zatížení hladkých lepených flexibilním lepidlem do 12 ks/m2</t>
  </si>
  <si>
    <t>Montáž podlah keramických velkoformátových pro mechanické zatížení hladkých lepených flexibilním lepidlem do 4 ks/ m2</t>
  </si>
  <si>
    <t>Izolace pod dlažbu nátěrem nebo stěrkou ve dvou vrstvách</t>
  </si>
  <si>
    <t>Lepení vzorovaných pásů ze sametového vinylu</t>
  </si>
  <si>
    <t>dlažba 1.NP</t>
  </si>
  <si>
    <t>dlažba 2.NP</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</si>
  <si>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</si>
  <si>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</si>
  <si>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</si>
  <si>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</si>
  <si>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charset val="238"/>
      </rPr>
      <t xml:space="preserve">Rekapitulace stavby </t>
    </r>
    <r>
      <rPr>
        <sz val="8"/>
        <rFont val="Arial CE"/>
        <charset val="238"/>
      </rPr>
      <t>obsahuje sestavu Rekapitulace stavby a Rekapitulace objektů stavby a soupisů prací.</t>
    </r>
  </si>
  <si>
    <r>
      <t xml:space="preserve">V sestavě </t>
    </r>
    <r>
      <rPr>
        <b/>
        <sz val="8"/>
        <rFont val="Arial CE"/>
        <charset val="238"/>
      </rPr>
      <t>Rekapitulace stavby</t>
    </r>
    <r>
      <rPr>
        <sz val="8"/>
        <rFont val="Arial CE"/>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</si>
  <si>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</si>
  <si>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</si>
  <si>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charset val="238"/>
      </rPr>
      <t>Rekapitulace objektů stavby a soupisů prací</t>
    </r>
    <r>
      <rPr>
        <sz val="8"/>
        <rFont val="Arial CE"/>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</si>
  <si>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</si>
  <si>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</si>
  <si>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</si>
  <si>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</si>
  <si>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</si>
  <si>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</si>
  <si>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</si>
  <si>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</si>
  <si>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</si>
  <si>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</si>
  <si>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 prací pro daný typ objektu</t>
  </si>
  <si>
    <r>
      <rPr>
        <i/>
        <sz val="8"/>
        <rFont val="Arial CE"/>
        <charset val="238"/>
      </rPr>
      <t xml:space="preserve">Soupis prací </t>
    </r>
    <r>
      <rPr>
        <sz val="8"/>
        <rFont val="Arial CE"/>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</si>
  <si>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</si>
  <si>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charset val="238"/>
      </rPr>
      <t>Krycí list soupisu</t>
    </r>
    <r>
      <rPr>
        <sz val="8"/>
        <rFont val="Arial CE"/>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</si>
  <si>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</si>
  <si>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charset val="238"/>
      </rPr>
      <t>Rekapitulace členění soupisu prací</t>
    </r>
    <r>
      <rPr>
        <sz val="8"/>
        <rFont val="Arial CE"/>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</si>
  <si>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</si>
  <si>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charset val="238"/>
      </rPr>
      <t xml:space="preserve">Soupis prací </t>
    </r>
    <r>
      <rPr>
        <sz val="8"/>
        <rFont val="Arial CE"/>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</si>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</sst>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sz val="8"/>
      <color rgb="FF000000"/>
      <name val="Arial CE"/>
    </font>
    <font>
      <i/>
      <sz val="9"/>
      <color rgb="FF0000FF"/>
      <name val="Arial CE"/>
    </font>
    <font>
      <i/>
      <sz val="8"/>
      <color rgb="FF0000FF"/>
      <name val="Arial CE"/>
    </font>
    <font>
      <b/>
      <sz val="9"/>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0" fillId="0" borderId="0" applyNumberFormat="0" applyFill="0" applyBorder="0" applyAlignment="0" applyProtection="0"/>
  </cellStyleXfs>
  <cellXfs count="426">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0" fontId="7" fillId="0" borderId="0" xfId="0" applyFont="1" applyAlignment="1" applyProtection="1">
      <alignment vertical="center"/>
    </xf>
    <xf numFmtId="0" fontId="2" fillId="0" borderId="0" xfId="0" applyFont="1" applyAlignment="1" applyProtection="1">
      <alignment horizontal="center" vertical="center"/>
    </xf>
    <xf numFmtId="4" fontId="1" fillId="0" borderId="15"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6" xfId="0" applyNumberFormat="1" applyFont="1" applyBorder="1" applyAlignment="1" applyProtection="1">
      <alignment vertical="center"/>
    </xf>
    <xf numFmtId="0" fontId="2"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2" xfId="0" applyBorder="1"/>
    <xf numFmtId="0" fontId="0" fillId="0" borderId="3" xfId="0" applyBorder="1"/>
    <xf numFmtId="0" fontId="14"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0" fillId="0" borderId="4" xfId="0" applyBorder="1" applyAlignment="1">
      <alignmen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4" xfId="0" applyBorder="1" applyAlignment="1">
      <alignment vertical="center" wrapText="1"/>
    </xf>
    <xf numFmtId="0" fontId="0" fillId="0" borderId="13"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3" fillId="0" borderId="13" xfId="0" applyNumberFormat="1" applyFont="1" applyBorder="1" applyAlignment="1" applyProtection="1"/>
    <xf numFmtId="166" fontId="33" fillId="0" borderId="14" xfId="0" applyNumberFormat="1" applyFont="1" applyBorder="1" applyAlignment="1" applyProtection="1"/>
    <xf numFmtId="4" fontId="34"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37"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8" fillId="0" borderId="23" xfId="0" applyFont="1" applyBorder="1" applyAlignment="1" applyProtection="1">
      <alignment horizontal="center" vertical="center"/>
    </xf>
    <xf numFmtId="49" fontId="38" fillId="0" borderId="23" xfId="0" applyNumberFormat="1" applyFont="1" applyBorder="1" applyAlignment="1" applyProtection="1">
      <alignment horizontal="left" vertical="center" wrapText="1"/>
    </xf>
    <xf numFmtId="0" fontId="38" fillId="0" borderId="23" xfId="0" applyFont="1" applyBorder="1" applyAlignment="1" applyProtection="1">
      <alignment horizontal="left" vertical="center" wrapText="1"/>
    </xf>
    <xf numFmtId="0" fontId="38" fillId="0" borderId="23" xfId="0" applyFont="1" applyBorder="1" applyAlignment="1" applyProtection="1">
      <alignment horizontal="center" vertical="center" wrapText="1"/>
    </xf>
    <xf numFmtId="167" fontId="38" fillId="0" borderId="23" xfId="0" applyNumberFormat="1" applyFont="1" applyBorder="1" applyAlignment="1" applyProtection="1">
      <alignment vertical="center"/>
    </xf>
    <xf numFmtId="4" fontId="38" fillId="2" borderId="23" xfId="0" applyNumberFormat="1" applyFont="1" applyFill="1" applyBorder="1" applyAlignment="1" applyProtection="1">
      <alignment vertical="center"/>
      <protection locked="0"/>
    </xf>
    <xf numFmtId="4" fontId="38" fillId="0" borderId="23" xfId="0" applyNumberFormat="1" applyFont="1" applyBorder="1" applyAlignment="1" applyProtection="1">
      <alignment vertical="center"/>
    </xf>
    <xf numFmtId="0" fontId="39" fillId="0" borderId="4" xfId="0" applyFont="1" applyBorder="1" applyAlignment="1">
      <alignment vertical="center"/>
    </xf>
    <xf numFmtId="0" fontId="38" fillId="2" borderId="15"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36" fillId="0" borderId="0" xfId="0" applyFont="1" applyAlignment="1" applyProtection="1">
      <alignment vertical="top" wrapText="1"/>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167" fontId="22" fillId="2" borderId="23" xfId="0" applyNumberFormat="1" applyFont="1" applyFill="1" applyBorder="1" applyAlignment="1" applyProtection="1">
      <alignment vertical="center"/>
      <protection locked="0"/>
    </xf>
    <xf numFmtId="0" fontId="23" fillId="2" borderId="20" xfId="0" applyFont="1" applyFill="1" applyBorder="1" applyAlignment="1" applyProtection="1">
      <alignment horizontal="left" vertical="center"/>
      <protection locked="0"/>
    </xf>
    <xf numFmtId="0" fontId="23" fillId="0" borderId="21" xfId="0" applyFont="1" applyBorder="1" applyAlignment="1" applyProtection="1">
      <alignment horizontal="center" vertical="center"/>
    </xf>
    <xf numFmtId="166" fontId="23" fillId="0" borderId="21" xfId="0" applyNumberFormat="1" applyFont="1" applyBorder="1" applyAlignment="1" applyProtection="1">
      <alignment vertical="center"/>
    </xf>
    <xf numFmtId="166" fontId="23" fillId="0" borderId="22" xfId="0" applyNumberFormat="1" applyFont="1" applyBorder="1" applyAlignment="1" applyProtection="1">
      <alignment vertical="center"/>
    </xf>
    <xf numFmtId="0" fontId="1" fillId="0" borderId="0" xfId="0" applyFont="1" applyAlignment="1">
      <alignment horizontal="left" vertical="top"/>
    </xf>
    <xf numFmtId="0" fontId="3" fillId="0" borderId="0" xfId="0" applyFont="1" applyAlignment="1">
      <alignment horizontal="left" vertical="top"/>
    </xf>
    <xf numFmtId="0" fontId="0" fillId="0" borderId="4" xfId="0" applyFont="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4" fillId="0" borderId="0" xfId="0" applyFont="1" applyAlignment="1">
      <alignment horizontal="left" vertical="center" wrapText="1"/>
    </xf>
    <xf numFmtId="0" fontId="40" fillId="0" borderId="17" xfId="0" applyFont="1" applyBorder="1" applyAlignment="1">
      <alignment horizontal="left" vertical="center" wrapText="1"/>
    </xf>
    <xf numFmtId="0" fontId="40" fillId="0" borderId="23" xfId="0" applyFont="1" applyBorder="1" applyAlignment="1">
      <alignment horizontal="left" vertical="center" wrapText="1"/>
    </xf>
    <xf numFmtId="0" fontId="40" fillId="0" borderId="23" xfId="0" applyFont="1" applyBorder="1" applyAlignment="1">
      <alignment horizontal="left" vertical="center"/>
    </xf>
    <xf numFmtId="167" fontId="40" fillId="0" borderId="19"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xf numFmtId="0" fontId="0" fillId="0" borderId="0" xfId="0" applyAlignment="1">
      <alignment vertical="top"/>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vertical="center" wrapText="1"/>
    </xf>
    <xf numFmtId="0" fontId="41" fillId="0" borderId="27"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7" xfId="0" applyFont="1" applyBorder="1" applyAlignment="1">
      <alignment vertical="center" wrapText="1"/>
    </xf>
    <xf numFmtId="0" fontId="41" fillId="0" borderId="28" xfId="0" applyFont="1" applyBorder="1" applyAlignment="1">
      <alignment vertical="center" wrapText="1"/>
    </xf>
    <xf numFmtId="0" fontId="43" fillId="0" borderId="1" xfId="0" applyFont="1" applyBorder="1" applyAlignment="1">
      <alignment horizontal="left" vertical="center" wrapText="1"/>
    </xf>
    <xf numFmtId="0" fontId="44" fillId="0" borderId="1" xfId="0" applyFont="1" applyBorder="1" applyAlignment="1">
      <alignment horizontal="left" vertical="center" wrapText="1"/>
    </xf>
    <xf numFmtId="0" fontId="45" fillId="0" borderId="27" xfId="0" applyFont="1" applyBorder="1" applyAlignment="1">
      <alignment vertical="center" wrapText="1"/>
    </xf>
    <xf numFmtId="0" fontId="44" fillId="0" borderId="1" xfId="0" applyFont="1" applyBorder="1" applyAlignment="1">
      <alignment vertical="center" wrapText="1"/>
    </xf>
    <xf numFmtId="0" fontId="44" fillId="0" borderId="1" xfId="0" applyFont="1" applyBorder="1" applyAlignment="1">
      <alignment horizontal="left" vertical="center"/>
    </xf>
    <xf numFmtId="0" fontId="44" fillId="0" borderId="1" xfId="0" applyFont="1" applyBorder="1" applyAlignment="1">
      <alignment vertical="center"/>
    </xf>
    <xf numFmtId="49" fontId="44" fillId="0" borderId="1" xfId="0" applyNumberFormat="1" applyFont="1" applyBorder="1" applyAlignment="1">
      <alignment vertical="center" wrapText="1"/>
    </xf>
    <xf numFmtId="0" fontId="41" fillId="0" borderId="30" xfId="0" applyFont="1" applyBorder="1" applyAlignment="1">
      <alignment vertical="center" wrapText="1"/>
    </xf>
    <xf numFmtId="0" fontId="46" fillId="0" borderId="29" xfId="0" applyFont="1" applyBorder="1" applyAlignment="1">
      <alignment vertical="center" wrapText="1"/>
    </xf>
    <xf numFmtId="0" fontId="41" fillId="0" borderId="31" xfId="0" applyFont="1" applyBorder="1" applyAlignment="1">
      <alignment vertical="center" wrapText="1"/>
    </xf>
    <xf numFmtId="0" fontId="41" fillId="0" borderId="1" xfId="0" applyFont="1" applyBorder="1" applyAlignment="1">
      <alignment vertical="top"/>
    </xf>
    <xf numFmtId="0" fontId="41" fillId="0" borderId="0" xfId="0" applyFont="1" applyAlignment="1">
      <alignment vertical="top"/>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1" fillId="0" borderId="28" xfId="0" applyFont="1" applyBorder="1" applyAlignment="1">
      <alignment horizontal="left" vertical="center"/>
    </xf>
    <xf numFmtId="0" fontId="43" fillId="0" borderId="1" xfId="0" applyFont="1" applyBorder="1" applyAlignment="1">
      <alignment horizontal="left" vertical="center"/>
    </xf>
    <xf numFmtId="0" fontId="47"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7" fillId="0" borderId="29" xfId="0" applyFont="1" applyBorder="1" applyAlignment="1">
      <alignment horizontal="left" vertical="center"/>
    </xf>
    <xf numFmtId="0" fontId="48" fillId="0" borderId="1" xfId="0" applyFont="1" applyBorder="1" applyAlignment="1">
      <alignment horizontal="left" vertical="center"/>
    </xf>
    <xf numFmtId="0" fontId="45" fillId="0" borderId="0" xfId="0" applyFont="1" applyAlignment="1">
      <alignment horizontal="left" vertical="center"/>
    </xf>
    <xf numFmtId="0" fontId="49" fillId="0" borderId="1" xfId="0" applyFont="1" applyBorder="1" applyAlignment="1">
      <alignment horizontal="left" vertical="center"/>
    </xf>
    <xf numFmtId="0" fontId="44" fillId="0" borderId="1" xfId="0" applyFont="1" applyBorder="1" applyAlignment="1">
      <alignment horizontal="center" vertical="center"/>
    </xf>
    <xf numFmtId="0" fontId="44" fillId="0" borderId="0" xfId="0" applyFont="1" applyAlignment="1">
      <alignment horizontal="left" vertical="center"/>
    </xf>
    <xf numFmtId="0" fontId="45" fillId="0" borderId="27" xfId="0" applyFont="1" applyBorder="1" applyAlignment="1">
      <alignment horizontal="left" vertical="center"/>
    </xf>
    <xf numFmtId="0" fontId="44" fillId="0" borderId="1" xfId="0" applyFont="1" applyFill="1" applyBorder="1" applyAlignment="1">
      <alignment horizontal="left" vertical="center"/>
    </xf>
    <xf numFmtId="0" fontId="44" fillId="0" borderId="1" xfId="0" applyFont="1" applyFill="1" applyBorder="1" applyAlignment="1">
      <alignment horizontal="center" vertical="center"/>
    </xf>
    <xf numFmtId="0" fontId="41" fillId="0" borderId="30" xfId="0" applyFont="1" applyBorder="1" applyAlignment="1">
      <alignment horizontal="left" vertical="center"/>
    </xf>
    <xf numFmtId="0" fontId="46" fillId="0" borderId="29" xfId="0" applyFont="1" applyBorder="1" applyAlignment="1">
      <alignment horizontal="left" vertical="center"/>
    </xf>
    <xf numFmtId="0" fontId="41" fillId="0" borderId="31" xfId="0" applyFont="1" applyBorder="1" applyAlignment="1">
      <alignment horizontal="left" vertical="center"/>
    </xf>
    <xf numFmtId="0" fontId="41" fillId="0" borderId="1" xfId="0" applyFont="1" applyBorder="1" applyAlignment="1">
      <alignment horizontal="left" vertical="center"/>
    </xf>
    <xf numFmtId="0" fontId="46" fillId="0" borderId="1" xfId="0" applyFont="1" applyBorder="1" applyAlignment="1">
      <alignment horizontal="left" vertical="center"/>
    </xf>
    <xf numFmtId="0" fontId="47" fillId="0" borderId="1" xfId="0" applyFont="1" applyBorder="1" applyAlignment="1">
      <alignment horizontal="left" vertical="center"/>
    </xf>
    <xf numFmtId="0" fontId="45" fillId="0" borderId="29" xfId="0" applyFont="1" applyBorder="1" applyAlignment="1">
      <alignment horizontal="left" vertical="center"/>
    </xf>
    <xf numFmtId="0" fontId="41" fillId="0" borderId="1" xfId="0" applyFont="1" applyBorder="1" applyAlignment="1">
      <alignment horizontal="left" vertical="center"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47" fillId="0" borderId="27" xfId="0" applyFont="1" applyBorder="1" applyAlignment="1">
      <alignment horizontal="left" vertical="center" wrapText="1"/>
    </xf>
    <xf numFmtId="0" fontId="47" fillId="0" borderId="28" xfId="0" applyFont="1" applyBorder="1" applyAlignment="1">
      <alignment horizontal="left" vertical="center" wrapText="1"/>
    </xf>
    <xf numFmtId="0" fontId="45" fillId="0" borderId="27" xfId="0" applyFont="1" applyBorder="1" applyAlignment="1">
      <alignment horizontal="left" vertical="center" wrapText="1"/>
    </xf>
    <xf numFmtId="0" fontId="45" fillId="0" borderId="1" xfId="0" applyFont="1" applyBorder="1" applyAlignment="1">
      <alignment horizontal="left" vertical="center"/>
    </xf>
    <xf numFmtId="0" fontId="45" fillId="0" borderId="28" xfId="0" applyFont="1" applyBorder="1" applyAlignment="1">
      <alignment horizontal="left" vertical="center" wrapText="1"/>
    </xf>
    <xf numFmtId="0" fontId="45" fillId="0" borderId="28" xfId="0" applyFont="1" applyBorder="1" applyAlignment="1">
      <alignment horizontal="left" vertical="center"/>
    </xf>
    <xf numFmtId="0" fontId="45" fillId="0" borderId="30" xfId="0" applyFont="1" applyBorder="1" applyAlignment="1">
      <alignment horizontal="left" vertical="center" wrapText="1"/>
    </xf>
    <xf numFmtId="0" fontId="45" fillId="0" borderId="29" xfId="0" applyFont="1" applyBorder="1" applyAlignment="1">
      <alignment horizontal="left" vertical="center" wrapText="1"/>
    </xf>
    <xf numFmtId="0" fontId="45" fillId="0" borderId="31" xfId="0" applyFont="1" applyBorder="1" applyAlignment="1">
      <alignment horizontal="left" vertical="center" wrapText="1"/>
    </xf>
    <xf numFmtId="0" fontId="44" fillId="0" borderId="1" xfId="0" applyFont="1" applyBorder="1" applyAlignment="1">
      <alignment horizontal="left" vertical="top"/>
    </xf>
    <xf numFmtId="0" fontId="44" fillId="0" borderId="1" xfId="0" applyFont="1" applyBorder="1" applyAlignment="1">
      <alignment horizontal="center" vertical="top"/>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5" fillId="0" borderId="1" xfId="0" applyFont="1" applyBorder="1" applyAlignment="1">
      <alignment horizontal="center" vertical="center"/>
    </xf>
    <xf numFmtId="0" fontId="47" fillId="0" borderId="0" xfId="0" applyFont="1" applyAlignment="1">
      <alignment vertical="center"/>
    </xf>
    <xf numFmtId="0" fontId="43" fillId="0" borderId="1" xfId="0" applyFont="1" applyBorder="1" applyAlignment="1">
      <alignment vertical="center"/>
    </xf>
    <xf numFmtId="0" fontId="47" fillId="0" borderId="29" xfId="0" applyFont="1" applyBorder="1" applyAlignment="1">
      <alignment vertical="center"/>
    </xf>
    <xf numFmtId="0" fontId="43" fillId="0" borderId="29" xfId="0" applyFont="1" applyBorder="1" applyAlignment="1">
      <alignment vertical="center"/>
    </xf>
    <xf numFmtId="0" fontId="44" fillId="0" borderId="1" xfId="0" applyFont="1" applyBorder="1" applyAlignment="1">
      <alignment vertical="top"/>
    </xf>
    <xf numFmtId="49" fontId="44" fillId="0" borderId="1"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7" fillId="0" borderId="29" xfId="0" applyFont="1" applyBorder="1" applyAlignment="1"/>
    <xf numFmtId="0" fontId="41" fillId="0" borderId="27" xfId="0" applyFont="1" applyBorder="1" applyAlignment="1">
      <alignment vertical="top"/>
    </xf>
    <xf numFmtId="0" fontId="41" fillId="0" borderId="28" xfId="0" applyFont="1" applyBorder="1" applyAlignment="1">
      <alignment vertical="top"/>
    </xf>
    <xf numFmtId="0" fontId="41" fillId="0" borderId="30" xfId="0" applyFont="1" applyBorder="1" applyAlignment="1">
      <alignment vertical="top"/>
    </xf>
    <xf numFmtId="0" fontId="41" fillId="0" borderId="29" xfId="0" applyFont="1" applyBorder="1" applyAlignment="1">
      <alignment vertical="top"/>
    </xf>
    <xf numFmtId="0" fontId="41" fillId="0" borderId="31" xfId="0" applyFont="1" applyBorder="1" applyAlignment="1">
      <alignment vertical="top"/>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27" fillId="0" borderId="0" xfId="0" applyFont="1" applyAlignment="1" applyProtection="1">
      <alignment horizontal="left" vertical="center" wrapText="1"/>
    </xf>
    <xf numFmtId="0" fontId="30" fillId="0" borderId="0" xfId="0" applyFont="1" applyAlignment="1" applyProtection="1">
      <alignment horizontal="left" vertical="center" wrapText="1"/>
    </xf>
    <xf numFmtId="0" fontId="22" fillId="4" borderId="8"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4" fontId="24" fillId="0" borderId="0" xfId="0" applyNumberFormat="1" applyFont="1" applyAlignment="1" applyProtection="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8"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4" fontId="19"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8"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4" fillId="3" borderId="8" xfId="0" applyFont="1" applyFill="1" applyBorder="1" applyAlignment="1" applyProtection="1">
      <alignment horizontal="left" vertical="center"/>
    </xf>
    <xf numFmtId="0" fontId="0" fillId="0" borderId="0" xfId="0"/>
    <xf numFmtId="4" fontId="7" fillId="0" borderId="0" xfId="0" applyNumberFormat="1" applyFont="1" applyAlignment="1" applyProtection="1">
      <alignment vertical="center"/>
    </xf>
    <xf numFmtId="0" fontId="7" fillId="0" borderId="0" xfId="0" applyFont="1" applyAlignment="1" applyProtection="1">
      <alignment vertical="center"/>
    </xf>
    <xf numFmtId="4" fontId="7" fillId="0" borderId="0" xfId="0" applyNumberFormat="1" applyFont="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0" fontId="22" fillId="4" borderId="8" xfId="0" applyFont="1" applyFill="1" applyBorder="1" applyAlignment="1" applyProtection="1">
      <alignment horizontal="right" vertical="center"/>
    </xf>
    <xf numFmtId="4" fontId="28" fillId="0" borderId="0" xfId="0" applyNumberFormat="1" applyFont="1" applyAlignment="1" applyProtection="1">
      <alignment horizontal="righ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4" fontId="24" fillId="0" borderId="0" xfId="0" applyNumberFormat="1" applyFont="1" applyAlignment="1" applyProtection="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21" fillId="0" borderId="0" xfId="0" applyFont="1" applyAlignment="1">
      <alignment horizontal="left" vertical="center"/>
    </xf>
    <xf numFmtId="0" fontId="21" fillId="0" borderId="0" xfId="0" applyFont="1" applyAlignment="1" applyProtection="1">
      <alignment horizontal="left" vertical="center"/>
    </xf>
    <xf numFmtId="0" fontId="3" fillId="0" borderId="0" xfId="0" applyFont="1" applyAlignment="1">
      <alignment horizontal="left" vertical="top" wrapText="1"/>
    </xf>
    <xf numFmtId="0" fontId="42" fillId="0" borderId="1" xfId="0" applyFont="1" applyBorder="1" applyAlignment="1">
      <alignment horizontal="center" vertical="center"/>
    </xf>
    <xf numFmtId="0" fontId="42" fillId="0" borderId="1" xfId="0" applyFont="1" applyBorder="1" applyAlignment="1">
      <alignment horizontal="center" vertical="center" wrapText="1"/>
    </xf>
    <xf numFmtId="0" fontId="43" fillId="0" borderId="29" xfId="0" applyFont="1" applyBorder="1" applyAlignment="1">
      <alignment horizontal="left"/>
    </xf>
    <xf numFmtId="0" fontId="44" fillId="0" borderId="1" xfId="0" applyFont="1" applyBorder="1" applyAlignment="1">
      <alignment horizontal="left" vertical="center"/>
    </xf>
    <xf numFmtId="0" fontId="44" fillId="0" borderId="1" xfId="0" applyFont="1" applyBorder="1" applyAlignment="1">
      <alignment horizontal="left" vertical="top"/>
    </xf>
    <xf numFmtId="0" fontId="44" fillId="0" borderId="1" xfId="0" applyFont="1" applyBorder="1" applyAlignment="1">
      <alignment horizontal="left" vertical="center" wrapText="1"/>
    </xf>
    <xf numFmtId="0" fontId="43" fillId="0" borderId="29" xfId="0" applyFont="1" applyBorder="1" applyAlignment="1">
      <alignment horizontal="left" wrapText="1"/>
    </xf>
    <xf numFmtId="49" fontId="44"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1.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77"/>
  <sheetViews>
    <sheetView showGridLines="0" topLeftCell="A28" workbookViewId="0"/>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8" t="s">
        <v>0</v>
      </c>
      <c r="AZ1" s="18" t="s">
        <v>1</v>
      </c>
      <c r="BA1" s="18" t="s">
        <v>2</v>
      </c>
      <c r="BB1" s="18" t="s">
        <v>3</v>
      </c>
      <c r="BT1" s="18" t="s">
        <v>4</v>
      </c>
      <c r="BU1" s="18" t="s">
        <v>4</v>
      </c>
      <c r="BV1" s="18" t="s">
        <v>5</v>
      </c>
    </row>
    <row r="2" spans="1:74" s="1" customFormat="1" ht="36.950000000000003" customHeight="1">
      <c r="AR2" s="387"/>
      <c r="AS2" s="387"/>
      <c r="AT2" s="387"/>
      <c r="AU2" s="387"/>
      <c r="AV2" s="387"/>
      <c r="AW2" s="387"/>
      <c r="AX2" s="387"/>
      <c r="AY2" s="387"/>
      <c r="AZ2" s="387"/>
      <c r="BA2" s="387"/>
      <c r="BB2" s="387"/>
      <c r="BC2" s="387"/>
      <c r="BD2" s="387"/>
      <c r="BE2" s="387"/>
      <c r="BS2" s="19" t="s">
        <v>6</v>
      </c>
      <c r="BT2" s="19" t="s">
        <v>7</v>
      </c>
    </row>
    <row r="3" spans="1:74"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1:74"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1:74" s="1" customFormat="1" ht="12" customHeight="1">
      <c r="B5" s="23"/>
      <c r="C5" s="24"/>
      <c r="D5" s="28" t="s">
        <v>13</v>
      </c>
      <c r="E5" s="24"/>
      <c r="F5" s="24"/>
      <c r="G5" s="24"/>
      <c r="H5" s="24"/>
      <c r="I5" s="24"/>
      <c r="J5" s="24"/>
      <c r="K5" s="371" t="s">
        <v>14</v>
      </c>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24"/>
      <c r="AQ5" s="24"/>
      <c r="AR5" s="22"/>
      <c r="BE5" s="368" t="s">
        <v>15</v>
      </c>
      <c r="BS5" s="19" t="s">
        <v>6</v>
      </c>
    </row>
    <row r="6" spans="1:74" s="1" customFormat="1" ht="36.950000000000003" customHeight="1">
      <c r="B6" s="23"/>
      <c r="C6" s="24"/>
      <c r="D6" s="30" t="s">
        <v>16</v>
      </c>
      <c r="E6" s="24"/>
      <c r="F6" s="24"/>
      <c r="G6" s="24"/>
      <c r="H6" s="24"/>
      <c r="I6" s="24"/>
      <c r="J6" s="24"/>
      <c r="K6" s="373" t="s">
        <v>17</v>
      </c>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24"/>
      <c r="AQ6" s="24"/>
      <c r="AR6" s="22"/>
      <c r="BE6" s="369"/>
      <c r="BS6" s="19" t="s">
        <v>6</v>
      </c>
    </row>
    <row r="7" spans="1:74"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69"/>
      <c r="BS7" s="19" t="s">
        <v>6</v>
      </c>
    </row>
    <row r="8" spans="1:74"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69"/>
      <c r="BS8" s="19" t="s">
        <v>6</v>
      </c>
    </row>
    <row r="9" spans="1:74"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69"/>
      <c r="BS9" s="19" t="s">
        <v>6</v>
      </c>
    </row>
    <row r="10" spans="1:74"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69"/>
      <c r="BS10" s="19" t="s">
        <v>6</v>
      </c>
    </row>
    <row r="11" spans="1:74" s="1" customFormat="1" ht="18.399999999999999"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69"/>
      <c r="BS11" s="19" t="s">
        <v>6</v>
      </c>
    </row>
    <row r="12" spans="1:74"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69"/>
      <c r="BS12" s="19" t="s">
        <v>6</v>
      </c>
    </row>
    <row r="13" spans="1:74"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369"/>
      <c r="BS13" s="19" t="s">
        <v>6</v>
      </c>
    </row>
    <row r="14" spans="1:74" ht="12.75">
      <c r="B14" s="23"/>
      <c r="C14" s="24"/>
      <c r="D14" s="24"/>
      <c r="E14" s="374" t="s">
        <v>30</v>
      </c>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1" t="s">
        <v>28</v>
      </c>
      <c r="AL14" s="24"/>
      <c r="AM14" s="24"/>
      <c r="AN14" s="33" t="s">
        <v>30</v>
      </c>
      <c r="AO14" s="24"/>
      <c r="AP14" s="24"/>
      <c r="AQ14" s="24"/>
      <c r="AR14" s="22"/>
      <c r="BE14" s="369"/>
      <c r="BS14" s="19" t="s">
        <v>6</v>
      </c>
    </row>
    <row r="15" spans="1:74"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69"/>
      <c r="BS15" s="19" t="s">
        <v>4</v>
      </c>
    </row>
    <row r="16" spans="1:74"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369"/>
      <c r="BS16" s="19" t="s">
        <v>4</v>
      </c>
    </row>
    <row r="17" spans="1:71" s="1" customFormat="1" ht="18.399999999999999"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19</v>
      </c>
      <c r="AO17" s="24"/>
      <c r="AP17" s="24"/>
      <c r="AQ17" s="24"/>
      <c r="AR17" s="22"/>
      <c r="BE17" s="369"/>
      <c r="BS17" s="19" t="s">
        <v>33</v>
      </c>
    </row>
    <row r="18" spans="1: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69"/>
      <c r="BS18" s="19" t="s">
        <v>6</v>
      </c>
    </row>
    <row r="19" spans="1:71" s="1" customFormat="1" ht="12" customHeight="1">
      <c r="B19" s="23"/>
      <c r="C19" s="24"/>
      <c r="D19" s="31"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69"/>
      <c r="BS19" s="19" t="s">
        <v>6</v>
      </c>
    </row>
    <row r="20" spans="1:71" s="1" customFormat="1" ht="18.399999999999999"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369"/>
      <c r="BS20" s="19" t="s">
        <v>4</v>
      </c>
    </row>
    <row r="21" spans="1:71"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69"/>
    </row>
    <row r="22" spans="1:71" s="1" customFormat="1" ht="12" customHeight="1">
      <c r="B22" s="23"/>
      <c r="C22" s="24"/>
      <c r="D22" s="31"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69"/>
    </row>
    <row r="23" spans="1:71" s="1" customFormat="1" ht="47.25" customHeight="1">
      <c r="B23" s="23"/>
      <c r="C23" s="24"/>
      <c r="D23" s="24"/>
      <c r="E23" s="376" t="s">
        <v>37</v>
      </c>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24"/>
      <c r="AP23" s="24"/>
      <c r="AQ23" s="24"/>
      <c r="AR23" s="22"/>
      <c r="BE23" s="369"/>
    </row>
    <row r="24" spans="1:71"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69"/>
    </row>
    <row r="25" spans="1:71"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69"/>
    </row>
    <row r="26" spans="1:71" s="2" customFormat="1" ht="25.9" customHeight="1">
      <c r="A26" s="36"/>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77">
        <f>ROUND(AG54,2)</f>
        <v>0</v>
      </c>
      <c r="AL26" s="378"/>
      <c r="AM26" s="378"/>
      <c r="AN26" s="378"/>
      <c r="AO26" s="378"/>
      <c r="AP26" s="38"/>
      <c r="AQ26" s="38"/>
      <c r="AR26" s="41"/>
      <c r="BE26" s="369"/>
    </row>
    <row r="27" spans="1:71"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69"/>
    </row>
    <row r="28" spans="1:71" s="2" customFormat="1" ht="12.75">
      <c r="A28" s="36"/>
      <c r="B28" s="37"/>
      <c r="C28" s="38"/>
      <c r="D28" s="38"/>
      <c r="E28" s="38"/>
      <c r="F28" s="38"/>
      <c r="G28" s="38"/>
      <c r="H28" s="38"/>
      <c r="I28" s="38"/>
      <c r="J28" s="38"/>
      <c r="K28" s="38"/>
      <c r="L28" s="379" t="s">
        <v>39</v>
      </c>
      <c r="M28" s="379"/>
      <c r="N28" s="379"/>
      <c r="O28" s="379"/>
      <c r="P28" s="379"/>
      <c r="Q28" s="38"/>
      <c r="R28" s="38"/>
      <c r="S28" s="38"/>
      <c r="T28" s="38"/>
      <c r="U28" s="38"/>
      <c r="V28" s="38"/>
      <c r="W28" s="379" t="s">
        <v>40</v>
      </c>
      <c r="X28" s="379"/>
      <c r="Y28" s="379"/>
      <c r="Z28" s="379"/>
      <c r="AA28" s="379"/>
      <c r="AB28" s="379"/>
      <c r="AC28" s="379"/>
      <c r="AD28" s="379"/>
      <c r="AE28" s="379"/>
      <c r="AF28" s="38"/>
      <c r="AG28" s="38"/>
      <c r="AH28" s="38"/>
      <c r="AI28" s="38"/>
      <c r="AJ28" s="38"/>
      <c r="AK28" s="379" t="s">
        <v>41</v>
      </c>
      <c r="AL28" s="379"/>
      <c r="AM28" s="379"/>
      <c r="AN28" s="379"/>
      <c r="AO28" s="379"/>
      <c r="AP28" s="38"/>
      <c r="AQ28" s="38"/>
      <c r="AR28" s="41"/>
      <c r="BE28" s="369"/>
    </row>
    <row r="29" spans="1:71" s="3" customFormat="1" ht="14.45" customHeight="1">
      <c r="B29" s="42"/>
      <c r="C29" s="43"/>
      <c r="D29" s="31" t="s">
        <v>42</v>
      </c>
      <c r="E29" s="43"/>
      <c r="F29" s="31" t="s">
        <v>43</v>
      </c>
      <c r="G29" s="43"/>
      <c r="H29" s="43"/>
      <c r="I29" s="43"/>
      <c r="J29" s="43"/>
      <c r="K29" s="43"/>
      <c r="L29" s="382">
        <v>0.21</v>
      </c>
      <c r="M29" s="381"/>
      <c r="N29" s="381"/>
      <c r="O29" s="381"/>
      <c r="P29" s="381"/>
      <c r="Q29" s="43"/>
      <c r="R29" s="43"/>
      <c r="S29" s="43"/>
      <c r="T29" s="43"/>
      <c r="U29" s="43"/>
      <c r="V29" s="43"/>
      <c r="W29" s="380">
        <f>ROUND(AZ54, 2)</f>
        <v>0</v>
      </c>
      <c r="X29" s="381"/>
      <c r="Y29" s="381"/>
      <c r="Z29" s="381"/>
      <c r="AA29" s="381"/>
      <c r="AB29" s="381"/>
      <c r="AC29" s="381"/>
      <c r="AD29" s="381"/>
      <c r="AE29" s="381"/>
      <c r="AF29" s="43"/>
      <c r="AG29" s="43"/>
      <c r="AH29" s="43"/>
      <c r="AI29" s="43"/>
      <c r="AJ29" s="43"/>
      <c r="AK29" s="380">
        <f>ROUND(AV54, 2)</f>
        <v>0</v>
      </c>
      <c r="AL29" s="381"/>
      <c r="AM29" s="381"/>
      <c r="AN29" s="381"/>
      <c r="AO29" s="381"/>
      <c r="AP29" s="43"/>
      <c r="AQ29" s="43"/>
      <c r="AR29" s="44"/>
      <c r="BE29" s="370"/>
    </row>
    <row r="30" spans="1:71" s="3" customFormat="1" ht="14.45" customHeight="1">
      <c r="B30" s="42"/>
      <c r="C30" s="43"/>
      <c r="D30" s="43"/>
      <c r="E30" s="43"/>
      <c r="F30" s="31" t="s">
        <v>44</v>
      </c>
      <c r="G30" s="43"/>
      <c r="H30" s="43"/>
      <c r="I30" s="43"/>
      <c r="J30" s="43"/>
      <c r="K30" s="43"/>
      <c r="L30" s="382">
        <v>0.15</v>
      </c>
      <c r="M30" s="381"/>
      <c r="N30" s="381"/>
      <c r="O30" s="381"/>
      <c r="P30" s="381"/>
      <c r="Q30" s="43"/>
      <c r="R30" s="43"/>
      <c r="S30" s="43"/>
      <c r="T30" s="43"/>
      <c r="U30" s="43"/>
      <c r="V30" s="43"/>
      <c r="W30" s="380">
        <f>ROUND(BA54, 2)</f>
        <v>0</v>
      </c>
      <c r="X30" s="381"/>
      <c r="Y30" s="381"/>
      <c r="Z30" s="381"/>
      <c r="AA30" s="381"/>
      <c r="AB30" s="381"/>
      <c r="AC30" s="381"/>
      <c r="AD30" s="381"/>
      <c r="AE30" s="381"/>
      <c r="AF30" s="43"/>
      <c r="AG30" s="43"/>
      <c r="AH30" s="43"/>
      <c r="AI30" s="43"/>
      <c r="AJ30" s="43"/>
      <c r="AK30" s="380">
        <f>ROUND(AW54, 2)</f>
        <v>0</v>
      </c>
      <c r="AL30" s="381"/>
      <c r="AM30" s="381"/>
      <c r="AN30" s="381"/>
      <c r="AO30" s="381"/>
      <c r="AP30" s="43"/>
      <c r="AQ30" s="43"/>
      <c r="AR30" s="44"/>
      <c r="BE30" s="370"/>
    </row>
    <row r="31" spans="1:71" s="3" customFormat="1" ht="14.45" hidden="1" customHeight="1">
      <c r="B31" s="42"/>
      <c r="C31" s="43"/>
      <c r="D31" s="43"/>
      <c r="E31" s="43"/>
      <c r="F31" s="31" t="s">
        <v>45</v>
      </c>
      <c r="G31" s="43"/>
      <c r="H31" s="43"/>
      <c r="I31" s="43"/>
      <c r="J31" s="43"/>
      <c r="K31" s="43"/>
      <c r="L31" s="382">
        <v>0.21</v>
      </c>
      <c r="M31" s="381"/>
      <c r="N31" s="381"/>
      <c r="O31" s="381"/>
      <c r="P31" s="381"/>
      <c r="Q31" s="43"/>
      <c r="R31" s="43"/>
      <c r="S31" s="43"/>
      <c r="T31" s="43"/>
      <c r="U31" s="43"/>
      <c r="V31" s="43"/>
      <c r="W31" s="380">
        <f>ROUND(BB54, 2)</f>
        <v>0</v>
      </c>
      <c r="X31" s="381"/>
      <c r="Y31" s="381"/>
      <c r="Z31" s="381"/>
      <c r="AA31" s="381"/>
      <c r="AB31" s="381"/>
      <c r="AC31" s="381"/>
      <c r="AD31" s="381"/>
      <c r="AE31" s="381"/>
      <c r="AF31" s="43"/>
      <c r="AG31" s="43"/>
      <c r="AH31" s="43"/>
      <c r="AI31" s="43"/>
      <c r="AJ31" s="43"/>
      <c r="AK31" s="380">
        <v>0</v>
      </c>
      <c r="AL31" s="381"/>
      <c r="AM31" s="381"/>
      <c r="AN31" s="381"/>
      <c r="AO31" s="381"/>
      <c r="AP31" s="43"/>
      <c r="AQ31" s="43"/>
      <c r="AR31" s="44"/>
      <c r="BE31" s="370"/>
    </row>
    <row r="32" spans="1:71" s="3" customFormat="1" ht="14.45" hidden="1" customHeight="1">
      <c r="B32" s="42"/>
      <c r="C32" s="43"/>
      <c r="D32" s="43"/>
      <c r="E32" s="43"/>
      <c r="F32" s="31" t="s">
        <v>46</v>
      </c>
      <c r="G32" s="43"/>
      <c r="H32" s="43"/>
      <c r="I32" s="43"/>
      <c r="J32" s="43"/>
      <c r="K32" s="43"/>
      <c r="L32" s="382">
        <v>0.15</v>
      </c>
      <c r="M32" s="381"/>
      <c r="N32" s="381"/>
      <c r="O32" s="381"/>
      <c r="P32" s="381"/>
      <c r="Q32" s="43"/>
      <c r="R32" s="43"/>
      <c r="S32" s="43"/>
      <c r="T32" s="43"/>
      <c r="U32" s="43"/>
      <c r="V32" s="43"/>
      <c r="W32" s="380">
        <f>ROUND(BC54, 2)</f>
        <v>0</v>
      </c>
      <c r="X32" s="381"/>
      <c r="Y32" s="381"/>
      <c r="Z32" s="381"/>
      <c r="AA32" s="381"/>
      <c r="AB32" s="381"/>
      <c r="AC32" s="381"/>
      <c r="AD32" s="381"/>
      <c r="AE32" s="381"/>
      <c r="AF32" s="43"/>
      <c r="AG32" s="43"/>
      <c r="AH32" s="43"/>
      <c r="AI32" s="43"/>
      <c r="AJ32" s="43"/>
      <c r="AK32" s="380">
        <v>0</v>
      </c>
      <c r="AL32" s="381"/>
      <c r="AM32" s="381"/>
      <c r="AN32" s="381"/>
      <c r="AO32" s="381"/>
      <c r="AP32" s="43"/>
      <c r="AQ32" s="43"/>
      <c r="AR32" s="44"/>
      <c r="BE32" s="370"/>
    </row>
    <row r="33" spans="1:57" s="3" customFormat="1" ht="14.45" hidden="1" customHeight="1">
      <c r="B33" s="42"/>
      <c r="C33" s="43"/>
      <c r="D33" s="43"/>
      <c r="E33" s="43"/>
      <c r="F33" s="31" t="s">
        <v>47</v>
      </c>
      <c r="G33" s="43"/>
      <c r="H33" s="43"/>
      <c r="I33" s="43"/>
      <c r="J33" s="43"/>
      <c r="K33" s="43"/>
      <c r="L33" s="382">
        <v>0</v>
      </c>
      <c r="M33" s="381"/>
      <c r="N33" s="381"/>
      <c r="O33" s="381"/>
      <c r="P33" s="381"/>
      <c r="Q33" s="43"/>
      <c r="R33" s="43"/>
      <c r="S33" s="43"/>
      <c r="T33" s="43"/>
      <c r="U33" s="43"/>
      <c r="V33" s="43"/>
      <c r="W33" s="380">
        <f>ROUND(BD54, 2)</f>
        <v>0</v>
      </c>
      <c r="X33" s="381"/>
      <c r="Y33" s="381"/>
      <c r="Z33" s="381"/>
      <c r="AA33" s="381"/>
      <c r="AB33" s="381"/>
      <c r="AC33" s="381"/>
      <c r="AD33" s="381"/>
      <c r="AE33" s="381"/>
      <c r="AF33" s="43"/>
      <c r="AG33" s="43"/>
      <c r="AH33" s="43"/>
      <c r="AI33" s="43"/>
      <c r="AJ33" s="43"/>
      <c r="AK33" s="380">
        <v>0</v>
      </c>
      <c r="AL33" s="381"/>
      <c r="AM33" s="381"/>
      <c r="AN33" s="381"/>
      <c r="AO33" s="381"/>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48</v>
      </c>
      <c r="E35" s="47"/>
      <c r="F35" s="47"/>
      <c r="G35" s="47"/>
      <c r="H35" s="47"/>
      <c r="I35" s="47"/>
      <c r="J35" s="47"/>
      <c r="K35" s="47"/>
      <c r="L35" s="47"/>
      <c r="M35" s="47"/>
      <c r="N35" s="47"/>
      <c r="O35" s="47"/>
      <c r="P35" s="47"/>
      <c r="Q35" s="47"/>
      <c r="R35" s="47"/>
      <c r="S35" s="47"/>
      <c r="T35" s="48" t="s">
        <v>49</v>
      </c>
      <c r="U35" s="47"/>
      <c r="V35" s="47"/>
      <c r="W35" s="47"/>
      <c r="X35" s="386" t="s">
        <v>50</v>
      </c>
      <c r="Y35" s="384"/>
      <c r="Z35" s="384"/>
      <c r="AA35" s="384"/>
      <c r="AB35" s="384"/>
      <c r="AC35" s="47"/>
      <c r="AD35" s="47"/>
      <c r="AE35" s="47"/>
      <c r="AF35" s="47"/>
      <c r="AG35" s="47"/>
      <c r="AH35" s="47"/>
      <c r="AI35" s="47"/>
      <c r="AJ35" s="47"/>
      <c r="AK35" s="383">
        <f>SUM(AK26:AK33)</f>
        <v>0</v>
      </c>
      <c r="AL35" s="384"/>
      <c r="AM35" s="384"/>
      <c r="AN35" s="384"/>
      <c r="AO35" s="385"/>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1:57" s="4" customFormat="1" ht="12" customHeight="1">
      <c r="B44" s="53"/>
      <c r="C44" s="31" t="s">
        <v>13</v>
      </c>
      <c r="D44" s="54"/>
      <c r="E44" s="54"/>
      <c r="F44" s="54"/>
      <c r="G44" s="54"/>
      <c r="H44" s="54"/>
      <c r="I44" s="54"/>
      <c r="J44" s="54"/>
      <c r="K44" s="54"/>
      <c r="L44" s="54" t="str">
        <f>K5</f>
        <v>201006</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1:57" s="5" customFormat="1" ht="36.950000000000003" customHeight="1">
      <c r="B45" s="56"/>
      <c r="C45" s="57" t="s">
        <v>16</v>
      </c>
      <c r="D45" s="58"/>
      <c r="E45" s="58"/>
      <c r="F45" s="58"/>
      <c r="G45" s="58"/>
      <c r="H45" s="58"/>
      <c r="I45" s="58"/>
      <c r="J45" s="58"/>
      <c r="K45" s="58"/>
      <c r="L45" s="365" t="str">
        <f>K6</f>
        <v>Výstavba bytů U Náhonu – Šenov u Nového Jičína</v>
      </c>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Šenov u Nového Jičína</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95" t="str">
        <f>IF(AN8= "","",AN8)</f>
        <v>10. 11. 2020</v>
      </c>
      <c r="AN47" s="395"/>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91" s="2" customFormat="1" ht="15.2" customHeight="1">
      <c r="A49" s="36"/>
      <c r="B49" s="37"/>
      <c r="C49" s="31" t="s">
        <v>25</v>
      </c>
      <c r="D49" s="38"/>
      <c r="E49" s="38"/>
      <c r="F49" s="38"/>
      <c r="G49" s="38"/>
      <c r="H49" s="38"/>
      <c r="I49" s="38"/>
      <c r="J49" s="38"/>
      <c r="K49" s="38"/>
      <c r="L49" s="54" t="str">
        <f>IF(E11= "","",E11)</f>
        <v>Obec Šenov u Nového Jičína</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96" t="str">
        <f>IF(E17="","",E17)</f>
        <v>Ing. Miroslav Havlásek</v>
      </c>
      <c r="AN49" s="397"/>
      <c r="AO49" s="397"/>
      <c r="AP49" s="397"/>
      <c r="AQ49" s="38"/>
      <c r="AR49" s="41"/>
      <c r="AS49" s="398" t="s">
        <v>52</v>
      </c>
      <c r="AT49" s="399"/>
      <c r="AU49" s="62"/>
      <c r="AV49" s="62"/>
      <c r="AW49" s="62"/>
      <c r="AX49" s="62"/>
      <c r="AY49" s="62"/>
      <c r="AZ49" s="62"/>
      <c r="BA49" s="62"/>
      <c r="BB49" s="62"/>
      <c r="BC49" s="62"/>
      <c r="BD49" s="63"/>
      <c r="BE49" s="36"/>
    </row>
    <row r="50" spans="1:91" s="2" customFormat="1" ht="15.2" customHeight="1">
      <c r="A50" s="36"/>
      <c r="B50" s="37"/>
      <c r="C50" s="31" t="s">
        <v>29</v>
      </c>
      <c r="D50" s="38"/>
      <c r="E50" s="38"/>
      <c r="F50" s="38"/>
      <c r="G50" s="38"/>
      <c r="H50" s="38"/>
      <c r="I50" s="38"/>
      <c r="J50" s="38"/>
      <c r="K50" s="38"/>
      <c r="L50" s="54" t="str">
        <f>IF(E14= "Vyplň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34</v>
      </c>
      <c r="AJ50" s="38"/>
      <c r="AK50" s="38"/>
      <c r="AL50" s="38"/>
      <c r="AM50" s="396" t="str">
        <f>IF(E20="","",E20)</f>
        <v xml:space="preserve"> </v>
      </c>
      <c r="AN50" s="397"/>
      <c r="AO50" s="397"/>
      <c r="AP50" s="397"/>
      <c r="AQ50" s="38"/>
      <c r="AR50" s="41"/>
      <c r="AS50" s="400"/>
      <c r="AT50" s="401"/>
      <c r="AU50" s="64"/>
      <c r="AV50" s="64"/>
      <c r="AW50" s="64"/>
      <c r="AX50" s="64"/>
      <c r="AY50" s="64"/>
      <c r="AZ50" s="64"/>
      <c r="BA50" s="64"/>
      <c r="BB50" s="64"/>
      <c r="BC50" s="64"/>
      <c r="BD50" s="65"/>
      <c r="BE50" s="36"/>
    </row>
    <row r="51" spans="1:91"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402"/>
      <c r="AT51" s="403"/>
      <c r="AU51" s="66"/>
      <c r="AV51" s="66"/>
      <c r="AW51" s="66"/>
      <c r="AX51" s="66"/>
      <c r="AY51" s="66"/>
      <c r="AZ51" s="66"/>
      <c r="BA51" s="66"/>
      <c r="BB51" s="66"/>
      <c r="BC51" s="66"/>
      <c r="BD51" s="67"/>
      <c r="BE51" s="36"/>
    </row>
    <row r="52" spans="1:91" s="2" customFormat="1" ht="29.25" customHeight="1">
      <c r="A52" s="36"/>
      <c r="B52" s="37"/>
      <c r="C52" s="360" t="s">
        <v>53</v>
      </c>
      <c r="D52" s="361"/>
      <c r="E52" s="361"/>
      <c r="F52" s="361"/>
      <c r="G52" s="361"/>
      <c r="H52" s="68"/>
      <c r="I52" s="364" t="s">
        <v>54</v>
      </c>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93" t="s">
        <v>55</v>
      </c>
      <c r="AH52" s="361"/>
      <c r="AI52" s="361"/>
      <c r="AJ52" s="361"/>
      <c r="AK52" s="361"/>
      <c r="AL52" s="361"/>
      <c r="AM52" s="361"/>
      <c r="AN52" s="364" t="s">
        <v>56</v>
      </c>
      <c r="AO52" s="361"/>
      <c r="AP52" s="361"/>
      <c r="AQ52" s="69" t="s">
        <v>57</v>
      </c>
      <c r="AR52" s="41"/>
      <c r="AS52" s="70" t="s">
        <v>58</v>
      </c>
      <c r="AT52" s="71" t="s">
        <v>59</v>
      </c>
      <c r="AU52" s="71" t="s">
        <v>60</v>
      </c>
      <c r="AV52" s="71" t="s">
        <v>61</v>
      </c>
      <c r="AW52" s="71" t="s">
        <v>62</v>
      </c>
      <c r="AX52" s="71" t="s">
        <v>63</v>
      </c>
      <c r="AY52" s="71" t="s">
        <v>64</v>
      </c>
      <c r="AZ52" s="71" t="s">
        <v>65</v>
      </c>
      <c r="BA52" s="71" t="s">
        <v>66</v>
      </c>
      <c r="BB52" s="71" t="s">
        <v>67</v>
      </c>
      <c r="BC52" s="71" t="s">
        <v>68</v>
      </c>
      <c r="BD52" s="72" t="s">
        <v>69</v>
      </c>
      <c r="BE52" s="36"/>
    </row>
    <row r="53" spans="1:91"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1:91" s="6" customFormat="1" ht="32.450000000000003" customHeight="1">
      <c r="B54" s="76"/>
      <c r="C54" s="77" t="s">
        <v>70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67">
        <f>ROUND(AG55+AG56+SUM(AG69:AG75),2)</f>
        <v>0</v>
      </c>
      <c r="AH54" s="367"/>
      <c r="AI54" s="367"/>
      <c r="AJ54" s="367"/>
      <c r="AK54" s="367"/>
      <c r="AL54" s="367"/>
      <c r="AM54" s="367"/>
      <c r="AN54" s="404">
        <f t="shared" ref="AN54:AN75" si="0">SUM(AG54,AT54)</f>
        <v>0</v>
      </c>
      <c r="AO54" s="404"/>
      <c r="AP54" s="404"/>
      <c r="AQ54" s="80" t="s">
        <v>19</v>
      </c>
      <c r="AR54" s="81"/>
      <c r="AS54" s="82">
        <f>ROUND(AS55+AS56+SUM(AS69:AS75),2)</f>
        <v>0</v>
      </c>
      <c r="AT54" s="83">
        <f t="shared" ref="AT54:AT75" si="1">ROUND(SUM(AV54:AW54),2)</f>
        <v>0</v>
      </c>
      <c r="AU54" s="84">
        <f>ROUND(AU55+AU56+SUM(AU69:AU75),5)</f>
        <v>0</v>
      </c>
      <c r="AV54" s="83">
        <f>ROUND(AZ54*L29,2)</f>
        <v>0</v>
      </c>
      <c r="AW54" s="83">
        <f>ROUND(BA54*L30,2)</f>
        <v>0</v>
      </c>
      <c r="AX54" s="83">
        <f>ROUND(BB54*L29,2)</f>
        <v>0</v>
      </c>
      <c r="AY54" s="83">
        <f>ROUND(BC54*L30,2)</f>
        <v>0</v>
      </c>
      <c r="AZ54" s="83">
        <f>ROUND(AZ55+AZ56+SUM(AZ69:AZ75),2)</f>
        <v>0</v>
      </c>
      <c r="BA54" s="83">
        <f>ROUND(BA55+BA56+SUM(BA69:BA75),2)</f>
        <v>0</v>
      </c>
      <c r="BB54" s="83">
        <f>ROUND(BB55+BB56+SUM(BB69:BB75),2)</f>
        <v>0</v>
      </c>
      <c r="BC54" s="83">
        <f>ROUND(BC55+BC56+SUM(BC69:BC75),2)</f>
        <v>0</v>
      </c>
      <c r="BD54" s="85">
        <f>ROUND(BD55+BD56+SUM(BD69:BD75),2)</f>
        <v>0</v>
      </c>
      <c r="BS54" s="86" t="s">
        <v>71</v>
      </c>
      <c r="BT54" s="86" t="s">
        <v>72</v>
      </c>
      <c r="BU54" s="87" t="s">
        <v>73</v>
      </c>
      <c r="BV54" s="86" t="s">
        <v>74</v>
      </c>
      <c r="BW54" s="86" t="s">
        <v>5</v>
      </c>
      <c r="BX54" s="86" t="s">
        <v>75</v>
      </c>
      <c r="CL54" s="86" t="s">
        <v>19</v>
      </c>
    </row>
    <row r="55" spans="1:91" s="7" customFormat="1" ht="16.5" customHeight="1">
      <c r="A55" s="88" t="s">
        <v>76</v>
      </c>
      <c r="B55" s="89"/>
      <c r="C55" s="90"/>
      <c r="D55" s="362" t="s">
        <v>77</v>
      </c>
      <c r="E55" s="362"/>
      <c r="F55" s="362"/>
      <c r="G55" s="362"/>
      <c r="H55" s="362"/>
      <c r="I55" s="91"/>
      <c r="J55" s="362" t="s">
        <v>78</v>
      </c>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91">
        <f>'SO 01 - PŘÍPRAVA ÚZEMÍ'!J30</f>
        <v>0</v>
      </c>
      <c r="AH55" s="392"/>
      <c r="AI55" s="392"/>
      <c r="AJ55" s="392"/>
      <c r="AK55" s="392"/>
      <c r="AL55" s="392"/>
      <c r="AM55" s="392"/>
      <c r="AN55" s="391">
        <f t="shared" si="0"/>
        <v>0</v>
      </c>
      <c r="AO55" s="392"/>
      <c r="AP55" s="392"/>
      <c r="AQ55" s="92" t="s">
        <v>79</v>
      </c>
      <c r="AR55" s="93"/>
      <c r="AS55" s="94">
        <v>0</v>
      </c>
      <c r="AT55" s="95">
        <f t="shared" si="1"/>
        <v>0</v>
      </c>
      <c r="AU55" s="96">
        <f>'SO 01 - PŘÍPRAVA ÚZEMÍ'!P82</f>
        <v>0</v>
      </c>
      <c r="AV55" s="95">
        <f>'SO 01 - PŘÍPRAVA ÚZEMÍ'!J33</f>
        <v>0</v>
      </c>
      <c r="AW55" s="95">
        <f>'SO 01 - PŘÍPRAVA ÚZEMÍ'!J34</f>
        <v>0</v>
      </c>
      <c r="AX55" s="95">
        <f>'SO 01 - PŘÍPRAVA ÚZEMÍ'!J35</f>
        <v>0</v>
      </c>
      <c r="AY55" s="95">
        <f>'SO 01 - PŘÍPRAVA ÚZEMÍ'!J36</f>
        <v>0</v>
      </c>
      <c r="AZ55" s="95">
        <f>'SO 01 - PŘÍPRAVA ÚZEMÍ'!F33</f>
        <v>0</v>
      </c>
      <c r="BA55" s="95">
        <f>'SO 01 - PŘÍPRAVA ÚZEMÍ'!F34</f>
        <v>0</v>
      </c>
      <c r="BB55" s="95">
        <f>'SO 01 - PŘÍPRAVA ÚZEMÍ'!F35</f>
        <v>0</v>
      </c>
      <c r="BC55" s="95">
        <f>'SO 01 - PŘÍPRAVA ÚZEMÍ'!F36</f>
        <v>0</v>
      </c>
      <c r="BD55" s="97">
        <f>'SO 01 - PŘÍPRAVA ÚZEMÍ'!F37</f>
        <v>0</v>
      </c>
      <c r="BT55" s="98" t="s">
        <v>80</v>
      </c>
      <c r="BV55" s="98" t="s">
        <v>74</v>
      </c>
      <c r="BW55" s="98" t="s">
        <v>81</v>
      </c>
      <c r="BX55" s="98" t="s">
        <v>5</v>
      </c>
      <c r="CL55" s="98" t="s">
        <v>19</v>
      </c>
      <c r="CM55" s="98" t="s">
        <v>80</v>
      </c>
    </row>
    <row r="56" spans="1:91" s="7" customFormat="1" ht="16.5" customHeight="1">
      <c r="B56" s="89"/>
      <c r="C56" s="90"/>
      <c r="D56" s="362" t="s">
        <v>82</v>
      </c>
      <c r="E56" s="362"/>
      <c r="F56" s="362"/>
      <c r="G56" s="362"/>
      <c r="H56" s="362"/>
      <c r="I56" s="91"/>
      <c r="J56" s="362" t="s">
        <v>83</v>
      </c>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94">
        <f>ROUND(AG57+SUM(AG58:AG62)+AG68,2)</f>
        <v>0</v>
      </c>
      <c r="AH56" s="392"/>
      <c r="AI56" s="392"/>
      <c r="AJ56" s="392"/>
      <c r="AK56" s="392"/>
      <c r="AL56" s="392"/>
      <c r="AM56" s="392"/>
      <c r="AN56" s="391">
        <f t="shared" si="0"/>
        <v>0</v>
      </c>
      <c r="AO56" s="392"/>
      <c r="AP56" s="392"/>
      <c r="AQ56" s="92" t="s">
        <v>79</v>
      </c>
      <c r="AR56" s="93"/>
      <c r="AS56" s="94">
        <f>ROUND(AS57+SUM(AS58:AS62)+AS68,2)</f>
        <v>0</v>
      </c>
      <c r="AT56" s="95">
        <f t="shared" si="1"/>
        <v>0</v>
      </c>
      <c r="AU56" s="96">
        <f>ROUND(AU57+SUM(AU58:AU62)+AU68,5)</f>
        <v>0</v>
      </c>
      <c r="AV56" s="95">
        <f>ROUND(AZ56*L29,2)</f>
        <v>0</v>
      </c>
      <c r="AW56" s="95">
        <f>ROUND(BA56*L30,2)</f>
        <v>0</v>
      </c>
      <c r="AX56" s="95">
        <f>ROUND(BB56*L29,2)</f>
        <v>0</v>
      </c>
      <c r="AY56" s="95">
        <f>ROUND(BC56*L30,2)</f>
        <v>0</v>
      </c>
      <c r="AZ56" s="95">
        <f>ROUND(AZ57+SUM(AZ58:AZ62)+AZ68,2)</f>
        <v>0</v>
      </c>
      <c r="BA56" s="95">
        <f>ROUND(BA57+SUM(BA58:BA62)+BA68,2)</f>
        <v>0</v>
      </c>
      <c r="BB56" s="95">
        <f>ROUND(BB57+SUM(BB58:BB62)+BB68,2)</f>
        <v>0</v>
      </c>
      <c r="BC56" s="95">
        <f>ROUND(BC57+SUM(BC58:BC62)+BC68,2)</f>
        <v>0</v>
      </c>
      <c r="BD56" s="97">
        <f>ROUND(BD57+SUM(BD58:BD62)+BD68,2)</f>
        <v>0</v>
      </c>
      <c r="BS56" s="98" t="s">
        <v>71</v>
      </c>
      <c r="BT56" s="98" t="s">
        <v>80</v>
      </c>
      <c r="BU56" s="98" t="s">
        <v>73</v>
      </c>
      <c r="BV56" s="98" t="s">
        <v>74</v>
      </c>
      <c r="BW56" s="98" t="s">
        <v>84</v>
      </c>
      <c r="BX56" s="98" t="s">
        <v>5</v>
      </c>
      <c r="CL56" s="98" t="s">
        <v>19</v>
      </c>
      <c r="CM56" s="98" t="s">
        <v>80</v>
      </c>
    </row>
    <row r="57" spans="1:91" s="4" customFormat="1" ht="23.25" customHeight="1">
      <c r="A57" s="88" t="s">
        <v>76</v>
      </c>
      <c r="B57" s="53"/>
      <c r="C57" s="99"/>
      <c r="D57" s="99"/>
      <c r="E57" s="363" t="s">
        <v>85</v>
      </c>
      <c r="F57" s="363"/>
      <c r="G57" s="363"/>
      <c r="H57" s="363"/>
      <c r="I57" s="363"/>
      <c r="J57" s="99"/>
      <c r="K57" s="363" t="s">
        <v>86</v>
      </c>
      <c r="L57" s="363"/>
      <c r="M57" s="363"/>
      <c r="N57" s="363"/>
      <c r="O57" s="363"/>
      <c r="P57" s="363"/>
      <c r="Q57" s="363"/>
      <c r="R57" s="363"/>
      <c r="S57" s="363"/>
      <c r="T57" s="363"/>
      <c r="U57" s="363"/>
      <c r="V57" s="363"/>
      <c r="W57" s="363"/>
      <c r="X57" s="363"/>
      <c r="Y57" s="363"/>
      <c r="Z57" s="363"/>
      <c r="AA57" s="363"/>
      <c r="AB57" s="363"/>
      <c r="AC57" s="363"/>
      <c r="AD57" s="363"/>
      <c r="AE57" s="363"/>
      <c r="AF57" s="363"/>
      <c r="AG57" s="388">
        <f>'D.1.1 - Architektonicko-s...'!J32</f>
        <v>0</v>
      </c>
      <c r="AH57" s="389"/>
      <c r="AI57" s="389"/>
      <c r="AJ57" s="389"/>
      <c r="AK57" s="389"/>
      <c r="AL57" s="389"/>
      <c r="AM57" s="389"/>
      <c r="AN57" s="388">
        <f t="shared" si="0"/>
        <v>0</v>
      </c>
      <c r="AO57" s="389"/>
      <c r="AP57" s="389"/>
      <c r="AQ57" s="100" t="s">
        <v>87</v>
      </c>
      <c r="AR57" s="55"/>
      <c r="AS57" s="101">
        <v>0</v>
      </c>
      <c r="AT57" s="102">
        <f t="shared" si="1"/>
        <v>0</v>
      </c>
      <c r="AU57" s="103">
        <f>'D.1.1 - Architektonicko-s...'!P114</f>
        <v>0</v>
      </c>
      <c r="AV57" s="102">
        <f>'D.1.1 - Architektonicko-s...'!J35</f>
        <v>0</v>
      </c>
      <c r="AW57" s="102">
        <f>'D.1.1 - Architektonicko-s...'!J36</f>
        <v>0</v>
      </c>
      <c r="AX57" s="102">
        <f>'D.1.1 - Architektonicko-s...'!J37</f>
        <v>0</v>
      </c>
      <c r="AY57" s="102">
        <f>'D.1.1 - Architektonicko-s...'!J38</f>
        <v>0</v>
      </c>
      <c r="AZ57" s="102">
        <f>'D.1.1 - Architektonicko-s...'!F35</f>
        <v>0</v>
      </c>
      <c r="BA57" s="102">
        <f>'D.1.1 - Architektonicko-s...'!F36</f>
        <v>0</v>
      </c>
      <c r="BB57" s="102">
        <f>'D.1.1 - Architektonicko-s...'!F37</f>
        <v>0</v>
      </c>
      <c r="BC57" s="102">
        <f>'D.1.1 - Architektonicko-s...'!F38</f>
        <v>0</v>
      </c>
      <c r="BD57" s="104">
        <f>'D.1.1 - Architektonicko-s...'!F39</f>
        <v>0</v>
      </c>
      <c r="BT57" s="105" t="s">
        <v>88</v>
      </c>
      <c r="BV57" s="105" t="s">
        <v>74</v>
      </c>
      <c r="BW57" s="105" t="s">
        <v>89</v>
      </c>
      <c r="BX57" s="105" t="s">
        <v>84</v>
      </c>
      <c r="CL57" s="105" t="s">
        <v>19</v>
      </c>
    </row>
    <row r="58" spans="1:91" s="4" customFormat="1" ht="16.5" customHeight="1">
      <c r="A58" s="88" t="s">
        <v>76</v>
      </c>
      <c r="B58" s="53"/>
      <c r="C58" s="99"/>
      <c r="D58" s="99"/>
      <c r="E58" s="363" t="s">
        <v>90</v>
      </c>
      <c r="F58" s="363"/>
      <c r="G58" s="363"/>
      <c r="H58" s="363"/>
      <c r="I58" s="363"/>
      <c r="J58" s="99"/>
      <c r="K58" s="363" t="s">
        <v>91</v>
      </c>
      <c r="L58" s="363"/>
      <c r="M58" s="363"/>
      <c r="N58" s="363"/>
      <c r="O58" s="363"/>
      <c r="P58" s="363"/>
      <c r="Q58" s="363"/>
      <c r="R58" s="363"/>
      <c r="S58" s="363"/>
      <c r="T58" s="363"/>
      <c r="U58" s="363"/>
      <c r="V58" s="363"/>
      <c r="W58" s="363"/>
      <c r="X58" s="363"/>
      <c r="Y58" s="363"/>
      <c r="Z58" s="363"/>
      <c r="AA58" s="363"/>
      <c r="AB58" s="363"/>
      <c r="AC58" s="363"/>
      <c r="AD58" s="363"/>
      <c r="AE58" s="363"/>
      <c r="AF58" s="363"/>
      <c r="AG58" s="388">
        <f>'D.1.4.1 - ZTI'!J32</f>
        <v>0</v>
      </c>
      <c r="AH58" s="389"/>
      <c r="AI58" s="389"/>
      <c r="AJ58" s="389"/>
      <c r="AK58" s="389"/>
      <c r="AL58" s="389"/>
      <c r="AM58" s="389"/>
      <c r="AN58" s="388">
        <f t="shared" si="0"/>
        <v>0</v>
      </c>
      <c r="AO58" s="389"/>
      <c r="AP58" s="389"/>
      <c r="AQ58" s="100" t="s">
        <v>87</v>
      </c>
      <c r="AR58" s="55"/>
      <c r="AS58" s="101">
        <v>0</v>
      </c>
      <c r="AT58" s="102">
        <f t="shared" si="1"/>
        <v>0</v>
      </c>
      <c r="AU58" s="103">
        <f>'D.1.4.1 - ZTI'!P97</f>
        <v>0</v>
      </c>
      <c r="AV58" s="102">
        <f>'D.1.4.1 - ZTI'!J35</f>
        <v>0</v>
      </c>
      <c r="AW58" s="102">
        <f>'D.1.4.1 - ZTI'!J36</f>
        <v>0</v>
      </c>
      <c r="AX58" s="102">
        <f>'D.1.4.1 - ZTI'!J37</f>
        <v>0</v>
      </c>
      <c r="AY58" s="102">
        <f>'D.1.4.1 - ZTI'!J38</f>
        <v>0</v>
      </c>
      <c r="AZ58" s="102">
        <f>'D.1.4.1 - ZTI'!F35</f>
        <v>0</v>
      </c>
      <c r="BA58" s="102">
        <f>'D.1.4.1 - ZTI'!F36</f>
        <v>0</v>
      </c>
      <c r="BB58" s="102">
        <f>'D.1.4.1 - ZTI'!F37</f>
        <v>0</v>
      </c>
      <c r="BC58" s="102">
        <f>'D.1.4.1 - ZTI'!F38</f>
        <v>0</v>
      </c>
      <c r="BD58" s="104">
        <f>'D.1.4.1 - ZTI'!F39</f>
        <v>0</v>
      </c>
      <c r="BT58" s="105" t="s">
        <v>88</v>
      </c>
      <c r="BV58" s="105" t="s">
        <v>74</v>
      </c>
      <c r="BW58" s="105" t="s">
        <v>92</v>
      </c>
      <c r="BX58" s="105" t="s">
        <v>84</v>
      </c>
      <c r="CL58" s="105" t="s">
        <v>19</v>
      </c>
    </row>
    <row r="59" spans="1:91" s="4" customFormat="1" ht="16.5" customHeight="1">
      <c r="A59" s="88" t="s">
        <v>76</v>
      </c>
      <c r="B59" s="53"/>
      <c r="C59" s="99"/>
      <c r="D59" s="99"/>
      <c r="E59" s="363" t="s">
        <v>93</v>
      </c>
      <c r="F59" s="363"/>
      <c r="G59" s="363"/>
      <c r="H59" s="363"/>
      <c r="I59" s="363"/>
      <c r="J59" s="99"/>
      <c r="K59" s="363" t="s">
        <v>94</v>
      </c>
      <c r="L59" s="363"/>
      <c r="M59" s="363"/>
      <c r="N59" s="363"/>
      <c r="O59" s="363"/>
      <c r="P59" s="363"/>
      <c r="Q59" s="363"/>
      <c r="R59" s="363"/>
      <c r="S59" s="363"/>
      <c r="T59" s="363"/>
      <c r="U59" s="363"/>
      <c r="V59" s="363"/>
      <c r="W59" s="363"/>
      <c r="X59" s="363"/>
      <c r="Y59" s="363"/>
      <c r="Z59" s="363"/>
      <c r="AA59" s="363"/>
      <c r="AB59" s="363"/>
      <c r="AC59" s="363"/>
      <c r="AD59" s="363"/>
      <c r="AE59" s="363"/>
      <c r="AF59" s="363"/>
      <c r="AG59" s="388">
        <f>'D.1.4.2 - ÚT + Chlazení'!J32</f>
        <v>0</v>
      </c>
      <c r="AH59" s="389"/>
      <c r="AI59" s="389"/>
      <c r="AJ59" s="389"/>
      <c r="AK59" s="389"/>
      <c r="AL59" s="389"/>
      <c r="AM59" s="389"/>
      <c r="AN59" s="388">
        <f t="shared" si="0"/>
        <v>0</v>
      </c>
      <c r="AO59" s="389"/>
      <c r="AP59" s="389"/>
      <c r="AQ59" s="100" t="s">
        <v>87</v>
      </c>
      <c r="AR59" s="55"/>
      <c r="AS59" s="101">
        <v>0</v>
      </c>
      <c r="AT59" s="102">
        <f t="shared" si="1"/>
        <v>0</v>
      </c>
      <c r="AU59" s="103">
        <f>'D.1.4.2 - ÚT + Chlazení'!P98</f>
        <v>0</v>
      </c>
      <c r="AV59" s="102">
        <f>'D.1.4.2 - ÚT + Chlazení'!J35</f>
        <v>0</v>
      </c>
      <c r="AW59" s="102">
        <f>'D.1.4.2 - ÚT + Chlazení'!J36</f>
        <v>0</v>
      </c>
      <c r="AX59" s="102">
        <f>'D.1.4.2 - ÚT + Chlazení'!J37</f>
        <v>0</v>
      </c>
      <c r="AY59" s="102">
        <f>'D.1.4.2 - ÚT + Chlazení'!J38</f>
        <v>0</v>
      </c>
      <c r="AZ59" s="102">
        <f>'D.1.4.2 - ÚT + Chlazení'!F35</f>
        <v>0</v>
      </c>
      <c r="BA59" s="102">
        <f>'D.1.4.2 - ÚT + Chlazení'!F36</f>
        <v>0</v>
      </c>
      <c r="BB59" s="102">
        <f>'D.1.4.2 - ÚT + Chlazení'!F37</f>
        <v>0</v>
      </c>
      <c r="BC59" s="102">
        <f>'D.1.4.2 - ÚT + Chlazení'!F38</f>
        <v>0</v>
      </c>
      <c r="BD59" s="104">
        <f>'D.1.4.2 - ÚT + Chlazení'!F39</f>
        <v>0</v>
      </c>
      <c r="BT59" s="105" t="s">
        <v>88</v>
      </c>
      <c r="BV59" s="105" t="s">
        <v>74</v>
      </c>
      <c r="BW59" s="105" t="s">
        <v>95</v>
      </c>
      <c r="BX59" s="105" t="s">
        <v>84</v>
      </c>
      <c r="CL59" s="105" t="s">
        <v>19</v>
      </c>
    </row>
    <row r="60" spans="1:91" s="4" customFormat="1" ht="16.5" customHeight="1">
      <c r="A60" s="88" t="s">
        <v>76</v>
      </c>
      <c r="B60" s="53"/>
      <c r="C60" s="99"/>
      <c r="D60" s="99"/>
      <c r="E60" s="363" t="s">
        <v>96</v>
      </c>
      <c r="F60" s="363"/>
      <c r="G60" s="363"/>
      <c r="H60" s="363"/>
      <c r="I60" s="363"/>
      <c r="J60" s="99"/>
      <c r="K60" s="363" t="s">
        <v>97</v>
      </c>
      <c r="L60" s="363"/>
      <c r="M60" s="363"/>
      <c r="N60" s="363"/>
      <c r="O60" s="363"/>
      <c r="P60" s="363"/>
      <c r="Q60" s="363"/>
      <c r="R60" s="363"/>
      <c r="S60" s="363"/>
      <c r="T60" s="363"/>
      <c r="U60" s="363"/>
      <c r="V60" s="363"/>
      <c r="W60" s="363"/>
      <c r="X60" s="363"/>
      <c r="Y60" s="363"/>
      <c r="Z60" s="363"/>
      <c r="AA60" s="363"/>
      <c r="AB60" s="363"/>
      <c r="AC60" s="363"/>
      <c r="AD60" s="363"/>
      <c r="AE60" s="363"/>
      <c r="AF60" s="363"/>
      <c r="AG60" s="388">
        <f>'D.1.4.3 - VZT'!J32</f>
        <v>0</v>
      </c>
      <c r="AH60" s="389"/>
      <c r="AI60" s="389"/>
      <c r="AJ60" s="389"/>
      <c r="AK60" s="389"/>
      <c r="AL60" s="389"/>
      <c r="AM60" s="389"/>
      <c r="AN60" s="388">
        <f t="shared" si="0"/>
        <v>0</v>
      </c>
      <c r="AO60" s="389"/>
      <c r="AP60" s="389"/>
      <c r="AQ60" s="100" t="s">
        <v>87</v>
      </c>
      <c r="AR60" s="55"/>
      <c r="AS60" s="101">
        <v>0</v>
      </c>
      <c r="AT60" s="102">
        <f t="shared" si="1"/>
        <v>0</v>
      </c>
      <c r="AU60" s="103">
        <f>'D.1.4.3 - VZT'!P87</f>
        <v>0</v>
      </c>
      <c r="AV60" s="102">
        <f>'D.1.4.3 - VZT'!J35</f>
        <v>0</v>
      </c>
      <c r="AW60" s="102">
        <f>'D.1.4.3 - VZT'!J36</f>
        <v>0</v>
      </c>
      <c r="AX60" s="102">
        <f>'D.1.4.3 - VZT'!J37</f>
        <v>0</v>
      </c>
      <c r="AY60" s="102">
        <f>'D.1.4.3 - VZT'!J38</f>
        <v>0</v>
      </c>
      <c r="AZ60" s="102">
        <f>'D.1.4.3 - VZT'!F35</f>
        <v>0</v>
      </c>
      <c r="BA60" s="102">
        <f>'D.1.4.3 - VZT'!F36</f>
        <v>0</v>
      </c>
      <c r="BB60" s="102">
        <f>'D.1.4.3 - VZT'!F37</f>
        <v>0</v>
      </c>
      <c r="BC60" s="102">
        <f>'D.1.4.3 - VZT'!F38</f>
        <v>0</v>
      </c>
      <c r="BD60" s="104">
        <f>'D.1.4.3 - VZT'!F39</f>
        <v>0</v>
      </c>
      <c r="BT60" s="105" t="s">
        <v>88</v>
      </c>
      <c r="BV60" s="105" t="s">
        <v>74</v>
      </c>
      <c r="BW60" s="105" t="s">
        <v>98</v>
      </c>
      <c r="BX60" s="105" t="s">
        <v>84</v>
      </c>
      <c r="CL60" s="105" t="s">
        <v>19</v>
      </c>
    </row>
    <row r="61" spans="1:91" s="4" customFormat="1" ht="16.5" customHeight="1">
      <c r="A61" s="88" t="s">
        <v>76</v>
      </c>
      <c r="B61" s="53"/>
      <c r="C61" s="99"/>
      <c r="D61" s="99"/>
      <c r="E61" s="363" t="s">
        <v>99</v>
      </c>
      <c r="F61" s="363"/>
      <c r="G61" s="363"/>
      <c r="H61" s="363"/>
      <c r="I61" s="363"/>
      <c r="J61" s="99"/>
      <c r="K61" s="363" t="s">
        <v>100</v>
      </c>
      <c r="L61" s="363"/>
      <c r="M61" s="363"/>
      <c r="N61" s="363"/>
      <c r="O61" s="363"/>
      <c r="P61" s="363"/>
      <c r="Q61" s="363"/>
      <c r="R61" s="363"/>
      <c r="S61" s="363"/>
      <c r="T61" s="363"/>
      <c r="U61" s="363"/>
      <c r="V61" s="363"/>
      <c r="W61" s="363"/>
      <c r="X61" s="363"/>
      <c r="Y61" s="363"/>
      <c r="Z61" s="363"/>
      <c r="AA61" s="363"/>
      <c r="AB61" s="363"/>
      <c r="AC61" s="363"/>
      <c r="AD61" s="363"/>
      <c r="AE61" s="363"/>
      <c r="AF61" s="363"/>
      <c r="AG61" s="388">
        <f>'D.1.4.4 - Silnoproud'!J32</f>
        <v>0</v>
      </c>
      <c r="AH61" s="389"/>
      <c r="AI61" s="389"/>
      <c r="AJ61" s="389"/>
      <c r="AK61" s="389"/>
      <c r="AL61" s="389"/>
      <c r="AM61" s="389"/>
      <c r="AN61" s="388">
        <f t="shared" si="0"/>
        <v>0</v>
      </c>
      <c r="AO61" s="389"/>
      <c r="AP61" s="389"/>
      <c r="AQ61" s="100" t="s">
        <v>87</v>
      </c>
      <c r="AR61" s="55"/>
      <c r="AS61" s="101">
        <v>0</v>
      </c>
      <c r="AT61" s="102">
        <f t="shared" si="1"/>
        <v>0</v>
      </c>
      <c r="AU61" s="103">
        <f>'D.1.4.4 - Silnoproud'!P101</f>
        <v>0</v>
      </c>
      <c r="AV61" s="102">
        <f>'D.1.4.4 - Silnoproud'!J35</f>
        <v>0</v>
      </c>
      <c r="AW61" s="102">
        <f>'D.1.4.4 - Silnoproud'!J36</f>
        <v>0</v>
      </c>
      <c r="AX61" s="102">
        <f>'D.1.4.4 - Silnoproud'!J37</f>
        <v>0</v>
      </c>
      <c r="AY61" s="102">
        <f>'D.1.4.4 - Silnoproud'!J38</f>
        <v>0</v>
      </c>
      <c r="AZ61" s="102">
        <f>'D.1.4.4 - Silnoproud'!F35</f>
        <v>0</v>
      </c>
      <c r="BA61" s="102">
        <f>'D.1.4.4 - Silnoproud'!F36</f>
        <v>0</v>
      </c>
      <c r="BB61" s="102">
        <f>'D.1.4.4 - Silnoproud'!F37</f>
        <v>0</v>
      </c>
      <c r="BC61" s="102">
        <f>'D.1.4.4 - Silnoproud'!F38</f>
        <v>0</v>
      </c>
      <c r="BD61" s="104">
        <f>'D.1.4.4 - Silnoproud'!F39</f>
        <v>0</v>
      </c>
      <c r="BT61" s="105" t="s">
        <v>88</v>
      </c>
      <c r="BV61" s="105" t="s">
        <v>74</v>
      </c>
      <c r="BW61" s="105" t="s">
        <v>101</v>
      </c>
      <c r="BX61" s="105" t="s">
        <v>84</v>
      </c>
      <c r="CL61" s="105" t="s">
        <v>19</v>
      </c>
    </row>
    <row r="62" spans="1:91" s="4" customFormat="1" ht="16.5" customHeight="1">
      <c r="B62" s="53"/>
      <c r="C62" s="99"/>
      <c r="D62" s="99"/>
      <c r="E62" s="363" t="s">
        <v>102</v>
      </c>
      <c r="F62" s="363"/>
      <c r="G62" s="363"/>
      <c r="H62" s="363"/>
      <c r="I62" s="363"/>
      <c r="J62" s="99"/>
      <c r="K62" s="363" t="s">
        <v>103</v>
      </c>
      <c r="L62" s="363"/>
      <c r="M62" s="363"/>
      <c r="N62" s="363"/>
      <c r="O62" s="363"/>
      <c r="P62" s="363"/>
      <c r="Q62" s="363"/>
      <c r="R62" s="363"/>
      <c r="S62" s="363"/>
      <c r="T62" s="363"/>
      <c r="U62" s="363"/>
      <c r="V62" s="363"/>
      <c r="W62" s="363"/>
      <c r="X62" s="363"/>
      <c r="Y62" s="363"/>
      <c r="Z62" s="363"/>
      <c r="AA62" s="363"/>
      <c r="AB62" s="363"/>
      <c r="AC62" s="363"/>
      <c r="AD62" s="363"/>
      <c r="AE62" s="363"/>
      <c r="AF62" s="363"/>
      <c r="AG62" s="390">
        <f>ROUND(SUM(AG63:AG67),2)</f>
        <v>0</v>
      </c>
      <c r="AH62" s="389"/>
      <c r="AI62" s="389"/>
      <c r="AJ62" s="389"/>
      <c r="AK62" s="389"/>
      <c r="AL62" s="389"/>
      <c r="AM62" s="389"/>
      <c r="AN62" s="388">
        <f t="shared" si="0"/>
        <v>0</v>
      </c>
      <c r="AO62" s="389"/>
      <c r="AP62" s="389"/>
      <c r="AQ62" s="100" t="s">
        <v>87</v>
      </c>
      <c r="AR62" s="55"/>
      <c r="AS62" s="101">
        <f>ROUND(SUM(AS63:AS67),2)</f>
        <v>0</v>
      </c>
      <c r="AT62" s="102">
        <f t="shared" si="1"/>
        <v>0</v>
      </c>
      <c r="AU62" s="103">
        <f>ROUND(SUM(AU63:AU67),5)</f>
        <v>0</v>
      </c>
      <c r="AV62" s="102">
        <f>ROUND(AZ62*L29,2)</f>
        <v>0</v>
      </c>
      <c r="AW62" s="102">
        <f>ROUND(BA62*L30,2)</f>
        <v>0</v>
      </c>
      <c r="AX62" s="102">
        <f>ROUND(BB62*L29,2)</f>
        <v>0</v>
      </c>
      <c r="AY62" s="102">
        <f>ROUND(BC62*L30,2)</f>
        <v>0</v>
      </c>
      <c r="AZ62" s="102">
        <f>ROUND(SUM(AZ63:AZ67),2)</f>
        <v>0</v>
      </c>
      <c r="BA62" s="102">
        <f>ROUND(SUM(BA63:BA67),2)</f>
        <v>0</v>
      </c>
      <c r="BB62" s="102">
        <f>ROUND(SUM(BB63:BB67),2)</f>
        <v>0</v>
      </c>
      <c r="BC62" s="102">
        <f>ROUND(SUM(BC63:BC67),2)</f>
        <v>0</v>
      </c>
      <c r="BD62" s="104">
        <f>ROUND(SUM(BD63:BD67),2)</f>
        <v>0</v>
      </c>
      <c r="BS62" s="105" t="s">
        <v>71</v>
      </c>
      <c r="BT62" s="105" t="s">
        <v>88</v>
      </c>
      <c r="BU62" s="105" t="s">
        <v>73</v>
      </c>
      <c r="BV62" s="105" t="s">
        <v>74</v>
      </c>
      <c r="BW62" s="105" t="s">
        <v>104</v>
      </c>
      <c r="BX62" s="105" t="s">
        <v>84</v>
      </c>
      <c r="CL62" s="105" t="s">
        <v>19</v>
      </c>
    </row>
    <row r="63" spans="1:91" s="4" customFormat="1" ht="16.5" customHeight="1">
      <c r="A63" s="88" t="s">
        <v>76</v>
      </c>
      <c r="B63" s="53"/>
      <c r="C63" s="99"/>
      <c r="D63" s="99"/>
      <c r="E63" s="99"/>
      <c r="F63" s="363" t="s">
        <v>105</v>
      </c>
      <c r="G63" s="363"/>
      <c r="H63" s="363"/>
      <c r="I63" s="363"/>
      <c r="J63" s="363"/>
      <c r="K63" s="99"/>
      <c r="L63" s="363" t="s">
        <v>106</v>
      </c>
      <c r="M63" s="363"/>
      <c r="N63" s="363"/>
      <c r="O63" s="363"/>
      <c r="P63" s="363"/>
      <c r="Q63" s="363"/>
      <c r="R63" s="363"/>
      <c r="S63" s="363"/>
      <c r="T63" s="363"/>
      <c r="U63" s="363"/>
      <c r="V63" s="363"/>
      <c r="W63" s="363"/>
      <c r="X63" s="363"/>
      <c r="Y63" s="363"/>
      <c r="Z63" s="363"/>
      <c r="AA63" s="363"/>
      <c r="AB63" s="363"/>
      <c r="AC63" s="363"/>
      <c r="AD63" s="363"/>
      <c r="AE63" s="363"/>
      <c r="AF63" s="363"/>
      <c r="AG63" s="388">
        <f>'01 - SK'!J34</f>
        <v>0</v>
      </c>
      <c r="AH63" s="389"/>
      <c r="AI63" s="389"/>
      <c r="AJ63" s="389"/>
      <c r="AK63" s="389"/>
      <c r="AL63" s="389"/>
      <c r="AM63" s="389"/>
      <c r="AN63" s="388">
        <f t="shared" si="0"/>
        <v>0</v>
      </c>
      <c r="AO63" s="389"/>
      <c r="AP63" s="389"/>
      <c r="AQ63" s="100" t="s">
        <v>87</v>
      </c>
      <c r="AR63" s="55"/>
      <c r="AS63" s="101">
        <v>0</v>
      </c>
      <c r="AT63" s="102">
        <f t="shared" si="1"/>
        <v>0</v>
      </c>
      <c r="AU63" s="103">
        <f>'01 - SK'!P92</f>
        <v>0</v>
      </c>
      <c r="AV63" s="102">
        <f>'01 - SK'!J37</f>
        <v>0</v>
      </c>
      <c r="AW63" s="102">
        <f>'01 - SK'!J38</f>
        <v>0</v>
      </c>
      <c r="AX63" s="102">
        <f>'01 - SK'!J39</f>
        <v>0</v>
      </c>
      <c r="AY63" s="102">
        <f>'01 - SK'!J40</f>
        <v>0</v>
      </c>
      <c r="AZ63" s="102">
        <f>'01 - SK'!F37</f>
        <v>0</v>
      </c>
      <c r="BA63" s="102">
        <f>'01 - SK'!F38</f>
        <v>0</v>
      </c>
      <c r="BB63" s="102">
        <f>'01 - SK'!F39</f>
        <v>0</v>
      </c>
      <c r="BC63" s="102">
        <f>'01 - SK'!F40</f>
        <v>0</v>
      </c>
      <c r="BD63" s="104">
        <f>'01 - SK'!F41</f>
        <v>0</v>
      </c>
      <c r="BT63" s="105" t="s">
        <v>107</v>
      </c>
      <c r="BV63" s="105" t="s">
        <v>74</v>
      </c>
      <c r="BW63" s="105" t="s">
        <v>108</v>
      </c>
      <c r="BX63" s="105" t="s">
        <v>104</v>
      </c>
      <c r="CL63" s="105" t="s">
        <v>19</v>
      </c>
    </row>
    <row r="64" spans="1:91" s="4" customFormat="1" ht="16.5" customHeight="1">
      <c r="A64" s="88" t="s">
        <v>76</v>
      </c>
      <c r="B64" s="53"/>
      <c r="C64" s="99"/>
      <c r="D64" s="99"/>
      <c r="E64" s="99"/>
      <c r="F64" s="363" t="s">
        <v>109</v>
      </c>
      <c r="G64" s="363"/>
      <c r="H64" s="363"/>
      <c r="I64" s="363"/>
      <c r="J64" s="363"/>
      <c r="K64" s="99"/>
      <c r="L64" s="363" t="s">
        <v>110</v>
      </c>
      <c r="M64" s="363"/>
      <c r="N64" s="363"/>
      <c r="O64" s="363"/>
      <c r="P64" s="363"/>
      <c r="Q64" s="363"/>
      <c r="R64" s="363"/>
      <c r="S64" s="363"/>
      <c r="T64" s="363"/>
      <c r="U64" s="363"/>
      <c r="V64" s="363"/>
      <c r="W64" s="363"/>
      <c r="X64" s="363"/>
      <c r="Y64" s="363"/>
      <c r="Z64" s="363"/>
      <c r="AA64" s="363"/>
      <c r="AB64" s="363"/>
      <c r="AC64" s="363"/>
      <c r="AD64" s="363"/>
      <c r="AE64" s="363"/>
      <c r="AF64" s="363"/>
      <c r="AG64" s="388">
        <f>'02 - trasy'!J34</f>
        <v>0</v>
      </c>
      <c r="AH64" s="389"/>
      <c r="AI64" s="389"/>
      <c r="AJ64" s="389"/>
      <c r="AK64" s="389"/>
      <c r="AL64" s="389"/>
      <c r="AM64" s="389"/>
      <c r="AN64" s="388">
        <f t="shared" si="0"/>
        <v>0</v>
      </c>
      <c r="AO64" s="389"/>
      <c r="AP64" s="389"/>
      <c r="AQ64" s="100" t="s">
        <v>87</v>
      </c>
      <c r="AR64" s="55"/>
      <c r="AS64" s="101">
        <v>0</v>
      </c>
      <c r="AT64" s="102">
        <f t="shared" si="1"/>
        <v>0</v>
      </c>
      <c r="AU64" s="103">
        <f>'02 - trasy'!P92</f>
        <v>0</v>
      </c>
      <c r="AV64" s="102">
        <f>'02 - trasy'!J37</f>
        <v>0</v>
      </c>
      <c r="AW64" s="102">
        <f>'02 - trasy'!J38</f>
        <v>0</v>
      </c>
      <c r="AX64" s="102">
        <f>'02 - trasy'!J39</f>
        <v>0</v>
      </c>
      <c r="AY64" s="102">
        <f>'02 - trasy'!J40</f>
        <v>0</v>
      </c>
      <c r="AZ64" s="102">
        <f>'02 - trasy'!F37</f>
        <v>0</v>
      </c>
      <c r="BA64" s="102">
        <f>'02 - trasy'!F38</f>
        <v>0</v>
      </c>
      <c r="BB64" s="102">
        <f>'02 - trasy'!F39</f>
        <v>0</v>
      </c>
      <c r="BC64" s="102">
        <f>'02 - trasy'!F40</f>
        <v>0</v>
      </c>
      <c r="BD64" s="104">
        <f>'02 - trasy'!F41</f>
        <v>0</v>
      </c>
      <c r="BT64" s="105" t="s">
        <v>107</v>
      </c>
      <c r="BV64" s="105" t="s">
        <v>74</v>
      </c>
      <c r="BW64" s="105" t="s">
        <v>111</v>
      </c>
      <c r="BX64" s="105" t="s">
        <v>104</v>
      </c>
      <c r="CL64" s="105" t="s">
        <v>19</v>
      </c>
    </row>
    <row r="65" spans="1:91" s="4" customFormat="1" ht="16.5" customHeight="1">
      <c r="A65" s="88" t="s">
        <v>76</v>
      </c>
      <c r="B65" s="53"/>
      <c r="C65" s="99"/>
      <c r="D65" s="99"/>
      <c r="E65" s="99"/>
      <c r="F65" s="363" t="s">
        <v>112</v>
      </c>
      <c r="G65" s="363"/>
      <c r="H65" s="363"/>
      <c r="I65" s="363"/>
      <c r="J65" s="363"/>
      <c r="K65" s="99"/>
      <c r="L65" s="363" t="s">
        <v>113</v>
      </c>
      <c r="M65" s="363"/>
      <c r="N65" s="363"/>
      <c r="O65" s="363"/>
      <c r="P65" s="363"/>
      <c r="Q65" s="363"/>
      <c r="R65" s="363"/>
      <c r="S65" s="363"/>
      <c r="T65" s="363"/>
      <c r="U65" s="363"/>
      <c r="V65" s="363"/>
      <c r="W65" s="363"/>
      <c r="X65" s="363"/>
      <c r="Y65" s="363"/>
      <c r="Z65" s="363"/>
      <c r="AA65" s="363"/>
      <c r="AB65" s="363"/>
      <c r="AC65" s="363"/>
      <c r="AD65" s="363"/>
      <c r="AE65" s="363"/>
      <c r="AF65" s="363"/>
      <c r="AG65" s="388">
        <f>'03 - Aktivní prvky'!J34</f>
        <v>0</v>
      </c>
      <c r="AH65" s="389"/>
      <c r="AI65" s="389"/>
      <c r="AJ65" s="389"/>
      <c r="AK65" s="389"/>
      <c r="AL65" s="389"/>
      <c r="AM65" s="389"/>
      <c r="AN65" s="388">
        <f t="shared" si="0"/>
        <v>0</v>
      </c>
      <c r="AO65" s="389"/>
      <c r="AP65" s="389"/>
      <c r="AQ65" s="100" t="s">
        <v>87</v>
      </c>
      <c r="AR65" s="55"/>
      <c r="AS65" s="101">
        <v>0</v>
      </c>
      <c r="AT65" s="102">
        <f t="shared" si="1"/>
        <v>0</v>
      </c>
      <c r="AU65" s="103">
        <f>'03 - Aktivní prvky'!P92</f>
        <v>0</v>
      </c>
      <c r="AV65" s="102">
        <f>'03 - Aktivní prvky'!J37</f>
        <v>0</v>
      </c>
      <c r="AW65" s="102">
        <f>'03 - Aktivní prvky'!J38</f>
        <v>0</v>
      </c>
      <c r="AX65" s="102">
        <f>'03 - Aktivní prvky'!J39</f>
        <v>0</v>
      </c>
      <c r="AY65" s="102">
        <f>'03 - Aktivní prvky'!J40</f>
        <v>0</v>
      </c>
      <c r="AZ65" s="102">
        <f>'03 - Aktivní prvky'!F37</f>
        <v>0</v>
      </c>
      <c r="BA65" s="102">
        <f>'03 - Aktivní prvky'!F38</f>
        <v>0</v>
      </c>
      <c r="BB65" s="102">
        <f>'03 - Aktivní prvky'!F39</f>
        <v>0</v>
      </c>
      <c r="BC65" s="102">
        <f>'03 - Aktivní prvky'!F40</f>
        <v>0</v>
      </c>
      <c r="BD65" s="104">
        <f>'03 - Aktivní prvky'!F41</f>
        <v>0</v>
      </c>
      <c r="BT65" s="105" t="s">
        <v>107</v>
      </c>
      <c r="BV65" s="105" t="s">
        <v>74</v>
      </c>
      <c r="BW65" s="105" t="s">
        <v>114</v>
      </c>
      <c r="BX65" s="105" t="s">
        <v>104</v>
      </c>
      <c r="CL65" s="105" t="s">
        <v>19</v>
      </c>
    </row>
    <row r="66" spans="1:91" s="4" customFormat="1" ht="16.5" customHeight="1">
      <c r="A66" s="88" t="s">
        <v>76</v>
      </c>
      <c r="B66" s="53"/>
      <c r="C66" s="99"/>
      <c r="D66" s="99"/>
      <c r="E66" s="99"/>
      <c r="F66" s="363" t="s">
        <v>115</v>
      </c>
      <c r="G66" s="363"/>
      <c r="H66" s="363"/>
      <c r="I66" s="363"/>
      <c r="J66" s="363"/>
      <c r="K66" s="99"/>
      <c r="L66" s="363" t="s">
        <v>116</v>
      </c>
      <c r="M66" s="363"/>
      <c r="N66" s="363"/>
      <c r="O66" s="363"/>
      <c r="P66" s="363"/>
      <c r="Q66" s="363"/>
      <c r="R66" s="363"/>
      <c r="S66" s="363"/>
      <c r="T66" s="363"/>
      <c r="U66" s="363"/>
      <c r="V66" s="363"/>
      <c r="W66" s="363"/>
      <c r="X66" s="363"/>
      <c r="Y66" s="363"/>
      <c r="Z66" s="363"/>
      <c r="AA66" s="363"/>
      <c r="AB66" s="363"/>
      <c r="AC66" s="363"/>
      <c r="AD66" s="363"/>
      <c r="AE66" s="363"/>
      <c r="AF66" s="363"/>
      <c r="AG66" s="388">
        <f>'04 - PZTS+EPS'!J34</f>
        <v>0</v>
      </c>
      <c r="AH66" s="389"/>
      <c r="AI66" s="389"/>
      <c r="AJ66" s="389"/>
      <c r="AK66" s="389"/>
      <c r="AL66" s="389"/>
      <c r="AM66" s="389"/>
      <c r="AN66" s="388">
        <f t="shared" si="0"/>
        <v>0</v>
      </c>
      <c r="AO66" s="389"/>
      <c r="AP66" s="389"/>
      <c r="AQ66" s="100" t="s">
        <v>87</v>
      </c>
      <c r="AR66" s="55"/>
      <c r="AS66" s="101">
        <v>0</v>
      </c>
      <c r="AT66" s="102">
        <f t="shared" si="1"/>
        <v>0</v>
      </c>
      <c r="AU66" s="103">
        <f>'04 - PZTS+EPS'!P92</f>
        <v>0</v>
      </c>
      <c r="AV66" s="102">
        <f>'04 - PZTS+EPS'!J37</f>
        <v>0</v>
      </c>
      <c r="AW66" s="102">
        <f>'04 - PZTS+EPS'!J38</f>
        <v>0</v>
      </c>
      <c r="AX66" s="102">
        <f>'04 - PZTS+EPS'!J39</f>
        <v>0</v>
      </c>
      <c r="AY66" s="102">
        <f>'04 - PZTS+EPS'!J40</f>
        <v>0</v>
      </c>
      <c r="AZ66" s="102">
        <f>'04 - PZTS+EPS'!F37</f>
        <v>0</v>
      </c>
      <c r="BA66" s="102">
        <f>'04 - PZTS+EPS'!F38</f>
        <v>0</v>
      </c>
      <c r="BB66" s="102">
        <f>'04 - PZTS+EPS'!F39</f>
        <v>0</v>
      </c>
      <c r="BC66" s="102">
        <f>'04 - PZTS+EPS'!F40</f>
        <v>0</v>
      </c>
      <c r="BD66" s="104">
        <f>'04 - PZTS+EPS'!F41</f>
        <v>0</v>
      </c>
      <c r="BT66" s="105" t="s">
        <v>107</v>
      </c>
      <c r="BV66" s="105" t="s">
        <v>74</v>
      </c>
      <c r="BW66" s="105" t="s">
        <v>117</v>
      </c>
      <c r="BX66" s="105" t="s">
        <v>104</v>
      </c>
      <c r="CL66" s="105" t="s">
        <v>19</v>
      </c>
    </row>
    <row r="67" spans="1:91" s="4" customFormat="1" ht="16.5" customHeight="1">
      <c r="A67" s="88" t="s">
        <v>76</v>
      </c>
      <c r="B67" s="53"/>
      <c r="C67" s="99"/>
      <c r="D67" s="99"/>
      <c r="E67" s="99"/>
      <c r="F67" s="363" t="s">
        <v>118</v>
      </c>
      <c r="G67" s="363"/>
      <c r="H67" s="363"/>
      <c r="I67" s="363"/>
      <c r="J67" s="363"/>
      <c r="K67" s="99"/>
      <c r="L67" s="363" t="s">
        <v>79</v>
      </c>
      <c r="M67" s="363"/>
      <c r="N67" s="363"/>
      <c r="O67" s="363"/>
      <c r="P67" s="363"/>
      <c r="Q67" s="363"/>
      <c r="R67" s="363"/>
      <c r="S67" s="363"/>
      <c r="T67" s="363"/>
      <c r="U67" s="363"/>
      <c r="V67" s="363"/>
      <c r="W67" s="363"/>
      <c r="X67" s="363"/>
      <c r="Y67" s="363"/>
      <c r="Z67" s="363"/>
      <c r="AA67" s="363"/>
      <c r="AB67" s="363"/>
      <c r="AC67" s="363"/>
      <c r="AD67" s="363"/>
      <c r="AE67" s="363"/>
      <c r="AF67" s="363"/>
      <c r="AG67" s="388">
        <f>'05 - STA'!J34</f>
        <v>0</v>
      </c>
      <c r="AH67" s="389"/>
      <c r="AI67" s="389"/>
      <c r="AJ67" s="389"/>
      <c r="AK67" s="389"/>
      <c r="AL67" s="389"/>
      <c r="AM67" s="389"/>
      <c r="AN67" s="388">
        <f t="shared" si="0"/>
        <v>0</v>
      </c>
      <c r="AO67" s="389"/>
      <c r="AP67" s="389"/>
      <c r="AQ67" s="100" t="s">
        <v>87</v>
      </c>
      <c r="AR67" s="55"/>
      <c r="AS67" s="101">
        <v>0</v>
      </c>
      <c r="AT67" s="102">
        <f t="shared" si="1"/>
        <v>0</v>
      </c>
      <c r="AU67" s="103">
        <f>'05 - STA'!P92</f>
        <v>0</v>
      </c>
      <c r="AV67" s="102">
        <f>'05 - STA'!J37</f>
        <v>0</v>
      </c>
      <c r="AW67" s="102">
        <f>'05 - STA'!J38</f>
        <v>0</v>
      </c>
      <c r="AX67" s="102">
        <f>'05 - STA'!J39</f>
        <v>0</v>
      </c>
      <c r="AY67" s="102">
        <f>'05 - STA'!J40</f>
        <v>0</v>
      </c>
      <c r="AZ67" s="102">
        <f>'05 - STA'!F37</f>
        <v>0</v>
      </c>
      <c r="BA67" s="102">
        <f>'05 - STA'!F38</f>
        <v>0</v>
      </c>
      <c r="BB67" s="102">
        <f>'05 - STA'!F39</f>
        <v>0</v>
      </c>
      <c r="BC67" s="102">
        <f>'05 - STA'!F40</f>
        <v>0</v>
      </c>
      <c r="BD67" s="104">
        <f>'05 - STA'!F41</f>
        <v>0</v>
      </c>
      <c r="BT67" s="105" t="s">
        <v>107</v>
      </c>
      <c r="BV67" s="105" t="s">
        <v>74</v>
      </c>
      <c r="BW67" s="105" t="s">
        <v>119</v>
      </c>
      <c r="BX67" s="105" t="s">
        <v>104</v>
      </c>
      <c r="CL67" s="105" t="s">
        <v>19</v>
      </c>
    </row>
    <row r="68" spans="1:91" s="4" customFormat="1" ht="16.5" customHeight="1">
      <c r="A68" s="88" t="s">
        <v>76</v>
      </c>
      <c r="B68" s="53"/>
      <c r="C68" s="99"/>
      <c r="D68" s="99"/>
      <c r="E68" s="363" t="s">
        <v>120</v>
      </c>
      <c r="F68" s="363"/>
      <c r="G68" s="363"/>
      <c r="H68" s="363"/>
      <c r="I68" s="363"/>
      <c r="J68" s="99"/>
      <c r="K68" s="363" t="s">
        <v>121</v>
      </c>
      <c r="L68" s="363"/>
      <c r="M68" s="363"/>
      <c r="N68" s="363"/>
      <c r="O68" s="363"/>
      <c r="P68" s="363"/>
      <c r="Q68" s="363"/>
      <c r="R68" s="363"/>
      <c r="S68" s="363"/>
      <c r="T68" s="363"/>
      <c r="U68" s="363"/>
      <c r="V68" s="363"/>
      <c r="W68" s="363"/>
      <c r="X68" s="363"/>
      <c r="Y68" s="363"/>
      <c r="Z68" s="363"/>
      <c r="AA68" s="363"/>
      <c r="AB68" s="363"/>
      <c r="AC68" s="363"/>
      <c r="AD68" s="363"/>
      <c r="AE68" s="363"/>
      <c r="AF68" s="363"/>
      <c r="AG68" s="388">
        <f>'D.2 - Výtah'!J32</f>
        <v>0</v>
      </c>
      <c r="AH68" s="389"/>
      <c r="AI68" s="389"/>
      <c r="AJ68" s="389"/>
      <c r="AK68" s="389"/>
      <c r="AL68" s="389"/>
      <c r="AM68" s="389"/>
      <c r="AN68" s="388">
        <f t="shared" si="0"/>
        <v>0</v>
      </c>
      <c r="AO68" s="389"/>
      <c r="AP68" s="389"/>
      <c r="AQ68" s="100" t="s">
        <v>87</v>
      </c>
      <c r="AR68" s="55"/>
      <c r="AS68" s="101">
        <v>0</v>
      </c>
      <c r="AT68" s="102">
        <f t="shared" si="1"/>
        <v>0</v>
      </c>
      <c r="AU68" s="103">
        <f>'D.2 - Výtah'!P87</f>
        <v>0</v>
      </c>
      <c r="AV68" s="102">
        <f>'D.2 - Výtah'!J35</f>
        <v>0</v>
      </c>
      <c r="AW68" s="102">
        <f>'D.2 - Výtah'!J36</f>
        <v>0</v>
      </c>
      <c r="AX68" s="102">
        <f>'D.2 - Výtah'!J37</f>
        <v>0</v>
      </c>
      <c r="AY68" s="102">
        <f>'D.2 - Výtah'!J38</f>
        <v>0</v>
      </c>
      <c r="AZ68" s="102">
        <f>'D.2 - Výtah'!F35</f>
        <v>0</v>
      </c>
      <c r="BA68" s="102">
        <f>'D.2 - Výtah'!F36</f>
        <v>0</v>
      </c>
      <c r="BB68" s="102">
        <f>'D.2 - Výtah'!F37</f>
        <v>0</v>
      </c>
      <c r="BC68" s="102">
        <f>'D.2 - Výtah'!F38</f>
        <v>0</v>
      </c>
      <c r="BD68" s="104">
        <f>'D.2 - Výtah'!F39</f>
        <v>0</v>
      </c>
      <c r="BT68" s="105" t="s">
        <v>88</v>
      </c>
      <c r="BV68" s="105" t="s">
        <v>74</v>
      </c>
      <c r="BW68" s="105" t="s">
        <v>122</v>
      </c>
      <c r="BX68" s="105" t="s">
        <v>84</v>
      </c>
      <c r="CL68" s="105" t="s">
        <v>19</v>
      </c>
    </row>
    <row r="69" spans="1:91" s="7" customFormat="1" ht="24.75" customHeight="1">
      <c r="A69" s="88" t="s">
        <v>76</v>
      </c>
      <c r="B69" s="89"/>
      <c r="C69" s="90"/>
      <c r="D69" s="362" t="s">
        <v>123</v>
      </c>
      <c r="E69" s="362"/>
      <c r="F69" s="362"/>
      <c r="G69" s="362"/>
      <c r="H69" s="362"/>
      <c r="I69" s="91"/>
      <c r="J69" s="362" t="s">
        <v>124</v>
      </c>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91">
        <f>'SO 03 - ZPEVNĚNÉ PLOCHY A...'!J30</f>
        <v>0</v>
      </c>
      <c r="AH69" s="392"/>
      <c r="AI69" s="392"/>
      <c r="AJ69" s="392"/>
      <c r="AK69" s="392"/>
      <c r="AL69" s="392"/>
      <c r="AM69" s="392"/>
      <c r="AN69" s="391">
        <f t="shared" si="0"/>
        <v>0</v>
      </c>
      <c r="AO69" s="392"/>
      <c r="AP69" s="392"/>
      <c r="AQ69" s="92" t="s">
        <v>79</v>
      </c>
      <c r="AR69" s="93"/>
      <c r="AS69" s="94">
        <v>0</v>
      </c>
      <c r="AT69" s="95">
        <f t="shared" si="1"/>
        <v>0</v>
      </c>
      <c r="AU69" s="96">
        <f>'SO 03 - ZPEVNĚNÉ PLOCHY A...'!P89</f>
        <v>0</v>
      </c>
      <c r="AV69" s="95">
        <f>'SO 03 - ZPEVNĚNÉ PLOCHY A...'!J33</f>
        <v>0</v>
      </c>
      <c r="AW69" s="95">
        <f>'SO 03 - ZPEVNĚNÉ PLOCHY A...'!J34</f>
        <v>0</v>
      </c>
      <c r="AX69" s="95">
        <f>'SO 03 - ZPEVNĚNÉ PLOCHY A...'!J35</f>
        <v>0</v>
      </c>
      <c r="AY69" s="95">
        <f>'SO 03 - ZPEVNĚNÉ PLOCHY A...'!J36</f>
        <v>0</v>
      </c>
      <c r="AZ69" s="95">
        <f>'SO 03 - ZPEVNĚNÉ PLOCHY A...'!F33</f>
        <v>0</v>
      </c>
      <c r="BA69" s="95">
        <f>'SO 03 - ZPEVNĚNÉ PLOCHY A...'!F34</f>
        <v>0</v>
      </c>
      <c r="BB69" s="95">
        <f>'SO 03 - ZPEVNĚNÉ PLOCHY A...'!F35</f>
        <v>0</v>
      </c>
      <c r="BC69" s="95">
        <f>'SO 03 - ZPEVNĚNÉ PLOCHY A...'!F36</f>
        <v>0</v>
      </c>
      <c r="BD69" s="97">
        <f>'SO 03 - ZPEVNĚNÉ PLOCHY A...'!F37</f>
        <v>0</v>
      </c>
      <c r="BT69" s="98" t="s">
        <v>80</v>
      </c>
      <c r="BV69" s="98" t="s">
        <v>74</v>
      </c>
      <c r="BW69" s="98" t="s">
        <v>125</v>
      </c>
      <c r="BX69" s="98" t="s">
        <v>5</v>
      </c>
      <c r="CL69" s="98" t="s">
        <v>19</v>
      </c>
      <c r="CM69" s="98" t="s">
        <v>80</v>
      </c>
    </row>
    <row r="70" spans="1:91" s="7" customFormat="1" ht="16.5" customHeight="1">
      <c r="A70" s="88" t="s">
        <v>76</v>
      </c>
      <c r="B70" s="89"/>
      <c r="C70" s="90"/>
      <c r="D70" s="362" t="s">
        <v>126</v>
      </c>
      <c r="E70" s="362"/>
      <c r="F70" s="362"/>
      <c r="G70" s="362"/>
      <c r="H70" s="362"/>
      <c r="I70" s="91"/>
      <c r="J70" s="362" t="s">
        <v>127</v>
      </c>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91">
        <f>'SO 04 - DEŠŤOVÁ KANALIZAC...'!J30</f>
        <v>0</v>
      </c>
      <c r="AH70" s="392"/>
      <c r="AI70" s="392"/>
      <c r="AJ70" s="392"/>
      <c r="AK70" s="392"/>
      <c r="AL70" s="392"/>
      <c r="AM70" s="392"/>
      <c r="AN70" s="391">
        <f t="shared" si="0"/>
        <v>0</v>
      </c>
      <c r="AO70" s="392"/>
      <c r="AP70" s="392"/>
      <c r="AQ70" s="92" t="s">
        <v>79</v>
      </c>
      <c r="AR70" s="93"/>
      <c r="AS70" s="94">
        <v>0</v>
      </c>
      <c r="AT70" s="95">
        <f t="shared" si="1"/>
        <v>0</v>
      </c>
      <c r="AU70" s="96">
        <f>'SO 04 - DEŠŤOVÁ KANALIZAC...'!P84</f>
        <v>0</v>
      </c>
      <c r="AV70" s="95">
        <f>'SO 04 - DEŠŤOVÁ KANALIZAC...'!J33</f>
        <v>0</v>
      </c>
      <c r="AW70" s="95">
        <f>'SO 04 - DEŠŤOVÁ KANALIZAC...'!J34</f>
        <v>0</v>
      </c>
      <c r="AX70" s="95">
        <f>'SO 04 - DEŠŤOVÁ KANALIZAC...'!J35</f>
        <v>0</v>
      </c>
      <c r="AY70" s="95">
        <f>'SO 04 - DEŠŤOVÁ KANALIZAC...'!J36</f>
        <v>0</v>
      </c>
      <c r="AZ70" s="95">
        <f>'SO 04 - DEŠŤOVÁ KANALIZAC...'!F33</f>
        <v>0</v>
      </c>
      <c r="BA70" s="95">
        <f>'SO 04 - DEŠŤOVÁ KANALIZAC...'!F34</f>
        <v>0</v>
      </c>
      <c r="BB70" s="95">
        <f>'SO 04 - DEŠŤOVÁ KANALIZAC...'!F35</f>
        <v>0</v>
      </c>
      <c r="BC70" s="95">
        <f>'SO 04 - DEŠŤOVÁ KANALIZAC...'!F36</f>
        <v>0</v>
      </c>
      <c r="BD70" s="97">
        <f>'SO 04 - DEŠŤOVÁ KANALIZAC...'!F37</f>
        <v>0</v>
      </c>
      <c r="BT70" s="98" t="s">
        <v>80</v>
      </c>
      <c r="BV70" s="98" t="s">
        <v>74</v>
      </c>
      <c r="BW70" s="98" t="s">
        <v>128</v>
      </c>
      <c r="BX70" s="98" t="s">
        <v>5</v>
      </c>
      <c r="CL70" s="98" t="s">
        <v>19</v>
      </c>
      <c r="CM70" s="98" t="s">
        <v>80</v>
      </c>
    </row>
    <row r="71" spans="1:91" s="7" customFormat="1" ht="16.5" customHeight="1">
      <c r="A71" s="88" t="s">
        <v>76</v>
      </c>
      <c r="B71" s="89"/>
      <c r="C71" s="90"/>
      <c r="D71" s="362" t="s">
        <v>129</v>
      </c>
      <c r="E71" s="362"/>
      <c r="F71" s="362"/>
      <c r="G71" s="362"/>
      <c r="H71" s="362"/>
      <c r="I71" s="91"/>
      <c r="J71" s="362" t="s">
        <v>130</v>
      </c>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91">
        <f>'SO 05 - SPLAŠKOVÁ KANALIZACE'!J30</f>
        <v>0</v>
      </c>
      <c r="AH71" s="392"/>
      <c r="AI71" s="392"/>
      <c r="AJ71" s="392"/>
      <c r="AK71" s="392"/>
      <c r="AL71" s="392"/>
      <c r="AM71" s="392"/>
      <c r="AN71" s="391">
        <f t="shared" si="0"/>
        <v>0</v>
      </c>
      <c r="AO71" s="392"/>
      <c r="AP71" s="392"/>
      <c r="AQ71" s="92" t="s">
        <v>79</v>
      </c>
      <c r="AR71" s="93"/>
      <c r="AS71" s="94">
        <v>0</v>
      </c>
      <c r="AT71" s="95">
        <f t="shared" si="1"/>
        <v>0</v>
      </c>
      <c r="AU71" s="96">
        <f>'SO 05 - SPLAŠKOVÁ KANALIZACE'!P86</f>
        <v>0</v>
      </c>
      <c r="AV71" s="95">
        <f>'SO 05 - SPLAŠKOVÁ KANALIZACE'!J33</f>
        <v>0</v>
      </c>
      <c r="AW71" s="95">
        <f>'SO 05 - SPLAŠKOVÁ KANALIZACE'!J34</f>
        <v>0</v>
      </c>
      <c r="AX71" s="95">
        <f>'SO 05 - SPLAŠKOVÁ KANALIZACE'!J35</f>
        <v>0</v>
      </c>
      <c r="AY71" s="95">
        <f>'SO 05 - SPLAŠKOVÁ KANALIZACE'!J36</f>
        <v>0</v>
      </c>
      <c r="AZ71" s="95">
        <f>'SO 05 - SPLAŠKOVÁ KANALIZACE'!F33</f>
        <v>0</v>
      </c>
      <c r="BA71" s="95">
        <f>'SO 05 - SPLAŠKOVÁ KANALIZACE'!F34</f>
        <v>0</v>
      </c>
      <c r="BB71" s="95">
        <f>'SO 05 - SPLAŠKOVÁ KANALIZACE'!F35</f>
        <v>0</v>
      </c>
      <c r="BC71" s="95">
        <f>'SO 05 - SPLAŠKOVÁ KANALIZACE'!F36</f>
        <v>0</v>
      </c>
      <c r="BD71" s="97">
        <f>'SO 05 - SPLAŠKOVÁ KANALIZACE'!F37</f>
        <v>0</v>
      </c>
      <c r="BT71" s="98" t="s">
        <v>80</v>
      </c>
      <c r="BV71" s="98" t="s">
        <v>74</v>
      </c>
      <c r="BW71" s="98" t="s">
        <v>131</v>
      </c>
      <c r="BX71" s="98" t="s">
        <v>5</v>
      </c>
      <c r="CL71" s="98" t="s">
        <v>19</v>
      </c>
      <c r="CM71" s="98" t="s">
        <v>80</v>
      </c>
    </row>
    <row r="72" spans="1:91" s="7" customFormat="1" ht="16.5" customHeight="1">
      <c r="A72" s="88" t="s">
        <v>76</v>
      </c>
      <c r="B72" s="89"/>
      <c r="C72" s="90"/>
      <c r="D72" s="362" t="s">
        <v>132</v>
      </c>
      <c r="E72" s="362"/>
      <c r="F72" s="362"/>
      <c r="G72" s="362"/>
      <c r="H72" s="362"/>
      <c r="I72" s="91"/>
      <c r="J72" s="362" t="s">
        <v>133</v>
      </c>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91">
        <f>'SO 06 - PŘÍPOJKA VODY'!J30</f>
        <v>0</v>
      </c>
      <c r="AH72" s="392"/>
      <c r="AI72" s="392"/>
      <c r="AJ72" s="392"/>
      <c r="AK72" s="392"/>
      <c r="AL72" s="392"/>
      <c r="AM72" s="392"/>
      <c r="AN72" s="391">
        <f t="shared" si="0"/>
        <v>0</v>
      </c>
      <c r="AO72" s="392"/>
      <c r="AP72" s="392"/>
      <c r="AQ72" s="92" t="s">
        <v>79</v>
      </c>
      <c r="AR72" s="93"/>
      <c r="AS72" s="94">
        <v>0</v>
      </c>
      <c r="AT72" s="95">
        <f t="shared" si="1"/>
        <v>0</v>
      </c>
      <c r="AU72" s="96">
        <f>'SO 06 - PŘÍPOJKA VODY'!P86</f>
        <v>0</v>
      </c>
      <c r="AV72" s="95">
        <f>'SO 06 - PŘÍPOJKA VODY'!J33</f>
        <v>0</v>
      </c>
      <c r="AW72" s="95">
        <f>'SO 06 - PŘÍPOJKA VODY'!J34</f>
        <v>0</v>
      </c>
      <c r="AX72" s="95">
        <f>'SO 06 - PŘÍPOJKA VODY'!J35</f>
        <v>0</v>
      </c>
      <c r="AY72" s="95">
        <f>'SO 06 - PŘÍPOJKA VODY'!J36</f>
        <v>0</v>
      </c>
      <c r="AZ72" s="95">
        <f>'SO 06 - PŘÍPOJKA VODY'!F33</f>
        <v>0</v>
      </c>
      <c r="BA72" s="95">
        <f>'SO 06 - PŘÍPOJKA VODY'!F34</f>
        <v>0</v>
      </c>
      <c r="BB72" s="95">
        <f>'SO 06 - PŘÍPOJKA VODY'!F35</f>
        <v>0</v>
      </c>
      <c r="BC72" s="95">
        <f>'SO 06 - PŘÍPOJKA VODY'!F36</f>
        <v>0</v>
      </c>
      <c r="BD72" s="97">
        <f>'SO 06 - PŘÍPOJKA VODY'!F37</f>
        <v>0</v>
      </c>
      <c r="BT72" s="98" t="s">
        <v>80</v>
      </c>
      <c r="BV72" s="98" t="s">
        <v>74</v>
      </c>
      <c r="BW72" s="98" t="s">
        <v>134</v>
      </c>
      <c r="BX72" s="98" t="s">
        <v>5</v>
      </c>
      <c r="CL72" s="98" t="s">
        <v>19</v>
      </c>
      <c r="CM72" s="98" t="s">
        <v>80</v>
      </c>
    </row>
    <row r="73" spans="1:91" s="7" customFormat="1" ht="16.5" customHeight="1">
      <c r="A73" s="88" t="s">
        <v>76</v>
      </c>
      <c r="B73" s="89"/>
      <c r="C73" s="90"/>
      <c r="D73" s="362" t="s">
        <v>135</v>
      </c>
      <c r="E73" s="362"/>
      <c r="F73" s="362"/>
      <c r="G73" s="362"/>
      <c r="H73" s="362"/>
      <c r="I73" s="91"/>
      <c r="J73" s="362" t="s">
        <v>136</v>
      </c>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91">
        <f>'SO 07 - TERÉNNÍ A SADOVÉ ...'!J30</f>
        <v>0</v>
      </c>
      <c r="AH73" s="392"/>
      <c r="AI73" s="392"/>
      <c r="AJ73" s="392"/>
      <c r="AK73" s="392"/>
      <c r="AL73" s="392"/>
      <c r="AM73" s="392"/>
      <c r="AN73" s="391">
        <f t="shared" si="0"/>
        <v>0</v>
      </c>
      <c r="AO73" s="392"/>
      <c r="AP73" s="392"/>
      <c r="AQ73" s="92" t="s">
        <v>79</v>
      </c>
      <c r="AR73" s="93"/>
      <c r="AS73" s="94">
        <v>0</v>
      </c>
      <c r="AT73" s="95">
        <f t="shared" si="1"/>
        <v>0</v>
      </c>
      <c r="AU73" s="96">
        <f>'SO 07 - TERÉNNÍ A SADOVÉ ...'!P87</f>
        <v>0</v>
      </c>
      <c r="AV73" s="95">
        <f>'SO 07 - TERÉNNÍ A SADOVÉ ...'!J33</f>
        <v>0</v>
      </c>
      <c r="AW73" s="95">
        <f>'SO 07 - TERÉNNÍ A SADOVÉ ...'!J34</f>
        <v>0</v>
      </c>
      <c r="AX73" s="95">
        <f>'SO 07 - TERÉNNÍ A SADOVÉ ...'!J35</f>
        <v>0</v>
      </c>
      <c r="AY73" s="95">
        <f>'SO 07 - TERÉNNÍ A SADOVÉ ...'!J36</f>
        <v>0</v>
      </c>
      <c r="AZ73" s="95">
        <f>'SO 07 - TERÉNNÍ A SADOVÉ ...'!F33</f>
        <v>0</v>
      </c>
      <c r="BA73" s="95">
        <f>'SO 07 - TERÉNNÍ A SADOVÉ ...'!F34</f>
        <v>0</v>
      </c>
      <c r="BB73" s="95">
        <f>'SO 07 - TERÉNNÍ A SADOVÉ ...'!F35</f>
        <v>0</v>
      </c>
      <c r="BC73" s="95">
        <f>'SO 07 - TERÉNNÍ A SADOVÉ ...'!F36</f>
        <v>0</v>
      </c>
      <c r="BD73" s="97">
        <f>'SO 07 - TERÉNNÍ A SADOVÉ ...'!F37</f>
        <v>0</v>
      </c>
      <c r="BT73" s="98" t="s">
        <v>80</v>
      </c>
      <c r="BV73" s="98" t="s">
        <v>74</v>
      </c>
      <c r="BW73" s="98" t="s">
        <v>137</v>
      </c>
      <c r="BX73" s="98" t="s">
        <v>5</v>
      </c>
      <c r="CL73" s="98" t="s">
        <v>19</v>
      </c>
      <c r="CM73" s="98" t="s">
        <v>80</v>
      </c>
    </row>
    <row r="74" spans="1:91" s="7" customFormat="1" ht="16.5" customHeight="1">
      <c r="A74" s="88" t="s">
        <v>76</v>
      </c>
      <c r="B74" s="89"/>
      <c r="C74" s="90"/>
      <c r="D74" s="362" t="s">
        <v>138</v>
      </c>
      <c r="E74" s="362"/>
      <c r="F74" s="362"/>
      <c r="G74" s="362"/>
      <c r="H74" s="362"/>
      <c r="I74" s="91"/>
      <c r="J74" s="362" t="s">
        <v>139</v>
      </c>
      <c r="K74" s="362"/>
      <c r="L74" s="362"/>
      <c r="M74" s="362"/>
      <c r="N74" s="362"/>
      <c r="O74" s="362"/>
      <c r="P74" s="362"/>
      <c r="Q74" s="362"/>
      <c r="R74" s="362"/>
      <c r="S74" s="362"/>
      <c r="T74" s="362"/>
      <c r="U74" s="362"/>
      <c r="V74" s="362"/>
      <c r="W74" s="362"/>
      <c r="X74" s="362"/>
      <c r="Y74" s="362"/>
      <c r="Z74" s="362"/>
      <c r="AA74" s="362"/>
      <c r="AB74" s="362"/>
      <c r="AC74" s="362"/>
      <c r="AD74" s="362"/>
      <c r="AE74" s="362"/>
      <c r="AF74" s="362"/>
      <c r="AG74" s="391">
        <f>'SO 08 - OPLOCENÍ'!J30</f>
        <v>0</v>
      </c>
      <c r="AH74" s="392"/>
      <c r="AI74" s="392"/>
      <c r="AJ74" s="392"/>
      <c r="AK74" s="392"/>
      <c r="AL74" s="392"/>
      <c r="AM74" s="392"/>
      <c r="AN74" s="391">
        <f t="shared" si="0"/>
        <v>0</v>
      </c>
      <c r="AO74" s="392"/>
      <c r="AP74" s="392"/>
      <c r="AQ74" s="92" t="s">
        <v>79</v>
      </c>
      <c r="AR74" s="93"/>
      <c r="AS74" s="94">
        <v>0</v>
      </c>
      <c r="AT74" s="95">
        <f t="shared" si="1"/>
        <v>0</v>
      </c>
      <c r="AU74" s="96">
        <f>'SO 08 - OPLOCENÍ'!P86</f>
        <v>0</v>
      </c>
      <c r="AV74" s="95">
        <f>'SO 08 - OPLOCENÍ'!J33</f>
        <v>0</v>
      </c>
      <c r="AW74" s="95">
        <f>'SO 08 - OPLOCENÍ'!J34</f>
        <v>0</v>
      </c>
      <c r="AX74" s="95">
        <f>'SO 08 - OPLOCENÍ'!J35</f>
        <v>0</v>
      </c>
      <c r="AY74" s="95">
        <f>'SO 08 - OPLOCENÍ'!J36</f>
        <v>0</v>
      </c>
      <c r="AZ74" s="95">
        <f>'SO 08 - OPLOCENÍ'!F33</f>
        <v>0</v>
      </c>
      <c r="BA74" s="95">
        <f>'SO 08 - OPLOCENÍ'!F34</f>
        <v>0</v>
      </c>
      <c r="BB74" s="95">
        <f>'SO 08 - OPLOCENÍ'!F35</f>
        <v>0</v>
      </c>
      <c r="BC74" s="95">
        <f>'SO 08 - OPLOCENÍ'!F36</f>
        <v>0</v>
      </c>
      <c r="BD74" s="97">
        <f>'SO 08 - OPLOCENÍ'!F37</f>
        <v>0</v>
      </c>
      <c r="BT74" s="98" t="s">
        <v>80</v>
      </c>
      <c r="BV74" s="98" t="s">
        <v>74</v>
      </c>
      <c r="BW74" s="98" t="s">
        <v>140</v>
      </c>
      <c r="BX74" s="98" t="s">
        <v>5</v>
      </c>
      <c r="CL74" s="98" t="s">
        <v>19</v>
      </c>
      <c r="CM74" s="98" t="s">
        <v>80</v>
      </c>
    </row>
    <row r="75" spans="1:91" s="7" customFormat="1" ht="16.5" customHeight="1">
      <c r="A75" s="88" t="s">
        <v>76</v>
      </c>
      <c r="B75" s="89"/>
      <c r="C75" s="90"/>
      <c r="D75" s="362" t="s">
        <v>141</v>
      </c>
      <c r="E75" s="362"/>
      <c r="F75" s="362"/>
      <c r="G75" s="362"/>
      <c r="H75" s="362"/>
      <c r="I75" s="91"/>
      <c r="J75" s="362" t="s">
        <v>142</v>
      </c>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91">
        <f>'VRN - VEDLEJŠÍ A OSTATNÍ ...'!J30</f>
        <v>0</v>
      </c>
      <c r="AH75" s="392"/>
      <c r="AI75" s="392"/>
      <c r="AJ75" s="392"/>
      <c r="AK75" s="392"/>
      <c r="AL75" s="392"/>
      <c r="AM75" s="392"/>
      <c r="AN75" s="391">
        <f t="shared" si="0"/>
        <v>0</v>
      </c>
      <c r="AO75" s="392"/>
      <c r="AP75" s="392"/>
      <c r="AQ75" s="92" t="s">
        <v>79</v>
      </c>
      <c r="AR75" s="93"/>
      <c r="AS75" s="106">
        <v>0</v>
      </c>
      <c r="AT75" s="107">
        <f t="shared" si="1"/>
        <v>0</v>
      </c>
      <c r="AU75" s="108">
        <f>'VRN - VEDLEJŠÍ A OSTATNÍ ...'!P82</f>
        <v>0</v>
      </c>
      <c r="AV75" s="107">
        <f>'VRN - VEDLEJŠÍ A OSTATNÍ ...'!J33</f>
        <v>0</v>
      </c>
      <c r="AW75" s="107">
        <f>'VRN - VEDLEJŠÍ A OSTATNÍ ...'!J34</f>
        <v>0</v>
      </c>
      <c r="AX75" s="107">
        <f>'VRN - VEDLEJŠÍ A OSTATNÍ ...'!J35</f>
        <v>0</v>
      </c>
      <c r="AY75" s="107">
        <f>'VRN - VEDLEJŠÍ A OSTATNÍ ...'!J36</f>
        <v>0</v>
      </c>
      <c r="AZ75" s="107">
        <f>'VRN - VEDLEJŠÍ A OSTATNÍ ...'!F33</f>
        <v>0</v>
      </c>
      <c r="BA75" s="107">
        <f>'VRN - VEDLEJŠÍ A OSTATNÍ ...'!F34</f>
        <v>0</v>
      </c>
      <c r="BB75" s="107">
        <f>'VRN - VEDLEJŠÍ A OSTATNÍ ...'!F35</f>
        <v>0</v>
      </c>
      <c r="BC75" s="107">
        <f>'VRN - VEDLEJŠÍ A OSTATNÍ ...'!F36</f>
        <v>0</v>
      </c>
      <c r="BD75" s="109">
        <f>'VRN - VEDLEJŠÍ A OSTATNÍ ...'!F37</f>
        <v>0</v>
      </c>
      <c r="BT75" s="98" t="s">
        <v>80</v>
      </c>
      <c r="BV75" s="98" t="s">
        <v>74</v>
      </c>
      <c r="BW75" s="98" t="s">
        <v>143</v>
      </c>
      <c r="BX75" s="98" t="s">
        <v>5</v>
      </c>
      <c r="CL75" s="98" t="s">
        <v>19</v>
      </c>
      <c r="CM75" s="98" t="s">
        <v>80</v>
      </c>
    </row>
    <row r="76" spans="1:91" s="2" customFormat="1" ht="30" customHeight="1">
      <c r="A76" s="36"/>
      <c r="B76" s="37"/>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41"/>
      <c r="AS76" s="36"/>
      <c r="AT76" s="36"/>
      <c r="AU76" s="36"/>
      <c r="AV76" s="36"/>
      <c r="AW76" s="36"/>
      <c r="AX76" s="36"/>
      <c r="AY76" s="36"/>
      <c r="AZ76" s="36"/>
      <c r="BA76" s="36"/>
      <c r="BB76" s="36"/>
      <c r="BC76" s="36"/>
      <c r="BD76" s="36"/>
      <c r="BE76" s="36"/>
    </row>
    <row r="77" spans="1:91" s="2" customFormat="1" ht="6.95" customHeight="1">
      <c r="A77" s="36"/>
      <c r="B77" s="49"/>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41"/>
      <c r="AS77" s="36"/>
      <c r="AT77" s="36"/>
      <c r="AU77" s="36"/>
      <c r="AV77" s="36"/>
      <c r="AW77" s="36"/>
      <c r="AX77" s="36"/>
      <c r="AY77" s="36"/>
      <c r="AZ77" s="36"/>
      <c r="BA77" s="36"/>
      <c r="BB77" s="36"/>
      <c r="BC77" s="36"/>
      <c r="BD77" s="36"/>
      <c r="BE77" s="36"/>
    </row>
  </sheetData>
  <sheetProtection algorithmName="SHA-512" hashValue="mWNDeJsj0j8tvR7N9CBsxAzTksaOVkxyaQvtqhh0aKul67BH8e23lZqkUnfrLtKuYWsZTjW4iR6ctDsh2x5IpA==" saltValue="pmsulPdZjbcWg/5/AiOfhhLVVt58FZd4FoIwRdZnbU3iWfXACjtnil/ilh0sB56Fa4Rxp3q2I25/2P95tU2bMg==" spinCount="100000" sheet="1" objects="1" scenarios="1" formatColumns="0" formatRows="0"/>
  <mergeCells count="122">
    <mergeCell ref="AN71:AP71"/>
    <mergeCell ref="AG71:AM71"/>
    <mergeCell ref="AN72:AP72"/>
    <mergeCell ref="AG72:AM72"/>
    <mergeCell ref="AN73:AP73"/>
    <mergeCell ref="AG73:AM73"/>
    <mergeCell ref="AN74:AP74"/>
    <mergeCell ref="AG74:AM74"/>
    <mergeCell ref="AN75:AP75"/>
    <mergeCell ref="AG75:AM75"/>
    <mergeCell ref="AG66:AM66"/>
    <mergeCell ref="AN67:AP67"/>
    <mergeCell ref="AG67:AM67"/>
    <mergeCell ref="AN68:AP68"/>
    <mergeCell ref="AG68:AM68"/>
    <mergeCell ref="AN69:AP69"/>
    <mergeCell ref="AG69:AM69"/>
    <mergeCell ref="AN70:AP70"/>
    <mergeCell ref="AG70:AM70"/>
    <mergeCell ref="W32:AE32"/>
    <mergeCell ref="AK32:AO32"/>
    <mergeCell ref="L33:P33"/>
    <mergeCell ref="W33:AE33"/>
    <mergeCell ref="AK33:AO33"/>
    <mergeCell ref="AK35:AO35"/>
    <mergeCell ref="X35:AB35"/>
    <mergeCell ref="AR2:BE2"/>
    <mergeCell ref="AG58:AM58"/>
    <mergeCell ref="AG57:AM57"/>
    <mergeCell ref="AG55:AM55"/>
    <mergeCell ref="AG52:AM52"/>
    <mergeCell ref="AG56:AM56"/>
    <mergeCell ref="AM47:AN47"/>
    <mergeCell ref="AM49:AP49"/>
    <mergeCell ref="AM50:AP50"/>
    <mergeCell ref="AN58:AP58"/>
    <mergeCell ref="AN57:AP57"/>
    <mergeCell ref="AN52:AP52"/>
    <mergeCell ref="AN56:AP56"/>
    <mergeCell ref="AN55:AP55"/>
    <mergeCell ref="AS49:AT51"/>
    <mergeCell ref="AN54:AP54"/>
    <mergeCell ref="D74:H74"/>
    <mergeCell ref="J74:AF74"/>
    <mergeCell ref="D75:H75"/>
    <mergeCell ref="J75:AF75"/>
    <mergeCell ref="AG54:AM54"/>
    <mergeCell ref="BE5:BE32"/>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L31:P31"/>
    <mergeCell ref="AK31:AO31"/>
    <mergeCell ref="L32:P32"/>
    <mergeCell ref="D69:H69"/>
    <mergeCell ref="J69:AF69"/>
    <mergeCell ref="D70:H70"/>
    <mergeCell ref="J70:AF70"/>
    <mergeCell ref="D71:H71"/>
    <mergeCell ref="J71:AF71"/>
    <mergeCell ref="D72:H72"/>
    <mergeCell ref="J72:AF72"/>
    <mergeCell ref="D73:H73"/>
    <mergeCell ref="J73:AF73"/>
    <mergeCell ref="L45:AO45"/>
    <mergeCell ref="F65:J65"/>
    <mergeCell ref="L65:AF65"/>
    <mergeCell ref="F66:J66"/>
    <mergeCell ref="L66:AF66"/>
    <mergeCell ref="F67:J67"/>
    <mergeCell ref="L67:AF67"/>
    <mergeCell ref="E68:I68"/>
    <mergeCell ref="K68:AF68"/>
    <mergeCell ref="AG64:AM64"/>
    <mergeCell ref="AG63:AM63"/>
    <mergeCell ref="AG62:AM62"/>
    <mergeCell ref="AG61:AM61"/>
    <mergeCell ref="AG60:AM60"/>
    <mergeCell ref="AG59:AM59"/>
    <mergeCell ref="AN63:AP63"/>
    <mergeCell ref="AN62:AP62"/>
    <mergeCell ref="AN61:AP61"/>
    <mergeCell ref="AN59:AP59"/>
    <mergeCell ref="AN60:AP60"/>
    <mergeCell ref="AN64:AP64"/>
    <mergeCell ref="AN65:AP65"/>
    <mergeCell ref="AG65:AM65"/>
    <mergeCell ref="AN66:AP66"/>
    <mergeCell ref="F64:J64"/>
    <mergeCell ref="F63:J63"/>
    <mergeCell ref="I52:AF52"/>
    <mergeCell ref="J56:AF56"/>
    <mergeCell ref="J55:AF55"/>
    <mergeCell ref="K59:AF59"/>
    <mergeCell ref="K60:AF60"/>
    <mergeCell ref="K61:AF61"/>
    <mergeCell ref="K62:AF62"/>
    <mergeCell ref="K57:AF57"/>
    <mergeCell ref="K58:AF58"/>
    <mergeCell ref="L63:AF63"/>
    <mergeCell ref="L64:AF64"/>
    <mergeCell ref="C52:G52"/>
    <mergeCell ref="D56:H56"/>
    <mergeCell ref="D55:H55"/>
    <mergeCell ref="E57:I57"/>
    <mergeCell ref="E58:I58"/>
    <mergeCell ref="E62:I62"/>
    <mergeCell ref="E61:I61"/>
    <mergeCell ref="E60:I60"/>
    <mergeCell ref="E59:I59"/>
  </mergeCells>
  <hyperlinks>
    <hyperlink ref="A55" location="'SO 01 - PŘÍPRAVA ÚZEMÍ'!C2" display="/" xr:uid="{00000000-0004-0000-0000-000000000000}"/>
    <hyperlink ref="A57" location="'D.1.1 - Architektonicko-s...'!C2" display="/" xr:uid="{00000000-0004-0000-0000-000001000000}"/>
    <hyperlink ref="A58" location="'D.1.4.1 - ZTI'!C2" display="/" xr:uid="{00000000-0004-0000-0000-000002000000}"/>
    <hyperlink ref="A59" location="'D.1.4.2 - ÚT + Chlazení'!C2" display="/" xr:uid="{00000000-0004-0000-0000-000003000000}"/>
    <hyperlink ref="A60" location="'D.1.4.3 - VZT'!C2" display="/" xr:uid="{00000000-0004-0000-0000-000004000000}"/>
    <hyperlink ref="A61" location="'D.1.4.4 - Silnoproud'!C2" display="/" xr:uid="{00000000-0004-0000-0000-000005000000}"/>
    <hyperlink ref="A63" location="'01 - SK'!C2" display="/" xr:uid="{00000000-0004-0000-0000-000006000000}"/>
    <hyperlink ref="A64" location="'02 - trasy'!C2" display="/" xr:uid="{00000000-0004-0000-0000-000007000000}"/>
    <hyperlink ref="A65" location="'03 - Aktivní prvky'!C2" display="/" xr:uid="{00000000-0004-0000-0000-000008000000}"/>
    <hyperlink ref="A66" location="'04 - PZTS+EPS'!C2" display="/" xr:uid="{00000000-0004-0000-0000-000009000000}"/>
    <hyperlink ref="A67" location="'05 - STA'!C2" display="/" xr:uid="{00000000-0004-0000-0000-00000A000000}"/>
    <hyperlink ref="A68" location="'D.2 - Výtah'!C2" display="/" xr:uid="{00000000-0004-0000-0000-00000B000000}"/>
    <hyperlink ref="A69" location="'SO 03 - ZPEVNĚNÉ PLOCHY A...'!C2" display="/" xr:uid="{00000000-0004-0000-0000-00000C000000}"/>
    <hyperlink ref="A70" location="'SO 04 - DEŠŤOVÁ KANALIZAC...'!C2" display="/" xr:uid="{00000000-0004-0000-0000-00000D000000}"/>
    <hyperlink ref="A71" location="'SO 05 - SPLAŠKOVÁ KANALIZACE'!C2" display="/" xr:uid="{00000000-0004-0000-0000-00000E000000}"/>
    <hyperlink ref="A72" location="'SO 06 - PŘÍPOJKA VODY'!C2" display="/" xr:uid="{00000000-0004-0000-0000-00000F000000}"/>
    <hyperlink ref="A73" location="'SO 07 - TERÉNNÍ A SADOVÉ ...'!C2" display="/" xr:uid="{00000000-0004-0000-0000-000010000000}"/>
    <hyperlink ref="A74" location="'SO 08 - OPLOCENÍ'!C2" display="/" xr:uid="{00000000-0004-0000-0000-000011000000}"/>
    <hyperlink ref="A75" location="'VRN - VEDLEJŠÍ A OSTATNÍ ...'!C2" display="/" xr:uid="{00000000-0004-0000-0000-000012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08"/>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114</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ht="12.75">
      <c r="B8" s="22"/>
      <c r="D8" s="114" t="s">
        <v>145</v>
      </c>
      <c r="L8" s="22"/>
    </row>
    <row r="9" spans="1:46" s="1" customFormat="1" ht="16.5" customHeight="1">
      <c r="B9" s="22"/>
      <c r="E9" s="405" t="s">
        <v>388</v>
      </c>
      <c r="F9" s="387"/>
      <c r="G9" s="387"/>
      <c r="H9" s="387"/>
      <c r="L9" s="22"/>
    </row>
    <row r="10" spans="1:46" s="1" customFormat="1" ht="12" customHeight="1">
      <c r="B10" s="22"/>
      <c r="D10" s="114" t="s">
        <v>389</v>
      </c>
      <c r="L10" s="22"/>
    </row>
    <row r="11" spans="1:46" s="2" customFormat="1" ht="16.5" customHeight="1">
      <c r="A11" s="36"/>
      <c r="B11" s="41"/>
      <c r="C11" s="36"/>
      <c r="D11" s="36"/>
      <c r="E11" s="415" t="s">
        <v>3534</v>
      </c>
      <c r="F11" s="408"/>
      <c r="G11" s="408"/>
      <c r="H11" s="408"/>
      <c r="I11" s="36"/>
      <c r="J11" s="36"/>
      <c r="K11" s="36"/>
      <c r="L11" s="115"/>
      <c r="S11" s="36"/>
      <c r="T11" s="36"/>
      <c r="U11" s="36"/>
      <c r="V11" s="36"/>
      <c r="W11" s="36"/>
      <c r="X11" s="36"/>
      <c r="Y11" s="36"/>
      <c r="Z11" s="36"/>
      <c r="AA11" s="36"/>
      <c r="AB11" s="36"/>
      <c r="AC11" s="36"/>
      <c r="AD11" s="36"/>
      <c r="AE11" s="36"/>
    </row>
    <row r="12" spans="1:46" s="2" customFormat="1" ht="12" customHeight="1">
      <c r="A12" s="36"/>
      <c r="B12" s="41"/>
      <c r="C12" s="36"/>
      <c r="D12" s="114" t="s">
        <v>3535</v>
      </c>
      <c r="E12" s="36"/>
      <c r="F12" s="36"/>
      <c r="G12" s="36"/>
      <c r="H12" s="36"/>
      <c r="I12" s="36"/>
      <c r="J12" s="36"/>
      <c r="K12" s="36"/>
      <c r="L12" s="115"/>
      <c r="S12" s="36"/>
      <c r="T12" s="36"/>
      <c r="U12" s="36"/>
      <c r="V12" s="36"/>
      <c r="W12" s="36"/>
      <c r="X12" s="36"/>
      <c r="Y12" s="36"/>
      <c r="Z12" s="36"/>
      <c r="AA12" s="36"/>
      <c r="AB12" s="36"/>
      <c r="AC12" s="36"/>
      <c r="AD12" s="36"/>
      <c r="AE12" s="36"/>
    </row>
    <row r="13" spans="1:46" s="2" customFormat="1" ht="16.5" customHeight="1">
      <c r="A13" s="36"/>
      <c r="B13" s="41"/>
      <c r="C13" s="36"/>
      <c r="D13" s="36"/>
      <c r="E13" s="407" t="s">
        <v>3614</v>
      </c>
      <c r="F13" s="408"/>
      <c r="G13" s="408"/>
      <c r="H13" s="408"/>
      <c r="I13" s="36"/>
      <c r="J13" s="36"/>
      <c r="K13" s="36"/>
      <c r="L13" s="115"/>
      <c r="S13" s="36"/>
      <c r="T13" s="36"/>
      <c r="U13" s="36"/>
      <c r="V13" s="36"/>
      <c r="W13" s="36"/>
      <c r="X13" s="36"/>
      <c r="Y13" s="36"/>
      <c r="Z13" s="36"/>
      <c r="AA13" s="36"/>
      <c r="AB13" s="36"/>
      <c r="AC13" s="36"/>
      <c r="AD13" s="36"/>
      <c r="AE13" s="36"/>
    </row>
    <row r="14" spans="1:46"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46"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46" s="2" customFormat="1" ht="12" customHeight="1">
      <c r="A16" s="36"/>
      <c r="B16" s="41"/>
      <c r="C16" s="36"/>
      <c r="D16" s="114" t="s">
        <v>21</v>
      </c>
      <c r="E16" s="36"/>
      <c r="F16" s="105" t="s">
        <v>22</v>
      </c>
      <c r="G16" s="36"/>
      <c r="H16" s="36"/>
      <c r="I16" s="114" t="s">
        <v>23</v>
      </c>
      <c r="J16" s="116" t="str">
        <f>'Rekapitulace stavby'!AN8</f>
        <v>10. 11. 2020</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
        <v>19</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
        <v>27</v>
      </c>
      <c r="F19" s="36"/>
      <c r="G19" s="36"/>
      <c r="H19" s="36"/>
      <c r="I19" s="114" t="s">
        <v>28</v>
      </c>
      <c r="J19" s="105" t="s">
        <v>19</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29</v>
      </c>
      <c r="E21" s="36"/>
      <c r="F21" s="36"/>
      <c r="G21" s="36"/>
      <c r="H21" s="36"/>
      <c r="I21" s="114" t="s">
        <v>26</v>
      </c>
      <c r="J21" s="32" t="str">
        <f>'Rekapitulace stavby'!AN13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09" t="str">
        <f>'Rekapitulace stavby'!E14</f>
        <v>Vyplň údaj</v>
      </c>
      <c r="F22" s="410"/>
      <c r="G22" s="410"/>
      <c r="H22" s="410"/>
      <c r="I22" s="114" t="s">
        <v>28</v>
      </c>
      <c r="J22" s="32" t="str">
        <f>'Rekapitulace stavby'!AN14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31</v>
      </c>
      <c r="E24" s="36"/>
      <c r="F24" s="36"/>
      <c r="G24" s="36"/>
      <c r="H24" s="36"/>
      <c r="I24" s="114" t="s">
        <v>26</v>
      </c>
      <c r="J24" s="105" t="s">
        <v>19</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
        <v>32</v>
      </c>
      <c r="F25" s="36"/>
      <c r="G25" s="36"/>
      <c r="H25" s="36"/>
      <c r="I25" s="114" t="s">
        <v>28</v>
      </c>
      <c r="J25" s="105" t="s">
        <v>19</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34</v>
      </c>
      <c r="E27" s="36"/>
      <c r="F27" s="36"/>
      <c r="G27" s="36"/>
      <c r="H27" s="36"/>
      <c r="I27" s="114" t="s">
        <v>26</v>
      </c>
      <c r="J27" s="105" t="str">
        <f>IF('Rekapitulace stavby'!AN19="","",'Rekapitulace stavby'!AN19)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stavby'!E20="","",'Rekapitulace stavby'!E20)</f>
        <v xml:space="preserve"> </v>
      </c>
      <c r="F28" s="36"/>
      <c r="G28" s="36"/>
      <c r="H28" s="36"/>
      <c r="I28" s="114" t="s">
        <v>28</v>
      </c>
      <c r="J28" s="105" t="str">
        <f>IF('Rekapitulace stavby'!AN20="","",'Rekapitulace stavby'!AN20)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36</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11" t="s">
        <v>19</v>
      </c>
      <c r="F31" s="411"/>
      <c r="G31" s="411"/>
      <c r="H31" s="411"/>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38</v>
      </c>
      <c r="E34" s="36"/>
      <c r="F34" s="36"/>
      <c r="G34" s="36"/>
      <c r="H34" s="36"/>
      <c r="I34" s="36"/>
      <c r="J34" s="122">
        <f>ROUND(J92, 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40</v>
      </c>
      <c r="G36" s="36"/>
      <c r="H36" s="36"/>
      <c r="I36" s="123" t="s">
        <v>39</v>
      </c>
      <c r="J36" s="123" t="s">
        <v>41</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42</v>
      </c>
      <c r="E37" s="114" t="s">
        <v>43</v>
      </c>
      <c r="F37" s="125">
        <f>ROUND((SUM(BE92:BE107)),  2)</f>
        <v>0</v>
      </c>
      <c r="G37" s="36"/>
      <c r="H37" s="36"/>
      <c r="I37" s="126">
        <v>0.21</v>
      </c>
      <c r="J37" s="125">
        <f>ROUND(((SUM(BE92:BE107))*I37),  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44</v>
      </c>
      <c r="F38" s="125">
        <f>ROUND((SUM(BF92:BF107)),  2)</f>
        <v>0</v>
      </c>
      <c r="G38" s="36"/>
      <c r="H38" s="36"/>
      <c r="I38" s="126">
        <v>0.15</v>
      </c>
      <c r="J38" s="125">
        <f>ROUND(((SUM(BF92:BF107))*I38),  2)</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45</v>
      </c>
      <c r="F39" s="125">
        <f>ROUND((SUM(BG92:BG107)),  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hidden="1" customHeight="1">
      <c r="A40" s="36"/>
      <c r="B40" s="41"/>
      <c r="C40" s="36"/>
      <c r="D40" s="36"/>
      <c r="E40" s="114" t="s">
        <v>46</v>
      </c>
      <c r="F40" s="125">
        <f>ROUND((SUM(BH92:BH107)),  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hidden="1" customHeight="1">
      <c r="A41" s="36"/>
      <c r="B41" s="41"/>
      <c r="C41" s="36"/>
      <c r="D41" s="36"/>
      <c r="E41" s="114" t="s">
        <v>47</v>
      </c>
      <c r="F41" s="125">
        <f>ROUND((SUM(BI92:BI107)),  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48</v>
      </c>
      <c r="E43" s="129"/>
      <c r="F43" s="129"/>
      <c r="G43" s="130" t="s">
        <v>49</v>
      </c>
      <c r="H43" s="131" t="s">
        <v>50</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147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12" t="str">
        <f>E7</f>
        <v>Výstavba bytů U Náhonu – Šenov u Nového Jičína</v>
      </c>
      <c r="F52" s="413"/>
      <c r="G52" s="413"/>
      <c r="H52" s="413"/>
      <c r="I52" s="38"/>
      <c r="J52" s="38"/>
      <c r="K52" s="38"/>
      <c r="L52" s="115"/>
      <c r="S52" s="36"/>
      <c r="T52" s="36"/>
      <c r="U52" s="36"/>
      <c r="V52" s="36"/>
      <c r="W52" s="36"/>
      <c r="X52" s="36"/>
      <c r="Y52" s="36"/>
      <c r="Z52" s="36"/>
      <c r="AA52" s="36"/>
      <c r="AB52" s="36"/>
      <c r="AC52" s="36"/>
      <c r="AD52" s="36"/>
      <c r="AE52" s="36"/>
    </row>
    <row r="53" spans="1:31" s="1" customFormat="1" ht="12" customHeight="1">
      <c r="B53" s="23"/>
      <c r="C53" s="31" t="s">
        <v>145</v>
      </c>
      <c r="D53" s="24"/>
      <c r="E53" s="24"/>
      <c r="F53" s="24"/>
      <c r="G53" s="24"/>
      <c r="H53" s="24"/>
      <c r="I53" s="24"/>
      <c r="J53" s="24"/>
      <c r="K53" s="24"/>
      <c r="L53" s="22"/>
    </row>
    <row r="54" spans="1:31" s="1" customFormat="1" ht="16.5" customHeight="1">
      <c r="B54" s="23"/>
      <c r="C54" s="24"/>
      <c r="D54" s="24"/>
      <c r="E54" s="412" t="s">
        <v>388</v>
      </c>
      <c r="F54" s="372"/>
      <c r="G54" s="372"/>
      <c r="H54" s="372"/>
      <c r="I54" s="24"/>
      <c r="J54" s="24"/>
      <c r="K54" s="24"/>
      <c r="L54" s="22"/>
    </row>
    <row r="55" spans="1:31" s="1" customFormat="1" ht="12" customHeight="1">
      <c r="B55" s="23"/>
      <c r="C55" s="31" t="s">
        <v>389</v>
      </c>
      <c r="D55" s="24"/>
      <c r="E55" s="24"/>
      <c r="F55" s="24"/>
      <c r="G55" s="24"/>
      <c r="H55" s="24"/>
      <c r="I55" s="24"/>
      <c r="J55" s="24"/>
      <c r="K55" s="24"/>
      <c r="L55" s="22"/>
    </row>
    <row r="56" spans="1:31" s="2" customFormat="1" ht="16.5" customHeight="1">
      <c r="A56" s="36"/>
      <c r="B56" s="37"/>
      <c r="C56" s="38"/>
      <c r="D56" s="38"/>
      <c r="E56" s="416" t="s">
        <v>3534</v>
      </c>
      <c r="F56" s="414"/>
      <c r="G56" s="414"/>
      <c r="H56" s="414"/>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3535</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65" t="str">
        <f>E13</f>
        <v>03 - Aktivní prvky</v>
      </c>
      <c r="F58" s="414"/>
      <c r="G58" s="414"/>
      <c r="H58" s="414"/>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Šenov u Nového Jičína</v>
      </c>
      <c r="G60" s="38"/>
      <c r="H60" s="38"/>
      <c r="I60" s="31" t="s">
        <v>23</v>
      </c>
      <c r="J60" s="61" t="str">
        <f>IF(J16="","",J16)</f>
        <v>10. 11. 2020</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25.7" customHeight="1">
      <c r="A62" s="36"/>
      <c r="B62" s="37"/>
      <c r="C62" s="31" t="s">
        <v>25</v>
      </c>
      <c r="D62" s="38"/>
      <c r="E62" s="38"/>
      <c r="F62" s="29" t="str">
        <f>E19</f>
        <v>Obec Šenov u Nového Jičína</v>
      </c>
      <c r="G62" s="38"/>
      <c r="H62" s="38"/>
      <c r="I62" s="31" t="s">
        <v>31</v>
      </c>
      <c r="J62" s="34" t="str">
        <f>E25</f>
        <v>Ing. Miroslav Havlásek</v>
      </c>
      <c r="K62" s="38"/>
      <c r="L62" s="115"/>
      <c r="S62" s="36"/>
      <c r="T62" s="36"/>
      <c r="U62" s="36"/>
      <c r="V62" s="36"/>
      <c r="W62" s="36"/>
      <c r="X62" s="36"/>
      <c r="Y62" s="36"/>
      <c r="Z62" s="36"/>
      <c r="AA62" s="36"/>
      <c r="AB62" s="36"/>
      <c r="AC62" s="36"/>
      <c r="AD62" s="36"/>
      <c r="AE62" s="36"/>
    </row>
    <row r="63" spans="1:31" s="2" customFormat="1" ht="15.2" customHeight="1">
      <c r="A63" s="36"/>
      <c r="B63" s="37"/>
      <c r="C63" s="31" t="s">
        <v>29</v>
      </c>
      <c r="D63" s="38"/>
      <c r="E63" s="38"/>
      <c r="F63" s="29" t="str">
        <f>IF(E22="","",E22)</f>
        <v>Vyplň údaj</v>
      </c>
      <c r="G63" s="38"/>
      <c r="H63" s="38"/>
      <c r="I63" s="31" t="s">
        <v>34</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47" s="2" customFormat="1" ht="29.25" customHeight="1">
      <c r="A65" s="36"/>
      <c r="B65" s="37"/>
      <c r="C65" s="138" t="s">
        <v>148</v>
      </c>
      <c r="D65" s="139"/>
      <c r="E65" s="139"/>
      <c r="F65" s="139"/>
      <c r="G65" s="139"/>
      <c r="H65" s="139"/>
      <c r="I65" s="139"/>
      <c r="J65" s="140" t="s">
        <v>149</v>
      </c>
      <c r="K65" s="139"/>
      <c r="L65" s="115"/>
      <c r="S65" s="36"/>
      <c r="T65" s="36"/>
      <c r="U65" s="36"/>
      <c r="V65" s="36"/>
      <c r="W65" s="36"/>
      <c r="X65" s="36"/>
      <c r="Y65" s="36"/>
      <c r="Z65" s="36"/>
      <c r="AA65" s="36"/>
      <c r="AB65" s="36"/>
      <c r="AC65" s="36"/>
      <c r="AD65" s="36"/>
      <c r="AE65" s="36"/>
    </row>
    <row r="66" spans="1:47"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70</v>
      </c>
      <c r="D67" s="38"/>
      <c r="E67" s="38"/>
      <c r="F67" s="38"/>
      <c r="G67" s="38"/>
      <c r="H67" s="38"/>
      <c r="I67" s="38"/>
      <c r="J67" s="79">
        <f>J92</f>
        <v>0</v>
      </c>
      <c r="K67" s="38"/>
      <c r="L67" s="115"/>
      <c r="S67" s="36"/>
      <c r="T67" s="36"/>
      <c r="U67" s="36"/>
      <c r="V67" s="36"/>
      <c r="W67" s="36"/>
      <c r="X67" s="36"/>
      <c r="Y67" s="36"/>
      <c r="Z67" s="36"/>
      <c r="AA67" s="36"/>
      <c r="AB67" s="36"/>
      <c r="AC67" s="36"/>
      <c r="AD67" s="36"/>
      <c r="AE67" s="36"/>
      <c r="AU67" s="19" t="s">
        <v>150</v>
      </c>
    </row>
    <row r="68" spans="1:47" s="9" customFormat="1" ht="24.95" customHeight="1">
      <c r="B68" s="142"/>
      <c r="C68" s="143"/>
      <c r="D68" s="144" t="s">
        <v>3615</v>
      </c>
      <c r="E68" s="145"/>
      <c r="F68" s="145"/>
      <c r="G68" s="145"/>
      <c r="H68" s="145"/>
      <c r="I68" s="145"/>
      <c r="J68" s="146">
        <f>J93</f>
        <v>0</v>
      </c>
      <c r="K68" s="143"/>
      <c r="L68" s="147"/>
    </row>
    <row r="69" spans="1:47" s="2" customFormat="1" ht="21.75" customHeight="1">
      <c r="A69" s="36"/>
      <c r="B69" s="37"/>
      <c r="C69" s="38"/>
      <c r="D69" s="38"/>
      <c r="E69" s="38"/>
      <c r="F69" s="38"/>
      <c r="G69" s="38"/>
      <c r="H69" s="38"/>
      <c r="I69" s="38"/>
      <c r="J69" s="38"/>
      <c r="K69" s="38"/>
      <c r="L69" s="115"/>
      <c r="S69" s="36"/>
      <c r="T69" s="36"/>
      <c r="U69" s="36"/>
      <c r="V69" s="36"/>
      <c r="W69" s="36"/>
      <c r="X69" s="36"/>
      <c r="Y69" s="36"/>
      <c r="Z69" s="36"/>
      <c r="AA69" s="36"/>
      <c r="AB69" s="36"/>
      <c r="AC69" s="36"/>
      <c r="AD69" s="36"/>
      <c r="AE69" s="36"/>
    </row>
    <row r="70" spans="1:47" s="2" customFormat="1" ht="6.95" customHeight="1">
      <c r="A70" s="36"/>
      <c r="B70" s="49"/>
      <c r="C70" s="50"/>
      <c r="D70" s="50"/>
      <c r="E70" s="50"/>
      <c r="F70" s="50"/>
      <c r="G70" s="50"/>
      <c r="H70" s="50"/>
      <c r="I70" s="50"/>
      <c r="J70" s="50"/>
      <c r="K70" s="50"/>
      <c r="L70" s="115"/>
      <c r="S70" s="36"/>
      <c r="T70" s="36"/>
      <c r="U70" s="36"/>
      <c r="V70" s="36"/>
      <c r="W70" s="36"/>
      <c r="X70" s="36"/>
      <c r="Y70" s="36"/>
      <c r="Z70" s="36"/>
      <c r="AA70" s="36"/>
      <c r="AB70" s="36"/>
      <c r="AC70" s="36"/>
      <c r="AD70" s="36"/>
      <c r="AE70" s="36"/>
    </row>
    <row r="74" spans="1:47" s="2" customFormat="1" ht="6.95" customHeight="1">
      <c r="A74" s="36"/>
      <c r="B74" s="51"/>
      <c r="C74" s="52"/>
      <c r="D74" s="52"/>
      <c r="E74" s="52"/>
      <c r="F74" s="52"/>
      <c r="G74" s="52"/>
      <c r="H74" s="52"/>
      <c r="I74" s="52"/>
      <c r="J74" s="52"/>
      <c r="K74" s="52"/>
      <c r="L74" s="115"/>
      <c r="S74" s="36"/>
      <c r="T74" s="36"/>
      <c r="U74" s="36"/>
      <c r="V74" s="36"/>
      <c r="W74" s="36"/>
      <c r="X74" s="36"/>
      <c r="Y74" s="36"/>
      <c r="Z74" s="36"/>
      <c r="AA74" s="36"/>
      <c r="AB74" s="36"/>
      <c r="AC74" s="36"/>
      <c r="AD74" s="36"/>
      <c r="AE74" s="36"/>
    </row>
    <row r="75" spans="1:47" s="2" customFormat="1" ht="24.95" customHeight="1">
      <c r="A75" s="36"/>
      <c r="B75" s="37"/>
      <c r="C75" s="25" t="s">
        <v>154</v>
      </c>
      <c r="D75" s="38"/>
      <c r="E75" s="38"/>
      <c r="F75" s="38"/>
      <c r="G75" s="38"/>
      <c r="H75" s="38"/>
      <c r="I75" s="38"/>
      <c r="J75" s="38"/>
      <c r="K75" s="38"/>
      <c r="L75" s="115"/>
      <c r="S75" s="36"/>
      <c r="T75" s="36"/>
      <c r="U75" s="36"/>
      <c r="V75" s="36"/>
      <c r="W75" s="36"/>
      <c r="X75" s="36"/>
      <c r="Y75" s="36"/>
      <c r="Z75" s="36"/>
      <c r="AA75" s="36"/>
      <c r="AB75" s="36"/>
      <c r="AC75" s="36"/>
      <c r="AD75" s="36"/>
      <c r="AE75" s="36"/>
    </row>
    <row r="76" spans="1:47"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47" s="2" customFormat="1" ht="12" customHeight="1">
      <c r="A77" s="36"/>
      <c r="B77" s="37"/>
      <c r="C77" s="31" t="s">
        <v>16</v>
      </c>
      <c r="D77" s="38"/>
      <c r="E77" s="38"/>
      <c r="F77" s="38"/>
      <c r="G77" s="38"/>
      <c r="H77" s="38"/>
      <c r="I77" s="38"/>
      <c r="J77" s="38"/>
      <c r="K77" s="38"/>
      <c r="L77" s="115"/>
      <c r="S77" s="36"/>
      <c r="T77" s="36"/>
      <c r="U77" s="36"/>
      <c r="V77" s="36"/>
      <c r="W77" s="36"/>
      <c r="X77" s="36"/>
      <c r="Y77" s="36"/>
      <c r="Z77" s="36"/>
      <c r="AA77" s="36"/>
      <c r="AB77" s="36"/>
      <c r="AC77" s="36"/>
      <c r="AD77" s="36"/>
      <c r="AE77" s="36"/>
    </row>
    <row r="78" spans="1:47" s="2" customFormat="1" ht="16.5" customHeight="1">
      <c r="A78" s="36"/>
      <c r="B78" s="37"/>
      <c r="C78" s="38"/>
      <c r="D78" s="38"/>
      <c r="E78" s="412" t="str">
        <f>E7</f>
        <v>Výstavba bytů U Náhonu – Šenov u Nového Jičína</v>
      </c>
      <c r="F78" s="413"/>
      <c r="G78" s="413"/>
      <c r="H78" s="413"/>
      <c r="I78" s="38"/>
      <c r="J78" s="38"/>
      <c r="K78" s="38"/>
      <c r="L78" s="115"/>
      <c r="S78" s="36"/>
      <c r="T78" s="36"/>
      <c r="U78" s="36"/>
      <c r="V78" s="36"/>
      <c r="W78" s="36"/>
      <c r="X78" s="36"/>
      <c r="Y78" s="36"/>
      <c r="Z78" s="36"/>
      <c r="AA78" s="36"/>
      <c r="AB78" s="36"/>
      <c r="AC78" s="36"/>
      <c r="AD78" s="36"/>
      <c r="AE78" s="36"/>
    </row>
    <row r="79" spans="1:47" s="1" customFormat="1" ht="12" customHeight="1">
      <c r="B79" s="23"/>
      <c r="C79" s="31" t="s">
        <v>145</v>
      </c>
      <c r="D79" s="24"/>
      <c r="E79" s="24"/>
      <c r="F79" s="24"/>
      <c r="G79" s="24"/>
      <c r="H79" s="24"/>
      <c r="I79" s="24"/>
      <c r="J79" s="24"/>
      <c r="K79" s="24"/>
      <c r="L79" s="22"/>
    </row>
    <row r="80" spans="1:47" s="1" customFormat="1" ht="16.5" customHeight="1">
      <c r="B80" s="23"/>
      <c r="C80" s="24"/>
      <c r="D80" s="24"/>
      <c r="E80" s="412" t="s">
        <v>388</v>
      </c>
      <c r="F80" s="372"/>
      <c r="G80" s="372"/>
      <c r="H80" s="372"/>
      <c r="I80" s="24"/>
      <c r="J80" s="24"/>
      <c r="K80" s="24"/>
      <c r="L80" s="22"/>
    </row>
    <row r="81" spans="1:65" s="1" customFormat="1" ht="12" customHeight="1">
      <c r="B81" s="23"/>
      <c r="C81" s="31" t="s">
        <v>389</v>
      </c>
      <c r="D81" s="24"/>
      <c r="E81" s="24"/>
      <c r="F81" s="24"/>
      <c r="G81" s="24"/>
      <c r="H81" s="24"/>
      <c r="I81" s="24"/>
      <c r="J81" s="24"/>
      <c r="K81" s="24"/>
      <c r="L81" s="22"/>
    </row>
    <row r="82" spans="1:65" s="2" customFormat="1" ht="16.5" customHeight="1">
      <c r="A82" s="36"/>
      <c r="B82" s="37"/>
      <c r="C82" s="38"/>
      <c r="D82" s="38"/>
      <c r="E82" s="416" t="s">
        <v>3534</v>
      </c>
      <c r="F82" s="414"/>
      <c r="G82" s="414"/>
      <c r="H82" s="414"/>
      <c r="I82" s="38"/>
      <c r="J82" s="38"/>
      <c r="K82" s="38"/>
      <c r="L82" s="115"/>
      <c r="S82" s="36"/>
      <c r="T82" s="36"/>
      <c r="U82" s="36"/>
      <c r="V82" s="36"/>
      <c r="W82" s="36"/>
      <c r="X82" s="36"/>
      <c r="Y82" s="36"/>
      <c r="Z82" s="36"/>
      <c r="AA82" s="36"/>
      <c r="AB82" s="36"/>
      <c r="AC82" s="36"/>
      <c r="AD82" s="36"/>
      <c r="AE82" s="36"/>
    </row>
    <row r="83" spans="1:65" s="2" customFormat="1" ht="12" customHeight="1">
      <c r="A83" s="36"/>
      <c r="B83" s="37"/>
      <c r="C83" s="31" t="s">
        <v>3535</v>
      </c>
      <c r="D83" s="38"/>
      <c r="E83" s="38"/>
      <c r="F83" s="38"/>
      <c r="G83" s="38"/>
      <c r="H83" s="38"/>
      <c r="I83" s="38"/>
      <c r="J83" s="38"/>
      <c r="K83" s="38"/>
      <c r="L83" s="115"/>
      <c r="S83" s="36"/>
      <c r="T83" s="36"/>
      <c r="U83" s="36"/>
      <c r="V83" s="36"/>
      <c r="W83" s="36"/>
      <c r="X83" s="36"/>
      <c r="Y83" s="36"/>
      <c r="Z83" s="36"/>
      <c r="AA83" s="36"/>
      <c r="AB83" s="36"/>
      <c r="AC83" s="36"/>
      <c r="AD83" s="36"/>
      <c r="AE83" s="36"/>
    </row>
    <row r="84" spans="1:65" s="2" customFormat="1" ht="16.5" customHeight="1">
      <c r="A84" s="36"/>
      <c r="B84" s="37"/>
      <c r="C84" s="38"/>
      <c r="D84" s="38"/>
      <c r="E84" s="365" t="str">
        <f>E13</f>
        <v>03 - Aktivní prvky</v>
      </c>
      <c r="F84" s="414"/>
      <c r="G84" s="414"/>
      <c r="H84" s="414"/>
      <c r="I84" s="38"/>
      <c r="J84" s="38"/>
      <c r="K84" s="38"/>
      <c r="L84" s="115"/>
      <c r="S84" s="36"/>
      <c r="T84" s="36"/>
      <c r="U84" s="36"/>
      <c r="V84" s="36"/>
      <c r="W84" s="36"/>
      <c r="X84" s="36"/>
      <c r="Y84" s="36"/>
      <c r="Z84" s="36"/>
      <c r="AA84" s="36"/>
      <c r="AB84" s="36"/>
      <c r="AC84" s="36"/>
      <c r="AD84" s="36"/>
      <c r="AE84" s="36"/>
    </row>
    <row r="85" spans="1:65"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2" customFormat="1" ht="12" customHeight="1">
      <c r="A86" s="36"/>
      <c r="B86" s="37"/>
      <c r="C86" s="31" t="s">
        <v>21</v>
      </c>
      <c r="D86" s="38"/>
      <c r="E86" s="38"/>
      <c r="F86" s="29" t="str">
        <f>F16</f>
        <v>Šenov u Nového Jičína</v>
      </c>
      <c r="G86" s="38"/>
      <c r="H86" s="38"/>
      <c r="I86" s="31" t="s">
        <v>23</v>
      </c>
      <c r="J86" s="61" t="str">
        <f>IF(J16="","",J16)</f>
        <v>10. 11. 2020</v>
      </c>
      <c r="K86" s="38"/>
      <c r="L86" s="115"/>
      <c r="S86" s="36"/>
      <c r="T86" s="36"/>
      <c r="U86" s="36"/>
      <c r="V86" s="36"/>
      <c r="W86" s="36"/>
      <c r="X86" s="36"/>
      <c r="Y86" s="36"/>
      <c r="Z86" s="36"/>
      <c r="AA86" s="36"/>
      <c r="AB86" s="36"/>
      <c r="AC86" s="36"/>
      <c r="AD86" s="36"/>
      <c r="AE86" s="36"/>
    </row>
    <row r="87" spans="1:65"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65" s="2" customFormat="1" ht="25.7" customHeight="1">
      <c r="A88" s="36"/>
      <c r="B88" s="37"/>
      <c r="C88" s="31" t="s">
        <v>25</v>
      </c>
      <c r="D88" s="38"/>
      <c r="E88" s="38"/>
      <c r="F88" s="29" t="str">
        <f>E19</f>
        <v>Obec Šenov u Nového Jičína</v>
      </c>
      <c r="G88" s="38"/>
      <c r="H88" s="38"/>
      <c r="I88" s="31" t="s">
        <v>31</v>
      </c>
      <c r="J88" s="34" t="str">
        <f>E25</f>
        <v>Ing. Miroslav Havlásek</v>
      </c>
      <c r="K88" s="38"/>
      <c r="L88" s="115"/>
      <c r="S88" s="36"/>
      <c r="T88" s="36"/>
      <c r="U88" s="36"/>
      <c r="V88" s="36"/>
      <c r="W88" s="36"/>
      <c r="X88" s="36"/>
      <c r="Y88" s="36"/>
      <c r="Z88" s="36"/>
      <c r="AA88" s="36"/>
      <c r="AB88" s="36"/>
      <c r="AC88" s="36"/>
      <c r="AD88" s="36"/>
      <c r="AE88" s="36"/>
    </row>
    <row r="89" spans="1:65" s="2" customFormat="1" ht="15.2" customHeight="1">
      <c r="A89" s="36"/>
      <c r="B89" s="37"/>
      <c r="C89" s="31" t="s">
        <v>29</v>
      </c>
      <c r="D89" s="38"/>
      <c r="E89" s="38"/>
      <c r="F89" s="29" t="str">
        <f>IF(E22="","",E22)</f>
        <v>Vyplň údaj</v>
      </c>
      <c r="G89" s="38"/>
      <c r="H89" s="38"/>
      <c r="I89" s="31" t="s">
        <v>34</v>
      </c>
      <c r="J89" s="34" t="str">
        <f>E28</f>
        <v xml:space="preserve"> </v>
      </c>
      <c r="K89" s="38"/>
      <c r="L89" s="115"/>
      <c r="S89" s="36"/>
      <c r="T89" s="36"/>
      <c r="U89" s="36"/>
      <c r="V89" s="36"/>
      <c r="W89" s="36"/>
      <c r="X89" s="36"/>
      <c r="Y89" s="36"/>
      <c r="Z89" s="36"/>
      <c r="AA89" s="36"/>
      <c r="AB89" s="36"/>
      <c r="AC89" s="36"/>
      <c r="AD89" s="36"/>
      <c r="AE89" s="36"/>
    </row>
    <row r="90" spans="1:65"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65" s="11" customFormat="1" ht="29.25" customHeight="1">
      <c r="A91" s="153"/>
      <c r="B91" s="154"/>
      <c r="C91" s="155" t="s">
        <v>155</v>
      </c>
      <c r="D91" s="156" t="s">
        <v>57</v>
      </c>
      <c r="E91" s="156" t="s">
        <v>53</v>
      </c>
      <c r="F91" s="156" t="s">
        <v>54</v>
      </c>
      <c r="G91" s="156" t="s">
        <v>156</v>
      </c>
      <c r="H91" s="156" t="s">
        <v>157</v>
      </c>
      <c r="I91" s="156" t="s">
        <v>158</v>
      </c>
      <c r="J91" s="156" t="s">
        <v>149</v>
      </c>
      <c r="K91" s="157" t="s">
        <v>159</v>
      </c>
      <c r="L91" s="158"/>
      <c r="M91" s="70" t="s">
        <v>19</v>
      </c>
      <c r="N91" s="71" t="s">
        <v>42</v>
      </c>
      <c r="O91" s="71" t="s">
        <v>160</v>
      </c>
      <c r="P91" s="71" t="s">
        <v>161</v>
      </c>
      <c r="Q91" s="71" t="s">
        <v>162</v>
      </c>
      <c r="R91" s="71" t="s">
        <v>163</v>
      </c>
      <c r="S91" s="71" t="s">
        <v>164</v>
      </c>
      <c r="T91" s="72" t="s">
        <v>165</v>
      </c>
      <c r="U91" s="153"/>
      <c r="V91" s="153"/>
      <c r="W91" s="153"/>
      <c r="X91" s="153"/>
      <c r="Y91" s="153"/>
      <c r="Z91" s="153"/>
      <c r="AA91" s="153"/>
      <c r="AB91" s="153"/>
      <c r="AC91" s="153"/>
      <c r="AD91" s="153"/>
      <c r="AE91" s="153"/>
    </row>
    <row r="92" spans="1:65" s="2" customFormat="1" ht="22.9" customHeight="1">
      <c r="A92" s="36"/>
      <c r="B92" s="37"/>
      <c r="C92" s="77" t="s">
        <v>166</v>
      </c>
      <c r="D92" s="38"/>
      <c r="E92" s="38"/>
      <c r="F92" s="38"/>
      <c r="G92" s="38"/>
      <c r="H92" s="38"/>
      <c r="I92" s="38"/>
      <c r="J92" s="159">
        <f>BK92</f>
        <v>0</v>
      </c>
      <c r="K92" s="38"/>
      <c r="L92" s="41"/>
      <c r="M92" s="73"/>
      <c r="N92" s="160"/>
      <c r="O92" s="74"/>
      <c r="P92" s="161">
        <f>P93</f>
        <v>0</v>
      </c>
      <c r="Q92" s="74"/>
      <c r="R92" s="161">
        <f>R93</f>
        <v>0</v>
      </c>
      <c r="S92" s="74"/>
      <c r="T92" s="162">
        <f>T93</f>
        <v>0</v>
      </c>
      <c r="U92" s="36"/>
      <c r="V92" s="36"/>
      <c r="W92" s="36"/>
      <c r="X92" s="36"/>
      <c r="Y92" s="36"/>
      <c r="Z92" s="36"/>
      <c r="AA92" s="36"/>
      <c r="AB92" s="36"/>
      <c r="AC92" s="36"/>
      <c r="AD92" s="36"/>
      <c r="AE92" s="36"/>
      <c r="AT92" s="19" t="s">
        <v>71</v>
      </c>
      <c r="AU92" s="19" t="s">
        <v>150</v>
      </c>
      <c r="BK92" s="163">
        <f>BK93</f>
        <v>0</v>
      </c>
    </row>
    <row r="93" spans="1:65" s="12" customFormat="1" ht="25.9" customHeight="1">
      <c r="B93" s="164"/>
      <c r="C93" s="165"/>
      <c r="D93" s="166" t="s">
        <v>71</v>
      </c>
      <c r="E93" s="167" t="s">
        <v>3538</v>
      </c>
      <c r="F93" s="167" t="s">
        <v>113</v>
      </c>
      <c r="G93" s="165"/>
      <c r="H93" s="165"/>
      <c r="I93" s="168"/>
      <c r="J93" s="169">
        <f>BK93</f>
        <v>0</v>
      </c>
      <c r="K93" s="165"/>
      <c r="L93" s="170"/>
      <c r="M93" s="171"/>
      <c r="N93" s="172"/>
      <c r="O93" s="172"/>
      <c r="P93" s="173">
        <f>SUM(P94:P107)</f>
        <v>0</v>
      </c>
      <c r="Q93" s="172"/>
      <c r="R93" s="173">
        <f>SUM(R94:R107)</f>
        <v>0</v>
      </c>
      <c r="S93" s="172"/>
      <c r="T93" s="174">
        <f>SUM(T94:T107)</f>
        <v>0</v>
      </c>
      <c r="AR93" s="175" t="s">
        <v>80</v>
      </c>
      <c r="AT93" s="176" t="s">
        <v>71</v>
      </c>
      <c r="AU93" s="176" t="s">
        <v>72</v>
      </c>
      <c r="AY93" s="175" t="s">
        <v>169</v>
      </c>
      <c r="BK93" s="177">
        <f>SUM(BK94:BK107)</f>
        <v>0</v>
      </c>
    </row>
    <row r="94" spans="1:65" s="2" customFormat="1" ht="24.2" customHeight="1">
      <c r="A94" s="36"/>
      <c r="B94" s="37"/>
      <c r="C94" s="180" t="s">
        <v>80</v>
      </c>
      <c r="D94" s="180" t="s">
        <v>171</v>
      </c>
      <c r="E94" s="181" t="s">
        <v>3616</v>
      </c>
      <c r="F94" s="182" t="s">
        <v>3617</v>
      </c>
      <c r="G94" s="183" t="s">
        <v>2739</v>
      </c>
      <c r="H94" s="184">
        <v>2</v>
      </c>
      <c r="I94" s="185"/>
      <c r="J94" s="186">
        <f t="shared" ref="J94:J107" si="0">ROUND(I94*H94,2)</f>
        <v>0</v>
      </c>
      <c r="K94" s="182" t="s">
        <v>19</v>
      </c>
      <c r="L94" s="41"/>
      <c r="M94" s="187" t="s">
        <v>19</v>
      </c>
      <c r="N94" s="188" t="s">
        <v>44</v>
      </c>
      <c r="O94" s="66"/>
      <c r="P94" s="189">
        <f t="shared" ref="P94:P107" si="1">O94*H94</f>
        <v>0</v>
      </c>
      <c r="Q94" s="189">
        <v>0</v>
      </c>
      <c r="R94" s="189">
        <f t="shared" ref="R94:R107" si="2">Q94*H94</f>
        <v>0</v>
      </c>
      <c r="S94" s="189">
        <v>0</v>
      </c>
      <c r="T94" s="190">
        <f t="shared" ref="T94:T107" si="3">S94*H94</f>
        <v>0</v>
      </c>
      <c r="U94" s="36"/>
      <c r="V94" s="36"/>
      <c r="W94" s="36"/>
      <c r="X94" s="36"/>
      <c r="Y94" s="36"/>
      <c r="Z94" s="36"/>
      <c r="AA94" s="36"/>
      <c r="AB94" s="36"/>
      <c r="AC94" s="36"/>
      <c r="AD94" s="36"/>
      <c r="AE94" s="36"/>
      <c r="AR94" s="191" t="s">
        <v>176</v>
      </c>
      <c r="AT94" s="191" t="s">
        <v>171</v>
      </c>
      <c r="AU94" s="191" t="s">
        <v>80</v>
      </c>
      <c r="AY94" s="19" t="s">
        <v>169</v>
      </c>
      <c r="BE94" s="192">
        <f t="shared" ref="BE94:BE107" si="4">IF(N94="základní",J94,0)</f>
        <v>0</v>
      </c>
      <c r="BF94" s="192">
        <f t="shared" ref="BF94:BF107" si="5">IF(N94="snížená",J94,0)</f>
        <v>0</v>
      </c>
      <c r="BG94" s="192">
        <f t="shared" ref="BG94:BG107" si="6">IF(N94="zákl. přenesená",J94,0)</f>
        <v>0</v>
      </c>
      <c r="BH94" s="192">
        <f t="shared" ref="BH94:BH107" si="7">IF(N94="sníž. přenesená",J94,0)</f>
        <v>0</v>
      </c>
      <c r="BI94" s="192">
        <f t="shared" ref="BI94:BI107" si="8">IF(N94="nulová",J94,0)</f>
        <v>0</v>
      </c>
      <c r="BJ94" s="19" t="s">
        <v>88</v>
      </c>
      <c r="BK94" s="192">
        <f t="shared" ref="BK94:BK107" si="9">ROUND(I94*H94,2)</f>
        <v>0</v>
      </c>
      <c r="BL94" s="19" t="s">
        <v>176</v>
      </c>
      <c r="BM94" s="191" t="s">
        <v>88</v>
      </c>
    </row>
    <row r="95" spans="1:65" s="2" customFormat="1" ht="14.45" customHeight="1">
      <c r="A95" s="36"/>
      <c r="B95" s="37"/>
      <c r="C95" s="180" t="s">
        <v>88</v>
      </c>
      <c r="D95" s="180" t="s">
        <v>171</v>
      </c>
      <c r="E95" s="181" t="s">
        <v>3618</v>
      </c>
      <c r="F95" s="182" t="s">
        <v>3619</v>
      </c>
      <c r="G95" s="183" t="s">
        <v>2739</v>
      </c>
      <c r="H95" s="184">
        <v>2</v>
      </c>
      <c r="I95" s="185"/>
      <c r="J95" s="186">
        <f t="shared" si="0"/>
        <v>0</v>
      </c>
      <c r="K95" s="182" t="s">
        <v>19</v>
      </c>
      <c r="L95" s="41"/>
      <c r="M95" s="187" t="s">
        <v>19</v>
      </c>
      <c r="N95" s="188" t="s">
        <v>44</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176</v>
      </c>
      <c r="AT95" s="191" t="s">
        <v>171</v>
      </c>
      <c r="AU95" s="191" t="s">
        <v>80</v>
      </c>
      <c r="AY95" s="19" t="s">
        <v>169</v>
      </c>
      <c r="BE95" s="192">
        <f t="shared" si="4"/>
        <v>0</v>
      </c>
      <c r="BF95" s="192">
        <f t="shared" si="5"/>
        <v>0</v>
      </c>
      <c r="BG95" s="192">
        <f t="shared" si="6"/>
        <v>0</v>
      </c>
      <c r="BH95" s="192">
        <f t="shared" si="7"/>
        <v>0</v>
      </c>
      <c r="BI95" s="192">
        <f t="shared" si="8"/>
        <v>0</v>
      </c>
      <c r="BJ95" s="19" t="s">
        <v>88</v>
      </c>
      <c r="BK95" s="192">
        <f t="shared" si="9"/>
        <v>0</v>
      </c>
      <c r="BL95" s="19" t="s">
        <v>176</v>
      </c>
      <c r="BM95" s="191" t="s">
        <v>3620</v>
      </c>
    </row>
    <row r="96" spans="1:65" s="2" customFormat="1" ht="14.45" customHeight="1">
      <c r="A96" s="36"/>
      <c r="B96" s="37"/>
      <c r="C96" s="180" t="s">
        <v>107</v>
      </c>
      <c r="D96" s="180" t="s">
        <v>171</v>
      </c>
      <c r="E96" s="181" t="s">
        <v>3621</v>
      </c>
      <c r="F96" s="182" t="s">
        <v>3622</v>
      </c>
      <c r="G96" s="183" t="s">
        <v>2739</v>
      </c>
      <c r="H96" s="184">
        <v>1</v>
      </c>
      <c r="I96" s="185"/>
      <c r="J96" s="186">
        <f t="shared" si="0"/>
        <v>0</v>
      </c>
      <c r="K96" s="182" t="s">
        <v>19</v>
      </c>
      <c r="L96" s="41"/>
      <c r="M96" s="187" t="s">
        <v>19</v>
      </c>
      <c r="N96" s="188" t="s">
        <v>44</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176</v>
      </c>
      <c r="AT96" s="191" t="s">
        <v>171</v>
      </c>
      <c r="AU96" s="191" t="s">
        <v>80</v>
      </c>
      <c r="AY96" s="19" t="s">
        <v>169</v>
      </c>
      <c r="BE96" s="192">
        <f t="shared" si="4"/>
        <v>0</v>
      </c>
      <c r="BF96" s="192">
        <f t="shared" si="5"/>
        <v>0</v>
      </c>
      <c r="BG96" s="192">
        <f t="shared" si="6"/>
        <v>0</v>
      </c>
      <c r="BH96" s="192">
        <f t="shared" si="7"/>
        <v>0</v>
      </c>
      <c r="BI96" s="192">
        <f t="shared" si="8"/>
        <v>0</v>
      </c>
      <c r="BJ96" s="19" t="s">
        <v>88</v>
      </c>
      <c r="BK96" s="192">
        <f t="shared" si="9"/>
        <v>0</v>
      </c>
      <c r="BL96" s="19" t="s">
        <v>176</v>
      </c>
      <c r="BM96" s="191" t="s">
        <v>176</v>
      </c>
    </row>
    <row r="97" spans="1:65" s="2" customFormat="1" ht="24.2" customHeight="1">
      <c r="A97" s="36"/>
      <c r="B97" s="37"/>
      <c r="C97" s="180" t="s">
        <v>176</v>
      </c>
      <c r="D97" s="180" t="s">
        <v>171</v>
      </c>
      <c r="E97" s="181" t="s">
        <v>3623</v>
      </c>
      <c r="F97" s="182" t="s">
        <v>3624</v>
      </c>
      <c r="G97" s="183" t="s">
        <v>2739</v>
      </c>
      <c r="H97" s="184">
        <v>10</v>
      </c>
      <c r="I97" s="185"/>
      <c r="J97" s="186">
        <f t="shared" si="0"/>
        <v>0</v>
      </c>
      <c r="K97" s="182" t="s">
        <v>19</v>
      </c>
      <c r="L97" s="41"/>
      <c r="M97" s="187" t="s">
        <v>19</v>
      </c>
      <c r="N97" s="188" t="s">
        <v>44</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176</v>
      </c>
      <c r="AT97" s="191" t="s">
        <v>171</v>
      </c>
      <c r="AU97" s="191" t="s">
        <v>80</v>
      </c>
      <c r="AY97" s="19" t="s">
        <v>169</v>
      </c>
      <c r="BE97" s="192">
        <f t="shared" si="4"/>
        <v>0</v>
      </c>
      <c r="BF97" s="192">
        <f t="shared" si="5"/>
        <v>0</v>
      </c>
      <c r="BG97" s="192">
        <f t="shared" si="6"/>
        <v>0</v>
      </c>
      <c r="BH97" s="192">
        <f t="shared" si="7"/>
        <v>0</v>
      </c>
      <c r="BI97" s="192">
        <f t="shared" si="8"/>
        <v>0</v>
      </c>
      <c r="BJ97" s="19" t="s">
        <v>88</v>
      </c>
      <c r="BK97" s="192">
        <f t="shared" si="9"/>
        <v>0</v>
      </c>
      <c r="BL97" s="19" t="s">
        <v>176</v>
      </c>
      <c r="BM97" s="191" t="s">
        <v>200</v>
      </c>
    </row>
    <row r="98" spans="1:65" s="2" customFormat="1" ht="14.45" customHeight="1">
      <c r="A98" s="36"/>
      <c r="B98" s="37"/>
      <c r="C98" s="180" t="s">
        <v>196</v>
      </c>
      <c r="D98" s="180" t="s">
        <v>171</v>
      </c>
      <c r="E98" s="181" t="s">
        <v>3625</v>
      </c>
      <c r="F98" s="182" t="s">
        <v>3626</v>
      </c>
      <c r="G98" s="183" t="s">
        <v>2739</v>
      </c>
      <c r="H98" s="184">
        <v>20</v>
      </c>
      <c r="I98" s="185"/>
      <c r="J98" s="186">
        <f t="shared" si="0"/>
        <v>0</v>
      </c>
      <c r="K98" s="182" t="s">
        <v>19</v>
      </c>
      <c r="L98" s="41"/>
      <c r="M98" s="187" t="s">
        <v>19</v>
      </c>
      <c r="N98" s="188" t="s">
        <v>44</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176</v>
      </c>
      <c r="AT98" s="191" t="s">
        <v>171</v>
      </c>
      <c r="AU98" s="191" t="s">
        <v>80</v>
      </c>
      <c r="AY98" s="19" t="s">
        <v>169</v>
      </c>
      <c r="BE98" s="192">
        <f t="shared" si="4"/>
        <v>0</v>
      </c>
      <c r="BF98" s="192">
        <f t="shared" si="5"/>
        <v>0</v>
      </c>
      <c r="BG98" s="192">
        <f t="shared" si="6"/>
        <v>0</v>
      </c>
      <c r="BH98" s="192">
        <f t="shared" si="7"/>
        <v>0</v>
      </c>
      <c r="BI98" s="192">
        <f t="shared" si="8"/>
        <v>0</v>
      </c>
      <c r="BJ98" s="19" t="s">
        <v>88</v>
      </c>
      <c r="BK98" s="192">
        <f t="shared" si="9"/>
        <v>0</v>
      </c>
      <c r="BL98" s="19" t="s">
        <v>176</v>
      </c>
      <c r="BM98" s="191" t="s">
        <v>3627</v>
      </c>
    </row>
    <row r="99" spans="1:65" s="2" customFormat="1" ht="14.45" customHeight="1">
      <c r="A99" s="36"/>
      <c r="B99" s="37"/>
      <c r="C99" s="180" t="s">
        <v>200</v>
      </c>
      <c r="D99" s="180" t="s">
        <v>171</v>
      </c>
      <c r="E99" s="181" t="s">
        <v>3628</v>
      </c>
      <c r="F99" s="182" t="s">
        <v>3629</v>
      </c>
      <c r="G99" s="183" t="s">
        <v>2739</v>
      </c>
      <c r="H99" s="184">
        <v>1</v>
      </c>
      <c r="I99" s="185"/>
      <c r="J99" s="186">
        <f t="shared" si="0"/>
        <v>0</v>
      </c>
      <c r="K99" s="182" t="s">
        <v>19</v>
      </c>
      <c r="L99" s="41"/>
      <c r="M99" s="187" t="s">
        <v>19</v>
      </c>
      <c r="N99" s="188" t="s">
        <v>44</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176</v>
      </c>
      <c r="AT99" s="191" t="s">
        <v>171</v>
      </c>
      <c r="AU99" s="191" t="s">
        <v>80</v>
      </c>
      <c r="AY99" s="19" t="s">
        <v>169</v>
      </c>
      <c r="BE99" s="192">
        <f t="shared" si="4"/>
        <v>0</v>
      </c>
      <c r="BF99" s="192">
        <f t="shared" si="5"/>
        <v>0</v>
      </c>
      <c r="BG99" s="192">
        <f t="shared" si="6"/>
        <v>0</v>
      </c>
      <c r="BH99" s="192">
        <f t="shared" si="7"/>
        <v>0</v>
      </c>
      <c r="BI99" s="192">
        <f t="shared" si="8"/>
        <v>0</v>
      </c>
      <c r="BJ99" s="19" t="s">
        <v>88</v>
      </c>
      <c r="BK99" s="192">
        <f t="shared" si="9"/>
        <v>0</v>
      </c>
      <c r="BL99" s="19" t="s">
        <v>176</v>
      </c>
      <c r="BM99" s="191" t="s">
        <v>209</v>
      </c>
    </row>
    <row r="100" spans="1:65" s="2" customFormat="1" ht="14.45" customHeight="1">
      <c r="A100" s="36"/>
      <c r="B100" s="37"/>
      <c r="C100" s="180" t="s">
        <v>205</v>
      </c>
      <c r="D100" s="180" t="s">
        <v>171</v>
      </c>
      <c r="E100" s="181" t="s">
        <v>3630</v>
      </c>
      <c r="F100" s="182" t="s">
        <v>3631</v>
      </c>
      <c r="G100" s="183" t="s">
        <v>2739</v>
      </c>
      <c r="H100" s="184">
        <v>2</v>
      </c>
      <c r="I100" s="185"/>
      <c r="J100" s="186">
        <f t="shared" si="0"/>
        <v>0</v>
      </c>
      <c r="K100" s="182" t="s">
        <v>19</v>
      </c>
      <c r="L100" s="41"/>
      <c r="M100" s="187" t="s">
        <v>19</v>
      </c>
      <c r="N100" s="188" t="s">
        <v>44</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176</v>
      </c>
      <c r="AT100" s="191" t="s">
        <v>171</v>
      </c>
      <c r="AU100" s="191" t="s">
        <v>80</v>
      </c>
      <c r="AY100" s="19" t="s">
        <v>169</v>
      </c>
      <c r="BE100" s="192">
        <f t="shared" si="4"/>
        <v>0</v>
      </c>
      <c r="BF100" s="192">
        <f t="shared" si="5"/>
        <v>0</v>
      </c>
      <c r="BG100" s="192">
        <f t="shared" si="6"/>
        <v>0</v>
      </c>
      <c r="BH100" s="192">
        <f t="shared" si="7"/>
        <v>0</v>
      </c>
      <c r="BI100" s="192">
        <f t="shared" si="8"/>
        <v>0</v>
      </c>
      <c r="BJ100" s="19" t="s">
        <v>88</v>
      </c>
      <c r="BK100" s="192">
        <f t="shared" si="9"/>
        <v>0</v>
      </c>
      <c r="BL100" s="19" t="s">
        <v>176</v>
      </c>
      <c r="BM100" s="191" t="s">
        <v>218</v>
      </c>
    </row>
    <row r="101" spans="1:65" s="2" customFormat="1" ht="14.45" customHeight="1">
      <c r="A101" s="36"/>
      <c r="B101" s="37"/>
      <c r="C101" s="180" t="s">
        <v>209</v>
      </c>
      <c r="D101" s="180" t="s">
        <v>171</v>
      </c>
      <c r="E101" s="181" t="s">
        <v>3632</v>
      </c>
      <c r="F101" s="182" t="s">
        <v>3633</v>
      </c>
      <c r="G101" s="183" t="s">
        <v>2739</v>
      </c>
      <c r="H101" s="184">
        <v>1</v>
      </c>
      <c r="I101" s="185"/>
      <c r="J101" s="186">
        <f t="shared" si="0"/>
        <v>0</v>
      </c>
      <c r="K101" s="182" t="s">
        <v>19</v>
      </c>
      <c r="L101" s="41"/>
      <c r="M101" s="187" t="s">
        <v>19</v>
      </c>
      <c r="N101" s="188" t="s">
        <v>44</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176</v>
      </c>
      <c r="AT101" s="191" t="s">
        <v>171</v>
      </c>
      <c r="AU101" s="191" t="s">
        <v>80</v>
      </c>
      <c r="AY101" s="19" t="s">
        <v>169</v>
      </c>
      <c r="BE101" s="192">
        <f t="shared" si="4"/>
        <v>0</v>
      </c>
      <c r="BF101" s="192">
        <f t="shared" si="5"/>
        <v>0</v>
      </c>
      <c r="BG101" s="192">
        <f t="shared" si="6"/>
        <v>0</v>
      </c>
      <c r="BH101" s="192">
        <f t="shared" si="7"/>
        <v>0</v>
      </c>
      <c r="BI101" s="192">
        <f t="shared" si="8"/>
        <v>0</v>
      </c>
      <c r="BJ101" s="19" t="s">
        <v>88</v>
      </c>
      <c r="BK101" s="192">
        <f t="shared" si="9"/>
        <v>0</v>
      </c>
      <c r="BL101" s="19" t="s">
        <v>176</v>
      </c>
      <c r="BM101" s="191" t="s">
        <v>227</v>
      </c>
    </row>
    <row r="102" spans="1:65" s="2" customFormat="1" ht="14.45" customHeight="1">
      <c r="A102" s="36"/>
      <c r="B102" s="37"/>
      <c r="C102" s="180" t="s">
        <v>214</v>
      </c>
      <c r="D102" s="180" t="s">
        <v>171</v>
      </c>
      <c r="E102" s="181" t="s">
        <v>3634</v>
      </c>
      <c r="F102" s="182" t="s">
        <v>3635</v>
      </c>
      <c r="G102" s="183" t="s">
        <v>2739</v>
      </c>
      <c r="H102" s="184">
        <v>2</v>
      </c>
      <c r="I102" s="185"/>
      <c r="J102" s="186">
        <f t="shared" si="0"/>
        <v>0</v>
      </c>
      <c r="K102" s="182" t="s">
        <v>19</v>
      </c>
      <c r="L102" s="41"/>
      <c r="M102" s="187" t="s">
        <v>19</v>
      </c>
      <c r="N102" s="188" t="s">
        <v>44</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176</v>
      </c>
      <c r="AT102" s="191" t="s">
        <v>171</v>
      </c>
      <c r="AU102" s="191" t="s">
        <v>80</v>
      </c>
      <c r="AY102" s="19" t="s">
        <v>169</v>
      </c>
      <c r="BE102" s="192">
        <f t="shared" si="4"/>
        <v>0</v>
      </c>
      <c r="BF102" s="192">
        <f t="shared" si="5"/>
        <v>0</v>
      </c>
      <c r="BG102" s="192">
        <f t="shared" si="6"/>
        <v>0</v>
      </c>
      <c r="BH102" s="192">
        <f t="shared" si="7"/>
        <v>0</v>
      </c>
      <c r="BI102" s="192">
        <f t="shared" si="8"/>
        <v>0</v>
      </c>
      <c r="BJ102" s="19" t="s">
        <v>88</v>
      </c>
      <c r="BK102" s="192">
        <f t="shared" si="9"/>
        <v>0</v>
      </c>
      <c r="BL102" s="19" t="s">
        <v>176</v>
      </c>
      <c r="BM102" s="191" t="s">
        <v>242</v>
      </c>
    </row>
    <row r="103" spans="1:65" s="2" customFormat="1" ht="14.45" customHeight="1">
      <c r="A103" s="36"/>
      <c r="B103" s="37"/>
      <c r="C103" s="180" t="s">
        <v>218</v>
      </c>
      <c r="D103" s="180" t="s">
        <v>171</v>
      </c>
      <c r="E103" s="181" t="s">
        <v>3636</v>
      </c>
      <c r="F103" s="182" t="s">
        <v>3637</v>
      </c>
      <c r="G103" s="183" t="s">
        <v>2739</v>
      </c>
      <c r="H103" s="184">
        <v>2</v>
      </c>
      <c r="I103" s="185"/>
      <c r="J103" s="186">
        <f t="shared" si="0"/>
        <v>0</v>
      </c>
      <c r="K103" s="182" t="s">
        <v>19</v>
      </c>
      <c r="L103" s="41"/>
      <c r="M103" s="187" t="s">
        <v>19</v>
      </c>
      <c r="N103" s="188" t="s">
        <v>44</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176</v>
      </c>
      <c r="AT103" s="191" t="s">
        <v>171</v>
      </c>
      <c r="AU103" s="191" t="s">
        <v>80</v>
      </c>
      <c r="AY103" s="19" t="s">
        <v>169</v>
      </c>
      <c r="BE103" s="192">
        <f t="shared" si="4"/>
        <v>0</v>
      </c>
      <c r="BF103" s="192">
        <f t="shared" si="5"/>
        <v>0</v>
      </c>
      <c r="BG103" s="192">
        <f t="shared" si="6"/>
        <v>0</v>
      </c>
      <c r="BH103" s="192">
        <f t="shared" si="7"/>
        <v>0</v>
      </c>
      <c r="BI103" s="192">
        <f t="shared" si="8"/>
        <v>0</v>
      </c>
      <c r="BJ103" s="19" t="s">
        <v>88</v>
      </c>
      <c r="BK103" s="192">
        <f t="shared" si="9"/>
        <v>0</v>
      </c>
      <c r="BL103" s="19" t="s">
        <v>176</v>
      </c>
      <c r="BM103" s="191" t="s">
        <v>250</v>
      </c>
    </row>
    <row r="104" spans="1:65" s="2" customFormat="1" ht="14.45" customHeight="1">
      <c r="A104" s="36"/>
      <c r="B104" s="37"/>
      <c r="C104" s="180" t="s">
        <v>222</v>
      </c>
      <c r="D104" s="180" t="s">
        <v>171</v>
      </c>
      <c r="E104" s="181" t="s">
        <v>3638</v>
      </c>
      <c r="F104" s="182" t="s">
        <v>3639</v>
      </c>
      <c r="G104" s="183" t="s">
        <v>2722</v>
      </c>
      <c r="H104" s="184">
        <v>12</v>
      </c>
      <c r="I104" s="185"/>
      <c r="J104" s="186">
        <f t="shared" si="0"/>
        <v>0</v>
      </c>
      <c r="K104" s="182" t="s">
        <v>19</v>
      </c>
      <c r="L104" s="41"/>
      <c r="M104" s="187" t="s">
        <v>19</v>
      </c>
      <c r="N104" s="188" t="s">
        <v>44</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176</v>
      </c>
      <c r="AT104" s="191" t="s">
        <v>171</v>
      </c>
      <c r="AU104" s="191" t="s">
        <v>80</v>
      </c>
      <c r="AY104" s="19" t="s">
        <v>169</v>
      </c>
      <c r="BE104" s="192">
        <f t="shared" si="4"/>
        <v>0</v>
      </c>
      <c r="BF104" s="192">
        <f t="shared" si="5"/>
        <v>0</v>
      </c>
      <c r="BG104" s="192">
        <f t="shared" si="6"/>
        <v>0</v>
      </c>
      <c r="BH104" s="192">
        <f t="shared" si="7"/>
        <v>0</v>
      </c>
      <c r="BI104" s="192">
        <f t="shared" si="8"/>
        <v>0</v>
      </c>
      <c r="BJ104" s="19" t="s">
        <v>88</v>
      </c>
      <c r="BK104" s="192">
        <f t="shared" si="9"/>
        <v>0</v>
      </c>
      <c r="BL104" s="19" t="s">
        <v>176</v>
      </c>
      <c r="BM104" s="191" t="s">
        <v>258</v>
      </c>
    </row>
    <row r="105" spans="1:65" s="2" customFormat="1" ht="14.45" customHeight="1">
      <c r="A105" s="36"/>
      <c r="B105" s="37"/>
      <c r="C105" s="180" t="s">
        <v>227</v>
      </c>
      <c r="D105" s="180" t="s">
        <v>171</v>
      </c>
      <c r="E105" s="181" t="s">
        <v>3640</v>
      </c>
      <c r="F105" s="182" t="s">
        <v>3641</v>
      </c>
      <c r="G105" s="183" t="s">
        <v>3572</v>
      </c>
      <c r="H105" s="184">
        <v>1</v>
      </c>
      <c r="I105" s="185"/>
      <c r="J105" s="186">
        <f t="shared" si="0"/>
        <v>0</v>
      </c>
      <c r="K105" s="182" t="s">
        <v>19</v>
      </c>
      <c r="L105" s="41"/>
      <c r="M105" s="187" t="s">
        <v>19</v>
      </c>
      <c r="N105" s="188" t="s">
        <v>44</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176</v>
      </c>
      <c r="AT105" s="191" t="s">
        <v>171</v>
      </c>
      <c r="AU105" s="191" t="s">
        <v>80</v>
      </c>
      <c r="AY105" s="19" t="s">
        <v>169</v>
      </c>
      <c r="BE105" s="192">
        <f t="shared" si="4"/>
        <v>0</v>
      </c>
      <c r="BF105" s="192">
        <f t="shared" si="5"/>
        <v>0</v>
      </c>
      <c r="BG105" s="192">
        <f t="shared" si="6"/>
        <v>0</v>
      </c>
      <c r="BH105" s="192">
        <f t="shared" si="7"/>
        <v>0</v>
      </c>
      <c r="BI105" s="192">
        <f t="shared" si="8"/>
        <v>0</v>
      </c>
      <c r="BJ105" s="19" t="s">
        <v>88</v>
      </c>
      <c r="BK105" s="192">
        <f t="shared" si="9"/>
        <v>0</v>
      </c>
      <c r="BL105" s="19" t="s">
        <v>176</v>
      </c>
      <c r="BM105" s="191" t="s">
        <v>266</v>
      </c>
    </row>
    <row r="106" spans="1:65" s="2" customFormat="1" ht="14.45" customHeight="1">
      <c r="A106" s="36"/>
      <c r="B106" s="37"/>
      <c r="C106" s="180" t="s">
        <v>235</v>
      </c>
      <c r="D106" s="180" t="s">
        <v>171</v>
      </c>
      <c r="E106" s="181" t="s">
        <v>3642</v>
      </c>
      <c r="F106" s="182" t="s">
        <v>3584</v>
      </c>
      <c r="G106" s="183" t="s">
        <v>3572</v>
      </c>
      <c r="H106" s="184">
        <v>1</v>
      </c>
      <c r="I106" s="185"/>
      <c r="J106" s="186">
        <f t="shared" si="0"/>
        <v>0</v>
      </c>
      <c r="K106" s="182" t="s">
        <v>19</v>
      </c>
      <c r="L106" s="41"/>
      <c r="M106" s="187" t="s">
        <v>19</v>
      </c>
      <c r="N106" s="188" t="s">
        <v>44</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176</v>
      </c>
      <c r="AT106" s="191" t="s">
        <v>171</v>
      </c>
      <c r="AU106" s="191" t="s">
        <v>80</v>
      </c>
      <c r="AY106" s="19" t="s">
        <v>169</v>
      </c>
      <c r="BE106" s="192">
        <f t="shared" si="4"/>
        <v>0</v>
      </c>
      <c r="BF106" s="192">
        <f t="shared" si="5"/>
        <v>0</v>
      </c>
      <c r="BG106" s="192">
        <f t="shared" si="6"/>
        <v>0</v>
      </c>
      <c r="BH106" s="192">
        <f t="shared" si="7"/>
        <v>0</v>
      </c>
      <c r="BI106" s="192">
        <f t="shared" si="8"/>
        <v>0</v>
      </c>
      <c r="BJ106" s="19" t="s">
        <v>88</v>
      </c>
      <c r="BK106" s="192">
        <f t="shared" si="9"/>
        <v>0</v>
      </c>
      <c r="BL106" s="19" t="s">
        <v>176</v>
      </c>
      <c r="BM106" s="191" t="s">
        <v>275</v>
      </c>
    </row>
    <row r="107" spans="1:65" s="2" customFormat="1" ht="14.45" customHeight="1">
      <c r="A107" s="36"/>
      <c r="B107" s="37"/>
      <c r="C107" s="180" t="s">
        <v>242</v>
      </c>
      <c r="D107" s="180" t="s">
        <v>171</v>
      </c>
      <c r="E107" s="181" t="s">
        <v>3643</v>
      </c>
      <c r="F107" s="182" t="s">
        <v>3586</v>
      </c>
      <c r="G107" s="183" t="s">
        <v>3572</v>
      </c>
      <c r="H107" s="184">
        <v>1</v>
      </c>
      <c r="I107" s="185"/>
      <c r="J107" s="186">
        <f t="shared" si="0"/>
        <v>0</v>
      </c>
      <c r="K107" s="182" t="s">
        <v>19</v>
      </c>
      <c r="L107" s="41"/>
      <c r="M107" s="261" t="s">
        <v>19</v>
      </c>
      <c r="N107" s="262" t="s">
        <v>44</v>
      </c>
      <c r="O107" s="222"/>
      <c r="P107" s="263">
        <f t="shared" si="1"/>
        <v>0</v>
      </c>
      <c r="Q107" s="263">
        <v>0</v>
      </c>
      <c r="R107" s="263">
        <f t="shared" si="2"/>
        <v>0</v>
      </c>
      <c r="S107" s="263">
        <v>0</v>
      </c>
      <c r="T107" s="264">
        <f t="shared" si="3"/>
        <v>0</v>
      </c>
      <c r="U107" s="36"/>
      <c r="V107" s="36"/>
      <c r="W107" s="36"/>
      <c r="X107" s="36"/>
      <c r="Y107" s="36"/>
      <c r="Z107" s="36"/>
      <c r="AA107" s="36"/>
      <c r="AB107" s="36"/>
      <c r="AC107" s="36"/>
      <c r="AD107" s="36"/>
      <c r="AE107" s="36"/>
      <c r="AR107" s="191" t="s">
        <v>176</v>
      </c>
      <c r="AT107" s="191" t="s">
        <v>171</v>
      </c>
      <c r="AU107" s="191" t="s">
        <v>80</v>
      </c>
      <c r="AY107" s="19" t="s">
        <v>169</v>
      </c>
      <c r="BE107" s="192">
        <f t="shared" si="4"/>
        <v>0</v>
      </c>
      <c r="BF107" s="192">
        <f t="shared" si="5"/>
        <v>0</v>
      </c>
      <c r="BG107" s="192">
        <f t="shared" si="6"/>
        <v>0</v>
      </c>
      <c r="BH107" s="192">
        <f t="shared" si="7"/>
        <v>0</v>
      </c>
      <c r="BI107" s="192">
        <f t="shared" si="8"/>
        <v>0</v>
      </c>
      <c r="BJ107" s="19" t="s">
        <v>88</v>
      </c>
      <c r="BK107" s="192">
        <f t="shared" si="9"/>
        <v>0</v>
      </c>
      <c r="BL107" s="19" t="s">
        <v>176</v>
      </c>
      <c r="BM107" s="191" t="s">
        <v>284</v>
      </c>
    </row>
    <row r="108" spans="1:65" s="2" customFormat="1" ht="6.95" customHeight="1">
      <c r="A108" s="36"/>
      <c r="B108" s="49"/>
      <c r="C108" s="50"/>
      <c r="D108" s="50"/>
      <c r="E108" s="50"/>
      <c r="F108" s="50"/>
      <c r="G108" s="50"/>
      <c r="H108" s="50"/>
      <c r="I108" s="50"/>
      <c r="J108" s="50"/>
      <c r="K108" s="50"/>
      <c r="L108" s="41"/>
      <c r="M108" s="36"/>
      <c r="O108" s="36"/>
      <c r="P108" s="36"/>
      <c r="Q108" s="36"/>
      <c r="R108" s="36"/>
      <c r="S108" s="36"/>
      <c r="T108" s="36"/>
      <c r="U108" s="36"/>
      <c r="V108" s="36"/>
      <c r="W108" s="36"/>
      <c r="X108" s="36"/>
      <c r="Y108" s="36"/>
      <c r="Z108" s="36"/>
      <c r="AA108" s="36"/>
      <c r="AB108" s="36"/>
      <c r="AC108" s="36"/>
      <c r="AD108" s="36"/>
      <c r="AE108" s="36"/>
    </row>
  </sheetData>
  <sheetProtection algorithmName="SHA-512" hashValue="jBza8oR2uW2OjR/nJb0V9qS7HFbRmsp+CEc6pJpK9EerGUE8SCPMa7WcOSt4+Aqyc1wB4FRwAUrA6lVKBaK6Tw==" saltValue="sUQ1oC1h+Q6ZQPvE2MP11/jS8XIX2wTpxthJhotL7Vo3/P9yve+P5L7UumA6sl9FL07h7YzrfHspw5j/Xbd/IA==" spinCount="100000" sheet="1" objects="1" scenarios="1" formatColumns="0" formatRows="0" autoFilter="0"/>
  <autoFilter ref="C91:K107" xr:uid="{00000000-0009-0000-0000-000009000000}"/>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110"/>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117</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ht="12.75">
      <c r="B8" s="22"/>
      <c r="D8" s="114" t="s">
        <v>145</v>
      </c>
      <c r="L8" s="22"/>
    </row>
    <row r="9" spans="1:46" s="1" customFormat="1" ht="16.5" customHeight="1">
      <c r="B9" s="22"/>
      <c r="E9" s="405" t="s">
        <v>388</v>
      </c>
      <c r="F9" s="387"/>
      <c r="G9" s="387"/>
      <c r="H9" s="387"/>
      <c r="L9" s="22"/>
    </row>
    <row r="10" spans="1:46" s="1" customFormat="1" ht="12" customHeight="1">
      <c r="B10" s="22"/>
      <c r="D10" s="114" t="s">
        <v>389</v>
      </c>
      <c r="L10" s="22"/>
    </row>
    <row r="11" spans="1:46" s="2" customFormat="1" ht="16.5" customHeight="1">
      <c r="A11" s="36"/>
      <c r="B11" s="41"/>
      <c r="C11" s="36"/>
      <c r="D11" s="36"/>
      <c r="E11" s="415" t="s">
        <v>3534</v>
      </c>
      <c r="F11" s="408"/>
      <c r="G11" s="408"/>
      <c r="H11" s="408"/>
      <c r="I11" s="36"/>
      <c r="J11" s="36"/>
      <c r="K11" s="36"/>
      <c r="L11" s="115"/>
      <c r="S11" s="36"/>
      <c r="T11" s="36"/>
      <c r="U11" s="36"/>
      <c r="V11" s="36"/>
      <c r="W11" s="36"/>
      <c r="X11" s="36"/>
      <c r="Y11" s="36"/>
      <c r="Z11" s="36"/>
      <c r="AA11" s="36"/>
      <c r="AB11" s="36"/>
      <c r="AC11" s="36"/>
      <c r="AD11" s="36"/>
      <c r="AE11" s="36"/>
    </row>
    <row r="12" spans="1:46" s="2" customFormat="1" ht="12" customHeight="1">
      <c r="A12" s="36"/>
      <c r="B12" s="41"/>
      <c r="C12" s="36"/>
      <c r="D12" s="114" t="s">
        <v>3535</v>
      </c>
      <c r="E12" s="36"/>
      <c r="F12" s="36"/>
      <c r="G12" s="36"/>
      <c r="H12" s="36"/>
      <c r="I12" s="36"/>
      <c r="J12" s="36"/>
      <c r="K12" s="36"/>
      <c r="L12" s="115"/>
      <c r="S12" s="36"/>
      <c r="T12" s="36"/>
      <c r="U12" s="36"/>
      <c r="V12" s="36"/>
      <c r="W12" s="36"/>
      <c r="X12" s="36"/>
      <c r="Y12" s="36"/>
      <c r="Z12" s="36"/>
      <c r="AA12" s="36"/>
      <c r="AB12" s="36"/>
      <c r="AC12" s="36"/>
      <c r="AD12" s="36"/>
      <c r="AE12" s="36"/>
    </row>
    <row r="13" spans="1:46" s="2" customFormat="1" ht="16.5" customHeight="1">
      <c r="A13" s="36"/>
      <c r="B13" s="41"/>
      <c r="C13" s="36"/>
      <c r="D13" s="36"/>
      <c r="E13" s="407" t="s">
        <v>3644</v>
      </c>
      <c r="F13" s="408"/>
      <c r="G13" s="408"/>
      <c r="H13" s="408"/>
      <c r="I13" s="36"/>
      <c r="J13" s="36"/>
      <c r="K13" s="36"/>
      <c r="L13" s="115"/>
      <c r="S13" s="36"/>
      <c r="T13" s="36"/>
      <c r="U13" s="36"/>
      <c r="V13" s="36"/>
      <c r="W13" s="36"/>
      <c r="X13" s="36"/>
      <c r="Y13" s="36"/>
      <c r="Z13" s="36"/>
      <c r="AA13" s="36"/>
      <c r="AB13" s="36"/>
      <c r="AC13" s="36"/>
      <c r="AD13" s="36"/>
      <c r="AE13" s="36"/>
    </row>
    <row r="14" spans="1:46"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46"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46" s="2" customFormat="1" ht="12" customHeight="1">
      <c r="A16" s="36"/>
      <c r="B16" s="41"/>
      <c r="C16" s="36"/>
      <c r="D16" s="114" t="s">
        <v>21</v>
      </c>
      <c r="E16" s="36"/>
      <c r="F16" s="105" t="s">
        <v>22</v>
      </c>
      <c r="G16" s="36"/>
      <c r="H16" s="36"/>
      <c r="I16" s="114" t="s">
        <v>23</v>
      </c>
      <c r="J16" s="116" t="str">
        <f>'Rekapitulace stavby'!AN8</f>
        <v>10. 11. 2020</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
        <v>19</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
        <v>27</v>
      </c>
      <c r="F19" s="36"/>
      <c r="G19" s="36"/>
      <c r="H19" s="36"/>
      <c r="I19" s="114" t="s">
        <v>28</v>
      </c>
      <c r="J19" s="105" t="s">
        <v>19</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29</v>
      </c>
      <c r="E21" s="36"/>
      <c r="F21" s="36"/>
      <c r="G21" s="36"/>
      <c r="H21" s="36"/>
      <c r="I21" s="114" t="s">
        <v>26</v>
      </c>
      <c r="J21" s="32" t="str">
        <f>'Rekapitulace stavby'!AN13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09" t="str">
        <f>'Rekapitulace stavby'!E14</f>
        <v>Vyplň údaj</v>
      </c>
      <c r="F22" s="410"/>
      <c r="G22" s="410"/>
      <c r="H22" s="410"/>
      <c r="I22" s="114" t="s">
        <v>28</v>
      </c>
      <c r="J22" s="32" t="str">
        <f>'Rekapitulace stavby'!AN14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31</v>
      </c>
      <c r="E24" s="36"/>
      <c r="F24" s="36"/>
      <c r="G24" s="36"/>
      <c r="H24" s="36"/>
      <c r="I24" s="114" t="s">
        <v>26</v>
      </c>
      <c r="J24" s="105" t="s">
        <v>19</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
        <v>32</v>
      </c>
      <c r="F25" s="36"/>
      <c r="G25" s="36"/>
      <c r="H25" s="36"/>
      <c r="I25" s="114" t="s">
        <v>28</v>
      </c>
      <c r="J25" s="105" t="s">
        <v>19</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34</v>
      </c>
      <c r="E27" s="36"/>
      <c r="F27" s="36"/>
      <c r="G27" s="36"/>
      <c r="H27" s="36"/>
      <c r="I27" s="114" t="s">
        <v>26</v>
      </c>
      <c r="J27" s="105" t="str">
        <f>IF('Rekapitulace stavby'!AN19="","",'Rekapitulace stavby'!AN19)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stavby'!E20="","",'Rekapitulace stavby'!E20)</f>
        <v xml:space="preserve"> </v>
      </c>
      <c r="F28" s="36"/>
      <c r="G28" s="36"/>
      <c r="H28" s="36"/>
      <c r="I28" s="114" t="s">
        <v>28</v>
      </c>
      <c r="J28" s="105" t="str">
        <f>IF('Rekapitulace stavby'!AN20="","",'Rekapitulace stavby'!AN20)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36</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11" t="s">
        <v>19</v>
      </c>
      <c r="F31" s="411"/>
      <c r="G31" s="411"/>
      <c r="H31" s="411"/>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38</v>
      </c>
      <c r="E34" s="36"/>
      <c r="F34" s="36"/>
      <c r="G34" s="36"/>
      <c r="H34" s="36"/>
      <c r="I34" s="36"/>
      <c r="J34" s="122">
        <f>ROUND(J92, 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40</v>
      </c>
      <c r="G36" s="36"/>
      <c r="H36" s="36"/>
      <c r="I36" s="123" t="s">
        <v>39</v>
      </c>
      <c r="J36" s="123" t="s">
        <v>41</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42</v>
      </c>
      <c r="E37" s="114" t="s">
        <v>43</v>
      </c>
      <c r="F37" s="125">
        <f>ROUND((SUM(BE92:BE109)),  2)</f>
        <v>0</v>
      </c>
      <c r="G37" s="36"/>
      <c r="H37" s="36"/>
      <c r="I37" s="126">
        <v>0.21</v>
      </c>
      <c r="J37" s="125">
        <f>ROUND(((SUM(BE92:BE109))*I37),  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44</v>
      </c>
      <c r="F38" s="125">
        <f>ROUND((SUM(BF92:BF109)),  2)</f>
        <v>0</v>
      </c>
      <c r="G38" s="36"/>
      <c r="H38" s="36"/>
      <c r="I38" s="126">
        <v>0.15</v>
      </c>
      <c r="J38" s="125">
        <f>ROUND(((SUM(BF92:BF109))*I38),  2)</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45</v>
      </c>
      <c r="F39" s="125">
        <f>ROUND((SUM(BG92:BG109)),  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hidden="1" customHeight="1">
      <c r="A40" s="36"/>
      <c r="B40" s="41"/>
      <c r="C40" s="36"/>
      <c r="D40" s="36"/>
      <c r="E40" s="114" t="s">
        <v>46</v>
      </c>
      <c r="F40" s="125">
        <f>ROUND((SUM(BH92:BH109)),  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hidden="1" customHeight="1">
      <c r="A41" s="36"/>
      <c r="B41" s="41"/>
      <c r="C41" s="36"/>
      <c r="D41" s="36"/>
      <c r="E41" s="114" t="s">
        <v>47</v>
      </c>
      <c r="F41" s="125">
        <f>ROUND((SUM(BI92:BI109)),  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48</v>
      </c>
      <c r="E43" s="129"/>
      <c r="F43" s="129"/>
      <c r="G43" s="130" t="s">
        <v>49</v>
      </c>
      <c r="H43" s="131" t="s">
        <v>50</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147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12" t="str">
        <f>E7</f>
        <v>Výstavba bytů U Náhonu – Šenov u Nového Jičína</v>
      </c>
      <c r="F52" s="413"/>
      <c r="G52" s="413"/>
      <c r="H52" s="413"/>
      <c r="I52" s="38"/>
      <c r="J52" s="38"/>
      <c r="K52" s="38"/>
      <c r="L52" s="115"/>
      <c r="S52" s="36"/>
      <c r="T52" s="36"/>
      <c r="U52" s="36"/>
      <c r="V52" s="36"/>
      <c r="W52" s="36"/>
      <c r="X52" s="36"/>
      <c r="Y52" s="36"/>
      <c r="Z52" s="36"/>
      <c r="AA52" s="36"/>
      <c r="AB52" s="36"/>
      <c r="AC52" s="36"/>
      <c r="AD52" s="36"/>
      <c r="AE52" s="36"/>
    </row>
    <row r="53" spans="1:31" s="1" customFormat="1" ht="12" customHeight="1">
      <c r="B53" s="23"/>
      <c r="C53" s="31" t="s">
        <v>145</v>
      </c>
      <c r="D53" s="24"/>
      <c r="E53" s="24"/>
      <c r="F53" s="24"/>
      <c r="G53" s="24"/>
      <c r="H53" s="24"/>
      <c r="I53" s="24"/>
      <c r="J53" s="24"/>
      <c r="K53" s="24"/>
      <c r="L53" s="22"/>
    </row>
    <row r="54" spans="1:31" s="1" customFormat="1" ht="16.5" customHeight="1">
      <c r="B54" s="23"/>
      <c r="C54" s="24"/>
      <c r="D54" s="24"/>
      <c r="E54" s="412" t="s">
        <v>388</v>
      </c>
      <c r="F54" s="372"/>
      <c r="G54" s="372"/>
      <c r="H54" s="372"/>
      <c r="I54" s="24"/>
      <c r="J54" s="24"/>
      <c r="K54" s="24"/>
      <c r="L54" s="22"/>
    </row>
    <row r="55" spans="1:31" s="1" customFormat="1" ht="12" customHeight="1">
      <c r="B55" s="23"/>
      <c r="C55" s="31" t="s">
        <v>389</v>
      </c>
      <c r="D55" s="24"/>
      <c r="E55" s="24"/>
      <c r="F55" s="24"/>
      <c r="G55" s="24"/>
      <c r="H55" s="24"/>
      <c r="I55" s="24"/>
      <c r="J55" s="24"/>
      <c r="K55" s="24"/>
      <c r="L55" s="22"/>
    </row>
    <row r="56" spans="1:31" s="2" customFormat="1" ht="16.5" customHeight="1">
      <c r="A56" s="36"/>
      <c r="B56" s="37"/>
      <c r="C56" s="38"/>
      <c r="D56" s="38"/>
      <c r="E56" s="416" t="s">
        <v>3534</v>
      </c>
      <c r="F56" s="414"/>
      <c r="G56" s="414"/>
      <c r="H56" s="414"/>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3535</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65" t="str">
        <f>E13</f>
        <v>04 - PZTS+EPS</v>
      </c>
      <c r="F58" s="414"/>
      <c r="G58" s="414"/>
      <c r="H58" s="414"/>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Šenov u Nového Jičína</v>
      </c>
      <c r="G60" s="38"/>
      <c r="H60" s="38"/>
      <c r="I60" s="31" t="s">
        <v>23</v>
      </c>
      <c r="J60" s="61" t="str">
        <f>IF(J16="","",J16)</f>
        <v>10. 11. 2020</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25.7" customHeight="1">
      <c r="A62" s="36"/>
      <c r="B62" s="37"/>
      <c r="C62" s="31" t="s">
        <v>25</v>
      </c>
      <c r="D62" s="38"/>
      <c r="E62" s="38"/>
      <c r="F62" s="29" t="str">
        <f>E19</f>
        <v>Obec Šenov u Nového Jičína</v>
      </c>
      <c r="G62" s="38"/>
      <c r="H62" s="38"/>
      <c r="I62" s="31" t="s">
        <v>31</v>
      </c>
      <c r="J62" s="34" t="str">
        <f>E25</f>
        <v>Ing. Miroslav Havlásek</v>
      </c>
      <c r="K62" s="38"/>
      <c r="L62" s="115"/>
      <c r="S62" s="36"/>
      <c r="T62" s="36"/>
      <c r="U62" s="36"/>
      <c r="V62" s="36"/>
      <c r="W62" s="36"/>
      <c r="X62" s="36"/>
      <c r="Y62" s="36"/>
      <c r="Z62" s="36"/>
      <c r="AA62" s="36"/>
      <c r="AB62" s="36"/>
      <c r="AC62" s="36"/>
      <c r="AD62" s="36"/>
      <c r="AE62" s="36"/>
    </row>
    <row r="63" spans="1:31" s="2" customFormat="1" ht="15.2" customHeight="1">
      <c r="A63" s="36"/>
      <c r="B63" s="37"/>
      <c r="C63" s="31" t="s">
        <v>29</v>
      </c>
      <c r="D63" s="38"/>
      <c r="E63" s="38"/>
      <c r="F63" s="29" t="str">
        <f>IF(E22="","",E22)</f>
        <v>Vyplň údaj</v>
      </c>
      <c r="G63" s="38"/>
      <c r="H63" s="38"/>
      <c r="I63" s="31" t="s">
        <v>34</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47" s="2" customFormat="1" ht="29.25" customHeight="1">
      <c r="A65" s="36"/>
      <c r="B65" s="37"/>
      <c r="C65" s="138" t="s">
        <v>148</v>
      </c>
      <c r="D65" s="139"/>
      <c r="E65" s="139"/>
      <c r="F65" s="139"/>
      <c r="G65" s="139"/>
      <c r="H65" s="139"/>
      <c r="I65" s="139"/>
      <c r="J65" s="140" t="s">
        <v>149</v>
      </c>
      <c r="K65" s="139"/>
      <c r="L65" s="115"/>
      <c r="S65" s="36"/>
      <c r="T65" s="36"/>
      <c r="U65" s="36"/>
      <c r="V65" s="36"/>
      <c r="W65" s="36"/>
      <c r="X65" s="36"/>
      <c r="Y65" s="36"/>
      <c r="Z65" s="36"/>
      <c r="AA65" s="36"/>
      <c r="AB65" s="36"/>
      <c r="AC65" s="36"/>
      <c r="AD65" s="36"/>
      <c r="AE65" s="36"/>
    </row>
    <row r="66" spans="1:47"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70</v>
      </c>
      <c r="D67" s="38"/>
      <c r="E67" s="38"/>
      <c r="F67" s="38"/>
      <c r="G67" s="38"/>
      <c r="H67" s="38"/>
      <c r="I67" s="38"/>
      <c r="J67" s="79">
        <f>J92</f>
        <v>0</v>
      </c>
      <c r="K67" s="38"/>
      <c r="L67" s="115"/>
      <c r="S67" s="36"/>
      <c r="T67" s="36"/>
      <c r="U67" s="36"/>
      <c r="V67" s="36"/>
      <c r="W67" s="36"/>
      <c r="X67" s="36"/>
      <c r="Y67" s="36"/>
      <c r="Z67" s="36"/>
      <c r="AA67" s="36"/>
      <c r="AB67" s="36"/>
      <c r="AC67" s="36"/>
      <c r="AD67" s="36"/>
      <c r="AE67" s="36"/>
      <c r="AU67" s="19" t="s">
        <v>150</v>
      </c>
    </row>
    <row r="68" spans="1:47" s="9" customFormat="1" ht="24.95" customHeight="1">
      <c r="B68" s="142"/>
      <c r="C68" s="143"/>
      <c r="D68" s="144" t="s">
        <v>3645</v>
      </c>
      <c r="E68" s="145"/>
      <c r="F68" s="145"/>
      <c r="G68" s="145"/>
      <c r="H68" s="145"/>
      <c r="I68" s="145"/>
      <c r="J68" s="146">
        <f>J93</f>
        <v>0</v>
      </c>
      <c r="K68" s="143"/>
      <c r="L68" s="147"/>
    </row>
    <row r="69" spans="1:47" s="2" customFormat="1" ht="21.75" customHeight="1">
      <c r="A69" s="36"/>
      <c r="B69" s="37"/>
      <c r="C69" s="38"/>
      <c r="D69" s="38"/>
      <c r="E69" s="38"/>
      <c r="F69" s="38"/>
      <c r="G69" s="38"/>
      <c r="H69" s="38"/>
      <c r="I69" s="38"/>
      <c r="J69" s="38"/>
      <c r="K69" s="38"/>
      <c r="L69" s="115"/>
      <c r="S69" s="36"/>
      <c r="T69" s="36"/>
      <c r="U69" s="36"/>
      <c r="V69" s="36"/>
      <c r="W69" s="36"/>
      <c r="X69" s="36"/>
      <c r="Y69" s="36"/>
      <c r="Z69" s="36"/>
      <c r="AA69" s="36"/>
      <c r="AB69" s="36"/>
      <c r="AC69" s="36"/>
      <c r="AD69" s="36"/>
      <c r="AE69" s="36"/>
    </row>
    <row r="70" spans="1:47" s="2" customFormat="1" ht="6.95" customHeight="1">
      <c r="A70" s="36"/>
      <c r="B70" s="49"/>
      <c r="C70" s="50"/>
      <c r="D70" s="50"/>
      <c r="E70" s="50"/>
      <c r="F70" s="50"/>
      <c r="G70" s="50"/>
      <c r="H70" s="50"/>
      <c r="I70" s="50"/>
      <c r="J70" s="50"/>
      <c r="K70" s="50"/>
      <c r="L70" s="115"/>
      <c r="S70" s="36"/>
      <c r="T70" s="36"/>
      <c r="U70" s="36"/>
      <c r="V70" s="36"/>
      <c r="W70" s="36"/>
      <c r="X70" s="36"/>
      <c r="Y70" s="36"/>
      <c r="Z70" s="36"/>
      <c r="AA70" s="36"/>
      <c r="AB70" s="36"/>
      <c r="AC70" s="36"/>
      <c r="AD70" s="36"/>
      <c r="AE70" s="36"/>
    </row>
    <row r="74" spans="1:47" s="2" customFormat="1" ht="6.95" customHeight="1">
      <c r="A74" s="36"/>
      <c r="B74" s="51"/>
      <c r="C74" s="52"/>
      <c r="D74" s="52"/>
      <c r="E74" s="52"/>
      <c r="F74" s="52"/>
      <c r="G74" s="52"/>
      <c r="H74" s="52"/>
      <c r="I74" s="52"/>
      <c r="J74" s="52"/>
      <c r="K74" s="52"/>
      <c r="L74" s="115"/>
      <c r="S74" s="36"/>
      <c r="T74" s="36"/>
      <c r="U74" s="36"/>
      <c r="V74" s="36"/>
      <c r="W74" s="36"/>
      <c r="X74" s="36"/>
      <c r="Y74" s="36"/>
      <c r="Z74" s="36"/>
      <c r="AA74" s="36"/>
      <c r="AB74" s="36"/>
      <c r="AC74" s="36"/>
      <c r="AD74" s="36"/>
      <c r="AE74" s="36"/>
    </row>
    <row r="75" spans="1:47" s="2" customFormat="1" ht="24.95" customHeight="1">
      <c r="A75" s="36"/>
      <c r="B75" s="37"/>
      <c r="C75" s="25" t="s">
        <v>154</v>
      </c>
      <c r="D75" s="38"/>
      <c r="E75" s="38"/>
      <c r="F75" s="38"/>
      <c r="G75" s="38"/>
      <c r="H75" s="38"/>
      <c r="I75" s="38"/>
      <c r="J75" s="38"/>
      <c r="K75" s="38"/>
      <c r="L75" s="115"/>
      <c r="S75" s="36"/>
      <c r="T75" s="36"/>
      <c r="U75" s="36"/>
      <c r="V75" s="36"/>
      <c r="W75" s="36"/>
      <c r="X75" s="36"/>
      <c r="Y75" s="36"/>
      <c r="Z75" s="36"/>
      <c r="AA75" s="36"/>
      <c r="AB75" s="36"/>
      <c r="AC75" s="36"/>
      <c r="AD75" s="36"/>
      <c r="AE75" s="36"/>
    </row>
    <row r="76" spans="1:47"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47" s="2" customFormat="1" ht="12" customHeight="1">
      <c r="A77" s="36"/>
      <c r="B77" s="37"/>
      <c r="C77" s="31" t="s">
        <v>16</v>
      </c>
      <c r="D77" s="38"/>
      <c r="E77" s="38"/>
      <c r="F77" s="38"/>
      <c r="G77" s="38"/>
      <c r="H77" s="38"/>
      <c r="I77" s="38"/>
      <c r="J77" s="38"/>
      <c r="K77" s="38"/>
      <c r="L77" s="115"/>
      <c r="S77" s="36"/>
      <c r="T77" s="36"/>
      <c r="U77" s="36"/>
      <c r="V77" s="36"/>
      <c r="W77" s="36"/>
      <c r="X77" s="36"/>
      <c r="Y77" s="36"/>
      <c r="Z77" s="36"/>
      <c r="AA77" s="36"/>
      <c r="AB77" s="36"/>
      <c r="AC77" s="36"/>
      <c r="AD77" s="36"/>
      <c r="AE77" s="36"/>
    </row>
    <row r="78" spans="1:47" s="2" customFormat="1" ht="16.5" customHeight="1">
      <c r="A78" s="36"/>
      <c r="B78" s="37"/>
      <c r="C78" s="38"/>
      <c r="D78" s="38"/>
      <c r="E78" s="412" t="str">
        <f>E7</f>
        <v>Výstavba bytů U Náhonu – Šenov u Nového Jičína</v>
      </c>
      <c r="F78" s="413"/>
      <c r="G78" s="413"/>
      <c r="H78" s="413"/>
      <c r="I78" s="38"/>
      <c r="J78" s="38"/>
      <c r="K78" s="38"/>
      <c r="L78" s="115"/>
      <c r="S78" s="36"/>
      <c r="T78" s="36"/>
      <c r="U78" s="36"/>
      <c r="V78" s="36"/>
      <c r="W78" s="36"/>
      <c r="X78" s="36"/>
      <c r="Y78" s="36"/>
      <c r="Z78" s="36"/>
      <c r="AA78" s="36"/>
      <c r="AB78" s="36"/>
      <c r="AC78" s="36"/>
      <c r="AD78" s="36"/>
      <c r="AE78" s="36"/>
    </row>
    <row r="79" spans="1:47" s="1" customFormat="1" ht="12" customHeight="1">
      <c r="B79" s="23"/>
      <c r="C79" s="31" t="s">
        <v>145</v>
      </c>
      <c r="D79" s="24"/>
      <c r="E79" s="24"/>
      <c r="F79" s="24"/>
      <c r="G79" s="24"/>
      <c r="H79" s="24"/>
      <c r="I79" s="24"/>
      <c r="J79" s="24"/>
      <c r="K79" s="24"/>
      <c r="L79" s="22"/>
    </row>
    <row r="80" spans="1:47" s="1" customFormat="1" ht="16.5" customHeight="1">
      <c r="B80" s="23"/>
      <c r="C80" s="24"/>
      <c r="D80" s="24"/>
      <c r="E80" s="412" t="s">
        <v>388</v>
      </c>
      <c r="F80" s="372"/>
      <c r="G80" s="372"/>
      <c r="H80" s="372"/>
      <c r="I80" s="24"/>
      <c r="J80" s="24"/>
      <c r="K80" s="24"/>
      <c r="L80" s="22"/>
    </row>
    <row r="81" spans="1:65" s="1" customFormat="1" ht="12" customHeight="1">
      <c r="B81" s="23"/>
      <c r="C81" s="31" t="s">
        <v>389</v>
      </c>
      <c r="D81" s="24"/>
      <c r="E81" s="24"/>
      <c r="F81" s="24"/>
      <c r="G81" s="24"/>
      <c r="H81" s="24"/>
      <c r="I81" s="24"/>
      <c r="J81" s="24"/>
      <c r="K81" s="24"/>
      <c r="L81" s="22"/>
    </row>
    <row r="82" spans="1:65" s="2" customFormat="1" ht="16.5" customHeight="1">
      <c r="A82" s="36"/>
      <c r="B82" s="37"/>
      <c r="C82" s="38"/>
      <c r="D82" s="38"/>
      <c r="E82" s="416" t="s">
        <v>3534</v>
      </c>
      <c r="F82" s="414"/>
      <c r="G82" s="414"/>
      <c r="H82" s="414"/>
      <c r="I82" s="38"/>
      <c r="J82" s="38"/>
      <c r="K82" s="38"/>
      <c r="L82" s="115"/>
      <c r="S82" s="36"/>
      <c r="T82" s="36"/>
      <c r="U82" s="36"/>
      <c r="V82" s="36"/>
      <c r="W82" s="36"/>
      <c r="X82" s="36"/>
      <c r="Y82" s="36"/>
      <c r="Z82" s="36"/>
      <c r="AA82" s="36"/>
      <c r="AB82" s="36"/>
      <c r="AC82" s="36"/>
      <c r="AD82" s="36"/>
      <c r="AE82" s="36"/>
    </row>
    <row r="83" spans="1:65" s="2" customFormat="1" ht="12" customHeight="1">
      <c r="A83" s="36"/>
      <c r="B83" s="37"/>
      <c r="C83" s="31" t="s">
        <v>3535</v>
      </c>
      <c r="D83" s="38"/>
      <c r="E83" s="38"/>
      <c r="F83" s="38"/>
      <c r="G83" s="38"/>
      <c r="H83" s="38"/>
      <c r="I83" s="38"/>
      <c r="J83" s="38"/>
      <c r="K83" s="38"/>
      <c r="L83" s="115"/>
      <c r="S83" s="36"/>
      <c r="T83" s="36"/>
      <c r="U83" s="36"/>
      <c r="V83" s="36"/>
      <c r="W83" s="36"/>
      <c r="X83" s="36"/>
      <c r="Y83" s="36"/>
      <c r="Z83" s="36"/>
      <c r="AA83" s="36"/>
      <c r="AB83" s="36"/>
      <c r="AC83" s="36"/>
      <c r="AD83" s="36"/>
      <c r="AE83" s="36"/>
    </row>
    <row r="84" spans="1:65" s="2" customFormat="1" ht="16.5" customHeight="1">
      <c r="A84" s="36"/>
      <c r="B84" s="37"/>
      <c r="C84" s="38"/>
      <c r="D84" s="38"/>
      <c r="E84" s="365" t="str">
        <f>E13</f>
        <v>04 - PZTS+EPS</v>
      </c>
      <c r="F84" s="414"/>
      <c r="G84" s="414"/>
      <c r="H84" s="414"/>
      <c r="I84" s="38"/>
      <c r="J84" s="38"/>
      <c r="K84" s="38"/>
      <c r="L84" s="115"/>
      <c r="S84" s="36"/>
      <c r="T84" s="36"/>
      <c r="U84" s="36"/>
      <c r="V84" s="36"/>
      <c r="W84" s="36"/>
      <c r="X84" s="36"/>
      <c r="Y84" s="36"/>
      <c r="Z84" s="36"/>
      <c r="AA84" s="36"/>
      <c r="AB84" s="36"/>
      <c r="AC84" s="36"/>
      <c r="AD84" s="36"/>
      <c r="AE84" s="36"/>
    </row>
    <row r="85" spans="1:65"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2" customFormat="1" ht="12" customHeight="1">
      <c r="A86" s="36"/>
      <c r="B86" s="37"/>
      <c r="C86" s="31" t="s">
        <v>21</v>
      </c>
      <c r="D86" s="38"/>
      <c r="E86" s="38"/>
      <c r="F86" s="29" t="str">
        <f>F16</f>
        <v>Šenov u Nového Jičína</v>
      </c>
      <c r="G86" s="38"/>
      <c r="H86" s="38"/>
      <c r="I86" s="31" t="s">
        <v>23</v>
      </c>
      <c r="J86" s="61" t="str">
        <f>IF(J16="","",J16)</f>
        <v>10. 11. 2020</v>
      </c>
      <c r="K86" s="38"/>
      <c r="L86" s="115"/>
      <c r="S86" s="36"/>
      <c r="T86" s="36"/>
      <c r="U86" s="36"/>
      <c r="V86" s="36"/>
      <c r="W86" s="36"/>
      <c r="X86" s="36"/>
      <c r="Y86" s="36"/>
      <c r="Z86" s="36"/>
      <c r="AA86" s="36"/>
      <c r="AB86" s="36"/>
      <c r="AC86" s="36"/>
      <c r="AD86" s="36"/>
      <c r="AE86" s="36"/>
    </row>
    <row r="87" spans="1:65"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65" s="2" customFormat="1" ht="25.7" customHeight="1">
      <c r="A88" s="36"/>
      <c r="B88" s="37"/>
      <c r="C88" s="31" t="s">
        <v>25</v>
      </c>
      <c r="D88" s="38"/>
      <c r="E88" s="38"/>
      <c r="F88" s="29" t="str">
        <f>E19</f>
        <v>Obec Šenov u Nového Jičína</v>
      </c>
      <c r="G88" s="38"/>
      <c r="H88" s="38"/>
      <c r="I88" s="31" t="s">
        <v>31</v>
      </c>
      <c r="J88" s="34" t="str">
        <f>E25</f>
        <v>Ing. Miroslav Havlásek</v>
      </c>
      <c r="K88" s="38"/>
      <c r="L88" s="115"/>
      <c r="S88" s="36"/>
      <c r="T88" s="36"/>
      <c r="U88" s="36"/>
      <c r="V88" s="36"/>
      <c r="W88" s="36"/>
      <c r="X88" s="36"/>
      <c r="Y88" s="36"/>
      <c r="Z88" s="36"/>
      <c r="AA88" s="36"/>
      <c r="AB88" s="36"/>
      <c r="AC88" s="36"/>
      <c r="AD88" s="36"/>
      <c r="AE88" s="36"/>
    </row>
    <row r="89" spans="1:65" s="2" customFormat="1" ht="15.2" customHeight="1">
      <c r="A89" s="36"/>
      <c r="B89" s="37"/>
      <c r="C89" s="31" t="s">
        <v>29</v>
      </c>
      <c r="D89" s="38"/>
      <c r="E89" s="38"/>
      <c r="F89" s="29" t="str">
        <f>IF(E22="","",E22)</f>
        <v>Vyplň údaj</v>
      </c>
      <c r="G89" s="38"/>
      <c r="H89" s="38"/>
      <c r="I89" s="31" t="s">
        <v>34</v>
      </c>
      <c r="J89" s="34" t="str">
        <f>E28</f>
        <v xml:space="preserve"> </v>
      </c>
      <c r="K89" s="38"/>
      <c r="L89" s="115"/>
      <c r="S89" s="36"/>
      <c r="T89" s="36"/>
      <c r="U89" s="36"/>
      <c r="V89" s="36"/>
      <c r="W89" s="36"/>
      <c r="X89" s="36"/>
      <c r="Y89" s="36"/>
      <c r="Z89" s="36"/>
      <c r="AA89" s="36"/>
      <c r="AB89" s="36"/>
      <c r="AC89" s="36"/>
      <c r="AD89" s="36"/>
      <c r="AE89" s="36"/>
    </row>
    <row r="90" spans="1:65"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65" s="11" customFormat="1" ht="29.25" customHeight="1">
      <c r="A91" s="153"/>
      <c r="B91" s="154"/>
      <c r="C91" s="155" t="s">
        <v>155</v>
      </c>
      <c r="D91" s="156" t="s">
        <v>57</v>
      </c>
      <c r="E91" s="156" t="s">
        <v>53</v>
      </c>
      <c r="F91" s="156" t="s">
        <v>54</v>
      </c>
      <c r="G91" s="156" t="s">
        <v>156</v>
      </c>
      <c r="H91" s="156" t="s">
        <v>157</v>
      </c>
      <c r="I91" s="156" t="s">
        <v>158</v>
      </c>
      <c r="J91" s="156" t="s">
        <v>149</v>
      </c>
      <c r="K91" s="157" t="s">
        <v>159</v>
      </c>
      <c r="L91" s="158"/>
      <c r="M91" s="70" t="s">
        <v>19</v>
      </c>
      <c r="N91" s="71" t="s">
        <v>42</v>
      </c>
      <c r="O91" s="71" t="s">
        <v>160</v>
      </c>
      <c r="P91" s="71" t="s">
        <v>161</v>
      </c>
      <c r="Q91" s="71" t="s">
        <v>162</v>
      </c>
      <c r="R91" s="71" t="s">
        <v>163</v>
      </c>
      <c r="S91" s="71" t="s">
        <v>164</v>
      </c>
      <c r="T91" s="72" t="s">
        <v>165</v>
      </c>
      <c r="U91" s="153"/>
      <c r="V91" s="153"/>
      <c r="W91" s="153"/>
      <c r="X91" s="153"/>
      <c r="Y91" s="153"/>
      <c r="Z91" s="153"/>
      <c r="AA91" s="153"/>
      <c r="AB91" s="153"/>
      <c r="AC91" s="153"/>
      <c r="AD91" s="153"/>
      <c r="AE91" s="153"/>
    </row>
    <row r="92" spans="1:65" s="2" customFormat="1" ht="22.9" customHeight="1">
      <c r="A92" s="36"/>
      <c r="B92" s="37"/>
      <c r="C92" s="77" t="s">
        <v>166</v>
      </c>
      <c r="D92" s="38"/>
      <c r="E92" s="38"/>
      <c r="F92" s="38"/>
      <c r="G92" s="38"/>
      <c r="H92" s="38"/>
      <c r="I92" s="38"/>
      <c r="J92" s="159">
        <f>BK92</f>
        <v>0</v>
      </c>
      <c r="K92" s="38"/>
      <c r="L92" s="41"/>
      <c r="M92" s="73"/>
      <c r="N92" s="160"/>
      <c r="O92" s="74"/>
      <c r="P92" s="161">
        <f>P93</f>
        <v>0</v>
      </c>
      <c r="Q92" s="74"/>
      <c r="R92" s="161">
        <f>R93</f>
        <v>0</v>
      </c>
      <c r="S92" s="74"/>
      <c r="T92" s="162">
        <f>T93</f>
        <v>0</v>
      </c>
      <c r="U92" s="36"/>
      <c r="V92" s="36"/>
      <c r="W92" s="36"/>
      <c r="X92" s="36"/>
      <c r="Y92" s="36"/>
      <c r="Z92" s="36"/>
      <c r="AA92" s="36"/>
      <c r="AB92" s="36"/>
      <c r="AC92" s="36"/>
      <c r="AD92" s="36"/>
      <c r="AE92" s="36"/>
      <c r="AT92" s="19" t="s">
        <v>71</v>
      </c>
      <c r="AU92" s="19" t="s">
        <v>150</v>
      </c>
      <c r="BK92" s="163">
        <f>BK93</f>
        <v>0</v>
      </c>
    </row>
    <row r="93" spans="1:65" s="12" customFormat="1" ht="25.9" customHeight="1">
      <c r="B93" s="164"/>
      <c r="C93" s="165"/>
      <c r="D93" s="166" t="s">
        <v>71</v>
      </c>
      <c r="E93" s="167" t="s">
        <v>3538</v>
      </c>
      <c r="F93" s="167" t="s">
        <v>116</v>
      </c>
      <c r="G93" s="165"/>
      <c r="H93" s="165"/>
      <c r="I93" s="168"/>
      <c r="J93" s="169">
        <f>BK93</f>
        <v>0</v>
      </c>
      <c r="K93" s="165"/>
      <c r="L93" s="170"/>
      <c r="M93" s="171"/>
      <c r="N93" s="172"/>
      <c r="O93" s="172"/>
      <c r="P93" s="173">
        <f>SUM(P94:P109)</f>
        <v>0</v>
      </c>
      <c r="Q93" s="172"/>
      <c r="R93" s="173">
        <f>SUM(R94:R109)</f>
        <v>0</v>
      </c>
      <c r="S93" s="172"/>
      <c r="T93" s="174">
        <f>SUM(T94:T109)</f>
        <v>0</v>
      </c>
      <c r="AR93" s="175" t="s">
        <v>80</v>
      </c>
      <c r="AT93" s="176" t="s">
        <v>71</v>
      </c>
      <c r="AU93" s="176" t="s">
        <v>72</v>
      </c>
      <c r="AY93" s="175" t="s">
        <v>169</v>
      </c>
      <c r="BK93" s="177">
        <f>SUM(BK94:BK109)</f>
        <v>0</v>
      </c>
    </row>
    <row r="94" spans="1:65" s="2" customFormat="1" ht="14.45" customHeight="1">
      <c r="A94" s="36"/>
      <c r="B94" s="37"/>
      <c r="C94" s="180" t="s">
        <v>80</v>
      </c>
      <c r="D94" s="180" t="s">
        <v>171</v>
      </c>
      <c r="E94" s="181" t="s">
        <v>3646</v>
      </c>
      <c r="F94" s="182" t="s">
        <v>3647</v>
      </c>
      <c r="G94" s="183" t="s">
        <v>2739</v>
      </c>
      <c r="H94" s="184">
        <v>1</v>
      </c>
      <c r="I94" s="185"/>
      <c r="J94" s="186">
        <f t="shared" ref="J94:J109" si="0">ROUND(I94*H94,2)</f>
        <v>0</v>
      </c>
      <c r="K94" s="182" t="s">
        <v>19</v>
      </c>
      <c r="L94" s="41"/>
      <c r="M94" s="187" t="s">
        <v>19</v>
      </c>
      <c r="N94" s="188" t="s">
        <v>44</v>
      </c>
      <c r="O94" s="66"/>
      <c r="P94" s="189">
        <f t="shared" ref="P94:P109" si="1">O94*H94</f>
        <v>0</v>
      </c>
      <c r="Q94" s="189">
        <v>0</v>
      </c>
      <c r="R94" s="189">
        <f t="shared" ref="R94:R109" si="2">Q94*H94</f>
        <v>0</v>
      </c>
      <c r="S94" s="189">
        <v>0</v>
      </c>
      <c r="T94" s="190">
        <f t="shared" ref="T94:T109" si="3">S94*H94</f>
        <v>0</v>
      </c>
      <c r="U94" s="36"/>
      <c r="V94" s="36"/>
      <c r="W94" s="36"/>
      <c r="X94" s="36"/>
      <c r="Y94" s="36"/>
      <c r="Z94" s="36"/>
      <c r="AA94" s="36"/>
      <c r="AB94" s="36"/>
      <c r="AC94" s="36"/>
      <c r="AD94" s="36"/>
      <c r="AE94" s="36"/>
      <c r="AR94" s="191" t="s">
        <v>176</v>
      </c>
      <c r="AT94" s="191" t="s">
        <v>171</v>
      </c>
      <c r="AU94" s="191" t="s">
        <v>80</v>
      </c>
      <c r="AY94" s="19" t="s">
        <v>169</v>
      </c>
      <c r="BE94" s="192">
        <f t="shared" ref="BE94:BE109" si="4">IF(N94="základní",J94,0)</f>
        <v>0</v>
      </c>
      <c r="BF94" s="192">
        <f t="shared" ref="BF94:BF109" si="5">IF(N94="snížená",J94,0)</f>
        <v>0</v>
      </c>
      <c r="BG94" s="192">
        <f t="shared" ref="BG94:BG109" si="6">IF(N94="zákl. přenesená",J94,0)</f>
        <v>0</v>
      </c>
      <c r="BH94" s="192">
        <f t="shared" ref="BH94:BH109" si="7">IF(N94="sníž. přenesená",J94,0)</f>
        <v>0</v>
      </c>
      <c r="BI94" s="192">
        <f t="shared" ref="BI94:BI109" si="8">IF(N94="nulová",J94,0)</f>
        <v>0</v>
      </c>
      <c r="BJ94" s="19" t="s">
        <v>88</v>
      </c>
      <c r="BK94" s="192">
        <f t="shared" ref="BK94:BK109" si="9">ROUND(I94*H94,2)</f>
        <v>0</v>
      </c>
      <c r="BL94" s="19" t="s">
        <v>176</v>
      </c>
      <c r="BM94" s="191" t="s">
        <v>88</v>
      </c>
    </row>
    <row r="95" spans="1:65" s="2" customFormat="1" ht="14.45" customHeight="1">
      <c r="A95" s="36"/>
      <c r="B95" s="37"/>
      <c r="C95" s="180" t="s">
        <v>88</v>
      </c>
      <c r="D95" s="180" t="s">
        <v>171</v>
      </c>
      <c r="E95" s="181" t="s">
        <v>3648</v>
      </c>
      <c r="F95" s="182" t="s">
        <v>3649</v>
      </c>
      <c r="G95" s="183" t="s">
        <v>2739</v>
      </c>
      <c r="H95" s="184">
        <v>1</v>
      </c>
      <c r="I95" s="185"/>
      <c r="J95" s="186">
        <f t="shared" si="0"/>
        <v>0</v>
      </c>
      <c r="K95" s="182" t="s">
        <v>19</v>
      </c>
      <c r="L95" s="41"/>
      <c r="M95" s="187" t="s">
        <v>19</v>
      </c>
      <c r="N95" s="188" t="s">
        <v>44</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176</v>
      </c>
      <c r="AT95" s="191" t="s">
        <v>171</v>
      </c>
      <c r="AU95" s="191" t="s">
        <v>80</v>
      </c>
      <c r="AY95" s="19" t="s">
        <v>169</v>
      </c>
      <c r="BE95" s="192">
        <f t="shared" si="4"/>
        <v>0</v>
      </c>
      <c r="BF95" s="192">
        <f t="shared" si="5"/>
        <v>0</v>
      </c>
      <c r="BG95" s="192">
        <f t="shared" si="6"/>
        <v>0</v>
      </c>
      <c r="BH95" s="192">
        <f t="shared" si="7"/>
        <v>0</v>
      </c>
      <c r="BI95" s="192">
        <f t="shared" si="8"/>
        <v>0</v>
      </c>
      <c r="BJ95" s="19" t="s">
        <v>88</v>
      </c>
      <c r="BK95" s="192">
        <f t="shared" si="9"/>
        <v>0</v>
      </c>
      <c r="BL95" s="19" t="s">
        <v>176</v>
      </c>
      <c r="BM95" s="191" t="s">
        <v>176</v>
      </c>
    </row>
    <row r="96" spans="1:65" s="2" customFormat="1" ht="24.2" customHeight="1">
      <c r="A96" s="36"/>
      <c r="B96" s="37"/>
      <c r="C96" s="180" t="s">
        <v>107</v>
      </c>
      <c r="D96" s="180" t="s">
        <v>171</v>
      </c>
      <c r="E96" s="181" t="s">
        <v>3650</v>
      </c>
      <c r="F96" s="182" t="s">
        <v>3651</v>
      </c>
      <c r="G96" s="183" t="s">
        <v>2739</v>
      </c>
      <c r="H96" s="184">
        <v>1</v>
      </c>
      <c r="I96" s="185"/>
      <c r="J96" s="186">
        <f t="shared" si="0"/>
        <v>0</v>
      </c>
      <c r="K96" s="182" t="s">
        <v>19</v>
      </c>
      <c r="L96" s="41"/>
      <c r="M96" s="187" t="s">
        <v>19</v>
      </c>
      <c r="N96" s="188" t="s">
        <v>44</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176</v>
      </c>
      <c r="AT96" s="191" t="s">
        <v>171</v>
      </c>
      <c r="AU96" s="191" t="s">
        <v>80</v>
      </c>
      <c r="AY96" s="19" t="s">
        <v>169</v>
      </c>
      <c r="BE96" s="192">
        <f t="shared" si="4"/>
        <v>0</v>
      </c>
      <c r="BF96" s="192">
        <f t="shared" si="5"/>
        <v>0</v>
      </c>
      <c r="BG96" s="192">
        <f t="shared" si="6"/>
        <v>0</v>
      </c>
      <c r="BH96" s="192">
        <f t="shared" si="7"/>
        <v>0</v>
      </c>
      <c r="BI96" s="192">
        <f t="shared" si="8"/>
        <v>0</v>
      </c>
      <c r="BJ96" s="19" t="s">
        <v>88</v>
      </c>
      <c r="BK96" s="192">
        <f t="shared" si="9"/>
        <v>0</v>
      </c>
      <c r="BL96" s="19" t="s">
        <v>176</v>
      </c>
      <c r="BM96" s="191" t="s">
        <v>200</v>
      </c>
    </row>
    <row r="97" spans="1:65" s="2" customFormat="1" ht="24.2" customHeight="1">
      <c r="A97" s="36"/>
      <c r="B97" s="37"/>
      <c r="C97" s="180" t="s">
        <v>176</v>
      </c>
      <c r="D97" s="180" t="s">
        <v>171</v>
      </c>
      <c r="E97" s="181" t="s">
        <v>3652</v>
      </c>
      <c r="F97" s="182" t="s">
        <v>3653</v>
      </c>
      <c r="G97" s="183" t="s">
        <v>2739</v>
      </c>
      <c r="H97" s="184">
        <v>10</v>
      </c>
      <c r="I97" s="185"/>
      <c r="J97" s="186">
        <f t="shared" si="0"/>
        <v>0</v>
      </c>
      <c r="K97" s="182" t="s">
        <v>19</v>
      </c>
      <c r="L97" s="41"/>
      <c r="M97" s="187" t="s">
        <v>19</v>
      </c>
      <c r="N97" s="188" t="s">
        <v>44</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176</v>
      </c>
      <c r="AT97" s="191" t="s">
        <v>171</v>
      </c>
      <c r="AU97" s="191" t="s">
        <v>80</v>
      </c>
      <c r="AY97" s="19" t="s">
        <v>169</v>
      </c>
      <c r="BE97" s="192">
        <f t="shared" si="4"/>
        <v>0</v>
      </c>
      <c r="BF97" s="192">
        <f t="shared" si="5"/>
        <v>0</v>
      </c>
      <c r="BG97" s="192">
        <f t="shared" si="6"/>
        <v>0</v>
      </c>
      <c r="BH97" s="192">
        <f t="shared" si="7"/>
        <v>0</v>
      </c>
      <c r="BI97" s="192">
        <f t="shared" si="8"/>
        <v>0</v>
      </c>
      <c r="BJ97" s="19" t="s">
        <v>88</v>
      </c>
      <c r="BK97" s="192">
        <f t="shared" si="9"/>
        <v>0</v>
      </c>
      <c r="BL97" s="19" t="s">
        <v>176</v>
      </c>
      <c r="BM97" s="191" t="s">
        <v>209</v>
      </c>
    </row>
    <row r="98" spans="1:65" s="2" customFormat="1" ht="14.45" customHeight="1">
      <c r="A98" s="36"/>
      <c r="B98" s="37"/>
      <c r="C98" s="180" t="s">
        <v>196</v>
      </c>
      <c r="D98" s="180" t="s">
        <v>171</v>
      </c>
      <c r="E98" s="181" t="s">
        <v>3654</v>
      </c>
      <c r="F98" s="182" t="s">
        <v>3655</v>
      </c>
      <c r="G98" s="183" t="s">
        <v>2739</v>
      </c>
      <c r="H98" s="184">
        <v>1</v>
      </c>
      <c r="I98" s="185"/>
      <c r="J98" s="186">
        <f t="shared" si="0"/>
        <v>0</v>
      </c>
      <c r="K98" s="182" t="s">
        <v>19</v>
      </c>
      <c r="L98" s="41"/>
      <c r="M98" s="187" t="s">
        <v>19</v>
      </c>
      <c r="N98" s="188" t="s">
        <v>44</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176</v>
      </c>
      <c r="AT98" s="191" t="s">
        <v>171</v>
      </c>
      <c r="AU98" s="191" t="s">
        <v>80</v>
      </c>
      <c r="AY98" s="19" t="s">
        <v>169</v>
      </c>
      <c r="BE98" s="192">
        <f t="shared" si="4"/>
        <v>0</v>
      </c>
      <c r="BF98" s="192">
        <f t="shared" si="5"/>
        <v>0</v>
      </c>
      <c r="BG98" s="192">
        <f t="shared" si="6"/>
        <v>0</v>
      </c>
      <c r="BH98" s="192">
        <f t="shared" si="7"/>
        <v>0</v>
      </c>
      <c r="BI98" s="192">
        <f t="shared" si="8"/>
        <v>0</v>
      </c>
      <c r="BJ98" s="19" t="s">
        <v>88</v>
      </c>
      <c r="BK98" s="192">
        <f t="shared" si="9"/>
        <v>0</v>
      </c>
      <c r="BL98" s="19" t="s">
        <v>176</v>
      </c>
      <c r="BM98" s="191" t="s">
        <v>218</v>
      </c>
    </row>
    <row r="99" spans="1:65" s="2" customFormat="1" ht="14.45" customHeight="1">
      <c r="A99" s="36"/>
      <c r="B99" s="37"/>
      <c r="C99" s="180" t="s">
        <v>200</v>
      </c>
      <c r="D99" s="180" t="s">
        <v>171</v>
      </c>
      <c r="E99" s="181" t="s">
        <v>3656</v>
      </c>
      <c r="F99" s="182" t="s">
        <v>3657</v>
      </c>
      <c r="G99" s="183" t="s">
        <v>2739</v>
      </c>
      <c r="H99" s="184">
        <v>13</v>
      </c>
      <c r="I99" s="185"/>
      <c r="J99" s="186">
        <f t="shared" si="0"/>
        <v>0</v>
      </c>
      <c r="K99" s="182" t="s">
        <v>19</v>
      </c>
      <c r="L99" s="41"/>
      <c r="M99" s="187" t="s">
        <v>19</v>
      </c>
      <c r="N99" s="188" t="s">
        <v>44</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176</v>
      </c>
      <c r="AT99" s="191" t="s">
        <v>171</v>
      </c>
      <c r="AU99" s="191" t="s">
        <v>80</v>
      </c>
      <c r="AY99" s="19" t="s">
        <v>169</v>
      </c>
      <c r="BE99" s="192">
        <f t="shared" si="4"/>
        <v>0</v>
      </c>
      <c r="BF99" s="192">
        <f t="shared" si="5"/>
        <v>0</v>
      </c>
      <c r="BG99" s="192">
        <f t="shared" si="6"/>
        <v>0</v>
      </c>
      <c r="BH99" s="192">
        <f t="shared" si="7"/>
        <v>0</v>
      </c>
      <c r="BI99" s="192">
        <f t="shared" si="8"/>
        <v>0</v>
      </c>
      <c r="BJ99" s="19" t="s">
        <v>88</v>
      </c>
      <c r="BK99" s="192">
        <f t="shared" si="9"/>
        <v>0</v>
      </c>
      <c r="BL99" s="19" t="s">
        <v>176</v>
      </c>
      <c r="BM99" s="191" t="s">
        <v>227</v>
      </c>
    </row>
    <row r="100" spans="1:65" s="2" customFormat="1" ht="14.45" customHeight="1">
      <c r="A100" s="36"/>
      <c r="B100" s="37"/>
      <c r="C100" s="180" t="s">
        <v>205</v>
      </c>
      <c r="D100" s="180" t="s">
        <v>171</v>
      </c>
      <c r="E100" s="181" t="s">
        <v>3658</v>
      </c>
      <c r="F100" s="182" t="s">
        <v>3659</v>
      </c>
      <c r="G100" s="183" t="s">
        <v>2739</v>
      </c>
      <c r="H100" s="184">
        <v>13</v>
      </c>
      <c r="I100" s="185"/>
      <c r="J100" s="186">
        <f t="shared" si="0"/>
        <v>0</v>
      </c>
      <c r="K100" s="182" t="s">
        <v>19</v>
      </c>
      <c r="L100" s="41"/>
      <c r="M100" s="187" t="s">
        <v>19</v>
      </c>
      <c r="N100" s="188" t="s">
        <v>44</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176</v>
      </c>
      <c r="AT100" s="191" t="s">
        <v>171</v>
      </c>
      <c r="AU100" s="191" t="s">
        <v>80</v>
      </c>
      <c r="AY100" s="19" t="s">
        <v>169</v>
      </c>
      <c r="BE100" s="192">
        <f t="shared" si="4"/>
        <v>0</v>
      </c>
      <c r="BF100" s="192">
        <f t="shared" si="5"/>
        <v>0</v>
      </c>
      <c r="BG100" s="192">
        <f t="shared" si="6"/>
        <v>0</v>
      </c>
      <c r="BH100" s="192">
        <f t="shared" si="7"/>
        <v>0</v>
      </c>
      <c r="BI100" s="192">
        <f t="shared" si="8"/>
        <v>0</v>
      </c>
      <c r="BJ100" s="19" t="s">
        <v>88</v>
      </c>
      <c r="BK100" s="192">
        <f t="shared" si="9"/>
        <v>0</v>
      </c>
      <c r="BL100" s="19" t="s">
        <v>176</v>
      </c>
      <c r="BM100" s="191" t="s">
        <v>242</v>
      </c>
    </row>
    <row r="101" spans="1:65" s="2" customFormat="1" ht="14.45" customHeight="1">
      <c r="A101" s="36"/>
      <c r="B101" s="37"/>
      <c r="C101" s="180" t="s">
        <v>209</v>
      </c>
      <c r="D101" s="180" t="s">
        <v>171</v>
      </c>
      <c r="E101" s="181" t="s">
        <v>3660</v>
      </c>
      <c r="F101" s="182" t="s">
        <v>3661</v>
      </c>
      <c r="G101" s="183" t="s">
        <v>2739</v>
      </c>
      <c r="H101" s="184">
        <v>1</v>
      </c>
      <c r="I101" s="185"/>
      <c r="J101" s="186">
        <f t="shared" si="0"/>
        <v>0</v>
      </c>
      <c r="K101" s="182" t="s">
        <v>19</v>
      </c>
      <c r="L101" s="41"/>
      <c r="M101" s="187" t="s">
        <v>19</v>
      </c>
      <c r="N101" s="188" t="s">
        <v>44</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176</v>
      </c>
      <c r="AT101" s="191" t="s">
        <v>171</v>
      </c>
      <c r="AU101" s="191" t="s">
        <v>80</v>
      </c>
      <c r="AY101" s="19" t="s">
        <v>169</v>
      </c>
      <c r="BE101" s="192">
        <f t="shared" si="4"/>
        <v>0</v>
      </c>
      <c r="BF101" s="192">
        <f t="shared" si="5"/>
        <v>0</v>
      </c>
      <c r="BG101" s="192">
        <f t="shared" si="6"/>
        <v>0</v>
      </c>
      <c r="BH101" s="192">
        <f t="shared" si="7"/>
        <v>0</v>
      </c>
      <c r="BI101" s="192">
        <f t="shared" si="8"/>
        <v>0</v>
      </c>
      <c r="BJ101" s="19" t="s">
        <v>88</v>
      </c>
      <c r="BK101" s="192">
        <f t="shared" si="9"/>
        <v>0</v>
      </c>
      <c r="BL101" s="19" t="s">
        <v>176</v>
      </c>
      <c r="BM101" s="191" t="s">
        <v>250</v>
      </c>
    </row>
    <row r="102" spans="1:65" s="2" customFormat="1" ht="14.45" customHeight="1">
      <c r="A102" s="36"/>
      <c r="B102" s="37"/>
      <c r="C102" s="180" t="s">
        <v>214</v>
      </c>
      <c r="D102" s="180" t="s">
        <v>171</v>
      </c>
      <c r="E102" s="181" t="s">
        <v>3662</v>
      </c>
      <c r="F102" s="182" t="s">
        <v>3663</v>
      </c>
      <c r="G102" s="183" t="s">
        <v>2739</v>
      </c>
      <c r="H102" s="184">
        <v>1</v>
      </c>
      <c r="I102" s="185"/>
      <c r="J102" s="186">
        <f t="shared" si="0"/>
        <v>0</v>
      </c>
      <c r="K102" s="182" t="s">
        <v>19</v>
      </c>
      <c r="L102" s="41"/>
      <c r="M102" s="187" t="s">
        <v>19</v>
      </c>
      <c r="N102" s="188" t="s">
        <v>44</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176</v>
      </c>
      <c r="AT102" s="191" t="s">
        <v>171</v>
      </c>
      <c r="AU102" s="191" t="s">
        <v>80</v>
      </c>
      <c r="AY102" s="19" t="s">
        <v>169</v>
      </c>
      <c r="BE102" s="192">
        <f t="shared" si="4"/>
        <v>0</v>
      </c>
      <c r="BF102" s="192">
        <f t="shared" si="5"/>
        <v>0</v>
      </c>
      <c r="BG102" s="192">
        <f t="shared" si="6"/>
        <v>0</v>
      </c>
      <c r="BH102" s="192">
        <f t="shared" si="7"/>
        <v>0</v>
      </c>
      <c r="BI102" s="192">
        <f t="shared" si="8"/>
        <v>0</v>
      </c>
      <c r="BJ102" s="19" t="s">
        <v>88</v>
      </c>
      <c r="BK102" s="192">
        <f t="shared" si="9"/>
        <v>0</v>
      </c>
      <c r="BL102" s="19" t="s">
        <v>176</v>
      </c>
      <c r="BM102" s="191" t="s">
        <v>258</v>
      </c>
    </row>
    <row r="103" spans="1:65" s="2" customFormat="1" ht="14.45" customHeight="1">
      <c r="A103" s="36"/>
      <c r="B103" s="37"/>
      <c r="C103" s="180" t="s">
        <v>218</v>
      </c>
      <c r="D103" s="180" t="s">
        <v>171</v>
      </c>
      <c r="E103" s="181" t="s">
        <v>3664</v>
      </c>
      <c r="F103" s="182" t="s">
        <v>3665</v>
      </c>
      <c r="G103" s="183" t="s">
        <v>463</v>
      </c>
      <c r="H103" s="184">
        <v>610</v>
      </c>
      <c r="I103" s="185"/>
      <c r="J103" s="186">
        <f t="shared" si="0"/>
        <v>0</v>
      </c>
      <c r="K103" s="182" t="s">
        <v>19</v>
      </c>
      <c r="L103" s="41"/>
      <c r="M103" s="187" t="s">
        <v>19</v>
      </c>
      <c r="N103" s="188" t="s">
        <v>44</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176</v>
      </c>
      <c r="AT103" s="191" t="s">
        <v>171</v>
      </c>
      <c r="AU103" s="191" t="s">
        <v>80</v>
      </c>
      <c r="AY103" s="19" t="s">
        <v>169</v>
      </c>
      <c r="BE103" s="192">
        <f t="shared" si="4"/>
        <v>0</v>
      </c>
      <c r="BF103" s="192">
        <f t="shared" si="5"/>
        <v>0</v>
      </c>
      <c r="BG103" s="192">
        <f t="shared" si="6"/>
        <v>0</v>
      </c>
      <c r="BH103" s="192">
        <f t="shared" si="7"/>
        <v>0</v>
      </c>
      <c r="BI103" s="192">
        <f t="shared" si="8"/>
        <v>0</v>
      </c>
      <c r="BJ103" s="19" t="s">
        <v>88</v>
      </c>
      <c r="BK103" s="192">
        <f t="shared" si="9"/>
        <v>0</v>
      </c>
      <c r="BL103" s="19" t="s">
        <v>176</v>
      </c>
      <c r="BM103" s="191" t="s">
        <v>266</v>
      </c>
    </row>
    <row r="104" spans="1:65" s="2" customFormat="1" ht="14.45" customHeight="1">
      <c r="A104" s="36"/>
      <c r="B104" s="37"/>
      <c r="C104" s="180" t="s">
        <v>222</v>
      </c>
      <c r="D104" s="180" t="s">
        <v>171</v>
      </c>
      <c r="E104" s="181" t="s">
        <v>3666</v>
      </c>
      <c r="F104" s="182" t="s">
        <v>3667</v>
      </c>
      <c r="G104" s="183" t="s">
        <v>2722</v>
      </c>
      <c r="H104" s="184">
        <v>6</v>
      </c>
      <c r="I104" s="185"/>
      <c r="J104" s="186">
        <f t="shared" si="0"/>
        <v>0</v>
      </c>
      <c r="K104" s="182" t="s">
        <v>19</v>
      </c>
      <c r="L104" s="41"/>
      <c r="M104" s="187" t="s">
        <v>19</v>
      </c>
      <c r="N104" s="188" t="s">
        <v>44</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176</v>
      </c>
      <c r="AT104" s="191" t="s">
        <v>171</v>
      </c>
      <c r="AU104" s="191" t="s">
        <v>80</v>
      </c>
      <c r="AY104" s="19" t="s">
        <v>169</v>
      </c>
      <c r="BE104" s="192">
        <f t="shared" si="4"/>
        <v>0</v>
      </c>
      <c r="BF104" s="192">
        <f t="shared" si="5"/>
        <v>0</v>
      </c>
      <c r="BG104" s="192">
        <f t="shared" si="6"/>
        <v>0</v>
      </c>
      <c r="BH104" s="192">
        <f t="shared" si="7"/>
        <v>0</v>
      </c>
      <c r="BI104" s="192">
        <f t="shared" si="8"/>
        <v>0</v>
      </c>
      <c r="BJ104" s="19" t="s">
        <v>88</v>
      </c>
      <c r="BK104" s="192">
        <f t="shared" si="9"/>
        <v>0</v>
      </c>
      <c r="BL104" s="19" t="s">
        <v>176</v>
      </c>
      <c r="BM104" s="191" t="s">
        <v>275</v>
      </c>
    </row>
    <row r="105" spans="1:65" s="2" customFormat="1" ht="14.45" customHeight="1">
      <c r="A105" s="36"/>
      <c r="B105" s="37"/>
      <c r="C105" s="180" t="s">
        <v>227</v>
      </c>
      <c r="D105" s="180" t="s">
        <v>171</v>
      </c>
      <c r="E105" s="181" t="s">
        <v>3668</v>
      </c>
      <c r="F105" s="182" t="s">
        <v>3669</v>
      </c>
      <c r="G105" s="183" t="s">
        <v>2722</v>
      </c>
      <c r="H105" s="184">
        <v>5</v>
      </c>
      <c r="I105" s="185"/>
      <c r="J105" s="186">
        <f t="shared" si="0"/>
        <v>0</v>
      </c>
      <c r="K105" s="182" t="s">
        <v>19</v>
      </c>
      <c r="L105" s="41"/>
      <c r="M105" s="187" t="s">
        <v>19</v>
      </c>
      <c r="N105" s="188" t="s">
        <v>44</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176</v>
      </c>
      <c r="AT105" s="191" t="s">
        <v>171</v>
      </c>
      <c r="AU105" s="191" t="s">
        <v>80</v>
      </c>
      <c r="AY105" s="19" t="s">
        <v>169</v>
      </c>
      <c r="BE105" s="192">
        <f t="shared" si="4"/>
        <v>0</v>
      </c>
      <c r="BF105" s="192">
        <f t="shared" si="5"/>
        <v>0</v>
      </c>
      <c r="BG105" s="192">
        <f t="shared" si="6"/>
        <v>0</v>
      </c>
      <c r="BH105" s="192">
        <f t="shared" si="7"/>
        <v>0</v>
      </c>
      <c r="BI105" s="192">
        <f t="shared" si="8"/>
        <v>0</v>
      </c>
      <c r="BJ105" s="19" t="s">
        <v>88</v>
      </c>
      <c r="BK105" s="192">
        <f t="shared" si="9"/>
        <v>0</v>
      </c>
      <c r="BL105" s="19" t="s">
        <v>176</v>
      </c>
      <c r="BM105" s="191" t="s">
        <v>284</v>
      </c>
    </row>
    <row r="106" spans="1:65" s="2" customFormat="1" ht="14.45" customHeight="1">
      <c r="A106" s="36"/>
      <c r="B106" s="37"/>
      <c r="C106" s="180" t="s">
        <v>235</v>
      </c>
      <c r="D106" s="180" t="s">
        <v>171</v>
      </c>
      <c r="E106" s="181" t="s">
        <v>3670</v>
      </c>
      <c r="F106" s="182" t="s">
        <v>3671</v>
      </c>
      <c r="G106" s="183" t="s">
        <v>2722</v>
      </c>
      <c r="H106" s="184">
        <v>6</v>
      </c>
      <c r="I106" s="185"/>
      <c r="J106" s="186">
        <f t="shared" si="0"/>
        <v>0</v>
      </c>
      <c r="K106" s="182" t="s">
        <v>19</v>
      </c>
      <c r="L106" s="41"/>
      <c r="M106" s="187" t="s">
        <v>19</v>
      </c>
      <c r="N106" s="188" t="s">
        <v>44</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176</v>
      </c>
      <c r="AT106" s="191" t="s">
        <v>171</v>
      </c>
      <c r="AU106" s="191" t="s">
        <v>80</v>
      </c>
      <c r="AY106" s="19" t="s">
        <v>169</v>
      </c>
      <c r="BE106" s="192">
        <f t="shared" si="4"/>
        <v>0</v>
      </c>
      <c r="BF106" s="192">
        <f t="shared" si="5"/>
        <v>0</v>
      </c>
      <c r="BG106" s="192">
        <f t="shared" si="6"/>
        <v>0</v>
      </c>
      <c r="BH106" s="192">
        <f t="shared" si="7"/>
        <v>0</v>
      </c>
      <c r="BI106" s="192">
        <f t="shared" si="8"/>
        <v>0</v>
      </c>
      <c r="BJ106" s="19" t="s">
        <v>88</v>
      </c>
      <c r="BK106" s="192">
        <f t="shared" si="9"/>
        <v>0</v>
      </c>
      <c r="BL106" s="19" t="s">
        <v>176</v>
      </c>
      <c r="BM106" s="191" t="s">
        <v>292</v>
      </c>
    </row>
    <row r="107" spans="1:65" s="2" customFormat="1" ht="14.45" customHeight="1">
      <c r="A107" s="36"/>
      <c r="B107" s="37"/>
      <c r="C107" s="180" t="s">
        <v>242</v>
      </c>
      <c r="D107" s="180" t="s">
        <v>171</v>
      </c>
      <c r="E107" s="181" t="s">
        <v>3672</v>
      </c>
      <c r="F107" s="182" t="s">
        <v>3641</v>
      </c>
      <c r="G107" s="183" t="s">
        <v>3572</v>
      </c>
      <c r="H107" s="184">
        <v>1</v>
      </c>
      <c r="I107" s="185"/>
      <c r="J107" s="186">
        <f t="shared" si="0"/>
        <v>0</v>
      </c>
      <c r="K107" s="182" t="s">
        <v>19</v>
      </c>
      <c r="L107" s="41"/>
      <c r="M107" s="187" t="s">
        <v>19</v>
      </c>
      <c r="N107" s="188" t="s">
        <v>44</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176</v>
      </c>
      <c r="AT107" s="191" t="s">
        <v>171</v>
      </c>
      <c r="AU107" s="191" t="s">
        <v>80</v>
      </c>
      <c r="AY107" s="19" t="s">
        <v>169</v>
      </c>
      <c r="BE107" s="192">
        <f t="shared" si="4"/>
        <v>0</v>
      </c>
      <c r="BF107" s="192">
        <f t="shared" si="5"/>
        <v>0</v>
      </c>
      <c r="BG107" s="192">
        <f t="shared" si="6"/>
        <v>0</v>
      </c>
      <c r="BH107" s="192">
        <f t="shared" si="7"/>
        <v>0</v>
      </c>
      <c r="BI107" s="192">
        <f t="shared" si="8"/>
        <v>0</v>
      </c>
      <c r="BJ107" s="19" t="s">
        <v>88</v>
      </c>
      <c r="BK107" s="192">
        <f t="shared" si="9"/>
        <v>0</v>
      </c>
      <c r="BL107" s="19" t="s">
        <v>176</v>
      </c>
      <c r="BM107" s="191" t="s">
        <v>301</v>
      </c>
    </row>
    <row r="108" spans="1:65" s="2" customFormat="1" ht="14.45" customHeight="1">
      <c r="A108" s="36"/>
      <c r="B108" s="37"/>
      <c r="C108" s="180" t="s">
        <v>8</v>
      </c>
      <c r="D108" s="180" t="s">
        <v>171</v>
      </c>
      <c r="E108" s="181" t="s">
        <v>3673</v>
      </c>
      <c r="F108" s="182" t="s">
        <v>3674</v>
      </c>
      <c r="G108" s="183" t="s">
        <v>3572</v>
      </c>
      <c r="H108" s="184">
        <v>1</v>
      </c>
      <c r="I108" s="185"/>
      <c r="J108" s="186">
        <f t="shared" si="0"/>
        <v>0</v>
      </c>
      <c r="K108" s="182" t="s">
        <v>19</v>
      </c>
      <c r="L108" s="41"/>
      <c r="M108" s="187" t="s">
        <v>19</v>
      </c>
      <c r="N108" s="188" t="s">
        <v>44</v>
      </c>
      <c r="O108" s="66"/>
      <c r="P108" s="189">
        <f t="shared" si="1"/>
        <v>0</v>
      </c>
      <c r="Q108" s="189">
        <v>0</v>
      </c>
      <c r="R108" s="189">
        <f t="shared" si="2"/>
        <v>0</v>
      </c>
      <c r="S108" s="189">
        <v>0</v>
      </c>
      <c r="T108" s="190">
        <f t="shared" si="3"/>
        <v>0</v>
      </c>
      <c r="U108" s="36"/>
      <c r="V108" s="36"/>
      <c r="W108" s="36"/>
      <c r="X108" s="36"/>
      <c r="Y108" s="36"/>
      <c r="Z108" s="36"/>
      <c r="AA108" s="36"/>
      <c r="AB108" s="36"/>
      <c r="AC108" s="36"/>
      <c r="AD108" s="36"/>
      <c r="AE108" s="36"/>
      <c r="AR108" s="191" t="s">
        <v>176</v>
      </c>
      <c r="AT108" s="191" t="s">
        <v>171</v>
      </c>
      <c r="AU108" s="191" t="s">
        <v>80</v>
      </c>
      <c r="AY108" s="19" t="s">
        <v>169</v>
      </c>
      <c r="BE108" s="192">
        <f t="shared" si="4"/>
        <v>0</v>
      </c>
      <c r="BF108" s="192">
        <f t="shared" si="5"/>
        <v>0</v>
      </c>
      <c r="BG108" s="192">
        <f t="shared" si="6"/>
        <v>0</v>
      </c>
      <c r="BH108" s="192">
        <f t="shared" si="7"/>
        <v>0</v>
      </c>
      <c r="BI108" s="192">
        <f t="shared" si="8"/>
        <v>0</v>
      </c>
      <c r="BJ108" s="19" t="s">
        <v>88</v>
      </c>
      <c r="BK108" s="192">
        <f t="shared" si="9"/>
        <v>0</v>
      </c>
      <c r="BL108" s="19" t="s">
        <v>176</v>
      </c>
      <c r="BM108" s="191" t="s">
        <v>314</v>
      </c>
    </row>
    <row r="109" spans="1:65" s="2" customFormat="1" ht="14.45" customHeight="1">
      <c r="A109" s="36"/>
      <c r="B109" s="37"/>
      <c r="C109" s="180" t="s">
        <v>250</v>
      </c>
      <c r="D109" s="180" t="s">
        <v>171</v>
      </c>
      <c r="E109" s="181" t="s">
        <v>3675</v>
      </c>
      <c r="F109" s="182" t="s">
        <v>3676</v>
      </c>
      <c r="G109" s="183" t="s">
        <v>3572</v>
      </c>
      <c r="H109" s="184">
        <v>1</v>
      </c>
      <c r="I109" s="185"/>
      <c r="J109" s="186">
        <f t="shared" si="0"/>
        <v>0</v>
      </c>
      <c r="K109" s="182" t="s">
        <v>19</v>
      </c>
      <c r="L109" s="41"/>
      <c r="M109" s="261" t="s">
        <v>19</v>
      </c>
      <c r="N109" s="262" t="s">
        <v>44</v>
      </c>
      <c r="O109" s="222"/>
      <c r="P109" s="263">
        <f t="shared" si="1"/>
        <v>0</v>
      </c>
      <c r="Q109" s="263">
        <v>0</v>
      </c>
      <c r="R109" s="263">
        <f t="shared" si="2"/>
        <v>0</v>
      </c>
      <c r="S109" s="263">
        <v>0</v>
      </c>
      <c r="T109" s="264">
        <f t="shared" si="3"/>
        <v>0</v>
      </c>
      <c r="U109" s="36"/>
      <c r="V109" s="36"/>
      <c r="W109" s="36"/>
      <c r="X109" s="36"/>
      <c r="Y109" s="36"/>
      <c r="Z109" s="36"/>
      <c r="AA109" s="36"/>
      <c r="AB109" s="36"/>
      <c r="AC109" s="36"/>
      <c r="AD109" s="36"/>
      <c r="AE109" s="36"/>
      <c r="AR109" s="191" t="s">
        <v>176</v>
      </c>
      <c r="AT109" s="191" t="s">
        <v>171</v>
      </c>
      <c r="AU109" s="191" t="s">
        <v>80</v>
      </c>
      <c r="AY109" s="19" t="s">
        <v>169</v>
      </c>
      <c r="BE109" s="192">
        <f t="shared" si="4"/>
        <v>0</v>
      </c>
      <c r="BF109" s="192">
        <f t="shared" si="5"/>
        <v>0</v>
      </c>
      <c r="BG109" s="192">
        <f t="shared" si="6"/>
        <v>0</v>
      </c>
      <c r="BH109" s="192">
        <f t="shared" si="7"/>
        <v>0</v>
      </c>
      <c r="BI109" s="192">
        <f t="shared" si="8"/>
        <v>0</v>
      </c>
      <c r="BJ109" s="19" t="s">
        <v>88</v>
      </c>
      <c r="BK109" s="192">
        <f t="shared" si="9"/>
        <v>0</v>
      </c>
      <c r="BL109" s="19" t="s">
        <v>176</v>
      </c>
      <c r="BM109" s="191" t="s">
        <v>323</v>
      </c>
    </row>
    <row r="110" spans="1:65" s="2" customFormat="1" ht="6.95" customHeight="1">
      <c r="A110" s="36"/>
      <c r="B110" s="49"/>
      <c r="C110" s="50"/>
      <c r="D110" s="50"/>
      <c r="E110" s="50"/>
      <c r="F110" s="50"/>
      <c r="G110" s="50"/>
      <c r="H110" s="50"/>
      <c r="I110" s="50"/>
      <c r="J110" s="50"/>
      <c r="K110" s="50"/>
      <c r="L110" s="41"/>
      <c r="M110" s="36"/>
      <c r="O110" s="36"/>
      <c r="P110" s="36"/>
      <c r="Q110" s="36"/>
      <c r="R110" s="36"/>
      <c r="S110" s="36"/>
      <c r="T110" s="36"/>
      <c r="U110" s="36"/>
      <c r="V110" s="36"/>
      <c r="W110" s="36"/>
      <c r="X110" s="36"/>
      <c r="Y110" s="36"/>
      <c r="Z110" s="36"/>
      <c r="AA110" s="36"/>
      <c r="AB110" s="36"/>
      <c r="AC110" s="36"/>
      <c r="AD110" s="36"/>
      <c r="AE110" s="36"/>
    </row>
  </sheetData>
  <sheetProtection algorithmName="SHA-512" hashValue="MAq+yeJTeIq2vx1scyyDTLDggzvPcEnhzMO7qji+yJiMgs/8urEWWejcW2+esY89ql1ZAOV18N+1jYZTr07rwQ==" saltValue="uBu3gSU+XIEkozUsF9bsuCxPqYQil4uEGSy3YzoHE+12K9oTFES+FrO1ht6yzSz96WnyUc7EtkD30jdZI2wVSg==" spinCount="100000" sheet="1" objects="1" scenarios="1" formatColumns="0" formatRows="0" autoFilter="0"/>
  <autoFilter ref="C91:K109" xr:uid="{00000000-0009-0000-0000-00000A000000}"/>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109"/>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119</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ht="12.75">
      <c r="B8" s="22"/>
      <c r="D8" s="114" t="s">
        <v>145</v>
      </c>
      <c r="L8" s="22"/>
    </row>
    <row r="9" spans="1:46" s="1" customFormat="1" ht="16.5" customHeight="1">
      <c r="B9" s="22"/>
      <c r="E9" s="405" t="s">
        <v>388</v>
      </c>
      <c r="F9" s="387"/>
      <c r="G9" s="387"/>
      <c r="H9" s="387"/>
      <c r="L9" s="22"/>
    </row>
    <row r="10" spans="1:46" s="1" customFormat="1" ht="12" customHeight="1">
      <c r="B10" s="22"/>
      <c r="D10" s="114" t="s">
        <v>389</v>
      </c>
      <c r="L10" s="22"/>
    </row>
    <row r="11" spans="1:46" s="2" customFormat="1" ht="16.5" customHeight="1">
      <c r="A11" s="36"/>
      <c r="B11" s="41"/>
      <c r="C11" s="36"/>
      <c r="D11" s="36"/>
      <c r="E11" s="415" t="s">
        <v>3534</v>
      </c>
      <c r="F11" s="408"/>
      <c r="G11" s="408"/>
      <c r="H11" s="408"/>
      <c r="I11" s="36"/>
      <c r="J11" s="36"/>
      <c r="K11" s="36"/>
      <c r="L11" s="115"/>
      <c r="S11" s="36"/>
      <c r="T11" s="36"/>
      <c r="U11" s="36"/>
      <c r="V11" s="36"/>
      <c r="W11" s="36"/>
      <c r="X11" s="36"/>
      <c r="Y11" s="36"/>
      <c r="Z11" s="36"/>
      <c r="AA11" s="36"/>
      <c r="AB11" s="36"/>
      <c r="AC11" s="36"/>
      <c r="AD11" s="36"/>
      <c r="AE11" s="36"/>
    </row>
    <row r="12" spans="1:46" s="2" customFormat="1" ht="12" customHeight="1">
      <c r="A12" s="36"/>
      <c r="B12" s="41"/>
      <c r="C12" s="36"/>
      <c r="D12" s="114" t="s">
        <v>3535</v>
      </c>
      <c r="E12" s="36"/>
      <c r="F12" s="36"/>
      <c r="G12" s="36"/>
      <c r="H12" s="36"/>
      <c r="I12" s="36"/>
      <c r="J12" s="36"/>
      <c r="K12" s="36"/>
      <c r="L12" s="115"/>
      <c r="S12" s="36"/>
      <c r="T12" s="36"/>
      <c r="U12" s="36"/>
      <c r="V12" s="36"/>
      <c r="W12" s="36"/>
      <c r="X12" s="36"/>
      <c r="Y12" s="36"/>
      <c r="Z12" s="36"/>
      <c r="AA12" s="36"/>
      <c r="AB12" s="36"/>
      <c r="AC12" s="36"/>
      <c r="AD12" s="36"/>
      <c r="AE12" s="36"/>
    </row>
    <row r="13" spans="1:46" s="2" customFormat="1" ht="16.5" customHeight="1">
      <c r="A13" s="36"/>
      <c r="B13" s="41"/>
      <c r="C13" s="36"/>
      <c r="D13" s="36"/>
      <c r="E13" s="407" t="s">
        <v>3677</v>
      </c>
      <c r="F13" s="408"/>
      <c r="G13" s="408"/>
      <c r="H13" s="408"/>
      <c r="I13" s="36"/>
      <c r="J13" s="36"/>
      <c r="K13" s="36"/>
      <c r="L13" s="115"/>
      <c r="S13" s="36"/>
      <c r="T13" s="36"/>
      <c r="U13" s="36"/>
      <c r="V13" s="36"/>
      <c r="W13" s="36"/>
      <c r="X13" s="36"/>
      <c r="Y13" s="36"/>
      <c r="Z13" s="36"/>
      <c r="AA13" s="36"/>
      <c r="AB13" s="36"/>
      <c r="AC13" s="36"/>
      <c r="AD13" s="36"/>
      <c r="AE13" s="36"/>
    </row>
    <row r="14" spans="1:46"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46"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46" s="2" customFormat="1" ht="12" customHeight="1">
      <c r="A16" s="36"/>
      <c r="B16" s="41"/>
      <c r="C16" s="36"/>
      <c r="D16" s="114" t="s">
        <v>21</v>
      </c>
      <c r="E16" s="36"/>
      <c r="F16" s="105" t="s">
        <v>22</v>
      </c>
      <c r="G16" s="36"/>
      <c r="H16" s="36"/>
      <c r="I16" s="114" t="s">
        <v>23</v>
      </c>
      <c r="J16" s="116" t="str">
        <f>'Rekapitulace stavby'!AN8</f>
        <v>10. 11. 2020</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
        <v>19</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
        <v>27</v>
      </c>
      <c r="F19" s="36"/>
      <c r="G19" s="36"/>
      <c r="H19" s="36"/>
      <c r="I19" s="114" t="s">
        <v>28</v>
      </c>
      <c r="J19" s="105" t="s">
        <v>19</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29</v>
      </c>
      <c r="E21" s="36"/>
      <c r="F21" s="36"/>
      <c r="G21" s="36"/>
      <c r="H21" s="36"/>
      <c r="I21" s="114" t="s">
        <v>26</v>
      </c>
      <c r="J21" s="32" t="str">
        <f>'Rekapitulace stavby'!AN13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09" t="str">
        <f>'Rekapitulace stavby'!E14</f>
        <v>Vyplň údaj</v>
      </c>
      <c r="F22" s="410"/>
      <c r="G22" s="410"/>
      <c r="H22" s="410"/>
      <c r="I22" s="114" t="s">
        <v>28</v>
      </c>
      <c r="J22" s="32" t="str">
        <f>'Rekapitulace stavby'!AN14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31</v>
      </c>
      <c r="E24" s="36"/>
      <c r="F24" s="36"/>
      <c r="G24" s="36"/>
      <c r="H24" s="36"/>
      <c r="I24" s="114" t="s">
        <v>26</v>
      </c>
      <c r="J24" s="105" t="s">
        <v>19</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
        <v>32</v>
      </c>
      <c r="F25" s="36"/>
      <c r="G25" s="36"/>
      <c r="H25" s="36"/>
      <c r="I25" s="114" t="s">
        <v>28</v>
      </c>
      <c r="J25" s="105" t="s">
        <v>19</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34</v>
      </c>
      <c r="E27" s="36"/>
      <c r="F27" s="36"/>
      <c r="G27" s="36"/>
      <c r="H27" s="36"/>
      <c r="I27" s="114" t="s">
        <v>26</v>
      </c>
      <c r="J27" s="105" t="str">
        <f>IF('Rekapitulace stavby'!AN19="","",'Rekapitulace stavby'!AN19)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stavby'!E20="","",'Rekapitulace stavby'!E20)</f>
        <v xml:space="preserve"> </v>
      </c>
      <c r="F28" s="36"/>
      <c r="G28" s="36"/>
      <c r="H28" s="36"/>
      <c r="I28" s="114" t="s">
        <v>28</v>
      </c>
      <c r="J28" s="105" t="str">
        <f>IF('Rekapitulace stavby'!AN20="","",'Rekapitulace stavby'!AN20)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36</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11" t="s">
        <v>19</v>
      </c>
      <c r="F31" s="411"/>
      <c r="G31" s="411"/>
      <c r="H31" s="411"/>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38</v>
      </c>
      <c r="E34" s="36"/>
      <c r="F34" s="36"/>
      <c r="G34" s="36"/>
      <c r="H34" s="36"/>
      <c r="I34" s="36"/>
      <c r="J34" s="122">
        <f>ROUND(J92, 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40</v>
      </c>
      <c r="G36" s="36"/>
      <c r="H36" s="36"/>
      <c r="I36" s="123" t="s">
        <v>39</v>
      </c>
      <c r="J36" s="123" t="s">
        <v>41</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42</v>
      </c>
      <c r="E37" s="114" t="s">
        <v>43</v>
      </c>
      <c r="F37" s="125">
        <f>ROUND((SUM(BE92:BE108)),  2)</f>
        <v>0</v>
      </c>
      <c r="G37" s="36"/>
      <c r="H37" s="36"/>
      <c r="I37" s="126">
        <v>0.21</v>
      </c>
      <c r="J37" s="125">
        <f>ROUND(((SUM(BE92:BE108))*I37),  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44</v>
      </c>
      <c r="F38" s="125">
        <f>ROUND((SUM(BF92:BF108)),  2)</f>
        <v>0</v>
      </c>
      <c r="G38" s="36"/>
      <c r="H38" s="36"/>
      <c r="I38" s="126">
        <v>0.15</v>
      </c>
      <c r="J38" s="125">
        <f>ROUND(((SUM(BF92:BF108))*I38),  2)</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45</v>
      </c>
      <c r="F39" s="125">
        <f>ROUND((SUM(BG92:BG108)),  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hidden="1" customHeight="1">
      <c r="A40" s="36"/>
      <c r="B40" s="41"/>
      <c r="C40" s="36"/>
      <c r="D40" s="36"/>
      <c r="E40" s="114" t="s">
        <v>46</v>
      </c>
      <c r="F40" s="125">
        <f>ROUND((SUM(BH92:BH108)),  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hidden="1" customHeight="1">
      <c r="A41" s="36"/>
      <c r="B41" s="41"/>
      <c r="C41" s="36"/>
      <c r="D41" s="36"/>
      <c r="E41" s="114" t="s">
        <v>47</v>
      </c>
      <c r="F41" s="125">
        <f>ROUND((SUM(BI92:BI108)),  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48</v>
      </c>
      <c r="E43" s="129"/>
      <c r="F43" s="129"/>
      <c r="G43" s="130" t="s">
        <v>49</v>
      </c>
      <c r="H43" s="131" t="s">
        <v>50</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147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12" t="str">
        <f>E7</f>
        <v>Výstavba bytů U Náhonu – Šenov u Nového Jičína</v>
      </c>
      <c r="F52" s="413"/>
      <c r="G52" s="413"/>
      <c r="H52" s="413"/>
      <c r="I52" s="38"/>
      <c r="J52" s="38"/>
      <c r="K52" s="38"/>
      <c r="L52" s="115"/>
      <c r="S52" s="36"/>
      <c r="T52" s="36"/>
      <c r="U52" s="36"/>
      <c r="V52" s="36"/>
      <c r="W52" s="36"/>
      <c r="X52" s="36"/>
      <c r="Y52" s="36"/>
      <c r="Z52" s="36"/>
      <c r="AA52" s="36"/>
      <c r="AB52" s="36"/>
      <c r="AC52" s="36"/>
      <c r="AD52" s="36"/>
      <c r="AE52" s="36"/>
    </row>
    <row r="53" spans="1:31" s="1" customFormat="1" ht="12" customHeight="1">
      <c r="B53" s="23"/>
      <c r="C53" s="31" t="s">
        <v>145</v>
      </c>
      <c r="D53" s="24"/>
      <c r="E53" s="24"/>
      <c r="F53" s="24"/>
      <c r="G53" s="24"/>
      <c r="H53" s="24"/>
      <c r="I53" s="24"/>
      <c r="J53" s="24"/>
      <c r="K53" s="24"/>
      <c r="L53" s="22"/>
    </row>
    <row r="54" spans="1:31" s="1" customFormat="1" ht="16.5" customHeight="1">
      <c r="B54" s="23"/>
      <c r="C54" s="24"/>
      <c r="D54" s="24"/>
      <c r="E54" s="412" t="s">
        <v>388</v>
      </c>
      <c r="F54" s="372"/>
      <c r="G54" s="372"/>
      <c r="H54" s="372"/>
      <c r="I54" s="24"/>
      <c r="J54" s="24"/>
      <c r="K54" s="24"/>
      <c r="L54" s="22"/>
    </row>
    <row r="55" spans="1:31" s="1" customFormat="1" ht="12" customHeight="1">
      <c r="B55" s="23"/>
      <c r="C55" s="31" t="s">
        <v>389</v>
      </c>
      <c r="D55" s="24"/>
      <c r="E55" s="24"/>
      <c r="F55" s="24"/>
      <c r="G55" s="24"/>
      <c r="H55" s="24"/>
      <c r="I55" s="24"/>
      <c r="J55" s="24"/>
      <c r="K55" s="24"/>
      <c r="L55" s="22"/>
    </row>
    <row r="56" spans="1:31" s="2" customFormat="1" ht="16.5" customHeight="1">
      <c r="A56" s="36"/>
      <c r="B56" s="37"/>
      <c r="C56" s="38"/>
      <c r="D56" s="38"/>
      <c r="E56" s="416" t="s">
        <v>3534</v>
      </c>
      <c r="F56" s="414"/>
      <c r="G56" s="414"/>
      <c r="H56" s="414"/>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3535</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65" t="str">
        <f>E13</f>
        <v>05 - STA</v>
      </c>
      <c r="F58" s="414"/>
      <c r="G58" s="414"/>
      <c r="H58" s="414"/>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Šenov u Nového Jičína</v>
      </c>
      <c r="G60" s="38"/>
      <c r="H60" s="38"/>
      <c r="I60" s="31" t="s">
        <v>23</v>
      </c>
      <c r="J60" s="61" t="str">
        <f>IF(J16="","",J16)</f>
        <v>10. 11. 2020</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25.7" customHeight="1">
      <c r="A62" s="36"/>
      <c r="B62" s="37"/>
      <c r="C62" s="31" t="s">
        <v>25</v>
      </c>
      <c r="D62" s="38"/>
      <c r="E62" s="38"/>
      <c r="F62" s="29" t="str">
        <f>E19</f>
        <v>Obec Šenov u Nového Jičína</v>
      </c>
      <c r="G62" s="38"/>
      <c r="H62" s="38"/>
      <c r="I62" s="31" t="s">
        <v>31</v>
      </c>
      <c r="J62" s="34" t="str">
        <f>E25</f>
        <v>Ing. Miroslav Havlásek</v>
      </c>
      <c r="K62" s="38"/>
      <c r="L62" s="115"/>
      <c r="S62" s="36"/>
      <c r="T62" s="36"/>
      <c r="U62" s="36"/>
      <c r="V62" s="36"/>
      <c r="W62" s="36"/>
      <c r="X62" s="36"/>
      <c r="Y62" s="36"/>
      <c r="Z62" s="36"/>
      <c r="AA62" s="36"/>
      <c r="AB62" s="36"/>
      <c r="AC62" s="36"/>
      <c r="AD62" s="36"/>
      <c r="AE62" s="36"/>
    </row>
    <row r="63" spans="1:31" s="2" customFormat="1" ht="15.2" customHeight="1">
      <c r="A63" s="36"/>
      <c r="B63" s="37"/>
      <c r="C63" s="31" t="s">
        <v>29</v>
      </c>
      <c r="D63" s="38"/>
      <c r="E63" s="38"/>
      <c r="F63" s="29" t="str">
        <f>IF(E22="","",E22)</f>
        <v>Vyplň údaj</v>
      </c>
      <c r="G63" s="38"/>
      <c r="H63" s="38"/>
      <c r="I63" s="31" t="s">
        <v>34</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47" s="2" customFormat="1" ht="29.25" customHeight="1">
      <c r="A65" s="36"/>
      <c r="B65" s="37"/>
      <c r="C65" s="138" t="s">
        <v>148</v>
      </c>
      <c r="D65" s="139"/>
      <c r="E65" s="139"/>
      <c r="F65" s="139"/>
      <c r="G65" s="139"/>
      <c r="H65" s="139"/>
      <c r="I65" s="139"/>
      <c r="J65" s="140" t="s">
        <v>149</v>
      </c>
      <c r="K65" s="139"/>
      <c r="L65" s="115"/>
      <c r="S65" s="36"/>
      <c r="T65" s="36"/>
      <c r="U65" s="36"/>
      <c r="V65" s="36"/>
      <c r="W65" s="36"/>
      <c r="X65" s="36"/>
      <c r="Y65" s="36"/>
      <c r="Z65" s="36"/>
      <c r="AA65" s="36"/>
      <c r="AB65" s="36"/>
      <c r="AC65" s="36"/>
      <c r="AD65" s="36"/>
      <c r="AE65" s="36"/>
    </row>
    <row r="66" spans="1:47"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70</v>
      </c>
      <c r="D67" s="38"/>
      <c r="E67" s="38"/>
      <c r="F67" s="38"/>
      <c r="G67" s="38"/>
      <c r="H67" s="38"/>
      <c r="I67" s="38"/>
      <c r="J67" s="79">
        <f>J92</f>
        <v>0</v>
      </c>
      <c r="K67" s="38"/>
      <c r="L67" s="115"/>
      <c r="S67" s="36"/>
      <c r="T67" s="36"/>
      <c r="U67" s="36"/>
      <c r="V67" s="36"/>
      <c r="W67" s="36"/>
      <c r="X67" s="36"/>
      <c r="Y67" s="36"/>
      <c r="Z67" s="36"/>
      <c r="AA67" s="36"/>
      <c r="AB67" s="36"/>
      <c r="AC67" s="36"/>
      <c r="AD67" s="36"/>
      <c r="AE67" s="36"/>
      <c r="AU67" s="19" t="s">
        <v>150</v>
      </c>
    </row>
    <row r="68" spans="1:47" s="9" customFormat="1" ht="24.95" customHeight="1">
      <c r="B68" s="142"/>
      <c r="C68" s="143"/>
      <c r="D68" s="144" t="s">
        <v>3678</v>
      </c>
      <c r="E68" s="145"/>
      <c r="F68" s="145"/>
      <c r="G68" s="145"/>
      <c r="H68" s="145"/>
      <c r="I68" s="145"/>
      <c r="J68" s="146">
        <f>J93</f>
        <v>0</v>
      </c>
      <c r="K68" s="143"/>
      <c r="L68" s="147"/>
    </row>
    <row r="69" spans="1:47" s="2" customFormat="1" ht="21.75" customHeight="1">
      <c r="A69" s="36"/>
      <c r="B69" s="37"/>
      <c r="C69" s="38"/>
      <c r="D69" s="38"/>
      <c r="E69" s="38"/>
      <c r="F69" s="38"/>
      <c r="G69" s="38"/>
      <c r="H69" s="38"/>
      <c r="I69" s="38"/>
      <c r="J69" s="38"/>
      <c r="K69" s="38"/>
      <c r="L69" s="115"/>
      <c r="S69" s="36"/>
      <c r="T69" s="36"/>
      <c r="U69" s="36"/>
      <c r="V69" s="36"/>
      <c r="W69" s="36"/>
      <c r="X69" s="36"/>
      <c r="Y69" s="36"/>
      <c r="Z69" s="36"/>
      <c r="AA69" s="36"/>
      <c r="AB69" s="36"/>
      <c r="AC69" s="36"/>
      <c r="AD69" s="36"/>
      <c r="AE69" s="36"/>
    </row>
    <row r="70" spans="1:47" s="2" customFormat="1" ht="6.95" customHeight="1">
      <c r="A70" s="36"/>
      <c r="B70" s="49"/>
      <c r="C70" s="50"/>
      <c r="D70" s="50"/>
      <c r="E70" s="50"/>
      <c r="F70" s="50"/>
      <c r="G70" s="50"/>
      <c r="H70" s="50"/>
      <c r="I70" s="50"/>
      <c r="J70" s="50"/>
      <c r="K70" s="50"/>
      <c r="L70" s="115"/>
      <c r="S70" s="36"/>
      <c r="T70" s="36"/>
      <c r="U70" s="36"/>
      <c r="V70" s="36"/>
      <c r="W70" s="36"/>
      <c r="X70" s="36"/>
      <c r="Y70" s="36"/>
      <c r="Z70" s="36"/>
      <c r="AA70" s="36"/>
      <c r="AB70" s="36"/>
      <c r="AC70" s="36"/>
      <c r="AD70" s="36"/>
      <c r="AE70" s="36"/>
    </row>
    <row r="74" spans="1:47" s="2" customFormat="1" ht="6.95" customHeight="1">
      <c r="A74" s="36"/>
      <c r="B74" s="51"/>
      <c r="C74" s="52"/>
      <c r="D74" s="52"/>
      <c r="E74" s="52"/>
      <c r="F74" s="52"/>
      <c r="G74" s="52"/>
      <c r="H74" s="52"/>
      <c r="I74" s="52"/>
      <c r="J74" s="52"/>
      <c r="K74" s="52"/>
      <c r="L74" s="115"/>
      <c r="S74" s="36"/>
      <c r="T74" s="36"/>
      <c r="U74" s="36"/>
      <c r="V74" s="36"/>
      <c r="W74" s="36"/>
      <c r="X74" s="36"/>
      <c r="Y74" s="36"/>
      <c r="Z74" s="36"/>
      <c r="AA74" s="36"/>
      <c r="AB74" s="36"/>
      <c r="AC74" s="36"/>
      <c r="AD74" s="36"/>
      <c r="AE74" s="36"/>
    </row>
    <row r="75" spans="1:47" s="2" customFormat="1" ht="24.95" customHeight="1">
      <c r="A75" s="36"/>
      <c r="B75" s="37"/>
      <c r="C75" s="25" t="s">
        <v>154</v>
      </c>
      <c r="D75" s="38"/>
      <c r="E75" s="38"/>
      <c r="F75" s="38"/>
      <c r="G75" s="38"/>
      <c r="H75" s="38"/>
      <c r="I75" s="38"/>
      <c r="J75" s="38"/>
      <c r="K75" s="38"/>
      <c r="L75" s="115"/>
      <c r="S75" s="36"/>
      <c r="T75" s="36"/>
      <c r="U75" s="36"/>
      <c r="V75" s="36"/>
      <c r="W75" s="36"/>
      <c r="X75" s="36"/>
      <c r="Y75" s="36"/>
      <c r="Z75" s="36"/>
      <c r="AA75" s="36"/>
      <c r="AB75" s="36"/>
      <c r="AC75" s="36"/>
      <c r="AD75" s="36"/>
      <c r="AE75" s="36"/>
    </row>
    <row r="76" spans="1:47"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47" s="2" customFormat="1" ht="12" customHeight="1">
      <c r="A77" s="36"/>
      <c r="B77" s="37"/>
      <c r="C77" s="31" t="s">
        <v>16</v>
      </c>
      <c r="D77" s="38"/>
      <c r="E77" s="38"/>
      <c r="F77" s="38"/>
      <c r="G77" s="38"/>
      <c r="H77" s="38"/>
      <c r="I77" s="38"/>
      <c r="J77" s="38"/>
      <c r="K77" s="38"/>
      <c r="L77" s="115"/>
      <c r="S77" s="36"/>
      <c r="T77" s="36"/>
      <c r="U77" s="36"/>
      <c r="V77" s="36"/>
      <c r="W77" s="36"/>
      <c r="X77" s="36"/>
      <c r="Y77" s="36"/>
      <c r="Z77" s="36"/>
      <c r="AA77" s="36"/>
      <c r="AB77" s="36"/>
      <c r="AC77" s="36"/>
      <c r="AD77" s="36"/>
      <c r="AE77" s="36"/>
    </row>
    <row r="78" spans="1:47" s="2" customFormat="1" ht="16.5" customHeight="1">
      <c r="A78" s="36"/>
      <c r="B78" s="37"/>
      <c r="C78" s="38"/>
      <c r="D78" s="38"/>
      <c r="E78" s="412" t="str">
        <f>E7</f>
        <v>Výstavba bytů U Náhonu – Šenov u Nového Jičína</v>
      </c>
      <c r="F78" s="413"/>
      <c r="G78" s="413"/>
      <c r="H78" s="413"/>
      <c r="I78" s="38"/>
      <c r="J78" s="38"/>
      <c r="K78" s="38"/>
      <c r="L78" s="115"/>
      <c r="S78" s="36"/>
      <c r="T78" s="36"/>
      <c r="U78" s="36"/>
      <c r="V78" s="36"/>
      <c r="W78" s="36"/>
      <c r="X78" s="36"/>
      <c r="Y78" s="36"/>
      <c r="Z78" s="36"/>
      <c r="AA78" s="36"/>
      <c r="AB78" s="36"/>
      <c r="AC78" s="36"/>
      <c r="AD78" s="36"/>
      <c r="AE78" s="36"/>
    </row>
    <row r="79" spans="1:47" s="1" customFormat="1" ht="12" customHeight="1">
      <c r="B79" s="23"/>
      <c r="C79" s="31" t="s">
        <v>145</v>
      </c>
      <c r="D79" s="24"/>
      <c r="E79" s="24"/>
      <c r="F79" s="24"/>
      <c r="G79" s="24"/>
      <c r="H79" s="24"/>
      <c r="I79" s="24"/>
      <c r="J79" s="24"/>
      <c r="K79" s="24"/>
      <c r="L79" s="22"/>
    </row>
    <row r="80" spans="1:47" s="1" customFormat="1" ht="16.5" customHeight="1">
      <c r="B80" s="23"/>
      <c r="C80" s="24"/>
      <c r="D80" s="24"/>
      <c r="E80" s="412" t="s">
        <v>388</v>
      </c>
      <c r="F80" s="372"/>
      <c r="G80" s="372"/>
      <c r="H80" s="372"/>
      <c r="I80" s="24"/>
      <c r="J80" s="24"/>
      <c r="K80" s="24"/>
      <c r="L80" s="22"/>
    </row>
    <row r="81" spans="1:65" s="1" customFormat="1" ht="12" customHeight="1">
      <c r="B81" s="23"/>
      <c r="C81" s="31" t="s">
        <v>389</v>
      </c>
      <c r="D81" s="24"/>
      <c r="E81" s="24"/>
      <c r="F81" s="24"/>
      <c r="G81" s="24"/>
      <c r="H81" s="24"/>
      <c r="I81" s="24"/>
      <c r="J81" s="24"/>
      <c r="K81" s="24"/>
      <c r="L81" s="22"/>
    </row>
    <row r="82" spans="1:65" s="2" customFormat="1" ht="16.5" customHeight="1">
      <c r="A82" s="36"/>
      <c r="B82" s="37"/>
      <c r="C82" s="38"/>
      <c r="D82" s="38"/>
      <c r="E82" s="416" t="s">
        <v>3534</v>
      </c>
      <c r="F82" s="414"/>
      <c r="G82" s="414"/>
      <c r="H82" s="414"/>
      <c r="I82" s="38"/>
      <c r="J82" s="38"/>
      <c r="K82" s="38"/>
      <c r="L82" s="115"/>
      <c r="S82" s="36"/>
      <c r="T82" s="36"/>
      <c r="U82" s="36"/>
      <c r="V82" s="36"/>
      <c r="W82" s="36"/>
      <c r="X82" s="36"/>
      <c r="Y82" s="36"/>
      <c r="Z82" s="36"/>
      <c r="AA82" s="36"/>
      <c r="AB82" s="36"/>
      <c r="AC82" s="36"/>
      <c r="AD82" s="36"/>
      <c r="AE82" s="36"/>
    </row>
    <row r="83" spans="1:65" s="2" customFormat="1" ht="12" customHeight="1">
      <c r="A83" s="36"/>
      <c r="B83" s="37"/>
      <c r="C83" s="31" t="s">
        <v>3535</v>
      </c>
      <c r="D83" s="38"/>
      <c r="E83" s="38"/>
      <c r="F83" s="38"/>
      <c r="G83" s="38"/>
      <c r="H83" s="38"/>
      <c r="I83" s="38"/>
      <c r="J83" s="38"/>
      <c r="K83" s="38"/>
      <c r="L83" s="115"/>
      <c r="S83" s="36"/>
      <c r="T83" s="36"/>
      <c r="U83" s="36"/>
      <c r="V83" s="36"/>
      <c r="W83" s="36"/>
      <c r="X83" s="36"/>
      <c r="Y83" s="36"/>
      <c r="Z83" s="36"/>
      <c r="AA83" s="36"/>
      <c r="AB83" s="36"/>
      <c r="AC83" s="36"/>
      <c r="AD83" s="36"/>
      <c r="AE83" s="36"/>
    </row>
    <row r="84" spans="1:65" s="2" customFormat="1" ht="16.5" customHeight="1">
      <c r="A84" s="36"/>
      <c r="B84" s="37"/>
      <c r="C84" s="38"/>
      <c r="D84" s="38"/>
      <c r="E84" s="365" t="str">
        <f>E13</f>
        <v>05 - STA</v>
      </c>
      <c r="F84" s="414"/>
      <c r="G84" s="414"/>
      <c r="H84" s="414"/>
      <c r="I84" s="38"/>
      <c r="J84" s="38"/>
      <c r="K84" s="38"/>
      <c r="L84" s="115"/>
      <c r="S84" s="36"/>
      <c r="T84" s="36"/>
      <c r="U84" s="36"/>
      <c r="V84" s="36"/>
      <c r="W84" s="36"/>
      <c r="X84" s="36"/>
      <c r="Y84" s="36"/>
      <c r="Z84" s="36"/>
      <c r="AA84" s="36"/>
      <c r="AB84" s="36"/>
      <c r="AC84" s="36"/>
      <c r="AD84" s="36"/>
      <c r="AE84" s="36"/>
    </row>
    <row r="85" spans="1:65"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2" customFormat="1" ht="12" customHeight="1">
      <c r="A86" s="36"/>
      <c r="B86" s="37"/>
      <c r="C86" s="31" t="s">
        <v>21</v>
      </c>
      <c r="D86" s="38"/>
      <c r="E86" s="38"/>
      <c r="F86" s="29" t="str">
        <f>F16</f>
        <v>Šenov u Nového Jičína</v>
      </c>
      <c r="G86" s="38"/>
      <c r="H86" s="38"/>
      <c r="I86" s="31" t="s">
        <v>23</v>
      </c>
      <c r="J86" s="61" t="str">
        <f>IF(J16="","",J16)</f>
        <v>10. 11. 2020</v>
      </c>
      <c r="K86" s="38"/>
      <c r="L86" s="115"/>
      <c r="S86" s="36"/>
      <c r="T86" s="36"/>
      <c r="U86" s="36"/>
      <c r="V86" s="36"/>
      <c r="W86" s="36"/>
      <c r="X86" s="36"/>
      <c r="Y86" s="36"/>
      <c r="Z86" s="36"/>
      <c r="AA86" s="36"/>
      <c r="AB86" s="36"/>
      <c r="AC86" s="36"/>
      <c r="AD86" s="36"/>
      <c r="AE86" s="36"/>
    </row>
    <row r="87" spans="1:65"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65" s="2" customFormat="1" ht="25.7" customHeight="1">
      <c r="A88" s="36"/>
      <c r="B88" s="37"/>
      <c r="C88" s="31" t="s">
        <v>25</v>
      </c>
      <c r="D88" s="38"/>
      <c r="E88" s="38"/>
      <c r="F88" s="29" t="str">
        <f>E19</f>
        <v>Obec Šenov u Nového Jičína</v>
      </c>
      <c r="G88" s="38"/>
      <c r="H88" s="38"/>
      <c r="I88" s="31" t="s">
        <v>31</v>
      </c>
      <c r="J88" s="34" t="str">
        <f>E25</f>
        <v>Ing. Miroslav Havlásek</v>
      </c>
      <c r="K88" s="38"/>
      <c r="L88" s="115"/>
      <c r="S88" s="36"/>
      <c r="T88" s="36"/>
      <c r="U88" s="36"/>
      <c r="V88" s="36"/>
      <c r="W88" s="36"/>
      <c r="X88" s="36"/>
      <c r="Y88" s="36"/>
      <c r="Z88" s="36"/>
      <c r="AA88" s="36"/>
      <c r="AB88" s="36"/>
      <c r="AC88" s="36"/>
      <c r="AD88" s="36"/>
      <c r="AE88" s="36"/>
    </row>
    <row r="89" spans="1:65" s="2" customFormat="1" ht="15.2" customHeight="1">
      <c r="A89" s="36"/>
      <c r="B89" s="37"/>
      <c r="C89" s="31" t="s">
        <v>29</v>
      </c>
      <c r="D89" s="38"/>
      <c r="E89" s="38"/>
      <c r="F89" s="29" t="str">
        <f>IF(E22="","",E22)</f>
        <v>Vyplň údaj</v>
      </c>
      <c r="G89" s="38"/>
      <c r="H89" s="38"/>
      <c r="I89" s="31" t="s">
        <v>34</v>
      </c>
      <c r="J89" s="34" t="str">
        <f>E28</f>
        <v xml:space="preserve"> </v>
      </c>
      <c r="K89" s="38"/>
      <c r="L89" s="115"/>
      <c r="S89" s="36"/>
      <c r="T89" s="36"/>
      <c r="U89" s="36"/>
      <c r="V89" s="36"/>
      <c r="W89" s="36"/>
      <c r="X89" s="36"/>
      <c r="Y89" s="36"/>
      <c r="Z89" s="36"/>
      <c r="AA89" s="36"/>
      <c r="AB89" s="36"/>
      <c r="AC89" s="36"/>
      <c r="AD89" s="36"/>
      <c r="AE89" s="36"/>
    </row>
    <row r="90" spans="1:65"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65" s="11" customFormat="1" ht="29.25" customHeight="1">
      <c r="A91" s="153"/>
      <c r="B91" s="154"/>
      <c r="C91" s="155" t="s">
        <v>155</v>
      </c>
      <c r="D91" s="156" t="s">
        <v>57</v>
      </c>
      <c r="E91" s="156" t="s">
        <v>53</v>
      </c>
      <c r="F91" s="156" t="s">
        <v>54</v>
      </c>
      <c r="G91" s="156" t="s">
        <v>156</v>
      </c>
      <c r="H91" s="156" t="s">
        <v>157</v>
      </c>
      <c r="I91" s="156" t="s">
        <v>158</v>
      </c>
      <c r="J91" s="156" t="s">
        <v>149</v>
      </c>
      <c r="K91" s="157" t="s">
        <v>159</v>
      </c>
      <c r="L91" s="158"/>
      <c r="M91" s="70" t="s">
        <v>19</v>
      </c>
      <c r="N91" s="71" t="s">
        <v>42</v>
      </c>
      <c r="O91" s="71" t="s">
        <v>160</v>
      </c>
      <c r="P91" s="71" t="s">
        <v>161</v>
      </c>
      <c r="Q91" s="71" t="s">
        <v>162</v>
      </c>
      <c r="R91" s="71" t="s">
        <v>163</v>
      </c>
      <c r="S91" s="71" t="s">
        <v>164</v>
      </c>
      <c r="T91" s="72" t="s">
        <v>165</v>
      </c>
      <c r="U91" s="153"/>
      <c r="V91" s="153"/>
      <c r="W91" s="153"/>
      <c r="X91" s="153"/>
      <c r="Y91" s="153"/>
      <c r="Z91" s="153"/>
      <c r="AA91" s="153"/>
      <c r="AB91" s="153"/>
      <c r="AC91" s="153"/>
      <c r="AD91" s="153"/>
      <c r="AE91" s="153"/>
    </row>
    <row r="92" spans="1:65" s="2" customFormat="1" ht="22.9" customHeight="1">
      <c r="A92" s="36"/>
      <c r="B92" s="37"/>
      <c r="C92" s="77" t="s">
        <v>166</v>
      </c>
      <c r="D92" s="38"/>
      <c r="E92" s="38"/>
      <c r="F92" s="38"/>
      <c r="G92" s="38"/>
      <c r="H92" s="38"/>
      <c r="I92" s="38"/>
      <c r="J92" s="159">
        <f>BK92</f>
        <v>0</v>
      </c>
      <c r="K92" s="38"/>
      <c r="L92" s="41"/>
      <c r="M92" s="73"/>
      <c r="N92" s="160"/>
      <c r="O92" s="74"/>
      <c r="P92" s="161">
        <f>P93</f>
        <v>0</v>
      </c>
      <c r="Q92" s="74"/>
      <c r="R92" s="161">
        <f>R93</f>
        <v>0</v>
      </c>
      <c r="S92" s="74"/>
      <c r="T92" s="162">
        <f>T93</f>
        <v>0</v>
      </c>
      <c r="U92" s="36"/>
      <c r="V92" s="36"/>
      <c r="W92" s="36"/>
      <c r="X92" s="36"/>
      <c r="Y92" s="36"/>
      <c r="Z92" s="36"/>
      <c r="AA92" s="36"/>
      <c r="AB92" s="36"/>
      <c r="AC92" s="36"/>
      <c r="AD92" s="36"/>
      <c r="AE92" s="36"/>
      <c r="AT92" s="19" t="s">
        <v>71</v>
      </c>
      <c r="AU92" s="19" t="s">
        <v>150</v>
      </c>
      <c r="BK92" s="163">
        <f>BK93</f>
        <v>0</v>
      </c>
    </row>
    <row r="93" spans="1:65" s="12" customFormat="1" ht="25.9" customHeight="1">
      <c r="B93" s="164"/>
      <c r="C93" s="165"/>
      <c r="D93" s="166" t="s">
        <v>71</v>
      </c>
      <c r="E93" s="167" t="s">
        <v>3538</v>
      </c>
      <c r="F93" s="167" t="s">
        <v>3679</v>
      </c>
      <c r="G93" s="165"/>
      <c r="H93" s="165"/>
      <c r="I93" s="168"/>
      <c r="J93" s="169">
        <f>BK93</f>
        <v>0</v>
      </c>
      <c r="K93" s="165"/>
      <c r="L93" s="170"/>
      <c r="M93" s="171"/>
      <c r="N93" s="172"/>
      <c r="O93" s="172"/>
      <c r="P93" s="173">
        <f>SUM(P94:P108)</f>
        <v>0</v>
      </c>
      <c r="Q93" s="172"/>
      <c r="R93" s="173">
        <f>SUM(R94:R108)</f>
        <v>0</v>
      </c>
      <c r="S93" s="172"/>
      <c r="T93" s="174">
        <f>SUM(T94:T108)</f>
        <v>0</v>
      </c>
      <c r="AR93" s="175" t="s">
        <v>80</v>
      </c>
      <c r="AT93" s="176" t="s">
        <v>71</v>
      </c>
      <c r="AU93" s="176" t="s">
        <v>72</v>
      </c>
      <c r="AY93" s="175" t="s">
        <v>169</v>
      </c>
      <c r="BK93" s="177">
        <f>SUM(BK94:BK108)</f>
        <v>0</v>
      </c>
    </row>
    <row r="94" spans="1:65" s="2" customFormat="1" ht="14.45" customHeight="1">
      <c r="A94" s="36"/>
      <c r="B94" s="37"/>
      <c r="C94" s="180" t="s">
        <v>80</v>
      </c>
      <c r="D94" s="180" t="s">
        <v>171</v>
      </c>
      <c r="E94" s="181" t="s">
        <v>3680</v>
      </c>
      <c r="F94" s="182" t="s">
        <v>3681</v>
      </c>
      <c r="G94" s="183" t="s">
        <v>2739</v>
      </c>
      <c r="H94" s="184">
        <v>12</v>
      </c>
      <c r="I94" s="185"/>
      <c r="J94" s="186">
        <f t="shared" ref="J94:J108" si="0">ROUND(I94*H94,2)</f>
        <v>0</v>
      </c>
      <c r="K94" s="182" t="s">
        <v>19</v>
      </c>
      <c r="L94" s="41"/>
      <c r="M94" s="187" t="s">
        <v>19</v>
      </c>
      <c r="N94" s="188" t="s">
        <v>44</v>
      </c>
      <c r="O94" s="66"/>
      <c r="P94" s="189">
        <f t="shared" ref="P94:P108" si="1">O94*H94</f>
        <v>0</v>
      </c>
      <c r="Q94" s="189">
        <v>0</v>
      </c>
      <c r="R94" s="189">
        <f t="shared" ref="R94:R108" si="2">Q94*H94</f>
        <v>0</v>
      </c>
      <c r="S94" s="189">
        <v>0</v>
      </c>
      <c r="T94" s="190">
        <f t="shared" ref="T94:T108" si="3">S94*H94</f>
        <v>0</v>
      </c>
      <c r="U94" s="36"/>
      <c r="V94" s="36"/>
      <c r="W94" s="36"/>
      <c r="X94" s="36"/>
      <c r="Y94" s="36"/>
      <c r="Z94" s="36"/>
      <c r="AA94" s="36"/>
      <c r="AB94" s="36"/>
      <c r="AC94" s="36"/>
      <c r="AD94" s="36"/>
      <c r="AE94" s="36"/>
      <c r="AR94" s="191" t="s">
        <v>176</v>
      </c>
      <c r="AT94" s="191" t="s">
        <v>171</v>
      </c>
      <c r="AU94" s="191" t="s">
        <v>80</v>
      </c>
      <c r="AY94" s="19" t="s">
        <v>169</v>
      </c>
      <c r="BE94" s="192">
        <f t="shared" ref="BE94:BE108" si="4">IF(N94="základní",J94,0)</f>
        <v>0</v>
      </c>
      <c r="BF94" s="192">
        <f t="shared" ref="BF94:BF108" si="5">IF(N94="snížená",J94,0)</f>
        <v>0</v>
      </c>
      <c r="BG94" s="192">
        <f t="shared" ref="BG94:BG108" si="6">IF(N94="zákl. přenesená",J94,0)</f>
        <v>0</v>
      </c>
      <c r="BH94" s="192">
        <f t="shared" ref="BH94:BH108" si="7">IF(N94="sníž. přenesená",J94,0)</f>
        <v>0</v>
      </c>
      <c r="BI94" s="192">
        <f t="shared" ref="BI94:BI108" si="8">IF(N94="nulová",J94,0)</f>
        <v>0</v>
      </c>
      <c r="BJ94" s="19" t="s">
        <v>88</v>
      </c>
      <c r="BK94" s="192">
        <f t="shared" ref="BK94:BK108" si="9">ROUND(I94*H94,2)</f>
        <v>0</v>
      </c>
      <c r="BL94" s="19" t="s">
        <v>176</v>
      </c>
      <c r="BM94" s="191" t="s">
        <v>88</v>
      </c>
    </row>
    <row r="95" spans="1:65" s="2" customFormat="1" ht="14.45" customHeight="1">
      <c r="A95" s="36"/>
      <c r="B95" s="37"/>
      <c r="C95" s="180" t="s">
        <v>88</v>
      </c>
      <c r="D95" s="180" t="s">
        <v>171</v>
      </c>
      <c r="E95" s="181" t="s">
        <v>3682</v>
      </c>
      <c r="F95" s="182" t="s">
        <v>3683</v>
      </c>
      <c r="G95" s="183" t="s">
        <v>2739</v>
      </c>
      <c r="H95" s="184">
        <v>12</v>
      </c>
      <c r="I95" s="185"/>
      <c r="J95" s="186">
        <f t="shared" si="0"/>
        <v>0</v>
      </c>
      <c r="K95" s="182" t="s">
        <v>19</v>
      </c>
      <c r="L95" s="41"/>
      <c r="M95" s="187" t="s">
        <v>19</v>
      </c>
      <c r="N95" s="188" t="s">
        <v>44</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176</v>
      </c>
      <c r="AT95" s="191" t="s">
        <v>171</v>
      </c>
      <c r="AU95" s="191" t="s">
        <v>80</v>
      </c>
      <c r="AY95" s="19" t="s">
        <v>169</v>
      </c>
      <c r="BE95" s="192">
        <f t="shared" si="4"/>
        <v>0</v>
      </c>
      <c r="BF95" s="192">
        <f t="shared" si="5"/>
        <v>0</v>
      </c>
      <c r="BG95" s="192">
        <f t="shared" si="6"/>
        <v>0</v>
      </c>
      <c r="BH95" s="192">
        <f t="shared" si="7"/>
        <v>0</v>
      </c>
      <c r="BI95" s="192">
        <f t="shared" si="8"/>
        <v>0</v>
      </c>
      <c r="BJ95" s="19" t="s">
        <v>88</v>
      </c>
      <c r="BK95" s="192">
        <f t="shared" si="9"/>
        <v>0</v>
      </c>
      <c r="BL95" s="19" t="s">
        <v>176</v>
      </c>
      <c r="BM95" s="191" t="s">
        <v>176</v>
      </c>
    </row>
    <row r="96" spans="1:65" s="2" customFormat="1" ht="14.45" customHeight="1">
      <c r="A96" s="36"/>
      <c r="B96" s="37"/>
      <c r="C96" s="180" t="s">
        <v>107</v>
      </c>
      <c r="D96" s="180" t="s">
        <v>171</v>
      </c>
      <c r="E96" s="181" t="s">
        <v>3684</v>
      </c>
      <c r="F96" s="182" t="s">
        <v>3685</v>
      </c>
      <c r="G96" s="183" t="s">
        <v>2739</v>
      </c>
      <c r="H96" s="184">
        <v>1</v>
      </c>
      <c r="I96" s="185"/>
      <c r="J96" s="186">
        <f t="shared" si="0"/>
        <v>0</v>
      </c>
      <c r="K96" s="182" t="s">
        <v>19</v>
      </c>
      <c r="L96" s="41"/>
      <c r="M96" s="187" t="s">
        <v>19</v>
      </c>
      <c r="N96" s="188" t="s">
        <v>44</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176</v>
      </c>
      <c r="AT96" s="191" t="s">
        <v>171</v>
      </c>
      <c r="AU96" s="191" t="s">
        <v>80</v>
      </c>
      <c r="AY96" s="19" t="s">
        <v>169</v>
      </c>
      <c r="BE96" s="192">
        <f t="shared" si="4"/>
        <v>0</v>
      </c>
      <c r="BF96" s="192">
        <f t="shared" si="5"/>
        <v>0</v>
      </c>
      <c r="BG96" s="192">
        <f t="shared" si="6"/>
        <v>0</v>
      </c>
      <c r="BH96" s="192">
        <f t="shared" si="7"/>
        <v>0</v>
      </c>
      <c r="BI96" s="192">
        <f t="shared" si="8"/>
        <v>0</v>
      </c>
      <c r="BJ96" s="19" t="s">
        <v>88</v>
      </c>
      <c r="BK96" s="192">
        <f t="shared" si="9"/>
        <v>0</v>
      </c>
      <c r="BL96" s="19" t="s">
        <v>176</v>
      </c>
      <c r="BM96" s="191" t="s">
        <v>200</v>
      </c>
    </row>
    <row r="97" spans="1:65" s="2" customFormat="1" ht="14.45" customHeight="1">
      <c r="A97" s="36"/>
      <c r="B97" s="37"/>
      <c r="C97" s="180" t="s">
        <v>176</v>
      </c>
      <c r="D97" s="180" t="s">
        <v>171</v>
      </c>
      <c r="E97" s="181" t="s">
        <v>3686</v>
      </c>
      <c r="F97" s="182" t="s">
        <v>3687</v>
      </c>
      <c r="G97" s="183" t="s">
        <v>2739</v>
      </c>
      <c r="H97" s="184">
        <v>1</v>
      </c>
      <c r="I97" s="185"/>
      <c r="J97" s="186">
        <f t="shared" si="0"/>
        <v>0</v>
      </c>
      <c r="K97" s="182" t="s">
        <v>19</v>
      </c>
      <c r="L97" s="41"/>
      <c r="M97" s="187" t="s">
        <v>19</v>
      </c>
      <c r="N97" s="188" t="s">
        <v>44</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176</v>
      </c>
      <c r="AT97" s="191" t="s">
        <v>171</v>
      </c>
      <c r="AU97" s="191" t="s">
        <v>80</v>
      </c>
      <c r="AY97" s="19" t="s">
        <v>169</v>
      </c>
      <c r="BE97" s="192">
        <f t="shared" si="4"/>
        <v>0</v>
      </c>
      <c r="BF97" s="192">
        <f t="shared" si="5"/>
        <v>0</v>
      </c>
      <c r="BG97" s="192">
        <f t="shared" si="6"/>
        <v>0</v>
      </c>
      <c r="BH97" s="192">
        <f t="shared" si="7"/>
        <v>0</v>
      </c>
      <c r="BI97" s="192">
        <f t="shared" si="8"/>
        <v>0</v>
      </c>
      <c r="BJ97" s="19" t="s">
        <v>88</v>
      </c>
      <c r="BK97" s="192">
        <f t="shared" si="9"/>
        <v>0</v>
      </c>
      <c r="BL97" s="19" t="s">
        <v>176</v>
      </c>
      <c r="BM97" s="191" t="s">
        <v>209</v>
      </c>
    </row>
    <row r="98" spans="1:65" s="2" customFormat="1" ht="14.45" customHeight="1">
      <c r="A98" s="36"/>
      <c r="B98" s="37"/>
      <c r="C98" s="180" t="s">
        <v>196</v>
      </c>
      <c r="D98" s="180" t="s">
        <v>171</v>
      </c>
      <c r="E98" s="181" t="s">
        <v>3688</v>
      </c>
      <c r="F98" s="182" t="s">
        <v>3689</v>
      </c>
      <c r="G98" s="183" t="s">
        <v>2739</v>
      </c>
      <c r="H98" s="184">
        <v>1</v>
      </c>
      <c r="I98" s="185"/>
      <c r="J98" s="186">
        <f t="shared" si="0"/>
        <v>0</v>
      </c>
      <c r="K98" s="182" t="s">
        <v>19</v>
      </c>
      <c r="L98" s="41"/>
      <c r="M98" s="187" t="s">
        <v>19</v>
      </c>
      <c r="N98" s="188" t="s">
        <v>44</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176</v>
      </c>
      <c r="AT98" s="191" t="s">
        <v>171</v>
      </c>
      <c r="AU98" s="191" t="s">
        <v>80</v>
      </c>
      <c r="AY98" s="19" t="s">
        <v>169</v>
      </c>
      <c r="BE98" s="192">
        <f t="shared" si="4"/>
        <v>0</v>
      </c>
      <c r="BF98" s="192">
        <f t="shared" si="5"/>
        <v>0</v>
      </c>
      <c r="BG98" s="192">
        <f t="shared" si="6"/>
        <v>0</v>
      </c>
      <c r="BH98" s="192">
        <f t="shared" si="7"/>
        <v>0</v>
      </c>
      <c r="BI98" s="192">
        <f t="shared" si="8"/>
        <v>0</v>
      </c>
      <c r="BJ98" s="19" t="s">
        <v>88</v>
      </c>
      <c r="BK98" s="192">
        <f t="shared" si="9"/>
        <v>0</v>
      </c>
      <c r="BL98" s="19" t="s">
        <v>176</v>
      </c>
      <c r="BM98" s="191" t="s">
        <v>218</v>
      </c>
    </row>
    <row r="99" spans="1:65" s="2" customFormat="1" ht="14.45" customHeight="1">
      <c r="A99" s="36"/>
      <c r="B99" s="37"/>
      <c r="C99" s="180" t="s">
        <v>200</v>
      </c>
      <c r="D99" s="180" t="s">
        <v>171</v>
      </c>
      <c r="E99" s="181" t="s">
        <v>3690</v>
      </c>
      <c r="F99" s="182" t="s">
        <v>3691</v>
      </c>
      <c r="G99" s="183" t="s">
        <v>2739</v>
      </c>
      <c r="H99" s="184">
        <v>16</v>
      </c>
      <c r="I99" s="185"/>
      <c r="J99" s="186">
        <f t="shared" si="0"/>
        <v>0</v>
      </c>
      <c r="K99" s="182" t="s">
        <v>19</v>
      </c>
      <c r="L99" s="41"/>
      <c r="M99" s="187" t="s">
        <v>19</v>
      </c>
      <c r="N99" s="188" t="s">
        <v>44</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176</v>
      </c>
      <c r="AT99" s="191" t="s">
        <v>171</v>
      </c>
      <c r="AU99" s="191" t="s">
        <v>80</v>
      </c>
      <c r="AY99" s="19" t="s">
        <v>169</v>
      </c>
      <c r="BE99" s="192">
        <f t="shared" si="4"/>
        <v>0</v>
      </c>
      <c r="BF99" s="192">
        <f t="shared" si="5"/>
        <v>0</v>
      </c>
      <c r="BG99" s="192">
        <f t="shared" si="6"/>
        <v>0</v>
      </c>
      <c r="BH99" s="192">
        <f t="shared" si="7"/>
        <v>0</v>
      </c>
      <c r="BI99" s="192">
        <f t="shared" si="8"/>
        <v>0</v>
      </c>
      <c r="BJ99" s="19" t="s">
        <v>88</v>
      </c>
      <c r="BK99" s="192">
        <f t="shared" si="9"/>
        <v>0</v>
      </c>
      <c r="BL99" s="19" t="s">
        <v>176</v>
      </c>
      <c r="BM99" s="191" t="s">
        <v>227</v>
      </c>
    </row>
    <row r="100" spans="1:65" s="2" customFormat="1" ht="14.45" customHeight="1">
      <c r="A100" s="36"/>
      <c r="B100" s="37"/>
      <c r="C100" s="180" t="s">
        <v>205</v>
      </c>
      <c r="D100" s="180" t="s">
        <v>171</v>
      </c>
      <c r="E100" s="181" t="s">
        <v>3692</v>
      </c>
      <c r="F100" s="182" t="s">
        <v>3693</v>
      </c>
      <c r="G100" s="183" t="s">
        <v>463</v>
      </c>
      <c r="H100" s="184">
        <v>530</v>
      </c>
      <c r="I100" s="185"/>
      <c r="J100" s="186">
        <f t="shared" si="0"/>
        <v>0</v>
      </c>
      <c r="K100" s="182" t="s">
        <v>19</v>
      </c>
      <c r="L100" s="41"/>
      <c r="M100" s="187" t="s">
        <v>19</v>
      </c>
      <c r="N100" s="188" t="s">
        <v>44</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176</v>
      </c>
      <c r="AT100" s="191" t="s">
        <v>171</v>
      </c>
      <c r="AU100" s="191" t="s">
        <v>80</v>
      </c>
      <c r="AY100" s="19" t="s">
        <v>169</v>
      </c>
      <c r="BE100" s="192">
        <f t="shared" si="4"/>
        <v>0</v>
      </c>
      <c r="BF100" s="192">
        <f t="shared" si="5"/>
        <v>0</v>
      </c>
      <c r="BG100" s="192">
        <f t="shared" si="6"/>
        <v>0</v>
      </c>
      <c r="BH100" s="192">
        <f t="shared" si="7"/>
        <v>0</v>
      </c>
      <c r="BI100" s="192">
        <f t="shared" si="8"/>
        <v>0</v>
      </c>
      <c r="BJ100" s="19" t="s">
        <v>88</v>
      </c>
      <c r="BK100" s="192">
        <f t="shared" si="9"/>
        <v>0</v>
      </c>
      <c r="BL100" s="19" t="s">
        <v>176</v>
      </c>
      <c r="BM100" s="191" t="s">
        <v>242</v>
      </c>
    </row>
    <row r="101" spans="1:65" s="2" customFormat="1" ht="14.45" customHeight="1">
      <c r="A101" s="36"/>
      <c r="B101" s="37"/>
      <c r="C101" s="180" t="s">
        <v>209</v>
      </c>
      <c r="D101" s="180" t="s">
        <v>171</v>
      </c>
      <c r="E101" s="181" t="s">
        <v>3694</v>
      </c>
      <c r="F101" s="182" t="s">
        <v>3695</v>
      </c>
      <c r="G101" s="183" t="s">
        <v>2739</v>
      </c>
      <c r="H101" s="184">
        <v>12</v>
      </c>
      <c r="I101" s="185"/>
      <c r="J101" s="186">
        <f t="shared" si="0"/>
        <v>0</v>
      </c>
      <c r="K101" s="182" t="s">
        <v>19</v>
      </c>
      <c r="L101" s="41"/>
      <c r="M101" s="187" t="s">
        <v>19</v>
      </c>
      <c r="N101" s="188" t="s">
        <v>44</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176</v>
      </c>
      <c r="AT101" s="191" t="s">
        <v>171</v>
      </c>
      <c r="AU101" s="191" t="s">
        <v>80</v>
      </c>
      <c r="AY101" s="19" t="s">
        <v>169</v>
      </c>
      <c r="BE101" s="192">
        <f t="shared" si="4"/>
        <v>0</v>
      </c>
      <c r="BF101" s="192">
        <f t="shared" si="5"/>
        <v>0</v>
      </c>
      <c r="BG101" s="192">
        <f t="shared" si="6"/>
        <v>0</v>
      </c>
      <c r="BH101" s="192">
        <f t="shared" si="7"/>
        <v>0</v>
      </c>
      <c r="BI101" s="192">
        <f t="shared" si="8"/>
        <v>0</v>
      </c>
      <c r="BJ101" s="19" t="s">
        <v>88</v>
      </c>
      <c r="BK101" s="192">
        <f t="shared" si="9"/>
        <v>0</v>
      </c>
      <c r="BL101" s="19" t="s">
        <v>176</v>
      </c>
      <c r="BM101" s="191" t="s">
        <v>250</v>
      </c>
    </row>
    <row r="102" spans="1:65" s="2" customFormat="1" ht="14.45" customHeight="1">
      <c r="A102" s="36"/>
      <c r="B102" s="37"/>
      <c r="C102" s="180" t="s">
        <v>214</v>
      </c>
      <c r="D102" s="180" t="s">
        <v>171</v>
      </c>
      <c r="E102" s="181" t="s">
        <v>3696</v>
      </c>
      <c r="F102" s="182" t="s">
        <v>3697</v>
      </c>
      <c r="G102" s="183" t="s">
        <v>2739</v>
      </c>
      <c r="H102" s="184">
        <v>12</v>
      </c>
      <c r="I102" s="185"/>
      <c r="J102" s="186">
        <f t="shared" si="0"/>
        <v>0</v>
      </c>
      <c r="K102" s="182" t="s">
        <v>19</v>
      </c>
      <c r="L102" s="41"/>
      <c r="M102" s="187" t="s">
        <v>19</v>
      </c>
      <c r="N102" s="188" t="s">
        <v>44</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176</v>
      </c>
      <c r="AT102" s="191" t="s">
        <v>171</v>
      </c>
      <c r="AU102" s="191" t="s">
        <v>80</v>
      </c>
      <c r="AY102" s="19" t="s">
        <v>169</v>
      </c>
      <c r="BE102" s="192">
        <f t="shared" si="4"/>
        <v>0</v>
      </c>
      <c r="BF102" s="192">
        <f t="shared" si="5"/>
        <v>0</v>
      </c>
      <c r="BG102" s="192">
        <f t="shared" si="6"/>
        <v>0</v>
      </c>
      <c r="BH102" s="192">
        <f t="shared" si="7"/>
        <v>0</v>
      </c>
      <c r="BI102" s="192">
        <f t="shared" si="8"/>
        <v>0</v>
      </c>
      <c r="BJ102" s="19" t="s">
        <v>88</v>
      </c>
      <c r="BK102" s="192">
        <f t="shared" si="9"/>
        <v>0</v>
      </c>
      <c r="BL102" s="19" t="s">
        <v>176</v>
      </c>
      <c r="BM102" s="191" t="s">
        <v>258</v>
      </c>
    </row>
    <row r="103" spans="1:65" s="2" customFormat="1" ht="14.45" customHeight="1">
      <c r="A103" s="36"/>
      <c r="B103" s="37"/>
      <c r="C103" s="180" t="s">
        <v>218</v>
      </c>
      <c r="D103" s="180" t="s">
        <v>171</v>
      </c>
      <c r="E103" s="181" t="s">
        <v>3698</v>
      </c>
      <c r="F103" s="182" t="s">
        <v>3699</v>
      </c>
      <c r="G103" s="183" t="s">
        <v>2739</v>
      </c>
      <c r="H103" s="184">
        <v>1</v>
      </c>
      <c r="I103" s="185"/>
      <c r="J103" s="186">
        <f t="shared" si="0"/>
        <v>0</v>
      </c>
      <c r="K103" s="182" t="s">
        <v>19</v>
      </c>
      <c r="L103" s="41"/>
      <c r="M103" s="187" t="s">
        <v>19</v>
      </c>
      <c r="N103" s="188" t="s">
        <v>44</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176</v>
      </c>
      <c r="AT103" s="191" t="s">
        <v>171</v>
      </c>
      <c r="AU103" s="191" t="s">
        <v>80</v>
      </c>
      <c r="AY103" s="19" t="s">
        <v>169</v>
      </c>
      <c r="BE103" s="192">
        <f t="shared" si="4"/>
        <v>0</v>
      </c>
      <c r="BF103" s="192">
        <f t="shared" si="5"/>
        <v>0</v>
      </c>
      <c r="BG103" s="192">
        <f t="shared" si="6"/>
        <v>0</v>
      </c>
      <c r="BH103" s="192">
        <f t="shared" si="7"/>
        <v>0</v>
      </c>
      <c r="BI103" s="192">
        <f t="shared" si="8"/>
        <v>0</v>
      </c>
      <c r="BJ103" s="19" t="s">
        <v>88</v>
      </c>
      <c r="BK103" s="192">
        <f t="shared" si="9"/>
        <v>0</v>
      </c>
      <c r="BL103" s="19" t="s">
        <v>176</v>
      </c>
      <c r="BM103" s="191" t="s">
        <v>266</v>
      </c>
    </row>
    <row r="104" spans="1:65" s="2" customFormat="1" ht="14.45" customHeight="1">
      <c r="A104" s="36"/>
      <c r="B104" s="37"/>
      <c r="C104" s="180" t="s">
        <v>222</v>
      </c>
      <c r="D104" s="180" t="s">
        <v>171</v>
      </c>
      <c r="E104" s="181" t="s">
        <v>3700</v>
      </c>
      <c r="F104" s="182" t="s">
        <v>3701</v>
      </c>
      <c r="G104" s="183" t="s">
        <v>2739</v>
      </c>
      <c r="H104" s="184">
        <v>1</v>
      </c>
      <c r="I104" s="185"/>
      <c r="J104" s="186">
        <f t="shared" si="0"/>
        <v>0</v>
      </c>
      <c r="K104" s="182" t="s">
        <v>19</v>
      </c>
      <c r="L104" s="41"/>
      <c r="M104" s="187" t="s">
        <v>19</v>
      </c>
      <c r="N104" s="188" t="s">
        <v>44</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176</v>
      </c>
      <c r="AT104" s="191" t="s">
        <v>171</v>
      </c>
      <c r="AU104" s="191" t="s">
        <v>80</v>
      </c>
      <c r="AY104" s="19" t="s">
        <v>169</v>
      </c>
      <c r="BE104" s="192">
        <f t="shared" si="4"/>
        <v>0</v>
      </c>
      <c r="BF104" s="192">
        <f t="shared" si="5"/>
        <v>0</v>
      </c>
      <c r="BG104" s="192">
        <f t="shared" si="6"/>
        <v>0</v>
      </c>
      <c r="BH104" s="192">
        <f t="shared" si="7"/>
        <v>0</v>
      </c>
      <c r="BI104" s="192">
        <f t="shared" si="8"/>
        <v>0</v>
      </c>
      <c r="BJ104" s="19" t="s">
        <v>88</v>
      </c>
      <c r="BK104" s="192">
        <f t="shared" si="9"/>
        <v>0</v>
      </c>
      <c r="BL104" s="19" t="s">
        <v>176</v>
      </c>
      <c r="BM104" s="191" t="s">
        <v>275</v>
      </c>
    </row>
    <row r="105" spans="1:65" s="2" customFormat="1" ht="14.45" customHeight="1">
      <c r="A105" s="36"/>
      <c r="B105" s="37"/>
      <c r="C105" s="180" t="s">
        <v>227</v>
      </c>
      <c r="D105" s="180" t="s">
        <v>171</v>
      </c>
      <c r="E105" s="181" t="s">
        <v>3702</v>
      </c>
      <c r="F105" s="182" t="s">
        <v>3571</v>
      </c>
      <c r="G105" s="183" t="s">
        <v>3572</v>
      </c>
      <c r="H105" s="184">
        <v>1</v>
      </c>
      <c r="I105" s="185"/>
      <c r="J105" s="186">
        <f t="shared" si="0"/>
        <v>0</v>
      </c>
      <c r="K105" s="182" t="s">
        <v>19</v>
      </c>
      <c r="L105" s="41"/>
      <c r="M105" s="187" t="s">
        <v>19</v>
      </c>
      <c r="N105" s="188" t="s">
        <v>44</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176</v>
      </c>
      <c r="AT105" s="191" t="s">
        <v>171</v>
      </c>
      <c r="AU105" s="191" t="s">
        <v>80</v>
      </c>
      <c r="AY105" s="19" t="s">
        <v>169</v>
      </c>
      <c r="BE105" s="192">
        <f t="shared" si="4"/>
        <v>0</v>
      </c>
      <c r="BF105" s="192">
        <f t="shared" si="5"/>
        <v>0</v>
      </c>
      <c r="BG105" s="192">
        <f t="shared" si="6"/>
        <v>0</v>
      </c>
      <c r="BH105" s="192">
        <f t="shared" si="7"/>
        <v>0</v>
      </c>
      <c r="BI105" s="192">
        <f t="shared" si="8"/>
        <v>0</v>
      </c>
      <c r="BJ105" s="19" t="s">
        <v>88</v>
      </c>
      <c r="BK105" s="192">
        <f t="shared" si="9"/>
        <v>0</v>
      </c>
      <c r="BL105" s="19" t="s">
        <v>176</v>
      </c>
      <c r="BM105" s="191" t="s">
        <v>284</v>
      </c>
    </row>
    <row r="106" spans="1:65" s="2" customFormat="1" ht="14.45" customHeight="1">
      <c r="A106" s="36"/>
      <c r="B106" s="37"/>
      <c r="C106" s="180" t="s">
        <v>235</v>
      </c>
      <c r="D106" s="180" t="s">
        <v>171</v>
      </c>
      <c r="E106" s="181" t="s">
        <v>3581</v>
      </c>
      <c r="F106" s="182" t="s">
        <v>3582</v>
      </c>
      <c r="G106" s="183" t="s">
        <v>2722</v>
      </c>
      <c r="H106" s="184">
        <v>6</v>
      </c>
      <c r="I106" s="185"/>
      <c r="J106" s="186">
        <f t="shared" si="0"/>
        <v>0</v>
      </c>
      <c r="K106" s="182" t="s">
        <v>19</v>
      </c>
      <c r="L106" s="41"/>
      <c r="M106" s="187" t="s">
        <v>19</v>
      </c>
      <c r="N106" s="188" t="s">
        <v>44</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176</v>
      </c>
      <c r="AT106" s="191" t="s">
        <v>171</v>
      </c>
      <c r="AU106" s="191" t="s">
        <v>80</v>
      </c>
      <c r="AY106" s="19" t="s">
        <v>169</v>
      </c>
      <c r="BE106" s="192">
        <f t="shared" si="4"/>
        <v>0</v>
      </c>
      <c r="BF106" s="192">
        <f t="shared" si="5"/>
        <v>0</v>
      </c>
      <c r="BG106" s="192">
        <f t="shared" si="6"/>
        <v>0</v>
      </c>
      <c r="BH106" s="192">
        <f t="shared" si="7"/>
        <v>0</v>
      </c>
      <c r="BI106" s="192">
        <f t="shared" si="8"/>
        <v>0</v>
      </c>
      <c r="BJ106" s="19" t="s">
        <v>88</v>
      </c>
      <c r="BK106" s="192">
        <f t="shared" si="9"/>
        <v>0</v>
      </c>
      <c r="BL106" s="19" t="s">
        <v>176</v>
      </c>
      <c r="BM106" s="191" t="s">
        <v>292</v>
      </c>
    </row>
    <row r="107" spans="1:65" s="2" customFormat="1" ht="14.45" customHeight="1">
      <c r="A107" s="36"/>
      <c r="B107" s="37"/>
      <c r="C107" s="180" t="s">
        <v>242</v>
      </c>
      <c r="D107" s="180" t="s">
        <v>171</v>
      </c>
      <c r="E107" s="181" t="s">
        <v>3703</v>
      </c>
      <c r="F107" s="182" t="s">
        <v>3584</v>
      </c>
      <c r="G107" s="183" t="s">
        <v>3572</v>
      </c>
      <c r="H107" s="184">
        <v>1</v>
      </c>
      <c r="I107" s="185"/>
      <c r="J107" s="186">
        <f t="shared" si="0"/>
        <v>0</v>
      </c>
      <c r="K107" s="182" t="s">
        <v>19</v>
      </c>
      <c r="L107" s="41"/>
      <c r="M107" s="187" t="s">
        <v>19</v>
      </c>
      <c r="N107" s="188" t="s">
        <v>44</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176</v>
      </c>
      <c r="AT107" s="191" t="s">
        <v>171</v>
      </c>
      <c r="AU107" s="191" t="s">
        <v>80</v>
      </c>
      <c r="AY107" s="19" t="s">
        <v>169</v>
      </c>
      <c r="BE107" s="192">
        <f t="shared" si="4"/>
        <v>0</v>
      </c>
      <c r="BF107" s="192">
        <f t="shared" si="5"/>
        <v>0</v>
      </c>
      <c r="BG107" s="192">
        <f t="shared" si="6"/>
        <v>0</v>
      </c>
      <c r="BH107" s="192">
        <f t="shared" si="7"/>
        <v>0</v>
      </c>
      <c r="BI107" s="192">
        <f t="shared" si="8"/>
        <v>0</v>
      </c>
      <c r="BJ107" s="19" t="s">
        <v>88</v>
      </c>
      <c r="BK107" s="192">
        <f t="shared" si="9"/>
        <v>0</v>
      </c>
      <c r="BL107" s="19" t="s">
        <v>176</v>
      </c>
      <c r="BM107" s="191" t="s">
        <v>301</v>
      </c>
    </row>
    <row r="108" spans="1:65" s="2" customFormat="1" ht="14.45" customHeight="1">
      <c r="A108" s="36"/>
      <c r="B108" s="37"/>
      <c r="C108" s="180" t="s">
        <v>8</v>
      </c>
      <c r="D108" s="180" t="s">
        <v>171</v>
      </c>
      <c r="E108" s="181" t="s">
        <v>3704</v>
      </c>
      <c r="F108" s="182" t="s">
        <v>3586</v>
      </c>
      <c r="G108" s="183" t="s">
        <v>3572</v>
      </c>
      <c r="H108" s="184">
        <v>1</v>
      </c>
      <c r="I108" s="185"/>
      <c r="J108" s="186">
        <f t="shared" si="0"/>
        <v>0</v>
      </c>
      <c r="K108" s="182" t="s">
        <v>19</v>
      </c>
      <c r="L108" s="41"/>
      <c r="M108" s="261" t="s">
        <v>19</v>
      </c>
      <c r="N108" s="262" t="s">
        <v>44</v>
      </c>
      <c r="O108" s="222"/>
      <c r="P108" s="263">
        <f t="shared" si="1"/>
        <v>0</v>
      </c>
      <c r="Q108" s="263">
        <v>0</v>
      </c>
      <c r="R108" s="263">
        <f t="shared" si="2"/>
        <v>0</v>
      </c>
      <c r="S108" s="263">
        <v>0</v>
      </c>
      <c r="T108" s="264">
        <f t="shared" si="3"/>
        <v>0</v>
      </c>
      <c r="U108" s="36"/>
      <c r="V108" s="36"/>
      <c r="W108" s="36"/>
      <c r="X108" s="36"/>
      <c r="Y108" s="36"/>
      <c r="Z108" s="36"/>
      <c r="AA108" s="36"/>
      <c r="AB108" s="36"/>
      <c r="AC108" s="36"/>
      <c r="AD108" s="36"/>
      <c r="AE108" s="36"/>
      <c r="AR108" s="191" t="s">
        <v>176</v>
      </c>
      <c r="AT108" s="191" t="s">
        <v>171</v>
      </c>
      <c r="AU108" s="191" t="s">
        <v>80</v>
      </c>
      <c r="AY108" s="19" t="s">
        <v>169</v>
      </c>
      <c r="BE108" s="192">
        <f t="shared" si="4"/>
        <v>0</v>
      </c>
      <c r="BF108" s="192">
        <f t="shared" si="5"/>
        <v>0</v>
      </c>
      <c r="BG108" s="192">
        <f t="shared" si="6"/>
        <v>0</v>
      </c>
      <c r="BH108" s="192">
        <f t="shared" si="7"/>
        <v>0</v>
      </c>
      <c r="BI108" s="192">
        <f t="shared" si="8"/>
        <v>0</v>
      </c>
      <c r="BJ108" s="19" t="s">
        <v>88</v>
      </c>
      <c r="BK108" s="192">
        <f t="shared" si="9"/>
        <v>0</v>
      </c>
      <c r="BL108" s="19" t="s">
        <v>176</v>
      </c>
      <c r="BM108" s="191" t="s">
        <v>314</v>
      </c>
    </row>
    <row r="109" spans="1:65" s="2" customFormat="1" ht="6.95" customHeight="1">
      <c r="A109" s="36"/>
      <c r="B109" s="49"/>
      <c r="C109" s="50"/>
      <c r="D109" s="50"/>
      <c r="E109" s="50"/>
      <c r="F109" s="50"/>
      <c r="G109" s="50"/>
      <c r="H109" s="50"/>
      <c r="I109" s="50"/>
      <c r="J109" s="50"/>
      <c r="K109" s="50"/>
      <c r="L109" s="41"/>
      <c r="M109" s="36"/>
      <c r="O109" s="36"/>
      <c r="P109" s="36"/>
      <c r="Q109" s="36"/>
      <c r="R109" s="36"/>
      <c r="S109" s="36"/>
      <c r="T109" s="36"/>
      <c r="U109" s="36"/>
      <c r="V109" s="36"/>
      <c r="W109" s="36"/>
      <c r="X109" s="36"/>
      <c r="Y109" s="36"/>
      <c r="Z109" s="36"/>
      <c r="AA109" s="36"/>
      <c r="AB109" s="36"/>
      <c r="AC109" s="36"/>
      <c r="AD109" s="36"/>
      <c r="AE109" s="36"/>
    </row>
  </sheetData>
  <sheetProtection algorithmName="SHA-512" hashValue="kvfrlri/tyOzMmhHz8xUfeXXmLvNT/akvcS7Jch6QbuYIaoXLcosXmylriTXJ7JM7x3koC6J8FtB93QsFqehig==" saltValue="8ofQ4E82yHBN8/jI2g/UpTBFQH2VnSTd8CXZpmTb7yMR/8/E9X3QVCkQGeGKVIjs9hNXDP8UcUW1tbHbN9/tFQ==" spinCount="100000" sheet="1" objects="1" scenarios="1" formatColumns="0" formatRows="0" autoFilter="0"/>
  <autoFilter ref="C91:K108" xr:uid="{00000000-0009-0000-0000-00000B000000}"/>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92"/>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122</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s="1" customFormat="1" ht="12" customHeight="1">
      <c r="B8" s="22"/>
      <c r="D8" s="114" t="s">
        <v>145</v>
      </c>
      <c r="L8" s="22"/>
    </row>
    <row r="9" spans="1:46" s="2" customFormat="1" ht="16.5" customHeight="1">
      <c r="A9" s="36"/>
      <c r="B9" s="41"/>
      <c r="C9" s="36"/>
      <c r="D9" s="36"/>
      <c r="E9" s="405" t="s">
        <v>388</v>
      </c>
      <c r="F9" s="408"/>
      <c r="G9" s="408"/>
      <c r="H9" s="408"/>
      <c r="I9" s="36"/>
      <c r="J9" s="36"/>
      <c r="K9" s="36"/>
      <c r="L9" s="115"/>
      <c r="S9" s="36"/>
      <c r="T9" s="36"/>
      <c r="U9" s="36"/>
      <c r="V9" s="36"/>
      <c r="W9" s="36"/>
      <c r="X9" s="36"/>
      <c r="Y9" s="36"/>
      <c r="Z9" s="36"/>
      <c r="AA9" s="36"/>
      <c r="AB9" s="36"/>
      <c r="AC9" s="36"/>
      <c r="AD9" s="36"/>
      <c r="AE9" s="36"/>
    </row>
    <row r="10" spans="1:46" s="2" customFormat="1" ht="12" customHeight="1">
      <c r="A10" s="36"/>
      <c r="B10" s="41"/>
      <c r="C10" s="36"/>
      <c r="D10" s="114" t="s">
        <v>389</v>
      </c>
      <c r="E10" s="36"/>
      <c r="F10" s="36"/>
      <c r="G10" s="36"/>
      <c r="H10" s="36"/>
      <c r="I10" s="36"/>
      <c r="J10" s="36"/>
      <c r="K10" s="36"/>
      <c r="L10" s="115"/>
      <c r="S10" s="36"/>
      <c r="T10" s="36"/>
      <c r="U10" s="36"/>
      <c r="V10" s="36"/>
      <c r="W10" s="36"/>
      <c r="X10" s="36"/>
      <c r="Y10" s="36"/>
      <c r="Z10" s="36"/>
      <c r="AA10" s="36"/>
      <c r="AB10" s="36"/>
      <c r="AC10" s="36"/>
      <c r="AD10" s="36"/>
      <c r="AE10" s="36"/>
    </row>
    <row r="11" spans="1:46" s="2" customFormat="1" ht="16.5" customHeight="1">
      <c r="A11" s="36"/>
      <c r="B11" s="41"/>
      <c r="C11" s="36"/>
      <c r="D11" s="36"/>
      <c r="E11" s="407" t="s">
        <v>3705</v>
      </c>
      <c r="F11" s="408"/>
      <c r="G11" s="408"/>
      <c r="H11" s="408"/>
      <c r="I11" s="36"/>
      <c r="J11" s="36"/>
      <c r="K11" s="36"/>
      <c r="L11" s="115"/>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46"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46" s="2" customFormat="1" ht="12" customHeight="1">
      <c r="A14" s="36"/>
      <c r="B14" s="41"/>
      <c r="C14" s="36"/>
      <c r="D14" s="114" t="s">
        <v>21</v>
      </c>
      <c r="E14" s="36"/>
      <c r="F14" s="105" t="s">
        <v>22</v>
      </c>
      <c r="G14" s="36"/>
      <c r="H14" s="36"/>
      <c r="I14" s="114" t="s">
        <v>23</v>
      </c>
      <c r="J14" s="116" t="str">
        <f>'Rekapitulace stavby'!AN8</f>
        <v>10. 11. 2020</v>
      </c>
      <c r="K14" s="36"/>
      <c r="L14" s="115"/>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46"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9" t="str">
        <f>'Rekapitulace stavby'!E14</f>
        <v>Vyplň údaj</v>
      </c>
      <c r="F20" s="410"/>
      <c r="G20" s="410"/>
      <c r="H20" s="410"/>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32</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83.25" customHeight="1">
      <c r="A29" s="117"/>
      <c r="B29" s="118"/>
      <c r="C29" s="117"/>
      <c r="D29" s="117"/>
      <c r="E29" s="411" t="s">
        <v>37</v>
      </c>
      <c r="F29" s="411"/>
      <c r="G29" s="411"/>
      <c r="H29" s="411"/>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ROUND(J87, 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ROUND((SUM(BE87:BE91)),  2)</f>
        <v>0</v>
      </c>
      <c r="G35" s="36"/>
      <c r="H35" s="36"/>
      <c r="I35" s="126">
        <v>0.21</v>
      </c>
      <c r="J35" s="125">
        <f>ROUND(((SUM(BE87:BE91))*I35),  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ROUND((SUM(BF87:BF91)),  2)</f>
        <v>0</v>
      </c>
      <c r="G36" s="36"/>
      <c r="H36" s="36"/>
      <c r="I36" s="126">
        <v>0.15</v>
      </c>
      <c r="J36" s="125">
        <f>ROUND(((SUM(BF87:BF91))*I36),  2)</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45</v>
      </c>
      <c r="F37" s="125">
        <f>ROUND((SUM(BG87:BG91)),  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46</v>
      </c>
      <c r="F38" s="125">
        <f>ROUND((SUM(BH87:BH91)),  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47</v>
      </c>
      <c r="F39" s="125">
        <f>ROUND((SUM(BI87:BI91)),  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412" t="str">
        <f>E7</f>
        <v>Výstavba bytů U Náhonu – Šenov u Nového Jičína</v>
      </c>
      <c r="F50" s="413"/>
      <c r="G50" s="413"/>
      <c r="H50" s="413"/>
      <c r="I50" s="38"/>
      <c r="J50" s="38"/>
      <c r="K50" s="38"/>
      <c r="L50" s="115"/>
      <c r="S50" s="36"/>
      <c r="T50" s="36"/>
      <c r="U50" s="36"/>
      <c r="V50" s="36"/>
      <c r="W50" s="36"/>
      <c r="X50" s="36"/>
      <c r="Y50" s="36"/>
      <c r="Z50" s="36"/>
      <c r="AA50" s="36"/>
      <c r="AB50" s="36"/>
      <c r="AC50" s="36"/>
      <c r="AD50" s="36"/>
      <c r="AE50" s="36"/>
    </row>
    <row r="51" spans="1:47" s="1" customFormat="1" ht="12" customHeight="1">
      <c r="B51" s="23"/>
      <c r="C51" s="31" t="s">
        <v>145</v>
      </c>
      <c r="D51" s="24"/>
      <c r="E51" s="24"/>
      <c r="F51" s="24"/>
      <c r="G51" s="24"/>
      <c r="H51" s="24"/>
      <c r="I51" s="24"/>
      <c r="J51" s="24"/>
      <c r="K51" s="24"/>
      <c r="L51" s="22"/>
    </row>
    <row r="52" spans="1:47" s="2" customFormat="1" ht="16.5" customHeight="1">
      <c r="A52" s="36"/>
      <c r="B52" s="37"/>
      <c r="C52" s="38"/>
      <c r="D52" s="38"/>
      <c r="E52" s="412" t="s">
        <v>388</v>
      </c>
      <c r="F52" s="414"/>
      <c r="G52" s="414"/>
      <c r="H52" s="414"/>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389</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65" t="str">
        <f>E11</f>
        <v>D.2 - Výtah</v>
      </c>
      <c r="F54" s="414"/>
      <c r="G54" s="414"/>
      <c r="H54" s="414"/>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21</v>
      </c>
      <c r="D56" s="38"/>
      <c r="E56" s="38"/>
      <c r="F56" s="29" t="str">
        <f>F14</f>
        <v>Šenov u Nového Jičína</v>
      </c>
      <c r="G56" s="38"/>
      <c r="H56" s="38"/>
      <c r="I56" s="31" t="s">
        <v>23</v>
      </c>
      <c r="J56" s="61" t="str">
        <f>IF(J14="","",J14)</f>
        <v>10. 11. 2020</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25</v>
      </c>
      <c r="D58" s="38"/>
      <c r="E58" s="38"/>
      <c r="F58" s="29" t="str">
        <f>E17</f>
        <v>Obec Šenov u Nového Jičína</v>
      </c>
      <c r="G58" s="38"/>
      <c r="H58" s="38"/>
      <c r="I58" s="31" t="s">
        <v>31</v>
      </c>
      <c r="J58" s="34" t="str">
        <f>E23</f>
        <v>Ing. Miroslav Havlásek</v>
      </c>
      <c r="K58" s="38"/>
      <c r="L58" s="115"/>
      <c r="S58" s="36"/>
      <c r="T58" s="36"/>
      <c r="U58" s="36"/>
      <c r="V58" s="36"/>
      <c r="W58" s="36"/>
      <c r="X58" s="36"/>
      <c r="Y58" s="36"/>
      <c r="Z58" s="36"/>
      <c r="AA58" s="36"/>
      <c r="AB58" s="36"/>
      <c r="AC58" s="36"/>
      <c r="AD58" s="36"/>
      <c r="AE58" s="36"/>
    </row>
    <row r="59" spans="1:47"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148</v>
      </c>
      <c r="D61" s="139"/>
      <c r="E61" s="139"/>
      <c r="F61" s="139"/>
      <c r="G61" s="139"/>
      <c r="H61" s="139"/>
      <c r="I61" s="139"/>
      <c r="J61" s="140" t="s">
        <v>149</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J87</f>
        <v>0</v>
      </c>
      <c r="K63" s="38"/>
      <c r="L63" s="115"/>
      <c r="S63" s="36"/>
      <c r="T63" s="36"/>
      <c r="U63" s="36"/>
      <c r="V63" s="36"/>
      <c r="W63" s="36"/>
      <c r="X63" s="36"/>
      <c r="Y63" s="36"/>
      <c r="Z63" s="36"/>
      <c r="AA63" s="36"/>
      <c r="AB63" s="36"/>
      <c r="AC63" s="36"/>
      <c r="AD63" s="36"/>
      <c r="AE63" s="36"/>
      <c r="AU63" s="19" t="s">
        <v>150</v>
      </c>
    </row>
    <row r="64" spans="1:47" s="9" customFormat="1" ht="24.95" customHeight="1">
      <c r="B64" s="142"/>
      <c r="C64" s="143"/>
      <c r="D64" s="144" t="s">
        <v>2790</v>
      </c>
      <c r="E64" s="145"/>
      <c r="F64" s="145"/>
      <c r="G64" s="145"/>
      <c r="H64" s="145"/>
      <c r="I64" s="145"/>
      <c r="J64" s="146">
        <f>J88</f>
        <v>0</v>
      </c>
      <c r="K64" s="143"/>
      <c r="L64" s="147"/>
    </row>
    <row r="65" spans="1:31" s="10" customFormat="1" ht="19.899999999999999" customHeight="1">
      <c r="B65" s="148"/>
      <c r="C65" s="99"/>
      <c r="D65" s="149" t="s">
        <v>3706</v>
      </c>
      <c r="E65" s="150"/>
      <c r="F65" s="150"/>
      <c r="G65" s="150"/>
      <c r="H65" s="150"/>
      <c r="I65" s="150"/>
      <c r="J65" s="151">
        <f>J89</f>
        <v>0</v>
      </c>
      <c r="K65" s="99"/>
      <c r="L65" s="152"/>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154</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412" t="str">
        <f>E7</f>
        <v>Výstavba bytů U Náhonu – Šenov u Nového Jičína</v>
      </c>
      <c r="F75" s="413"/>
      <c r="G75" s="413"/>
      <c r="H75" s="413"/>
      <c r="I75" s="38"/>
      <c r="J75" s="38"/>
      <c r="K75" s="38"/>
      <c r="L75" s="115"/>
      <c r="S75" s="36"/>
      <c r="T75" s="36"/>
      <c r="U75" s="36"/>
      <c r="V75" s="36"/>
      <c r="W75" s="36"/>
      <c r="X75" s="36"/>
      <c r="Y75" s="36"/>
      <c r="Z75" s="36"/>
      <c r="AA75" s="36"/>
      <c r="AB75" s="36"/>
      <c r="AC75" s="36"/>
      <c r="AD75" s="36"/>
      <c r="AE75" s="36"/>
    </row>
    <row r="76" spans="1:31" s="1" customFormat="1" ht="12" customHeight="1">
      <c r="B76" s="23"/>
      <c r="C76" s="31" t="s">
        <v>145</v>
      </c>
      <c r="D76" s="24"/>
      <c r="E76" s="24"/>
      <c r="F76" s="24"/>
      <c r="G76" s="24"/>
      <c r="H76" s="24"/>
      <c r="I76" s="24"/>
      <c r="J76" s="24"/>
      <c r="K76" s="24"/>
      <c r="L76" s="22"/>
    </row>
    <row r="77" spans="1:31" s="2" customFormat="1" ht="16.5" customHeight="1">
      <c r="A77" s="36"/>
      <c r="B77" s="37"/>
      <c r="C77" s="38"/>
      <c r="D77" s="38"/>
      <c r="E77" s="412" t="s">
        <v>388</v>
      </c>
      <c r="F77" s="414"/>
      <c r="G77" s="414"/>
      <c r="H77" s="414"/>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389</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65" t="str">
        <f>E11</f>
        <v>D.2 - Výtah</v>
      </c>
      <c r="F79" s="414"/>
      <c r="G79" s="414"/>
      <c r="H79" s="414"/>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65" s="2" customFormat="1" ht="12" customHeight="1">
      <c r="A81" s="36"/>
      <c r="B81" s="37"/>
      <c r="C81" s="31" t="s">
        <v>21</v>
      </c>
      <c r="D81" s="38"/>
      <c r="E81" s="38"/>
      <c r="F81" s="29" t="str">
        <f>F14</f>
        <v>Šenov u Nového Jičína</v>
      </c>
      <c r="G81" s="38"/>
      <c r="H81" s="38"/>
      <c r="I81" s="31" t="s">
        <v>23</v>
      </c>
      <c r="J81" s="61" t="str">
        <f>IF(J14="","",J14)</f>
        <v>10. 11. 2020</v>
      </c>
      <c r="K81" s="38"/>
      <c r="L81" s="115"/>
      <c r="S81" s="36"/>
      <c r="T81" s="36"/>
      <c r="U81" s="36"/>
      <c r="V81" s="36"/>
      <c r="W81" s="36"/>
      <c r="X81" s="36"/>
      <c r="Y81" s="36"/>
      <c r="Z81" s="36"/>
      <c r="AA81" s="36"/>
      <c r="AB81" s="36"/>
      <c r="AC81" s="36"/>
      <c r="AD81" s="36"/>
      <c r="AE81" s="36"/>
    </row>
    <row r="82" spans="1:65"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65" s="2" customFormat="1" ht="25.7" customHeight="1">
      <c r="A83" s="36"/>
      <c r="B83" s="37"/>
      <c r="C83" s="31" t="s">
        <v>25</v>
      </c>
      <c r="D83" s="38"/>
      <c r="E83" s="38"/>
      <c r="F83" s="29" t="str">
        <f>E17</f>
        <v>Obec Šenov u Nového Jičína</v>
      </c>
      <c r="G83" s="38"/>
      <c r="H83" s="38"/>
      <c r="I83" s="31" t="s">
        <v>31</v>
      </c>
      <c r="J83" s="34" t="str">
        <f>E23</f>
        <v>Ing. Miroslav Havlásek</v>
      </c>
      <c r="K83" s="38"/>
      <c r="L83" s="115"/>
      <c r="S83" s="36"/>
      <c r="T83" s="36"/>
      <c r="U83" s="36"/>
      <c r="V83" s="36"/>
      <c r="W83" s="36"/>
      <c r="X83" s="36"/>
      <c r="Y83" s="36"/>
      <c r="Z83" s="36"/>
      <c r="AA83" s="36"/>
      <c r="AB83" s="36"/>
      <c r="AC83" s="36"/>
      <c r="AD83" s="36"/>
      <c r="AE83" s="36"/>
    </row>
    <row r="84" spans="1:65" s="2" customFormat="1" ht="15.2" customHeight="1">
      <c r="A84" s="36"/>
      <c r="B84" s="37"/>
      <c r="C84" s="31" t="s">
        <v>29</v>
      </c>
      <c r="D84" s="38"/>
      <c r="E84" s="38"/>
      <c r="F84" s="29" t="str">
        <f>IF(E20="","",E20)</f>
        <v>Vyplň údaj</v>
      </c>
      <c r="G84" s="38"/>
      <c r="H84" s="38"/>
      <c r="I84" s="31" t="s">
        <v>34</v>
      </c>
      <c r="J84" s="34" t="str">
        <f>E26</f>
        <v xml:space="preserve"> </v>
      </c>
      <c r="K84" s="38"/>
      <c r="L84" s="115"/>
      <c r="S84" s="36"/>
      <c r="T84" s="36"/>
      <c r="U84" s="36"/>
      <c r="V84" s="36"/>
      <c r="W84" s="36"/>
      <c r="X84" s="36"/>
      <c r="Y84" s="36"/>
      <c r="Z84" s="36"/>
      <c r="AA84" s="36"/>
      <c r="AB84" s="36"/>
      <c r="AC84" s="36"/>
      <c r="AD84" s="36"/>
      <c r="AE84" s="36"/>
    </row>
    <row r="85" spans="1:65"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11" customFormat="1" ht="29.25" customHeight="1">
      <c r="A86" s="153"/>
      <c r="B86" s="154"/>
      <c r="C86" s="155" t="s">
        <v>155</v>
      </c>
      <c r="D86" s="156" t="s">
        <v>57</v>
      </c>
      <c r="E86" s="156" t="s">
        <v>53</v>
      </c>
      <c r="F86" s="156" t="s">
        <v>54</v>
      </c>
      <c r="G86" s="156" t="s">
        <v>156</v>
      </c>
      <c r="H86" s="156" t="s">
        <v>157</v>
      </c>
      <c r="I86" s="156" t="s">
        <v>158</v>
      </c>
      <c r="J86" s="156" t="s">
        <v>149</v>
      </c>
      <c r="K86" s="157" t="s">
        <v>159</v>
      </c>
      <c r="L86" s="158"/>
      <c r="M86" s="70" t="s">
        <v>19</v>
      </c>
      <c r="N86" s="71" t="s">
        <v>42</v>
      </c>
      <c r="O86" s="71" t="s">
        <v>160</v>
      </c>
      <c r="P86" s="71" t="s">
        <v>161</v>
      </c>
      <c r="Q86" s="71" t="s">
        <v>162</v>
      </c>
      <c r="R86" s="71" t="s">
        <v>163</v>
      </c>
      <c r="S86" s="71" t="s">
        <v>164</v>
      </c>
      <c r="T86" s="72" t="s">
        <v>165</v>
      </c>
      <c r="U86" s="153"/>
      <c r="V86" s="153"/>
      <c r="W86" s="153"/>
      <c r="X86" s="153"/>
      <c r="Y86" s="153"/>
      <c r="Z86" s="153"/>
      <c r="AA86" s="153"/>
      <c r="AB86" s="153"/>
      <c r="AC86" s="153"/>
      <c r="AD86" s="153"/>
      <c r="AE86" s="153"/>
    </row>
    <row r="87" spans="1:65" s="2" customFormat="1" ht="22.9" customHeight="1">
      <c r="A87" s="36"/>
      <c r="B87" s="37"/>
      <c r="C87" s="77" t="s">
        <v>166</v>
      </c>
      <c r="D87" s="38"/>
      <c r="E87" s="38"/>
      <c r="F87" s="38"/>
      <c r="G87" s="38"/>
      <c r="H87" s="38"/>
      <c r="I87" s="38"/>
      <c r="J87" s="159">
        <f>BK87</f>
        <v>0</v>
      </c>
      <c r="K87" s="38"/>
      <c r="L87" s="41"/>
      <c r="M87" s="73"/>
      <c r="N87" s="160"/>
      <c r="O87" s="74"/>
      <c r="P87" s="161">
        <f>P88</f>
        <v>0</v>
      </c>
      <c r="Q87" s="74"/>
      <c r="R87" s="161">
        <f>R88</f>
        <v>0</v>
      </c>
      <c r="S87" s="74"/>
      <c r="T87" s="162">
        <f>T88</f>
        <v>0</v>
      </c>
      <c r="U87" s="36"/>
      <c r="V87" s="36"/>
      <c r="W87" s="36"/>
      <c r="X87" s="36"/>
      <c r="Y87" s="36"/>
      <c r="Z87" s="36"/>
      <c r="AA87" s="36"/>
      <c r="AB87" s="36"/>
      <c r="AC87" s="36"/>
      <c r="AD87" s="36"/>
      <c r="AE87" s="36"/>
      <c r="AT87" s="19" t="s">
        <v>71</v>
      </c>
      <c r="AU87" s="19" t="s">
        <v>150</v>
      </c>
      <c r="BK87" s="163">
        <f>BK88</f>
        <v>0</v>
      </c>
    </row>
    <row r="88" spans="1:65" s="12" customFormat="1" ht="25.9" customHeight="1">
      <c r="B88" s="164"/>
      <c r="C88" s="165"/>
      <c r="D88" s="166" t="s">
        <v>71</v>
      </c>
      <c r="E88" s="167" t="s">
        <v>456</v>
      </c>
      <c r="F88" s="167" t="s">
        <v>2803</v>
      </c>
      <c r="G88" s="165"/>
      <c r="H88" s="165"/>
      <c r="I88" s="168"/>
      <c r="J88" s="169">
        <f>BK88</f>
        <v>0</v>
      </c>
      <c r="K88" s="165"/>
      <c r="L88" s="170"/>
      <c r="M88" s="171"/>
      <c r="N88" s="172"/>
      <c r="O88" s="172"/>
      <c r="P88" s="173">
        <f>P89</f>
        <v>0</v>
      </c>
      <c r="Q88" s="172"/>
      <c r="R88" s="173">
        <f>R89</f>
        <v>0</v>
      </c>
      <c r="S88" s="172"/>
      <c r="T88" s="174">
        <f>T89</f>
        <v>0</v>
      </c>
      <c r="AR88" s="175" t="s">
        <v>107</v>
      </c>
      <c r="AT88" s="176" t="s">
        <v>71</v>
      </c>
      <c r="AU88" s="176" t="s">
        <v>72</v>
      </c>
      <c r="AY88" s="175" t="s">
        <v>169</v>
      </c>
      <c r="BK88" s="177">
        <f>BK89</f>
        <v>0</v>
      </c>
    </row>
    <row r="89" spans="1:65" s="12" customFormat="1" ht="22.9" customHeight="1">
      <c r="B89" s="164"/>
      <c r="C89" s="165"/>
      <c r="D89" s="166" t="s">
        <v>71</v>
      </c>
      <c r="E89" s="178" t="s">
        <v>3707</v>
      </c>
      <c r="F89" s="178" t="s">
        <v>3708</v>
      </c>
      <c r="G89" s="165"/>
      <c r="H89" s="165"/>
      <c r="I89" s="168"/>
      <c r="J89" s="179">
        <f>BK89</f>
        <v>0</v>
      </c>
      <c r="K89" s="165"/>
      <c r="L89" s="170"/>
      <c r="M89" s="171"/>
      <c r="N89" s="172"/>
      <c r="O89" s="172"/>
      <c r="P89" s="173">
        <f>SUM(P90:P91)</f>
        <v>0</v>
      </c>
      <c r="Q89" s="172"/>
      <c r="R89" s="173">
        <f>SUM(R90:R91)</f>
        <v>0</v>
      </c>
      <c r="S89" s="172"/>
      <c r="T89" s="174">
        <f>SUM(T90:T91)</f>
        <v>0</v>
      </c>
      <c r="AR89" s="175" t="s">
        <v>107</v>
      </c>
      <c r="AT89" s="176" t="s">
        <v>71</v>
      </c>
      <c r="AU89" s="176" t="s">
        <v>80</v>
      </c>
      <c r="AY89" s="175" t="s">
        <v>169</v>
      </c>
      <c r="BK89" s="177">
        <f>SUM(BK90:BK91)</f>
        <v>0</v>
      </c>
    </row>
    <row r="90" spans="1:65" s="2" customFormat="1" ht="37.9" customHeight="1">
      <c r="A90" s="36"/>
      <c r="B90" s="37"/>
      <c r="C90" s="180" t="s">
        <v>80</v>
      </c>
      <c r="D90" s="180" t="s">
        <v>171</v>
      </c>
      <c r="E90" s="181" t="s">
        <v>3709</v>
      </c>
      <c r="F90" s="182" t="s">
        <v>3710</v>
      </c>
      <c r="G90" s="183" t="s">
        <v>1115</v>
      </c>
      <c r="H90" s="184">
        <v>1</v>
      </c>
      <c r="I90" s="185"/>
      <c r="J90" s="186">
        <f>ROUND(I90*H90,2)</f>
        <v>0</v>
      </c>
      <c r="K90" s="182" t="s">
        <v>19</v>
      </c>
      <c r="L90" s="41"/>
      <c r="M90" s="187" t="s">
        <v>19</v>
      </c>
      <c r="N90" s="188" t="s">
        <v>44</v>
      </c>
      <c r="O90" s="66"/>
      <c r="P90" s="189">
        <f>O90*H90</f>
        <v>0</v>
      </c>
      <c r="Q90" s="189">
        <v>0</v>
      </c>
      <c r="R90" s="189">
        <f>Q90*H90</f>
        <v>0</v>
      </c>
      <c r="S90" s="189">
        <v>0</v>
      </c>
      <c r="T90" s="190">
        <f>S90*H90</f>
        <v>0</v>
      </c>
      <c r="U90" s="36"/>
      <c r="V90" s="36"/>
      <c r="W90" s="36"/>
      <c r="X90" s="36"/>
      <c r="Y90" s="36"/>
      <c r="Z90" s="36"/>
      <c r="AA90" s="36"/>
      <c r="AB90" s="36"/>
      <c r="AC90" s="36"/>
      <c r="AD90" s="36"/>
      <c r="AE90" s="36"/>
      <c r="AR90" s="191" t="s">
        <v>750</v>
      </c>
      <c r="AT90" s="191" t="s">
        <v>171</v>
      </c>
      <c r="AU90" s="191" t="s">
        <v>88</v>
      </c>
      <c r="AY90" s="19" t="s">
        <v>169</v>
      </c>
      <c r="BE90" s="192">
        <f>IF(N90="základní",J90,0)</f>
        <v>0</v>
      </c>
      <c r="BF90" s="192">
        <f>IF(N90="snížená",J90,0)</f>
        <v>0</v>
      </c>
      <c r="BG90" s="192">
        <f>IF(N90="zákl. přenesená",J90,0)</f>
        <v>0</v>
      </c>
      <c r="BH90" s="192">
        <f>IF(N90="sníž. přenesená",J90,0)</f>
        <v>0</v>
      </c>
      <c r="BI90" s="192">
        <f>IF(N90="nulová",J90,0)</f>
        <v>0</v>
      </c>
      <c r="BJ90" s="19" t="s">
        <v>88</v>
      </c>
      <c r="BK90" s="192">
        <f>ROUND(I90*H90,2)</f>
        <v>0</v>
      </c>
      <c r="BL90" s="19" t="s">
        <v>750</v>
      </c>
      <c r="BM90" s="191" t="s">
        <v>3711</v>
      </c>
    </row>
    <row r="91" spans="1:65" s="2" customFormat="1" ht="14.45" customHeight="1">
      <c r="A91" s="36"/>
      <c r="B91" s="37"/>
      <c r="C91" s="180" t="s">
        <v>88</v>
      </c>
      <c r="D91" s="180" t="s">
        <v>171</v>
      </c>
      <c r="E91" s="181" t="s">
        <v>3712</v>
      </c>
      <c r="F91" s="182" t="s">
        <v>3713</v>
      </c>
      <c r="G91" s="183" t="s">
        <v>1115</v>
      </c>
      <c r="H91" s="184">
        <v>1</v>
      </c>
      <c r="I91" s="185"/>
      <c r="J91" s="186">
        <f>ROUND(I91*H91,2)</f>
        <v>0</v>
      </c>
      <c r="K91" s="182" t="s">
        <v>19</v>
      </c>
      <c r="L91" s="41"/>
      <c r="M91" s="261" t="s">
        <v>19</v>
      </c>
      <c r="N91" s="262" t="s">
        <v>44</v>
      </c>
      <c r="O91" s="222"/>
      <c r="P91" s="263">
        <f>O91*H91</f>
        <v>0</v>
      </c>
      <c r="Q91" s="263">
        <v>0</v>
      </c>
      <c r="R91" s="263">
        <f>Q91*H91</f>
        <v>0</v>
      </c>
      <c r="S91" s="263">
        <v>0</v>
      </c>
      <c r="T91" s="264">
        <f>S91*H91</f>
        <v>0</v>
      </c>
      <c r="U91" s="36"/>
      <c r="V91" s="36"/>
      <c r="W91" s="36"/>
      <c r="X91" s="36"/>
      <c r="Y91" s="36"/>
      <c r="Z91" s="36"/>
      <c r="AA91" s="36"/>
      <c r="AB91" s="36"/>
      <c r="AC91" s="36"/>
      <c r="AD91" s="36"/>
      <c r="AE91" s="36"/>
      <c r="AR91" s="191" t="s">
        <v>750</v>
      </c>
      <c r="AT91" s="191" t="s">
        <v>171</v>
      </c>
      <c r="AU91" s="191" t="s">
        <v>88</v>
      </c>
      <c r="AY91" s="19" t="s">
        <v>169</v>
      </c>
      <c r="BE91" s="192">
        <f>IF(N91="základní",J91,0)</f>
        <v>0</v>
      </c>
      <c r="BF91" s="192">
        <f>IF(N91="snížená",J91,0)</f>
        <v>0</v>
      </c>
      <c r="BG91" s="192">
        <f>IF(N91="zákl. přenesená",J91,0)</f>
        <v>0</v>
      </c>
      <c r="BH91" s="192">
        <f>IF(N91="sníž. přenesená",J91,0)</f>
        <v>0</v>
      </c>
      <c r="BI91" s="192">
        <f>IF(N91="nulová",J91,0)</f>
        <v>0</v>
      </c>
      <c r="BJ91" s="19" t="s">
        <v>88</v>
      </c>
      <c r="BK91" s="192">
        <f>ROUND(I91*H91,2)</f>
        <v>0</v>
      </c>
      <c r="BL91" s="19" t="s">
        <v>750</v>
      </c>
      <c r="BM91" s="191" t="s">
        <v>3714</v>
      </c>
    </row>
    <row r="92" spans="1:65" s="2" customFormat="1" ht="6.95" customHeight="1">
      <c r="A92" s="36"/>
      <c r="B92" s="49"/>
      <c r="C92" s="50"/>
      <c r="D92" s="50"/>
      <c r="E92" s="50"/>
      <c r="F92" s="50"/>
      <c r="G92" s="50"/>
      <c r="H92" s="50"/>
      <c r="I92" s="50"/>
      <c r="J92" s="50"/>
      <c r="K92" s="50"/>
      <c r="L92" s="41"/>
      <c r="M92" s="36"/>
      <c r="O92" s="36"/>
      <c r="P92" s="36"/>
      <c r="Q92" s="36"/>
      <c r="R92" s="36"/>
      <c r="S92" s="36"/>
      <c r="T92" s="36"/>
      <c r="U92" s="36"/>
      <c r="V92" s="36"/>
      <c r="W92" s="36"/>
      <c r="X92" s="36"/>
      <c r="Y92" s="36"/>
      <c r="Z92" s="36"/>
      <c r="AA92" s="36"/>
      <c r="AB92" s="36"/>
      <c r="AC92" s="36"/>
      <c r="AD92" s="36"/>
      <c r="AE92" s="36"/>
    </row>
  </sheetData>
  <sheetProtection algorithmName="SHA-512" hashValue="G/c7SepY5cAdD6LHxaH8WPTQ87+2kfhjORHAB5QTGOauCjFlZ2K1AbgL1RPGsrYL9/wFI+4/6QL8vHfSzB7xSw==" saltValue="zKNIAzuSfl6hKj3TXKj/hTaHmTxKtlxEClzxkV4SB9obBbSZqz/QZsQOsJlGfWkzNIck5swQ/haUoNzwI3mGMQ==" spinCount="100000" sheet="1" objects="1" scenarios="1" formatColumns="0" formatRows="0" autoFilter="0"/>
  <autoFilter ref="C86:K91" xr:uid="{00000000-0009-0000-0000-00000C000000}"/>
  <mergeCells count="12">
    <mergeCell ref="E79:H79"/>
    <mergeCell ref="L2:V2"/>
    <mergeCell ref="E50:H50"/>
    <mergeCell ref="E52:H52"/>
    <mergeCell ref="E54:H54"/>
    <mergeCell ref="E75:H75"/>
    <mergeCell ref="E77:H7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295"/>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125</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s="2" customFormat="1" ht="12" customHeight="1">
      <c r="A8" s="36"/>
      <c r="B8" s="41"/>
      <c r="C8" s="36"/>
      <c r="D8" s="114" t="s">
        <v>145</v>
      </c>
      <c r="E8" s="36"/>
      <c r="F8" s="36"/>
      <c r="G8" s="36"/>
      <c r="H8" s="36"/>
      <c r="I8" s="36"/>
      <c r="J8" s="36"/>
      <c r="K8" s="36"/>
      <c r="L8" s="115"/>
      <c r="S8" s="36"/>
      <c r="T8" s="36"/>
      <c r="U8" s="36"/>
      <c r="V8" s="36"/>
      <c r="W8" s="36"/>
      <c r="X8" s="36"/>
      <c r="Y8" s="36"/>
      <c r="Z8" s="36"/>
      <c r="AA8" s="36"/>
      <c r="AB8" s="36"/>
      <c r="AC8" s="36"/>
      <c r="AD8" s="36"/>
      <c r="AE8" s="36"/>
    </row>
    <row r="9" spans="1:46" s="2" customFormat="1" ht="24.75" customHeight="1">
      <c r="A9" s="36"/>
      <c r="B9" s="41"/>
      <c r="C9" s="36"/>
      <c r="D9" s="36"/>
      <c r="E9" s="407" t="s">
        <v>3715</v>
      </c>
      <c r="F9" s="408"/>
      <c r="G9" s="408"/>
      <c r="H9" s="408"/>
      <c r="I9" s="36"/>
      <c r="J9" s="36"/>
      <c r="K9" s="36"/>
      <c r="L9" s="115"/>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21</v>
      </c>
      <c r="E12" s="36"/>
      <c r="F12" s="105" t="s">
        <v>22</v>
      </c>
      <c r="G12" s="36"/>
      <c r="H12" s="36"/>
      <c r="I12" s="114" t="s">
        <v>23</v>
      </c>
      <c r="J12" s="116" t="str">
        <f>'Rekapitulace stavby'!AN8</f>
        <v>10. 11. 2020</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09" t="str">
        <f>'Rekapitulace stavby'!E14</f>
        <v>Vyplň údaj</v>
      </c>
      <c r="F18" s="410"/>
      <c r="G18" s="410"/>
      <c r="H18" s="410"/>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19</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4" t="s">
        <v>28</v>
      </c>
      <c r="J21" s="105" t="s">
        <v>19</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83.25" customHeight="1">
      <c r="A27" s="117"/>
      <c r="B27" s="118"/>
      <c r="C27" s="117"/>
      <c r="D27" s="117"/>
      <c r="E27" s="411" t="s">
        <v>37</v>
      </c>
      <c r="F27" s="411"/>
      <c r="G27" s="411"/>
      <c r="H27" s="411"/>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ROUND(J89, 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ROUND((SUM(BE89:BE294)),  2)</f>
        <v>0</v>
      </c>
      <c r="G33" s="36"/>
      <c r="H33" s="36"/>
      <c r="I33" s="126">
        <v>0.21</v>
      </c>
      <c r="J33" s="125">
        <f>ROUND(((SUM(BE89:BE294))*I33),  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ROUND((SUM(BF89:BF294)),  2)</f>
        <v>0</v>
      </c>
      <c r="G34" s="36"/>
      <c r="H34" s="36"/>
      <c r="I34" s="126">
        <v>0.15</v>
      </c>
      <c r="J34" s="125">
        <f>ROUND(((SUM(BF89:BF294))*I34),  2)</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45</v>
      </c>
      <c r="F35" s="125">
        <f>ROUND((SUM(BG89:BG294)),  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46</v>
      </c>
      <c r="F36" s="125">
        <f>ROUND((SUM(BH89:BH294)),  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47</v>
      </c>
      <c r="F37" s="125">
        <f>ROUND((SUM(BI89:BI294)),  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2" t="str">
        <f>E7</f>
        <v>Výstavba bytů U Náhonu – Šenov u Nového Jičína</v>
      </c>
      <c r="F48" s="413"/>
      <c r="G48" s="413"/>
      <c r="H48" s="413"/>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145</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24.75" customHeight="1">
      <c r="A50" s="36"/>
      <c r="B50" s="37"/>
      <c r="C50" s="38"/>
      <c r="D50" s="38"/>
      <c r="E50" s="365" t="str">
        <f>E9</f>
        <v>SO 03 - ZPEVNĚNÉ PLOCHY A PŘÍJEZDOVÁ KOMUNIKACE, MOBILIÁŘ</v>
      </c>
      <c r="F50" s="414"/>
      <c r="G50" s="414"/>
      <c r="H50" s="414"/>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Šenov u Nového Jičína</v>
      </c>
      <c r="G52" s="38"/>
      <c r="H52" s="38"/>
      <c r="I52" s="31" t="s">
        <v>23</v>
      </c>
      <c r="J52" s="61" t="str">
        <f>IF(J12="","",J12)</f>
        <v>10. 11. 2020</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25</v>
      </c>
      <c r="D54" s="38"/>
      <c r="E54" s="38"/>
      <c r="F54" s="29" t="str">
        <f>E15</f>
        <v>Obec Šenov u Nového Jičína</v>
      </c>
      <c r="G54" s="38"/>
      <c r="H54" s="38"/>
      <c r="I54" s="31" t="s">
        <v>31</v>
      </c>
      <c r="J54" s="34" t="str">
        <f>E21</f>
        <v>Ing. Miroslav Havlásek</v>
      </c>
      <c r="K54" s="38"/>
      <c r="L54" s="115"/>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148</v>
      </c>
      <c r="D57" s="139"/>
      <c r="E57" s="139"/>
      <c r="F57" s="139"/>
      <c r="G57" s="139"/>
      <c r="H57" s="139"/>
      <c r="I57" s="139"/>
      <c r="J57" s="140" t="s">
        <v>149</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J89</f>
        <v>0</v>
      </c>
      <c r="K59" s="38"/>
      <c r="L59" s="115"/>
      <c r="S59" s="36"/>
      <c r="T59" s="36"/>
      <c r="U59" s="36"/>
      <c r="V59" s="36"/>
      <c r="W59" s="36"/>
      <c r="X59" s="36"/>
      <c r="Y59" s="36"/>
      <c r="Z59" s="36"/>
      <c r="AA59" s="36"/>
      <c r="AB59" s="36"/>
      <c r="AC59" s="36"/>
      <c r="AD59" s="36"/>
      <c r="AE59" s="36"/>
      <c r="AU59" s="19" t="s">
        <v>150</v>
      </c>
    </row>
    <row r="60" spans="1:47" s="9" customFormat="1" ht="24.95" customHeight="1">
      <c r="B60" s="142"/>
      <c r="C60" s="143"/>
      <c r="D60" s="144" t="s">
        <v>151</v>
      </c>
      <c r="E60" s="145"/>
      <c r="F60" s="145"/>
      <c r="G60" s="145"/>
      <c r="H60" s="145"/>
      <c r="I60" s="145"/>
      <c r="J60" s="146">
        <f>J90</f>
        <v>0</v>
      </c>
      <c r="K60" s="143"/>
      <c r="L60" s="147"/>
    </row>
    <row r="61" spans="1:47" s="10" customFormat="1" ht="19.899999999999999" customHeight="1">
      <c r="B61" s="148"/>
      <c r="C61" s="99"/>
      <c r="D61" s="149" t="s">
        <v>152</v>
      </c>
      <c r="E61" s="150"/>
      <c r="F61" s="150"/>
      <c r="G61" s="150"/>
      <c r="H61" s="150"/>
      <c r="I61" s="150"/>
      <c r="J61" s="151">
        <f>J91</f>
        <v>0</v>
      </c>
      <c r="K61" s="99"/>
      <c r="L61" s="152"/>
    </row>
    <row r="62" spans="1:47" s="10" customFormat="1" ht="19.899999999999999" customHeight="1">
      <c r="B62" s="148"/>
      <c r="C62" s="99"/>
      <c r="D62" s="149" t="s">
        <v>391</v>
      </c>
      <c r="E62" s="150"/>
      <c r="F62" s="150"/>
      <c r="G62" s="150"/>
      <c r="H62" s="150"/>
      <c r="I62" s="150"/>
      <c r="J62" s="151">
        <f>J138</f>
        <v>0</v>
      </c>
      <c r="K62" s="99"/>
      <c r="L62" s="152"/>
    </row>
    <row r="63" spans="1:47" s="10" customFormat="1" ht="19.899999999999999" customHeight="1">
      <c r="B63" s="148"/>
      <c r="C63" s="99"/>
      <c r="D63" s="149" t="s">
        <v>392</v>
      </c>
      <c r="E63" s="150"/>
      <c r="F63" s="150"/>
      <c r="G63" s="150"/>
      <c r="H63" s="150"/>
      <c r="I63" s="150"/>
      <c r="J63" s="151">
        <f>J141</f>
        <v>0</v>
      </c>
      <c r="K63" s="99"/>
      <c r="L63" s="152"/>
    </row>
    <row r="64" spans="1:47" s="10" customFormat="1" ht="19.899999999999999" customHeight="1">
      <c r="B64" s="148"/>
      <c r="C64" s="99"/>
      <c r="D64" s="149" t="s">
        <v>393</v>
      </c>
      <c r="E64" s="150"/>
      <c r="F64" s="150"/>
      <c r="G64" s="150"/>
      <c r="H64" s="150"/>
      <c r="I64" s="150"/>
      <c r="J64" s="151">
        <f>J168</f>
        <v>0</v>
      </c>
      <c r="K64" s="99"/>
      <c r="L64" s="152"/>
    </row>
    <row r="65" spans="1:31" s="10" customFormat="1" ht="19.899999999999999" customHeight="1">
      <c r="B65" s="148"/>
      <c r="C65" s="99"/>
      <c r="D65" s="149" t="s">
        <v>3716</v>
      </c>
      <c r="E65" s="150"/>
      <c r="F65" s="150"/>
      <c r="G65" s="150"/>
      <c r="H65" s="150"/>
      <c r="I65" s="150"/>
      <c r="J65" s="151">
        <f>J178</f>
        <v>0</v>
      </c>
      <c r="K65" s="99"/>
      <c r="L65" s="152"/>
    </row>
    <row r="66" spans="1:31" s="10" customFormat="1" ht="19.899999999999999" customHeight="1">
      <c r="B66" s="148"/>
      <c r="C66" s="99"/>
      <c r="D66" s="149" t="s">
        <v>394</v>
      </c>
      <c r="E66" s="150"/>
      <c r="F66" s="150"/>
      <c r="G66" s="150"/>
      <c r="H66" s="150"/>
      <c r="I66" s="150"/>
      <c r="J66" s="151">
        <f>J213</f>
        <v>0</v>
      </c>
      <c r="K66" s="99"/>
      <c r="L66" s="152"/>
    </row>
    <row r="67" spans="1:31" s="10" customFormat="1" ht="19.899999999999999" customHeight="1">
      <c r="B67" s="148"/>
      <c r="C67" s="99"/>
      <c r="D67" s="149" t="s">
        <v>3717</v>
      </c>
      <c r="E67" s="150"/>
      <c r="F67" s="150"/>
      <c r="G67" s="150"/>
      <c r="H67" s="150"/>
      <c r="I67" s="150"/>
      <c r="J67" s="151">
        <f>J216</f>
        <v>0</v>
      </c>
      <c r="K67" s="99"/>
      <c r="L67" s="152"/>
    </row>
    <row r="68" spans="1:31" s="10" customFormat="1" ht="19.899999999999999" customHeight="1">
      <c r="B68" s="148"/>
      <c r="C68" s="99"/>
      <c r="D68" s="149" t="s">
        <v>395</v>
      </c>
      <c r="E68" s="150"/>
      <c r="F68" s="150"/>
      <c r="G68" s="150"/>
      <c r="H68" s="150"/>
      <c r="I68" s="150"/>
      <c r="J68" s="151">
        <f>J227</f>
        <v>0</v>
      </c>
      <c r="K68" s="99"/>
      <c r="L68" s="152"/>
    </row>
    <row r="69" spans="1:31" s="10" customFormat="1" ht="19.899999999999999" customHeight="1">
      <c r="B69" s="148"/>
      <c r="C69" s="99"/>
      <c r="D69" s="149" t="s">
        <v>396</v>
      </c>
      <c r="E69" s="150"/>
      <c r="F69" s="150"/>
      <c r="G69" s="150"/>
      <c r="H69" s="150"/>
      <c r="I69" s="150"/>
      <c r="J69" s="151">
        <f>J293</f>
        <v>0</v>
      </c>
      <c r="K69" s="99"/>
      <c r="L69" s="152"/>
    </row>
    <row r="70" spans="1:31" s="2" customFormat="1" ht="21.75" customHeight="1">
      <c r="A70" s="36"/>
      <c r="B70" s="37"/>
      <c r="C70" s="38"/>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50"/>
      <c r="J71" s="50"/>
      <c r="K71" s="50"/>
      <c r="L71" s="115"/>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52"/>
      <c r="J75" s="52"/>
      <c r="K75" s="52"/>
      <c r="L75" s="115"/>
      <c r="S75" s="36"/>
      <c r="T75" s="36"/>
      <c r="U75" s="36"/>
      <c r="V75" s="36"/>
      <c r="W75" s="36"/>
      <c r="X75" s="36"/>
      <c r="Y75" s="36"/>
      <c r="Z75" s="36"/>
      <c r="AA75" s="36"/>
      <c r="AB75" s="36"/>
      <c r="AC75" s="36"/>
      <c r="AD75" s="36"/>
      <c r="AE75" s="36"/>
    </row>
    <row r="76" spans="1:31" s="2" customFormat="1" ht="24.95" customHeight="1">
      <c r="A76" s="36"/>
      <c r="B76" s="37"/>
      <c r="C76" s="25" t="s">
        <v>154</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412" t="str">
        <f>E7</f>
        <v>Výstavba bytů U Náhonu – Šenov u Nového Jičína</v>
      </c>
      <c r="F79" s="413"/>
      <c r="G79" s="413"/>
      <c r="H79" s="413"/>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145</v>
      </c>
      <c r="D80" s="38"/>
      <c r="E80" s="38"/>
      <c r="F80" s="38"/>
      <c r="G80" s="38"/>
      <c r="H80" s="38"/>
      <c r="I80" s="38"/>
      <c r="J80" s="38"/>
      <c r="K80" s="38"/>
      <c r="L80" s="115"/>
      <c r="S80" s="36"/>
      <c r="T80" s="36"/>
      <c r="U80" s="36"/>
      <c r="V80" s="36"/>
      <c r="W80" s="36"/>
      <c r="X80" s="36"/>
      <c r="Y80" s="36"/>
      <c r="Z80" s="36"/>
      <c r="AA80" s="36"/>
      <c r="AB80" s="36"/>
      <c r="AC80" s="36"/>
      <c r="AD80" s="36"/>
      <c r="AE80" s="36"/>
    </row>
    <row r="81" spans="1:65" s="2" customFormat="1" ht="24.75" customHeight="1">
      <c r="A81" s="36"/>
      <c r="B81" s="37"/>
      <c r="C81" s="38"/>
      <c r="D81" s="38"/>
      <c r="E81" s="365" t="str">
        <f>E9</f>
        <v>SO 03 - ZPEVNĚNÉ PLOCHY A PŘÍJEZDOVÁ KOMUNIKACE, MOBILIÁŘ</v>
      </c>
      <c r="F81" s="414"/>
      <c r="G81" s="414"/>
      <c r="H81" s="414"/>
      <c r="I81" s="38"/>
      <c r="J81" s="38"/>
      <c r="K81" s="38"/>
      <c r="L81" s="115"/>
      <c r="S81" s="36"/>
      <c r="T81" s="36"/>
      <c r="U81" s="36"/>
      <c r="V81" s="36"/>
      <c r="W81" s="36"/>
      <c r="X81" s="36"/>
      <c r="Y81" s="36"/>
      <c r="Z81" s="36"/>
      <c r="AA81" s="36"/>
      <c r="AB81" s="36"/>
      <c r="AC81" s="36"/>
      <c r="AD81" s="36"/>
      <c r="AE81" s="36"/>
    </row>
    <row r="82" spans="1:65"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65" s="2" customFormat="1" ht="12" customHeight="1">
      <c r="A83" s="36"/>
      <c r="B83" s="37"/>
      <c r="C83" s="31" t="s">
        <v>21</v>
      </c>
      <c r="D83" s="38"/>
      <c r="E83" s="38"/>
      <c r="F83" s="29" t="str">
        <f>F12</f>
        <v>Šenov u Nového Jičína</v>
      </c>
      <c r="G83" s="38"/>
      <c r="H83" s="38"/>
      <c r="I83" s="31" t="s">
        <v>23</v>
      </c>
      <c r="J83" s="61" t="str">
        <f>IF(J12="","",J12)</f>
        <v>10. 11. 2020</v>
      </c>
      <c r="K83" s="38"/>
      <c r="L83" s="115"/>
      <c r="S83" s="36"/>
      <c r="T83" s="36"/>
      <c r="U83" s="36"/>
      <c r="V83" s="36"/>
      <c r="W83" s="36"/>
      <c r="X83" s="36"/>
      <c r="Y83" s="36"/>
      <c r="Z83" s="36"/>
      <c r="AA83" s="36"/>
      <c r="AB83" s="36"/>
      <c r="AC83" s="36"/>
      <c r="AD83" s="36"/>
      <c r="AE83" s="36"/>
    </row>
    <row r="84" spans="1:65"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65" s="2" customFormat="1" ht="25.7" customHeight="1">
      <c r="A85" s="36"/>
      <c r="B85" s="37"/>
      <c r="C85" s="31" t="s">
        <v>25</v>
      </c>
      <c r="D85" s="38"/>
      <c r="E85" s="38"/>
      <c r="F85" s="29" t="str">
        <f>E15</f>
        <v>Obec Šenov u Nového Jičína</v>
      </c>
      <c r="G85" s="38"/>
      <c r="H85" s="38"/>
      <c r="I85" s="31" t="s">
        <v>31</v>
      </c>
      <c r="J85" s="34" t="str">
        <f>E21</f>
        <v>Ing. Miroslav Havlásek</v>
      </c>
      <c r="K85" s="38"/>
      <c r="L85" s="115"/>
      <c r="S85" s="36"/>
      <c r="T85" s="36"/>
      <c r="U85" s="36"/>
      <c r="V85" s="36"/>
      <c r="W85" s="36"/>
      <c r="X85" s="36"/>
      <c r="Y85" s="36"/>
      <c r="Z85" s="36"/>
      <c r="AA85" s="36"/>
      <c r="AB85" s="36"/>
      <c r="AC85" s="36"/>
      <c r="AD85" s="36"/>
      <c r="AE85" s="36"/>
    </row>
    <row r="86" spans="1:65" s="2" customFormat="1" ht="15.2" customHeight="1">
      <c r="A86" s="36"/>
      <c r="B86" s="37"/>
      <c r="C86" s="31" t="s">
        <v>29</v>
      </c>
      <c r="D86" s="38"/>
      <c r="E86" s="38"/>
      <c r="F86" s="29" t="str">
        <f>IF(E18="","",E18)</f>
        <v>Vyplň údaj</v>
      </c>
      <c r="G86" s="38"/>
      <c r="H86" s="38"/>
      <c r="I86" s="31" t="s">
        <v>34</v>
      </c>
      <c r="J86" s="34" t="str">
        <f>E24</f>
        <v xml:space="preserve"> </v>
      </c>
      <c r="K86" s="38"/>
      <c r="L86" s="115"/>
      <c r="S86" s="36"/>
      <c r="T86" s="36"/>
      <c r="U86" s="36"/>
      <c r="V86" s="36"/>
      <c r="W86" s="36"/>
      <c r="X86" s="36"/>
      <c r="Y86" s="36"/>
      <c r="Z86" s="36"/>
      <c r="AA86" s="36"/>
      <c r="AB86" s="36"/>
      <c r="AC86" s="36"/>
      <c r="AD86" s="36"/>
      <c r="AE86" s="36"/>
    </row>
    <row r="87" spans="1:65" s="2" customFormat="1" ht="10.3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65" s="11" customFormat="1" ht="29.25" customHeight="1">
      <c r="A88" s="153"/>
      <c r="B88" s="154"/>
      <c r="C88" s="155" t="s">
        <v>155</v>
      </c>
      <c r="D88" s="156" t="s">
        <v>57</v>
      </c>
      <c r="E88" s="156" t="s">
        <v>53</v>
      </c>
      <c r="F88" s="156" t="s">
        <v>54</v>
      </c>
      <c r="G88" s="156" t="s">
        <v>156</v>
      </c>
      <c r="H88" s="156" t="s">
        <v>157</v>
      </c>
      <c r="I88" s="156" t="s">
        <v>158</v>
      </c>
      <c r="J88" s="156" t="s">
        <v>149</v>
      </c>
      <c r="K88" s="157" t="s">
        <v>159</v>
      </c>
      <c r="L88" s="158"/>
      <c r="M88" s="70" t="s">
        <v>19</v>
      </c>
      <c r="N88" s="71" t="s">
        <v>42</v>
      </c>
      <c r="O88" s="71" t="s">
        <v>160</v>
      </c>
      <c r="P88" s="71" t="s">
        <v>161</v>
      </c>
      <c r="Q88" s="71" t="s">
        <v>162</v>
      </c>
      <c r="R88" s="71" t="s">
        <v>163</v>
      </c>
      <c r="S88" s="71" t="s">
        <v>164</v>
      </c>
      <c r="T88" s="72" t="s">
        <v>165</v>
      </c>
      <c r="U88" s="153"/>
      <c r="V88" s="153"/>
      <c r="W88" s="153"/>
      <c r="X88" s="153"/>
      <c r="Y88" s="153"/>
      <c r="Z88" s="153"/>
      <c r="AA88" s="153"/>
      <c r="AB88" s="153"/>
      <c r="AC88" s="153"/>
      <c r="AD88" s="153"/>
      <c r="AE88" s="153"/>
    </row>
    <row r="89" spans="1:65" s="2" customFormat="1" ht="22.9" customHeight="1">
      <c r="A89" s="36"/>
      <c r="B89" s="37"/>
      <c r="C89" s="77" t="s">
        <v>166</v>
      </c>
      <c r="D89" s="38"/>
      <c r="E89" s="38"/>
      <c r="F89" s="38"/>
      <c r="G89" s="38"/>
      <c r="H89" s="38"/>
      <c r="I89" s="38"/>
      <c r="J89" s="159">
        <f>BK89</f>
        <v>0</v>
      </c>
      <c r="K89" s="38"/>
      <c r="L89" s="41"/>
      <c r="M89" s="73"/>
      <c r="N89" s="160"/>
      <c r="O89" s="74"/>
      <c r="P89" s="161">
        <f>P90</f>
        <v>0</v>
      </c>
      <c r="Q89" s="74"/>
      <c r="R89" s="161">
        <f>R90</f>
        <v>379.58527717000004</v>
      </c>
      <c r="S89" s="74"/>
      <c r="T89" s="162">
        <f>T90</f>
        <v>0</v>
      </c>
      <c r="U89" s="36"/>
      <c r="V89" s="36"/>
      <c r="W89" s="36"/>
      <c r="X89" s="36"/>
      <c r="Y89" s="36"/>
      <c r="Z89" s="36"/>
      <c r="AA89" s="36"/>
      <c r="AB89" s="36"/>
      <c r="AC89" s="36"/>
      <c r="AD89" s="36"/>
      <c r="AE89" s="36"/>
      <c r="AT89" s="19" t="s">
        <v>71</v>
      </c>
      <c r="AU89" s="19" t="s">
        <v>150</v>
      </c>
      <c r="BK89" s="163">
        <f>BK90</f>
        <v>0</v>
      </c>
    </row>
    <row r="90" spans="1:65" s="12" customFormat="1" ht="25.9" customHeight="1">
      <c r="B90" s="164"/>
      <c r="C90" s="165"/>
      <c r="D90" s="166" t="s">
        <v>71</v>
      </c>
      <c r="E90" s="167" t="s">
        <v>167</v>
      </c>
      <c r="F90" s="167" t="s">
        <v>168</v>
      </c>
      <c r="G90" s="165"/>
      <c r="H90" s="165"/>
      <c r="I90" s="168"/>
      <c r="J90" s="169">
        <f>BK90</f>
        <v>0</v>
      </c>
      <c r="K90" s="165"/>
      <c r="L90" s="170"/>
      <c r="M90" s="171"/>
      <c r="N90" s="172"/>
      <c r="O90" s="172"/>
      <c r="P90" s="173">
        <f>P91+P138+P141+P168+P178+P213+P216+P227+P293</f>
        <v>0</v>
      </c>
      <c r="Q90" s="172"/>
      <c r="R90" s="173">
        <f>R91+R138+R141+R168+R178+R213+R216+R227+R293</f>
        <v>379.58527717000004</v>
      </c>
      <c r="S90" s="172"/>
      <c r="T90" s="174">
        <f>T91+T138+T141+T168+T178+T213+T216+T227+T293</f>
        <v>0</v>
      </c>
      <c r="AR90" s="175" t="s">
        <v>80</v>
      </c>
      <c r="AT90" s="176" t="s">
        <v>71</v>
      </c>
      <c r="AU90" s="176" t="s">
        <v>72</v>
      </c>
      <c r="AY90" s="175" t="s">
        <v>169</v>
      </c>
      <c r="BK90" s="177">
        <f>BK91+BK138+BK141+BK168+BK178+BK213+BK216+BK227+BK293</f>
        <v>0</v>
      </c>
    </row>
    <row r="91" spans="1:65" s="12" customFormat="1" ht="22.9" customHeight="1">
      <c r="B91" s="164"/>
      <c r="C91" s="165"/>
      <c r="D91" s="166" t="s">
        <v>71</v>
      </c>
      <c r="E91" s="178" t="s">
        <v>80</v>
      </c>
      <c r="F91" s="178" t="s">
        <v>170</v>
      </c>
      <c r="G91" s="165"/>
      <c r="H91" s="165"/>
      <c r="I91" s="168"/>
      <c r="J91" s="179">
        <f>BK91</f>
        <v>0</v>
      </c>
      <c r="K91" s="165"/>
      <c r="L91" s="170"/>
      <c r="M91" s="171"/>
      <c r="N91" s="172"/>
      <c r="O91" s="172"/>
      <c r="P91" s="173">
        <f>SUM(P92:P137)</f>
        <v>0</v>
      </c>
      <c r="Q91" s="172"/>
      <c r="R91" s="173">
        <f>SUM(R92:R137)</f>
        <v>0.14308980000000002</v>
      </c>
      <c r="S91" s="172"/>
      <c r="T91" s="174">
        <f>SUM(T92:T137)</f>
        <v>0</v>
      </c>
      <c r="AR91" s="175" t="s">
        <v>80</v>
      </c>
      <c r="AT91" s="176" t="s">
        <v>71</v>
      </c>
      <c r="AU91" s="176" t="s">
        <v>80</v>
      </c>
      <c r="AY91" s="175" t="s">
        <v>169</v>
      </c>
      <c r="BK91" s="177">
        <f>SUM(BK92:BK137)</f>
        <v>0</v>
      </c>
    </row>
    <row r="92" spans="1:65" s="2" customFormat="1" ht="24.2" customHeight="1">
      <c r="A92" s="36"/>
      <c r="B92" s="37"/>
      <c r="C92" s="180" t="s">
        <v>80</v>
      </c>
      <c r="D92" s="180" t="s">
        <v>171</v>
      </c>
      <c r="E92" s="181" t="s">
        <v>3718</v>
      </c>
      <c r="F92" s="182" t="s">
        <v>3719</v>
      </c>
      <c r="G92" s="183" t="s">
        <v>230</v>
      </c>
      <c r="H92" s="184">
        <v>228.37</v>
      </c>
      <c r="I92" s="185"/>
      <c r="J92" s="186">
        <f>ROUND(I92*H92,2)</f>
        <v>0</v>
      </c>
      <c r="K92" s="182" t="s">
        <v>175</v>
      </c>
      <c r="L92" s="41"/>
      <c r="M92" s="187" t="s">
        <v>19</v>
      </c>
      <c r="N92" s="188" t="s">
        <v>44</v>
      </c>
      <c r="O92" s="66"/>
      <c r="P92" s="189">
        <f>O92*H92</f>
        <v>0</v>
      </c>
      <c r="Q92" s="189">
        <v>0</v>
      </c>
      <c r="R92" s="189">
        <f>Q92*H92</f>
        <v>0</v>
      </c>
      <c r="S92" s="189">
        <v>0</v>
      </c>
      <c r="T92" s="190">
        <f>S92*H92</f>
        <v>0</v>
      </c>
      <c r="U92" s="36"/>
      <c r="V92" s="36"/>
      <c r="W92" s="36"/>
      <c r="X92" s="36"/>
      <c r="Y92" s="36"/>
      <c r="Z92" s="36"/>
      <c r="AA92" s="36"/>
      <c r="AB92" s="36"/>
      <c r="AC92" s="36"/>
      <c r="AD92" s="36"/>
      <c r="AE92" s="36"/>
      <c r="AR92" s="191" t="s">
        <v>176</v>
      </c>
      <c r="AT92" s="191" t="s">
        <v>171</v>
      </c>
      <c r="AU92" s="191" t="s">
        <v>88</v>
      </c>
      <c r="AY92" s="19" t="s">
        <v>169</v>
      </c>
      <c r="BE92" s="192">
        <f>IF(N92="základní",J92,0)</f>
        <v>0</v>
      </c>
      <c r="BF92" s="192">
        <f>IF(N92="snížená",J92,0)</f>
        <v>0</v>
      </c>
      <c r="BG92" s="192">
        <f>IF(N92="zákl. přenesená",J92,0)</f>
        <v>0</v>
      </c>
      <c r="BH92" s="192">
        <f>IF(N92="sníž. přenesená",J92,0)</f>
        <v>0</v>
      </c>
      <c r="BI92" s="192">
        <f>IF(N92="nulová",J92,0)</f>
        <v>0</v>
      </c>
      <c r="BJ92" s="19" t="s">
        <v>88</v>
      </c>
      <c r="BK92" s="192">
        <f>ROUND(I92*H92,2)</f>
        <v>0</v>
      </c>
      <c r="BL92" s="19" t="s">
        <v>176</v>
      </c>
      <c r="BM92" s="191" t="s">
        <v>3720</v>
      </c>
    </row>
    <row r="93" spans="1:65" s="2" customFormat="1" ht="39">
      <c r="A93" s="36"/>
      <c r="B93" s="37"/>
      <c r="C93" s="38"/>
      <c r="D93" s="193" t="s">
        <v>178</v>
      </c>
      <c r="E93" s="38"/>
      <c r="F93" s="194" t="s">
        <v>232</v>
      </c>
      <c r="G93" s="38"/>
      <c r="H93" s="38"/>
      <c r="I93" s="195"/>
      <c r="J93" s="38"/>
      <c r="K93" s="38"/>
      <c r="L93" s="41"/>
      <c r="M93" s="196"/>
      <c r="N93" s="197"/>
      <c r="O93" s="66"/>
      <c r="P93" s="66"/>
      <c r="Q93" s="66"/>
      <c r="R93" s="66"/>
      <c r="S93" s="66"/>
      <c r="T93" s="67"/>
      <c r="U93" s="36"/>
      <c r="V93" s="36"/>
      <c r="W93" s="36"/>
      <c r="X93" s="36"/>
      <c r="Y93" s="36"/>
      <c r="Z93" s="36"/>
      <c r="AA93" s="36"/>
      <c r="AB93" s="36"/>
      <c r="AC93" s="36"/>
      <c r="AD93" s="36"/>
      <c r="AE93" s="36"/>
      <c r="AT93" s="19" t="s">
        <v>178</v>
      </c>
      <c r="AU93" s="19" t="s">
        <v>88</v>
      </c>
    </row>
    <row r="94" spans="1:65" s="13" customFormat="1" ht="11.25">
      <c r="B94" s="198"/>
      <c r="C94" s="199"/>
      <c r="D94" s="193" t="s">
        <v>188</v>
      </c>
      <c r="E94" s="200" t="s">
        <v>19</v>
      </c>
      <c r="F94" s="201" t="s">
        <v>3721</v>
      </c>
      <c r="G94" s="199"/>
      <c r="H94" s="202">
        <v>228.37</v>
      </c>
      <c r="I94" s="203"/>
      <c r="J94" s="199"/>
      <c r="K94" s="199"/>
      <c r="L94" s="204"/>
      <c r="M94" s="205"/>
      <c r="N94" s="206"/>
      <c r="O94" s="206"/>
      <c r="P94" s="206"/>
      <c r="Q94" s="206"/>
      <c r="R94" s="206"/>
      <c r="S94" s="206"/>
      <c r="T94" s="207"/>
      <c r="AT94" s="208" t="s">
        <v>188</v>
      </c>
      <c r="AU94" s="208" t="s">
        <v>88</v>
      </c>
      <c r="AV94" s="13" t="s">
        <v>88</v>
      </c>
      <c r="AW94" s="13" t="s">
        <v>33</v>
      </c>
      <c r="AX94" s="13" t="s">
        <v>80</v>
      </c>
      <c r="AY94" s="208" t="s">
        <v>169</v>
      </c>
    </row>
    <row r="95" spans="1:65" s="2" customFormat="1" ht="49.15" customHeight="1">
      <c r="A95" s="36"/>
      <c r="B95" s="37"/>
      <c r="C95" s="180" t="s">
        <v>88</v>
      </c>
      <c r="D95" s="180" t="s">
        <v>171</v>
      </c>
      <c r="E95" s="181" t="s">
        <v>3722</v>
      </c>
      <c r="F95" s="182" t="s">
        <v>3723</v>
      </c>
      <c r="G95" s="183" t="s">
        <v>230</v>
      </c>
      <c r="H95" s="184">
        <v>77</v>
      </c>
      <c r="I95" s="185"/>
      <c r="J95" s="186">
        <f>ROUND(I95*H95,2)</f>
        <v>0</v>
      </c>
      <c r="K95" s="182" t="s">
        <v>175</v>
      </c>
      <c r="L95" s="41"/>
      <c r="M95" s="187" t="s">
        <v>19</v>
      </c>
      <c r="N95" s="188" t="s">
        <v>44</v>
      </c>
      <c r="O95" s="66"/>
      <c r="P95" s="189">
        <f>O95*H95</f>
        <v>0</v>
      </c>
      <c r="Q95" s="189">
        <v>0</v>
      </c>
      <c r="R95" s="189">
        <f>Q95*H95</f>
        <v>0</v>
      </c>
      <c r="S95" s="189">
        <v>0</v>
      </c>
      <c r="T95" s="190">
        <f>S95*H95</f>
        <v>0</v>
      </c>
      <c r="U95" s="36"/>
      <c r="V95" s="36"/>
      <c r="W95" s="36"/>
      <c r="X95" s="36"/>
      <c r="Y95" s="36"/>
      <c r="Z95" s="36"/>
      <c r="AA95" s="36"/>
      <c r="AB95" s="36"/>
      <c r="AC95" s="36"/>
      <c r="AD95" s="36"/>
      <c r="AE95" s="36"/>
      <c r="AR95" s="191" t="s">
        <v>176</v>
      </c>
      <c r="AT95" s="191" t="s">
        <v>171</v>
      </c>
      <c r="AU95" s="191" t="s">
        <v>88</v>
      </c>
      <c r="AY95" s="19" t="s">
        <v>169</v>
      </c>
      <c r="BE95" s="192">
        <f>IF(N95="základní",J95,0)</f>
        <v>0</v>
      </c>
      <c r="BF95" s="192">
        <f>IF(N95="snížená",J95,0)</f>
        <v>0</v>
      </c>
      <c r="BG95" s="192">
        <f>IF(N95="zákl. přenesená",J95,0)</f>
        <v>0</v>
      </c>
      <c r="BH95" s="192">
        <f>IF(N95="sníž. přenesená",J95,0)</f>
        <v>0</v>
      </c>
      <c r="BI95" s="192">
        <f>IF(N95="nulová",J95,0)</f>
        <v>0</v>
      </c>
      <c r="BJ95" s="19" t="s">
        <v>88</v>
      </c>
      <c r="BK95" s="192">
        <f>ROUND(I95*H95,2)</f>
        <v>0</v>
      </c>
      <c r="BL95" s="19" t="s">
        <v>176</v>
      </c>
      <c r="BM95" s="191" t="s">
        <v>3724</v>
      </c>
    </row>
    <row r="96" spans="1:65" s="2" customFormat="1" ht="58.5">
      <c r="A96" s="36"/>
      <c r="B96" s="37"/>
      <c r="C96" s="38"/>
      <c r="D96" s="193" t="s">
        <v>178</v>
      </c>
      <c r="E96" s="38"/>
      <c r="F96" s="194" t="s">
        <v>3725</v>
      </c>
      <c r="G96" s="38"/>
      <c r="H96" s="38"/>
      <c r="I96" s="195"/>
      <c r="J96" s="38"/>
      <c r="K96" s="38"/>
      <c r="L96" s="41"/>
      <c r="M96" s="196"/>
      <c r="N96" s="197"/>
      <c r="O96" s="66"/>
      <c r="P96" s="66"/>
      <c r="Q96" s="66"/>
      <c r="R96" s="66"/>
      <c r="S96" s="66"/>
      <c r="T96" s="67"/>
      <c r="U96" s="36"/>
      <c r="V96" s="36"/>
      <c r="W96" s="36"/>
      <c r="X96" s="36"/>
      <c r="Y96" s="36"/>
      <c r="Z96" s="36"/>
      <c r="AA96" s="36"/>
      <c r="AB96" s="36"/>
      <c r="AC96" s="36"/>
      <c r="AD96" s="36"/>
      <c r="AE96" s="36"/>
      <c r="AT96" s="19" t="s">
        <v>178</v>
      </c>
      <c r="AU96" s="19" t="s">
        <v>88</v>
      </c>
    </row>
    <row r="97" spans="1:65" s="13" customFormat="1" ht="11.25">
      <c r="B97" s="198"/>
      <c r="C97" s="199"/>
      <c r="D97" s="193" t="s">
        <v>188</v>
      </c>
      <c r="E97" s="200" t="s">
        <v>19</v>
      </c>
      <c r="F97" s="201" t="s">
        <v>3726</v>
      </c>
      <c r="G97" s="199"/>
      <c r="H97" s="202">
        <v>77</v>
      </c>
      <c r="I97" s="203"/>
      <c r="J97" s="199"/>
      <c r="K97" s="199"/>
      <c r="L97" s="204"/>
      <c r="M97" s="205"/>
      <c r="N97" s="206"/>
      <c r="O97" s="206"/>
      <c r="P97" s="206"/>
      <c r="Q97" s="206"/>
      <c r="R97" s="206"/>
      <c r="S97" s="206"/>
      <c r="T97" s="207"/>
      <c r="AT97" s="208" t="s">
        <v>188</v>
      </c>
      <c r="AU97" s="208" t="s">
        <v>88</v>
      </c>
      <c r="AV97" s="13" t="s">
        <v>88</v>
      </c>
      <c r="AW97" s="13" t="s">
        <v>33</v>
      </c>
      <c r="AX97" s="13" t="s">
        <v>80</v>
      </c>
      <c r="AY97" s="208" t="s">
        <v>169</v>
      </c>
    </row>
    <row r="98" spans="1:65" s="2" customFormat="1" ht="24.2" customHeight="1">
      <c r="A98" s="36"/>
      <c r="B98" s="37"/>
      <c r="C98" s="180" t="s">
        <v>107</v>
      </c>
      <c r="D98" s="180" t="s">
        <v>171</v>
      </c>
      <c r="E98" s="181" t="s">
        <v>3727</v>
      </c>
      <c r="F98" s="182" t="s">
        <v>3728</v>
      </c>
      <c r="G98" s="183" t="s">
        <v>230</v>
      </c>
      <c r="H98" s="184">
        <v>76.930000000000007</v>
      </c>
      <c r="I98" s="185"/>
      <c r="J98" s="186">
        <f>ROUND(I98*H98,2)</f>
        <v>0</v>
      </c>
      <c r="K98" s="182" t="s">
        <v>175</v>
      </c>
      <c r="L98" s="41"/>
      <c r="M98" s="187" t="s">
        <v>19</v>
      </c>
      <c r="N98" s="188" t="s">
        <v>44</v>
      </c>
      <c r="O98" s="66"/>
      <c r="P98" s="189">
        <f>O98*H98</f>
        <v>0</v>
      </c>
      <c r="Q98" s="189">
        <v>0</v>
      </c>
      <c r="R98" s="189">
        <f>Q98*H98</f>
        <v>0</v>
      </c>
      <c r="S98" s="189">
        <v>0</v>
      </c>
      <c r="T98" s="190">
        <f>S98*H98</f>
        <v>0</v>
      </c>
      <c r="U98" s="36"/>
      <c r="V98" s="36"/>
      <c r="W98" s="36"/>
      <c r="X98" s="36"/>
      <c r="Y98" s="36"/>
      <c r="Z98" s="36"/>
      <c r="AA98" s="36"/>
      <c r="AB98" s="36"/>
      <c r="AC98" s="36"/>
      <c r="AD98" s="36"/>
      <c r="AE98" s="36"/>
      <c r="AR98" s="191" t="s">
        <v>176</v>
      </c>
      <c r="AT98" s="191" t="s">
        <v>171</v>
      </c>
      <c r="AU98" s="191" t="s">
        <v>88</v>
      </c>
      <c r="AY98" s="19" t="s">
        <v>169</v>
      </c>
      <c r="BE98" s="192">
        <f>IF(N98="základní",J98,0)</f>
        <v>0</v>
      </c>
      <c r="BF98" s="192">
        <f>IF(N98="snížená",J98,0)</f>
        <v>0</v>
      </c>
      <c r="BG98" s="192">
        <f>IF(N98="zákl. přenesená",J98,0)</f>
        <v>0</v>
      </c>
      <c r="BH98" s="192">
        <f>IF(N98="sníž. přenesená",J98,0)</f>
        <v>0</v>
      </c>
      <c r="BI98" s="192">
        <f>IF(N98="nulová",J98,0)</f>
        <v>0</v>
      </c>
      <c r="BJ98" s="19" t="s">
        <v>88</v>
      </c>
      <c r="BK98" s="192">
        <f>ROUND(I98*H98,2)</f>
        <v>0</v>
      </c>
      <c r="BL98" s="19" t="s">
        <v>176</v>
      </c>
      <c r="BM98" s="191" t="s">
        <v>3729</v>
      </c>
    </row>
    <row r="99" spans="1:65" s="2" customFormat="1" ht="87.75">
      <c r="A99" s="36"/>
      <c r="B99" s="37"/>
      <c r="C99" s="38"/>
      <c r="D99" s="193" t="s">
        <v>178</v>
      </c>
      <c r="E99" s="38"/>
      <c r="F99" s="194" t="s">
        <v>3730</v>
      </c>
      <c r="G99" s="38"/>
      <c r="H99" s="38"/>
      <c r="I99" s="195"/>
      <c r="J99" s="38"/>
      <c r="K99" s="38"/>
      <c r="L99" s="41"/>
      <c r="M99" s="196"/>
      <c r="N99" s="197"/>
      <c r="O99" s="66"/>
      <c r="P99" s="66"/>
      <c r="Q99" s="66"/>
      <c r="R99" s="66"/>
      <c r="S99" s="66"/>
      <c r="T99" s="67"/>
      <c r="U99" s="36"/>
      <c r="V99" s="36"/>
      <c r="W99" s="36"/>
      <c r="X99" s="36"/>
      <c r="Y99" s="36"/>
      <c r="Z99" s="36"/>
      <c r="AA99" s="36"/>
      <c r="AB99" s="36"/>
      <c r="AC99" s="36"/>
      <c r="AD99" s="36"/>
      <c r="AE99" s="36"/>
      <c r="AT99" s="19" t="s">
        <v>178</v>
      </c>
      <c r="AU99" s="19" t="s">
        <v>88</v>
      </c>
    </row>
    <row r="100" spans="1:65" s="13" customFormat="1" ht="11.25">
      <c r="B100" s="198"/>
      <c r="C100" s="199"/>
      <c r="D100" s="193" t="s">
        <v>188</v>
      </c>
      <c r="E100" s="200" t="s">
        <v>19</v>
      </c>
      <c r="F100" s="201" t="s">
        <v>3731</v>
      </c>
      <c r="G100" s="199"/>
      <c r="H100" s="202">
        <v>76.930000000000007</v>
      </c>
      <c r="I100" s="203"/>
      <c r="J100" s="199"/>
      <c r="K100" s="199"/>
      <c r="L100" s="204"/>
      <c r="M100" s="205"/>
      <c r="N100" s="206"/>
      <c r="O100" s="206"/>
      <c r="P100" s="206"/>
      <c r="Q100" s="206"/>
      <c r="R100" s="206"/>
      <c r="S100" s="206"/>
      <c r="T100" s="207"/>
      <c r="AT100" s="208" t="s">
        <v>188</v>
      </c>
      <c r="AU100" s="208" t="s">
        <v>88</v>
      </c>
      <c r="AV100" s="13" t="s">
        <v>88</v>
      </c>
      <c r="AW100" s="13" t="s">
        <v>33</v>
      </c>
      <c r="AX100" s="13" t="s">
        <v>80</v>
      </c>
      <c r="AY100" s="208" t="s">
        <v>169</v>
      </c>
    </row>
    <row r="101" spans="1:65" s="2" customFormat="1" ht="24.2" customHeight="1">
      <c r="A101" s="36"/>
      <c r="B101" s="37"/>
      <c r="C101" s="180" t="s">
        <v>176</v>
      </c>
      <c r="D101" s="180" t="s">
        <v>171</v>
      </c>
      <c r="E101" s="181" t="s">
        <v>3732</v>
      </c>
      <c r="F101" s="182" t="s">
        <v>3733</v>
      </c>
      <c r="G101" s="183" t="s">
        <v>185</v>
      </c>
      <c r="H101" s="184">
        <v>153.86000000000001</v>
      </c>
      <c r="I101" s="185"/>
      <c r="J101" s="186">
        <f>ROUND(I101*H101,2)</f>
        <v>0</v>
      </c>
      <c r="K101" s="182" t="s">
        <v>175</v>
      </c>
      <c r="L101" s="41"/>
      <c r="M101" s="187" t="s">
        <v>19</v>
      </c>
      <c r="N101" s="188" t="s">
        <v>44</v>
      </c>
      <c r="O101" s="66"/>
      <c r="P101" s="189">
        <f>O101*H101</f>
        <v>0</v>
      </c>
      <c r="Q101" s="189">
        <v>6.9999999999999999E-4</v>
      </c>
      <c r="R101" s="189">
        <f>Q101*H101</f>
        <v>0.10770200000000001</v>
      </c>
      <c r="S101" s="189">
        <v>0</v>
      </c>
      <c r="T101" s="190">
        <f>S101*H101</f>
        <v>0</v>
      </c>
      <c r="U101" s="36"/>
      <c r="V101" s="36"/>
      <c r="W101" s="36"/>
      <c r="X101" s="36"/>
      <c r="Y101" s="36"/>
      <c r="Z101" s="36"/>
      <c r="AA101" s="36"/>
      <c r="AB101" s="36"/>
      <c r="AC101" s="36"/>
      <c r="AD101" s="36"/>
      <c r="AE101" s="36"/>
      <c r="AR101" s="191" t="s">
        <v>176</v>
      </c>
      <c r="AT101" s="191" t="s">
        <v>171</v>
      </c>
      <c r="AU101" s="191" t="s">
        <v>88</v>
      </c>
      <c r="AY101" s="19" t="s">
        <v>169</v>
      </c>
      <c r="BE101" s="192">
        <f>IF(N101="základní",J101,0)</f>
        <v>0</v>
      </c>
      <c r="BF101" s="192">
        <f>IF(N101="snížená",J101,0)</f>
        <v>0</v>
      </c>
      <c r="BG101" s="192">
        <f>IF(N101="zákl. přenesená",J101,0)</f>
        <v>0</v>
      </c>
      <c r="BH101" s="192">
        <f>IF(N101="sníž. přenesená",J101,0)</f>
        <v>0</v>
      </c>
      <c r="BI101" s="192">
        <f>IF(N101="nulová",J101,0)</f>
        <v>0</v>
      </c>
      <c r="BJ101" s="19" t="s">
        <v>88</v>
      </c>
      <c r="BK101" s="192">
        <f>ROUND(I101*H101,2)</f>
        <v>0</v>
      </c>
      <c r="BL101" s="19" t="s">
        <v>176</v>
      </c>
      <c r="BM101" s="191" t="s">
        <v>3734</v>
      </c>
    </row>
    <row r="102" spans="1:65" s="2" customFormat="1" ht="87.75">
      <c r="A102" s="36"/>
      <c r="B102" s="37"/>
      <c r="C102" s="38"/>
      <c r="D102" s="193" t="s">
        <v>178</v>
      </c>
      <c r="E102" s="38"/>
      <c r="F102" s="194" t="s">
        <v>3735</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178</v>
      </c>
      <c r="AU102" s="19" t="s">
        <v>88</v>
      </c>
    </row>
    <row r="103" spans="1:65" s="13" customFormat="1" ht="11.25">
      <c r="B103" s="198"/>
      <c r="C103" s="199"/>
      <c r="D103" s="193" t="s">
        <v>188</v>
      </c>
      <c r="E103" s="200" t="s">
        <v>19</v>
      </c>
      <c r="F103" s="201" t="s">
        <v>3736</v>
      </c>
      <c r="G103" s="199"/>
      <c r="H103" s="202">
        <v>153.86000000000001</v>
      </c>
      <c r="I103" s="203"/>
      <c r="J103" s="199"/>
      <c r="K103" s="199"/>
      <c r="L103" s="204"/>
      <c r="M103" s="205"/>
      <c r="N103" s="206"/>
      <c r="O103" s="206"/>
      <c r="P103" s="206"/>
      <c r="Q103" s="206"/>
      <c r="R103" s="206"/>
      <c r="S103" s="206"/>
      <c r="T103" s="207"/>
      <c r="AT103" s="208" t="s">
        <v>188</v>
      </c>
      <c r="AU103" s="208" t="s">
        <v>88</v>
      </c>
      <c r="AV103" s="13" t="s">
        <v>88</v>
      </c>
      <c r="AW103" s="13" t="s">
        <v>33</v>
      </c>
      <c r="AX103" s="13" t="s">
        <v>80</v>
      </c>
      <c r="AY103" s="208" t="s">
        <v>169</v>
      </c>
    </row>
    <row r="104" spans="1:65" s="2" customFormat="1" ht="37.9" customHeight="1">
      <c r="A104" s="36"/>
      <c r="B104" s="37"/>
      <c r="C104" s="180" t="s">
        <v>196</v>
      </c>
      <c r="D104" s="180" t="s">
        <v>171</v>
      </c>
      <c r="E104" s="181" t="s">
        <v>3737</v>
      </c>
      <c r="F104" s="182" t="s">
        <v>3738</v>
      </c>
      <c r="G104" s="183" t="s">
        <v>185</v>
      </c>
      <c r="H104" s="184">
        <v>153.86000000000001</v>
      </c>
      <c r="I104" s="185"/>
      <c r="J104" s="186">
        <f>ROUND(I104*H104,2)</f>
        <v>0</v>
      </c>
      <c r="K104" s="182" t="s">
        <v>175</v>
      </c>
      <c r="L104" s="41"/>
      <c r="M104" s="187" t="s">
        <v>19</v>
      </c>
      <c r="N104" s="188" t="s">
        <v>44</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176</v>
      </c>
      <c r="AT104" s="191" t="s">
        <v>171</v>
      </c>
      <c r="AU104" s="191" t="s">
        <v>88</v>
      </c>
      <c r="AY104" s="19" t="s">
        <v>169</v>
      </c>
      <c r="BE104" s="192">
        <f>IF(N104="základní",J104,0)</f>
        <v>0</v>
      </c>
      <c r="BF104" s="192">
        <f>IF(N104="snížená",J104,0)</f>
        <v>0</v>
      </c>
      <c r="BG104" s="192">
        <f>IF(N104="zákl. přenesená",J104,0)</f>
        <v>0</v>
      </c>
      <c r="BH104" s="192">
        <f>IF(N104="sníž. přenesená",J104,0)</f>
        <v>0</v>
      </c>
      <c r="BI104" s="192">
        <f>IF(N104="nulová",J104,0)</f>
        <v>0</v>
      </c>
      <c r="BJ104" s="19" t="s">
        <v>88</v>
      </c>
      <c r="BK104" s="192">
        <f>ROUND(I104*H104,2)</f>
        <v>0</v>
      </c>
      <c r="BL104" s="19" t="s">
        <v>176</v>
      </c>
      <c r="BM104" s="191" t="s">
        <v>3739</v>
      </c>
    </row>
    <row r="105" spans="1:65" s="2" customFormat="1" ht="24.2" customHeight="1">
      <c r="A105" s="36"/>
      <c r="B105" s="37"/>
      <c r="C105" s="180" t="s">
        <v>200</v>
      </c>
      <c r="D105" s="180" t="s">
        <v>171</v>
      </c>
      <c r="E105" s="181" t="s">
        <v>3740</v>
      </c>
      <c r="F105" s="182" t="s">
        <v>3741</v>
      </c>
      <c r="G105" s="183" t="s">
        <v>230</v>
      </c>
      <c r="H105" s="184">
        <v>76.930000000000007</v>
      </c>
      <c r="I105" s="185"/>
      <c r="J105" s="186">
        <f>ROUND(I105*H105,2)</f>
        <v>0</v>
      </c>
      <c r="K105" s="182" t="s">
        <v>175</v>
      </c>
      <c r="L105" s="41"/>
      <c r="M105" s="187" t="s">
        <v>19</v>
      </c>
      <c r="N105" s="188" t="s">
        <v>44</v>
      </c>
      <c r="O105" s="66"/>
      <c r="P105" s="189">
        <f>O105*H105</f>
        <v>0</v>
      </c>
      <c r="Q105" s="189">
        <v>4.6000000000000001E-4</v>
      </c>
      <c r="R105" s="189">
        <f>Q105*H105</f>
        <v>3.5387800000000004E-2</v>
      </c>
      <c r="S105" s="189">
        <v>0</v>
      </c>
      <c r="T105" s="190">
        <f>S105*H105</f>
        <v>0</v>
      </c>
      <c r="U105" s="36"/>
      <c r="V105" s="36"/>
      <c r="W105" s="36"/>
      <c r="X105" s="36"/>
      <c r="Y105" s="36"/>
      <c r="Z105" s="36"/>
      <c r="AA105" s="36"/>
      <c r="AB105" s="36"/>
      <c r="AC105" s="36"/>
      <c r="AD105" s="36"/>
      <c r="AE105" s="36"/>
      <c r="AR105" s="191" t="s">
        <v>176</v>
      </c>
      <c r="AT105" s="191" t="s">
        <v>171</v>
      </c>
      <c r="AU105" s="191" t="s">
        <v>88</v>
      </c>
      <c r="AY105" s="19" t="s">
        <v>169</v>
      </c>
      <c r="BE105" s="192">
        <f>IF(N105="základní",J105,0)</f>
        <v>0</v>
      </c>
      <c r="BF105" s="192">
        <f>IF(N105="snížená",J105,0)</f>
        <v>0</v>
      </c>
      <c r="BG105" s="192">
        <f>IF(N105="zákl. přenesená",J105,0)</f>
        <v>0</v>
      </c>
      <c r="BH105" s="192">
        <f>IF(N105="sníž. přenesená",J105,0)</f>
        <v>0</v>
      </c>
      <c r="BI105" s="192">
        <f>IF(N105="nulová",J105,0)</f>
        <v>0</v>
      </c>
      <c r="BJ105" s="19" t="s">
        <v>88</v>
      </c>
      <c r="BK105" s="192">
        <f>ROUND(I105*H105,2)</f>
        <v>0</v>
      </c>
      <c r="BL105" s="19" t="s">
        <v>176</v>
      </c>
      <c r="BM105" s="191" t="s">
        <v>3742</v>
      </c>
    </row>
    <row r="106" spans="1:65" s="2" customFormat="1" ht="58.5">
      <c r="A106" s="36"/>
      <c r="B106" s="37"/>
      <c r="C106" s="38"/>
      <c r="D106" s="193" t="s">
        <v>178</v>
      </c>
      <c r="E106" s="38"/>
      <c r="F106" s="194" t="s">
        <v>3743</v>
      </c>
      <c r="G106" s="38"/>
      <c r="H106" s="38"/>
      <c r="I106" s="195"/>
      <c r="J106" s="38"/>
      <c r="K106" s="38"/>
      <c r="L106" s="41"/>
      <c r="M106" s="196"/>
      <c r="N106" s="197"/>
      <c r="O106" s="66"/>
      <c r="P106" s="66"/>
      <c r="Q106" s="66"/>
      <c r="R106" s="66"/>
      <c r="S106" s="66"/>
      <c r="T106" s="67"/>
      <c r="U106" s="36"/>
      <c r="V106" s="36"/>
      <c r="W106" s="36"/>
      <c r="X106" s="36"/>
      <c r="Y106" s="36"/>
      <c r="Z106" s="36"/>
      <c r="AA106" s="36"/>
      <c r="AB106" s="36"/>
      <c r="AC106" s="36"/>
      <c r="AD106" s="36"/>
      <c r="AE106" s="36"/>
      <c r="AT106" s="19" t="s">
        <v>178</v>
      </c>
      <c r="AU106" s="19" t="s">
        <v>88</v>
      </c>
    </row>
    <row r="107" spans="1:65" s="13" customFormat="1" ht="11.25">
      <c r="B107" s="198"/>
      <c r="C107" s="199"/>
      <c r="D107" s="193" t="s">
        <v>188</v>
      </c>
      <c r="E107" s="200" t="s">
        <v>19</v>
      </c>
      <c r="F107" s="201" t="s">
        <v>3744</v>
      </c>
      <c r="G107" s="199"/>
      <c r="H107" s="202">
        <v>76.930000000000007</v>
      </c>
      <c r="I107" s="203"/>
      <c r="J107" s="199"/>
      <c r="K107" s="199"/>
      <c r="L107" s="204"/>
      <c r="M107" s="205"/>
      <c r="N107" s="206"/>
      <c r="O107" s="206"/>
      <c r="P107" s="206"/>
      <c r="Q107" s="206"/>
      <c r="R107" s="206"/>
      <c r="S107" s="206"/>
      <c r="T107" s="207"/>
      <c r="AT107" s="208" t="s">
        <v>188</v>
      </c>
      <c r="AU107" s="208" t="s">
        <v>88</v>
      </c>
      <c r="AV107" s="13" t="s">
        <v>88</v>
      </c>
      <c r="AW107" s="13" t="s">
        <v>33</v>
      </c>
      <c r="AX107" s="13" t="s">
        <v>80</v>
      </c>
      <c r="AY107" s="208" t="s">
        <v>169</v>
      </c>
    </row>
    <row r="108" spans="1:65" s="2" customFormat="1" ht="37.9" customHeight="1">
      <c r="A108" s="36"/>
      <c r="B108" s="37"/>
      <c r="C108" s="180" t="s">
        <v>205</v>
      </c>
      <c r="D108" s="180" t="s">
        <v>171</v>
      </c>
      <c r="E108" s="181" t="s">
        <v>3745</v>
      </c>
      <c r="F108" s="182" t="s">
        <v>3746</v>
      </c>
      <c r="G108" s="183" t="s">
        <v>230</v>
      </c>
      <c r="H108" s="184">
        <v>76.930000000000007</v>
      </c>
      <c r="I108" s="185"/>
      <c r="J108" s="186">
        <f>ROUND(I108*H108,2)</f>
        <v>0</v>
      </c>
      <c r="K108" s="182" t="s">
        <v>175</v>
      </c>
      <c r="L108" s="41"/>
      <c r="M108" s="187" t="s">
        <v>19</v>
      </c>
      <c r="N108" s="188" t="s">
        <v>44</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176</v>
      </c>
      <c r="AT108" s="191" t="s">
        <v>171</v>
      </c>
      <c r="AU108" s="191" t="s">
        <v>88</v>
      </c>
      <c r="AY108" s="19" t="s">
        <v>169</v>
      </c>
      <c r="BE108" s="192">
        <f>IF(N108="základní",J108,0)</f>
        <v>0</v>
      </c>
      <c r="BF108" s="192">
        <f>IF(N108="snížená",J108,0)</f>
        <v>0</v>
      </c>
      <c r="BG108" s="192">
        <f>IF(N108="zákl. přenesená",J108,0)</f>
        <v>0</v>
      </c>
      <c r="BH108" s="192">
        <f>IF(N108="sníž. přenesená",J108,0)</f>
        <v>0</v>
      </c>
      <c r="BI108" s="192">
        <f>IF(N108="nulová",J108,0)</f>
        <v>0</v>
      </c>
      <c r="BJ108" s="19" t="s">
        <v>88</v>
      </c>
      <c r="BK108" s="192">
        <f>ROUND(I108*H108,2)</f>
        <v>0</v>
      </c>
      <c r="BL108" s="19" t="s">
        <v>176</v>
      </c>
      <c r="BM108" s="191" t="s">
        <v>3747</v>
      </c>
    </row>
    <row r="109" spans="1:65" s="2" customFormat="1" ht="62.65" customHeight="1">
      <c r="A109" s="36"/>
      <c r="B109" s="37"/>
      <c r="C109" s="180" t="s">
        <v>209</v>
      </c>
      <c r="D109" s="180" t="s">
        <v>171</v>
      </c>
      <c r="E109" s="181" t="s">
        <v>309</v>
      </c>
      <c r="F109" s="182" t="s">
        <v>310</v>
      </c>
      <c r="G109" s="183" t="s">
        <v>230</v>
      </c>
      <c r="H109" s="184">
        <v>269.44400000000002</v>
      </c>
      <c r="I109" s="185"/>
      <c r="J109" s="186">
        <f>ROUND(I109*H109,2)</f>
        <v>0</v>
      </c>
      <c r="K109" s="182" t="s">
        <v>175</v>
      </c>
      <c r="L109" s="41"/>
      <c r="M109" s="187" t="s">
        <v>19</v>
      </c>
      <c r="N109" s="188" t="s">
        <v>44</v>
      </c>
      <c r="O109" s="66"/>
      <c r="P109" s="189">
        <f>O109*H109</f>
        <v>0</v>
      </c>
      <c r="Q109" s="189">
        <v>0</v>
      </c>
      <c r="R109" s="189">
        <f>Q109*H109</f>
        <v>0</v>
      </c>
      <c r="S109" s="189">
        <v>0</v>
      </c>
      <c r="T109" s="190">
        <f>S109*H109</f>
        <v>0</v>
      </c>
      <c r="U109" s="36"/>
      <c r="V109" s="36"/>
      <c r="W109" s="36"/>
      <c r="X109" s="36"/>
      <c r="Y109" s="36"/>
      <c r="Z109" s="36"/>
      <c r="AA109" s="36"/>
      <c r="AB109" s="36"/>
      <c r="AC109" s="36"/>
      <c r="AD109" s="36"/>
      <c r="AE109" s="36"/>
      <c r="AR109" s="191" t="s">
        <v>176</v>
      </c>
      <c r="AT109" s="191" t="s">
        <v>171</v>
      </c>
      <c r="AU109" s="191" t="s">
        <v>88</v>
      </c>
      <c r="AY109" s="19" t="s">
        <v>169</v>
      </c>
      <c r="BE109" s="192">
        <f>IF(N109="základní",J109,0)</f>
        <v>0</v>
      </c>
      <c r="BF109" s="192">
        <f>IF(N109="snížená",J109,0)</f>
        <v>0</v>
      </c>
      <c r="BG109" s="192">
        <f>IF(N109="zákl. přenesená",J109,0)</f>
        <v>0</v>
      </c>
      <c r="BH109" s="192">
        <f>IF(N109="sníž. přenesená",J109,0)</f>
        <v>0</v>
      </c>
      <c r="BI109" s="192">
        <f>IF(N109="nulová",J109,0)</f>
        <v>0</v>
      </c>
      <c r="BJ109" s="19" t="s">
        <v>88</v>
      </c>
      <c r="BK109" s="192">
        <f>ROUND(I109*H109,2)</f>
        <v>0</v>
      </c>
      <c r="BL109" s="19" t="s">
        <v>176</v>
      </c>
      <c r="BM109" s="191" t="s">
        <v>3748</v>
      </c>
    </row>
    <row r="110" spans="1:65" s="2" customFormat="1" ht="78">
      <c r="A110" s="36"/>
      <c r="B110" s="37"/>
      <c r="C110" s="38"/>
      <c r="D110" s="193" t="s">
        <v>178</v>
      </c>
      <c r="E110" s="38"/>
      <c r="F110" s="194" t="s">
        <v>305</v>
      </c>
      <c r="G110" s="38"/>
      <c r="H110" s="38"/>
      <c r="I110" s="195"/>
      <c r="J110" s="38"/>
      <c r="K110" s="38"/>
      <c r="L110" s="41"/>
      <c r="M110" s="196"/>
      <c r="N110" s="197"/>
      <c r="O110" s="66"/>
      <c r="P110" s="66"/>
      <c r="Q110" s="66"/>
      <c r="R110" s="66"/>
      <c r="S110" s="66"/>
      <c r="T110" s="67"/>
      <c r="U110" s="36"/>
      <c r="V110" s="36"/>
      <c r="W110" s="36"/>
      <c r="X110" s="36"/>
      <c r="Y110" s="36"/>
      <c r="Z110" s="36"/>
      <c r="AA110" s="36"/>
      <c r="AB110" s="36"/>
      <c r="AC110" s="36"/>
      <c r="AD110" s="36"/>
      <c r="AE110" s="36"/>
      <c r="AT110" s="19" t="s">
        <v>178</v>
      </c>
      <c r="AU110" s="19" t="s">
        <v>88</v>
      </c>
    </row>
    <row r="111" spans="1:65" s="13" customFormat="1" ht="11.25">
      <c r="B111" s="198"/>
      <c r="C111" s="199"/>
      <c r="D111" s="193" t="s">
        <v>188</v>
      </c>
      <c r="E111" s="200" t="s">
        <v>19</v>
      </c>
      <c r="F111" s="201" t="s">
        <v>3749</v>
      </c>
      <c r="G111" s="199"/>
      <c r="H111" s="202">
        <v>28.574000000000002</v>
      </c>
      <c r="I111" s="203"/>
      <c r="J111" s="199"/>
      <c r="K111" s="199"/>
      <c r="L111" s="204"/>
      <c r="M111" s="205"/>
      <c r="N111" s="206"/>
      <c r="O111" s="206"/>
      <c r="P111" s="206"/>
      <c r="Q111" s="206"/>
      <c r="R111" s="206"/>
      <c r="S111" s="206"/>
      <c r="T111" s="207"/>
      <c r="AT111" s="208" t="s">
        <v>188</v>
      </c>
      <c r="AU111" s="208" t="s">
        <v>88</v>
      </c>
      <c r="AV111" s="13" t="s">
        <v>88</v>
      </c>
      <c r="AW111" s="13" t="s">
        <v>33</v>
      </c>
      <c r="AX111" s="13" t="s">
        <v>72</v>
      </c>
      <c r="AY111" s="208" t="s">
        <v>169</v>
      </c>
    </row>
    <row r="112" spans="1:65" s="13" customFormat="1" ht="11.25">
      <c r="B112" s="198"/>
      <c r="C112" s="199"/>
      <c r="D112" s="193" t="s">
        <v>188</v>
      </c>
      <c r="E112" s="200" t="s">
        <v>19</v>
      </c>
      <c r="F112" s="201" t="s">
        <v>3750</v>
      </c>
      <c r="G112" s="199"/>
      <c r="H112" s="202">
        <v>12.5</v>
      </c>
      <c r="I112" s="203"/>
      <c r="J112" s="199"/>
      <c r="K112" s="199"/>
      <c r="L112" s="204"/>
      <c r="M112" s="205"/>
      <c r="N112" s="206"/>
      <c r="O112" s="206"/>
      <c r="P112" s="206"/>
      <c r="Q112" s="206"/>
      <c r="R112" s="206"/>
      <c r="S112" s="206"/>
      <c r="T112" s="207"/>
      <c r="AT112" s="208" t="s">
        <v>188</v>
      </c>
      <c r="AU112" s="208" t="s">
        <v>88</v>
      </c>
      <c r="AV112" s="13" t="s">
        <v>88</v>
      </c>
      <c r="AW112" s="13" t="s">
        <v>33</v>
      </c>
      <c r="AX112" s="13" t="s">
        <v>72</v>
      </c>
      <c r="AY112" s="208" t="s">
        <v>169</v>
      </c>
    </row>
    <row r="113" spans="1:65" s="16" customFormat="1" ht="11.25">
      <c r="B113" s="245"/>
      <c r="C113" s="246"/>
      <c r="D113" s="193" t="s">
        <v>188</v>
      </c>
      <c r="E113" s="247" t="s">
        <v>19</v>
      </c>
      <c r="F113" s="248" t="s">
        <v>533</v>
      </c>
      <c r="G113" s="246"/>
      <c r="H113" s="249">
        <v>41.073999999999998</v>
      </c>
      <c r="I113" s="250"/>
      <c r="J113" s="246"/>
      <c r="K113" s="246"/>
      <c r="L113" s="251"/>
      <c r="M113" s="252"/>
      <c r="N113" s="253"/>
      <c r="O113" s="253"/>
      <c r="P113" s="253"/>
      <c r="Q113" s="253"/>
      <c r="R113" s="253"/>
      <c r="S113" s="253"/>
      <c r="T113" s="254"/>
      <c r="AT113" s="255" t="s">
        <v>188</v>
      </c>
      <c r="AU113" s="255" t="s">
        <v>88</v>
      </c>
      <c r="AV113" s="16" t="s">
        <v>107</v>
      </c>
      <c r="AW113" s="16" t="s">
        <v>33</v>
      </c>
      <c r="AX113" s="16" t="s">
        <v>72</v>
      </c>
      <c r="AY113" s="255" t="s">
        <v>169</v>
      </c>
    </row>
    <row r="114" spans="1:65" s="13" customFormat="1" ht="11.25">
      <c r="B114" s="198"/>
      <c r="C114" s="199"/>
      <c r="D114" s="193" t="s">
        <v>188</v>
      </c>
      <c r="E114" s="200" t="s">
        <v>19</v>
      </c>
      <c r="F114" s="201" t="s">
        <v>3721</v>
      </c>
      <c r="G114" s="199"/>
      <c r="H114" s="202">
        <v>228.37</v>
      </c>
      <c r="I114" s="203"/>
      <c r="J114" s="199"/>
      <c r="K114" s="199"/>
      <c r="L114" s="204"/>
      <c r="M114" s="205"/>
      <c r="N114" s="206"/>
      <c r="O114" s="206"/>
      <c r="P114" s="206"/>
      <c r="Q114" s="206"/>
      <c r="R114" s="206"/>
      <c r="S114" s="206"/>
      <c r="T114" s="207"/>
      <c r="AT114" s="208" t="s">
        <v>188</v>
      </c>
      <c r="AU114" s="208" t="s">
        <v>88</v>
      </c>
      <c r="AV114" s="13" t="s">
        <v>88</v>
      </c>
      <c r="AW114" s="13" t="s">
        <v>33</v>
      </c>
      <c r="AX114" s="13" t="s">
        <v>72</v>
      </c>
      <c r="AY114" s="208" t="s">
        <v>169</v>
      </c>
    </row>
    <row r="115" spans="1:65" s="14" customFormat="1" ht="11.25">
      <c r="B115" s="209"/>
      <c r="C115" s="210"/>
      <c r="D115" s="193" t="s">
        <v>188</v>
      </c>
      <c r="E115" s="211" t="s">
        <v>19</v>
      </c>
      <c r="F115" s="212" t="s">
        <v>191</v>
      </c>
      <c r="G115" s="210"/>
      <c r="H115" s="213">
        <v>269.44400000000002</v>
      </c>
      <c r="I115" s="214"/>
      <c r="J115" s="210"/>
      <c r="K115" s="210"/>
      <c r="L115" s="215"/>
      <c r="M115" s="216"/>
      <c r="N115" s="217"/>
      <c r="O115" s="217"/>
      <c r="P115" s="217"/>
      <c r="Q115" s="217"/>
      <c r="R115" s="217"/>
      <c r="S115" s="217"/>
      <c r="T115" s="218"/>
      <c r="AT115" s="219" t="s">
        <v>188</v>
      </c>
      <c r="AU115" s="219" t="s">
        <v>88</v>
      </c>
      <c r="AV115" s="14" t="s">
        <v>176</v>
      </c>
      <c r="AW115" s="14" t="s">
        <v>33</v>
      </c>
      <c r="AX115" s="14" t="s">
        <v>80</v>
      </c>
      <c r="AY115" s="219" t="s">
        <v>169</v>
      </c>
    </row>
    <row r="116" spans="1:65" s="2" customFormat="1" ht="37.9" customHeight="1">
      <c r="A116" s="36"/>
      <c r="B116" s="37"/>
      <c r="C116" s="180" t="s">
        <v>214</v>
      </c>
      <c r="D116" s="180" t="s">
        <v>171</v>
      </c>
      <c r="E116" s="181" t="s">
        <v>440</v>
      </c>
      <c r="F116" s="182" t="s">
        <v>363</v>
      </c>
      <c r="G116" s="183" t="s">
        <v>347</v>
      </c>
      <c r="H116" s="184">
        <v>484.99900000000002</v>
      </c>
      <c r="I116" s="185"/>
      <c r="J116" s="186">
        <f>ROUND(I116*H116,2)</f>
        <v>0</v>
      </c>
      <c r="K116" s="182" t="s">
        <v>175</v>
      </c>
      <c r="L116" s="41"/>
      <c r="M116" s="187" t="s">
        <v>19</v>
      </c>
      <c r="N116" s="188" t="s">
        <v>44</v>
      </c>
      <c r="O116" s="66"/>
      <c r="P116" s="189">
        <f>O116*H116</f>
        <v>0</v>
      </c>
      <c r="Q116" s="189">
        <v>0</v>
      </c>
      <c r="R116" s="189">
        <f>Q116*H116</f>
        <v>0</v>
      </c>
      <c r="S116" s="189">
        <v>0</v>
      </c>
      <c r="T116" s="190">
        <f>S116*H116</f>
        <v>0</v>
      </c>
      <c r="U116" s="36"/>
      <c r="V116" s="36"/>
      <c r="W116" s="36"/>
      <c r="X116" s="36"/>
      <c r="Y116" s="36"/>
      <c r="Z116" s="36"/>
      <c r="AA116" s="36"/>
      <c r="AB116" s="36"/>
      <c r="AC116" s="36"/>
      <c r="AD116" s="36"/>
      <c r="AE116" s="36"/>
      <c r="AR116" s="191" t="s">
        <v>176</v>
      </c>
      <c r="AT116" s="191" t="s">
        <v>171</v>
      </c>
      <c r="AU116" s="191" t="s">
        <v>88</v>
      </c>
      <c r="AY116" s="19" t="s">
        <v>169</v>
      </c>
      <c r="BE116" s="192">
        <f>IF(N116="základní",J116,0)</f>
        <v>0</v>
      </c>
      <c r="BF116" s="192">
        <f>IF(N116="snížená",J116,0)</f>
        <v>0</v>
      </c>
      <c r="BG116" s="192">
        <f>IF(N116="zákl. přenesená",J116,0)</f>
        <v>0</v>
      </c>
      <c r="BH116" s="192">
        <f>IF(N116="sníž. přenesená",J116,0)</f>
        <v>0</v>
      </c>
      <c r="BI116" s="192">
        <f>IF(N116="nulová",J116,0)</f>
        <v>0</v>
      </c>
      <c r="BJ116" s="19" t="s">
        <v>88</v>
      </c>
      <c r="BK116" s="192">
        <f>ROUND(I116*H116,2)</f>
        <v>0</v>
      </c>
      <c r="BL116" s="19" t="s">
        <v>176</v>
      </c>
      <c r="BM116" s="191" t="s">
        <v>3751</v>
      </c>
    </row>
    <row r="117" spans="1:65" s="2" customFormat="1" ht="58.5">
      <c r="A117" s="36"/>
      <c r="B117" s="37"/>
      <c r="C117" s="38"/>
      <c r="D117" s="193" t="s">
        <v>178</v>
      </c>
      <c r="E117" s="38"/>
      <c r="F117" s="194" t="s">
        <v>359</v>
      </c>
      <c r="G117" s="38"/>
      <c r="H117" s="38"/>
      <c r="I117" s="195"/>
      <c r="J117" s="38"/>
      <c r="K117" s="38"/>
      <c r="L117" s="41"/>
      <c r="M117" s="196"/>
      <c r="N117" s="197"/>
      <c r="O117" s="66"/>
      <c r="P117" s="66"/>
      <c r="Q117" s="66"/>
      <c r="R117" s="66"/>
      <c r="S117" s="66"/>
      <c r="T117" s="67"/>
      <c r="U117" s="36"/>
      <c r="V117" s="36"/>
      <c r="W117" s="36"/>
      <c r="X117" s="36"/>
      <c r="Y117" s="36"/>
      <c r="Z117" s="36"/>
      <c r="AA117" s="36"/>
      <c r="AB117" s="36"/>
      <c r="AC117" s="36"/>
      <c r="AD117" s="36"/>
      <c r="AE117" s="36"/>
      <c r="AT117" s="19" t="s">
        <v>178</v>
      </c>
      <c r="AU117" s="19" t="s">
        <v>88</v>
      </c>
    </row>
    <row r="118" spans="1:65" s="13" customFormat="1" ht="11.25">
      <c r="B118" s="198"/>
      <c r="C118" s="199"/>
      <c r="D118" s="193" t="s">
        <v>188</v>
      </c>
      <c r="E118" s="199"/>
      <c r="F118" s="201" t="s">
        <v>3752</v>
      </c>
      <c r="G118" s="199"/>
      <c r="H118" s="202">
        <v>484.99900000000002</v>
      </c>
      <c r="I118" s="203"/>
      <c r="J118" s="199"/>
      <c r="K118" s="199"/>
      <c r="L118" s="204"/>
      <c r="M118" s="205"/>
      <c r="N118" s="206"/>
      <c r="O118" s="206"/>
      <c r="P118" s="206"/>
      <c r="Q118" s="206"/>
      <c r="R118" s="206"/>
      <c r="S118" s="206"/>
      <c r="T118" s="207"/>
      <c r="AT118" s="208" t="s">
        <v>188</v>
      </c>
      <c r="AU118" s="208" t="s">
        <v>88</v>
      </c>
      <c r="AV118" s="13" t="s">
        <v>88</v>
      </c>
      <c r="AW118" s="13" t="s">
        <v>4</v>
      </c>
      <c r="AX118" s="13" t="s">
        <v>80</v>
      </c>
      <c r="AY118" s="208" t="s">
        <v>169</v>
      </c>
    </row>
    <row r="119" spans="1:65" s="2" customFormat="1" ht="37.9" customHeight="1">
      <c r="A119" s="36"/>
      <c r="B119" s="37"/>
      <c r="C119" s="180" t="s">
        <v>218</v>
      </c>
      <c r="D119" s="180" t="s">
        <v>171</v>
      </c>
      <c r="E119" s="181" t="s">
        <v>324</v>
      </c>
      <c r="F119" s="182" t="s">
        <v>325</v>
      </c>
      <c r="G119" s="183" t="s">
        <v>230</v>
      </c>
      <c r="H119" s="184">
        <v>269.44400000000002</v>
      </c>
      <c r="I119" s="185"/>
      <c r="J119" s="186">
        <f>ROUND(I119*H119,2)</f>
        <v>0</v>
      </c>
      <c r="K119" s="182" t="s">
        <v>175</v>
      </c>
      <c r="L119" s="41"/>
      <c r="M119" s="187" t="s">
        <v>19</v>
      </c>
      <c r="N119" s="188" t="s">
        <v>44</v>
      </c>
      <c r="O119" s="66"/>
      <c r="P119" s="189">
        <f>O119*H119</f>
        <v>0</v>
      </c>
      <c r="Q119" s="189">
        <v>0</v>
      </c>
      <c r="R119" s="189">
        <f>Q119*H119</f>
        <v>0</v>
      </c>
      <c r="S119" s="189">
        <v>0</v>
      </c>
      <c r="T119" s="190">
        <f>S119*H119</f>
        <v>0</v>
      </c>
      <c r="U119" s="36"/>
      <c r="V119" s="36"/>
      <c r="W119" s="36"/>
      <c r="X119" s="36"/>
      <c r="Y119" s="36"/>
      <c r="Z119" s="36"/>
      <c r="AA119" s="36"/>
      <c r="AB119" s="36"/>
      <c r="AC119" s="36"/>
      <c r="AD119" s="36"/>
      <c r="AE119" s="36"/>
      <c r="AR119" s="191" t="s">
        <v>176</v>
      </c>
      <c r="AT119" s="191" t="s">
        <v>171</v>
      </c>
      <c r="AU119" s="191" t="s">
        <v>88</v>
      </c>
      <c r="AY119" s="19" t="s">
        <v>169</v>
      </c>
      <c r="BE119" s="192">
        <f>IF(N119="základní",J119,0)</f>
        <v>0</v>
      </c>
      <c r="BF119" s="192">
        <f>IF(N119="snížená",J119,0)</f>
        <v>0</v>
      </c>
      <c r="BG119" s="192">
        <f>IF(N119="zákl. přenesená",J119,0)</f>
        <v>0</v>
      </c>
      <c r="BH119" s="192">
        <f>IF(N119="sníž. přenesená",J119,0)</f>
        <v>0</v>
      </c>
      <c r="BI119" s="192">
        <f>IF(N119="nulová",J119,0)</f>
        <v>0</v>
      </c>
      <c r="BJ119" s="19" t="s">
        <v>88</v>
      </c>
      <c r="BK119" s="192">
        <f>ROUND(I119*H119,2)</f>
        <v>0</v>
      </c>
      <c r="BL119" s="19" t="s">
        <v>176</v>
      </c>
      <c r="BM119" s="191" t="s">
        <v>3753</v>
      </c>
    </row>
    <row r="120" spans="1:65" s="2" customFormat="1" ht="165.75">
      <c r="A120" s="36"/>
      <c r="B120" s="37"/>
      <c r="C120" s="38"/>
      <c r="D120" s="193" t="s">
        <v>178</v>
      </c>
      <c r="E120" s="38"/>
      <c r="F120" s="194" t="s">
        <v>327</v>
      </c>
      <c r="G120" s="38"/>
      <c r="H120" s="38"/>
      <c r="I120" s="195"/>
      <c r="J120" s="38"/>
      <c r="K120" s="38"/>
      <c r="L120" s="41"/>
      <c r="M120" s="196"/>
      <c r="N120" s="197"/>
      <c r="O120" s="66"/>
      <c r="P120" s="66"/>
      <c r="Q120" s="66"/>
      <c r="R120" s="66"/>
      <c r="S120" s="66"/>
      <c r="T120" s="67"/>
      <c r="U120" s="36"/>
      <c r="V120" s="36"/>
      <c r="W120" s="36"/>
      <c r="X120" s="36"/>
      <c r="Y120" s="36"/>
      <c r="Z120" s="36"/>
      <c r="AA120" s="36"/>
      <c r="AB120" s="36"/>
      <c r="AC120" s="36"/>
      <c r="AD120" s="36"/>
      <c r="AE120" s="36"/>
      <c r="AT120" s="19" t="s">
        <v>178</v>
      </c>
      <c r="AU120" s="19" t="s">
        <v>88</v>
      </c>
    </row>
    <row r="121" spans="1:65" s="13" customFormat="1" ht="11.25">
      <c r="B121" s="198"/>
      <c r="C121" s="199"/>
      <c r="D121" s="193" t="s">
        <v>188</v>
      </c>
      <c r="E121" s="200" t="s">
        <v>19</v>
      </c>
      <c r="F121" s="201" t="s">
        <v>3749</v>
      </c>
      <c r="G121" s="199"/>
      <c r="H121" s="202">
        <v>28.574000000000002</v>
      </c>
      <c r="I121" s="203"/>
      <c r="J121" s="199"/>
      <c r="K121" s="199"/>
      <c r="L121" s="204"/>
      <c r="M121" s="205"/>
      <c r="N121" s="206"/>
      <c r="O121" s="206"/>
      <c r="P121" s="206"/>
      <c r="Q121" s="206"/>
      <c r="R121" s="206"/>
      <c r="S121" s="206"/>
      <c r="T121" s="207"/>
      <c r="AT121" s="208" t="s">
        <v>188</v>
      </c>
      <c r="AU121" s="208" t="s">
        <v>88</v>
      </c>
      <c r="AV121" s="13" t="s">
        <v>88</v>
      </c>
      <c r="AW121" s="13" t="s">
        <v>33</v>
      </c>
      <c r="AX121" s="13" t="s">
        <v>72</v>
      </c>
      <c r="AY121" s="208" t="s">
        <v>169</v>
      </c>
    </row>
    <row r="122" spans="1:65" s="13" customFormat="1" ht="11.25">
      <c r="B122" s="198"/>
      <c r="C122" s="199"/>
      <c r="D122" s="193" t="s">
        <v>188</v>
      </c>
      <c r="E122" s="200" t="s">
        <v>19</v>
      </c>
      <c r="F122" s="201" t="s">
        <v>3750</v>
      </c>
      <c r="G122" s="199"/>
      <c r="H122" s="202">
        <v>12.5</v>
      </c>
      <c r="I122" s="203"/>
      <c r="J122" s="199"/>
      <c r="K122" s="199"/>
      <c r="L122" s="204"/>
      <c r="M122" s="205"/>
      <c r="N122" s="206"/>
      <c r="O122" s="206"/>
      <c r="P122" s="206"/>
      <c r="Q122" s="206"/>
      <c r="R122" s="206"/>
      <c r="S122" s="206"/>
      <c r="T122" s="207"/>
      <c r="AT122" s="208" t="s">
        <v>188</v>
      </c>
      <c r="AU122" s="208" t="s">
        <v>88</v>
      </c>
      <c r="AV122" s="13" t="s">
        <v>88</v>
      </c>
      <c r="AW122" s="13" t="s">
        <v>33</v>
      </c>
      <c r="AX122" s="13" t="s">
        <v>72</v>
      </c>
      <c r="AY122" s="208" t="s">
        <v>169</v>
      </c>
    </row>
    <row r="123" spans="1:65" s="16" customFormat="1" ht="11.25">
      <c r="B123" s="245"/>
      <c r="C123" s="246"/>
      <c r="D123" s="193" t="s">
        <v>188</v>
      </c>
      <c r="E123" s="247" t="s">
        <v>19</v>
      </c>
      <c r="F123" s="248" t="s">
        <v>533</v>
      </c>
      <c r="G123" s="246"/>
      <c r="H123" s="249">
        <v>41.073999999999998</v>
      </c>
      <c r="I123" s="250"/>
      <c r="J123" s="246"/>
      <c r="K123" s="246"/>
      <c r="L123" s="251"/>
      <c r="M123" s="252"/>
      <c r="N123" s="253"/>
      <c r="O123" s="253"/>
      <c r="P123" s="253"/>
      <c r="Q123" s="253"/>
      <c r="R123" s="253"/>
      <c r="S123" s="253"/>
      <c r="T123" s="254"/>
      <c r="AT123" s="255" t="s">
        <v>188</v>
      </c>
      <c r="AU123" s="255" t="s">
        <v>88</v>
      </c>
      <c r="AV123" s="16" t="s">
        <v>107</v>
      </c>
      <c r="AW123" s="16" t="s">
        <v>33</v>
      </c>
      <c r="AX123" s="16" t="s">
        <v>72</v>
      </c>
      <c r="AY123" s="255" t="s">
        <v>169</v>
      </c>
    </row>
    <row r="124" spans="1:65" s="13" customFormat="1" ht="11.25">
      <c r="B124" s="198"/>
      <c r="C124" s="199"/>
      <c r="D124" s="193" t="s">
        <v>188</v>
      </c>
      <c r="E124" s="200" t="s">
        <v>19</v>
      </c>
      <c r="F124" s="201" t="s">
        <v>3721</v>
      </c>
      <c r="G124" s="199"/>
      <c r="H124" s="202">
        <v>228.37</v>
      </c>
      <c r="I124" s="203"/>
      <c r="J124" s="199"/>
      <c r="K124" s="199"/>
      <c r="L124" s="204"/>
      <c r="M124" s="205"/>
      <c r="N124" s="206"/>
      <c r="O124" s="206"/>
      <c r="P124" s="206"/>
      <c r="Q124" s="206"/>
      <c r="R124" s="206"/>
      <c r="S124" s="206"/>
      <c r="T124" s="207"/>
      <c r="AT124" s="208" t="s">
        <v>188</v>
      </c>
      <c r="AU124" s="208" t="s">
        <v>88</v>
      </c>
      <c r="AV124" s="13" t="s">
        <v>88</v>
      </c>
      <c r="AW124" s="13" t="s">
        <v>33</v>
      </c>
      <c r="AX124" s="13" t="s">
        <v>72</v>
      </c>
      <c r="AY124" s="208" t="s">
        <v>169</v>
      </c>
    </row>
    <row r="125" spans="1:65" s="14" customFormat="1" ht="11.25">
      <c r="B125" s="209"/>
      <c r="C125" s="210"/>
      <c r="D125" s="193" t="s">
        <v>188</v>
      </c>
      <c r="E125" s="211" t="s">
        <v>19</v>
      </c>
      <c r="F125" s="212" t="s">
        <v>191</v>
      </c>
      <c r="G125" s="210"/>
      <c r="H125" s="213">
        <v>269.44400000000002</v>
      </c>
      <c r="I125" s="214"/>
      <c r="J125" s="210"/>
      <c r="K125" s="210"/>
      <c r="L125" s="215"/>
      <c r="M125" s="216"/>
      <c r="N125" s="217"/>
      <c r="O125" s="217"/>
      <c r="P125" s="217"/>
      <c r="Q125" s="217"/>
      <c r="R125" s="217"/>
      <c r="S125" s="217"/>
      <c r="T125" s="218"/>
      <c r="AT125" s="219" t="s">
        <v>188</v>
      </c>
      <c r="AU125" s="219" t="s">
        <v>88</v>
      </c>
      <c r="AV125" s="14" t="s">
        <v>176</v>
      </c>
      <c r="AW125" s="14" t="s">
        <v>33</v>
      </c>
      <c r="AX125" s="14" t="s">
        <v>80</v>
      </c>
      <c r="AY125" s="219" t="s">
        <v>169</v>
      </c>
    </row>
    <row r="126" spans="1:65" s="2" customFormat="1" ht="37.9" customHeight="1">
      <c r="A126" s="36"/>
      <c r="B126" s="37"/>
      <c r="C126" s="180" t="s">
        <v>222</v>
      </c>
      <c r="D126" s="180" t="s">
        <v>171</v>
      </c>
      <c r="E126" s="181" t="s">
        <v>444</v>
      </c>
      <c r="F126" s="182" t="s">
        <v>445</v>
      </c>
      <c r="G126" s="183" t="s">
        <v>230</v>
      </c>
      <c r="H126" s="184">
        <v>112.85599999999999</v>
      </c>
      <c r="I126" s="185"/>
      <c r="J126" s="186">
        <f>ROUND(I126*H126,2)</f>
        <v>0</v>
      </c>
      <c r="K126" s="182" t="s">
        <v>175</v>
      </c>
      <c r="L126" s="41"/>
      <c r="M126" s="187" t="s">
        <v>19</v>
      </c>
      <c r="N126" s="188" t="s">
        <v>44</v>
      </c>
      <c r="O126" s="66"/>
      <c r="P126" s="189">
        <f>O126*H126</f>
        <v>0</v>
      </c>
      <c r="Q126" s="189">
        <v>0</v>
      </c>
      <c r="R126" s="189">
        <f>Q126*H126</f>
        <v>0</v>
      </c>
      <c r="S126" s="189">
        <v>0</v>
      </c>
      <c r="T126" s="190">
        <f>S126*H126</f>
        <v>0</v>
      </c>
      <c r="U126" s="36"/>
      <c r="V126" s="36"/>
      <c r="W126" s="36"/>
      <c r="X126" s="36"/>
      <c r="Y126" s="36"/>
      <c r="Z126" s="36"/>
      <c r="AA126" s="36"/>
      <c r="AB126" s="36"/>
      <c r="AC126" s="36"/>
      <c r="AD126" s="36"/>
      <c r="AE126" s="36"/>
      <c r="AR126" s="191" t="s">
        <v>176</v>
      </c>
      <c r="AT126" s="191" t="s">
        <v>171</v>
      </c>
      <c r="AU126" s="191" t="s">
        <v>88</v>
      </c>
      <c r="AY126" s="19" t="s">
        <v>169</v>
      </c>
      <c r="BE126" s="192">
        <f>IF(N126="základní",J126,0)</f>
        <v>0</v>
      </c>
      <c r="BF126" s="192">
        <f>IF(N126="snížená",J126,0)</f>
        <v>0</v>
      </c>
      <c r="BG126" s="192">
        <f>IF(N126="zákl. přenesená",J126,0)</f>
        <v>0</v>
      </c>
      <c r="BH126" s="192">
        <f>IF(N126="sníž. přenesená",J126,0)</f>
        <v>0</v>
      </c>
      <c r="BI126" s="192">
        <f>IF(N126="nulová",J126,0)</f>
        <v>0</v>
      </c>
      <c r="BJ126" s="19" t="s">
        <v>88</v>
      </c>
      <c r="BK126" s="192">
        <f>ROUND(I126*H126,2)</f>
        <v>0</v>
      </c>
      <c r="BL126" s="19" t="s">
        <v>176</v>
      </c>
      <c r="BM126" s="191" t="s">
        <v>3754</v>
      </c>
    </row>
    <row r="127" spans="1:65" s="2" customFormat="1" ht="234">
      <c r="A127" s="36"/>
      <c r="B127" s="37"/>
      <c r="C127" s="38"/>
      <c r="D127" s="193" t="s">
        <v>178</v>
      </c>
      <c r="E127" s="38"/>
      <c r="F127" s="194" t="s">
        <v>447</v>
      </c>
      <c r="G127" s="38"/>
      <c r="H127" s="38"/>
      <c r="I127" s="195"/>
      <c r="J127" s="38"/>
      <c r="K127" s="38"/>
      <c r="L127" s="41"/>
      <c r="M127" s="196"/>
      <c r="N127" s="197"/>
      <c r="O127" s="66"/>
      <c r="P127" s="66"/>
      <c r="Q127" s="66"/>
      <c r="R127" s="66"/>
      <c r="S127" s="66"/>
      <c r="T127" s="67"/>
      <c r="U127" s="36"/>
      <c r="V127" s="36"/>
      <c r="W127" s="36"/>
      <c r="X127" s="36"/>
      <c r="Y127" s="36"/>
      <c r="Z127" s="36"/>
      <c r="AA127" s="36"/>
      <c r="AB127" s="36"/>
      <c r="AC127" s="36"/>
      <c r="AD127" s="36"/>
      <c r="AE127" s="36"/>
      <c r="AT127" s="19" t="s">
        <v>178</v>
      </c>
      <c r="AU127" s="19" t="s">
        <v>88</v>
      </c>
    </row>
    <row r="128" spans="1:65" s="13" customFormat="1" ht="11.25">
      <c r="B128" s="198"/>
      <c r="C128" s="199"/>
      <c r="D128" s="193" t="s">
        <v>188</v>
      </c>
      <c r="E128" s="200" t="s">
        <v>19</v>
      </c>
      <c r="F128" s="201" t="s">
        <v>3755</v>
      </c>
      <c r="G128" s="199"/>
      <c r="H128" s="202">
        <v>112.85599999999999</v>
      </c>
      <c r="I128" s="203"/>
      <c r="J128" s="199"/>
      <c r="K128" s="199"/>
      <c r="L128" s="204"/>
      <c r="M128" s="205"/>
      <c r="N128" s="206"/>
      <c r="O128" s="206"/>
      <c r="P128" s="206"/>
      <c r="Q128" s="206"/>
      <c r="R128" s="206"/>
      <c r="S128" s="206"/>
      <c r="T128" s="207"/>
      <c r="AT128" s="208" t="s">
        <v>188</v>
      </c>
      <c r="AU128" s="208" t="s">
        <v>88</v>
      </c>
      <c r="AV128" s="13" t="s">
        <v>88</v>
      </c>
      <c r="AW128" s="13" t="s">
        <v>33</v>
      </c>
      <c r="AX128" s="13" t="s">
        <v>80</v>
      </c>
      <c r="AY128" s="208" t="s">
        <v>169</v>
      </c>
    </row>
    <row r="129" spans="1:65" s="2" customFormat="1" ht="14.45" customHeight="1">
      <c r="A129" s="36"/>
      <c r="B129" s="37"/>
      <c r="C129" s="180" t="s">
        <v>227</v>
      </c>
      <c r="D129" s="180" t="s">
        <v>171</v>
      </c>
      <c r="E129" s="181" t="s">
        <v>334</v>
      </c>
      <c r="F129" s="182" t="s">
        <v>335</v>
      </c>
      <c r="G129" s="183" t="s">
        <v>174</v>
      </c>
      <c r="H129" s="184">
        <v>5</v>
      </c>
      <c r="I129" s="185"/>
      <c r="J129" s="186">
        <f>ROUND(I129*H129,2)</f>
        <v>0</v>
      </c>
      <c r="K129" s="182" t="s">
        <v>19</v>
      </c>
      <c r="L129" s="41"/>
      <c r="M129" s="187" t="s">
        <v>19</v>
      </c>
      <c r="N129" s="188" t="s">
        <v>44</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176</v>
      </c>
      <c r="AT129" s="191" t="s">
        <v>171</v>
      </c>
      <c r="AU129" s="191" t="s">
        <v>88</v>
      </c>
      <c r="AY129" s="19" t="s">
        <v>169</v>
      </c>
      <c r="BE129" s="192">
        <f>IF(N129="základní",J129,0)</f>
        <v>0</v>
      </c>
      <c r="BF129" s="192">
        <f>IF(N129="snížená",J129,0)</f>
        <v>0</v>
      </c>
      <c r="BG129" s="192">
        <f>IF(N129="zákl. přenesená",J129,0)</f>
        <v>0</v>
      </c>
      <c r="BH129" s="192">
        <f>IF(N129="sníž. přenesená",J129,0)</f>
        <v>0</v>
      </c>
      <c r="BI129" s="192">
        <f>IF(N129="nulová",J129,0)</f>
        <v>0</v>
      </c>
      <c r="BJ129" s="19" t="s">
        <v>88</v>
      </c>
      <c r="BK129" s="192">
        <f>ROUND(I129*H129,2)</f>
        <v>0</v>
      </c>
      <c r="BL129" s="19" t="s">
        <v>176</v>
      </c>
      <c r="BM129" s="191" t="s">
        <v>3756</v>
      </c>
    </row>
    <row r="130" spans="1:65" s="2" customFormat="1" ht="24.2" customHeight="1">
      <c r="A130" s="36"/>
      <c r="B130" s="37"/>
      <c r="C130" s="180" t="s">
        <v>235</v>
      </c>
      <c r="D130" s="180" t="s">
        <v>171</v>
      </c>
      <c r="E130" s="181" t="s">
        <v>338</v>
      </c>
      <c r="F130" s="182" t="s">
        <v>339</v>
      </c>
      <c r="G130" s="183" t="s">
        <v>185</v>
      </c>
      <c r="H130" s="184">
        <v>801.53</v>
      </c>
      <c r="I130" s="185"/>
      <c r="J130" s="186">
        <f>ROUND(I130*H130,2)</f>
        <v>0</v>
      </c>
      <c r="K130" s="182" t="s">
        <v>175</v>
      </c>
      <c r="L130" s="41"/>
      <c r="M130" s="187" t="s">
        <v>19</v>
      </c>
      <c r="N130" s="188" t="s">
        <v>44</v>
      </c>
      <c r="O130" s="66"/>
      <c r="P130" s="189">
        <f>O130*H130</f>
        <v>0</v>
      </c>
      <c r="Q130" s="189">
        <v>0</v>
      </c>
      <c r="R130" s="189">
        <f>Q130*H130</f>
        <v>0</v>
      </c>
      <c r="S130" s="189">
        <v>0</v>
      </c>
      <c r="T130" s="190">
        <f>S130*H130</f>
        <v>0</v>
      </c>
      <c r="U130" s="36"/>
      <c r="V130" s="36"/>
      <c r="W130" s="36"/>
      <c r="X130" s="36"/>
      <c r="Y130" s="36"/>
      <c r="Z130" s="36"/>
      <c r="AA130" s="36"/>
      <c r="AB130" s="36"/>
      <c r="AC130" s="36"/>
      <c r="AD130" s="36"/>
      <c r="AE130" s="36"/>
      <c r="AR130" s="191" t="s">
        <v>176</v>
      </c>
      <c r="AT130" s="191" t="s">
        <v>171</v>
      </c>
      <c r="AU130" s="191" t="s">
        <v>88</v>
      </c>
      <c r="AY130" s="19" t="s">
        <v>169</v>
      </c>
      <c r="BE130" s="192">
        <f>IF(N130="základní",J130,0)</f>
        <v>0</v>
      </c>
      <c r="BF130" s="192">
        <f>IF(N130="snížená",J130,0)</f>
        <v>0</v>
      </c>
      <c r="BG130" s="192">
        <f>IF(N130="zákl. přenesená",J130,0)</f>
        <v>0</v>
      </c>
      <c r="BH130" s="192">
        <f>IF(N130="sníž. přenesená",J130,0)</f>
        <v>0</v>
      </c>
      <c r="BI130" s="192">
        <f>IF(N130="nulová",J130,0)</f>
        <v>0</v>
      </c>
      <c r="BJ130" s="19" t="s">
        <v>88</v>
      </c>
      <c r="BK130" s="192">
        <f>ROUND(I130*H130,2)</f>
        <v>0</v>
      </c>
      <c r="BL130" s="19" t="s">
        <v>176</v>
      </c>
      <c r="BM130" s="191" t="s">
        <v>3757</v>
      </c>
    </row>
    <row r="131" spans="1:65" s="2" customFormat="1" ht="136.5">
      <c r="A131" s="36"/>
      <c r="B131" s="37"/>
      <c r="C131" s="38"/>
      <c r="D131" s="193" t="s">
        <v>178</v>
      </c>
      <c r="E131" s="38"/>
      <c r="F131" s="194" t="s">
        <v>341</v>
      </c>
      <c r="G131" s="38"/>
      <c r="H131" s="38"/>
      <c r="I131" s="195"/>
      <c r="J131" s="38"/>
      <c r="K131" s="38"/>
      <c r="L131" s="41"/>
      <c r="M131" s="196"/>
      <c r="N131" s="197"/>
      <c r="O131" s="66"/>
      <c r="P131" s="66"/>
      <c r="Q131" s="66"/>
      <c r="R131" s="66"/>
      <c r="S131" s="66"/>
      <c r="T131" s="67"/>
      <c r="U131" s="36"/>
      <c r="V131" s="36"/>
      <c r="W131" s="36"/>
      <c r="X131" s="36"/>
      <c r="Y131" s="36"/>
      <c r="Z131" s="36"/>
      <c r="AA131" s="36"/>
      <c r="AB131" s="36"/>
      <c r="AC131" s="36"/>
      <c r="AD131" s="36"/>
      <c r="AE131" s="36"/>
      <c r="AT131" s="19" t="s">
        <v>178</v>
      </c>
      <c r="AU131" s="19" t="s">
        <v>88</v>
      </c>
    </row>
    <row r="132" spans="1:65" s="13" customFormat="1" ht="11.25">
      <c r="B132" s="198"/>
      <c r="C132" s="199"/>
      <c r="D132" s="193" t="s">
        <v>188</v>
      </c>
      <c r="E132" s="200" t="s">
        <v>19</v>
      </c>
      <c r="F132" s="201" t="s">
        <v>3758</v>
      </c>
      <c r="G132" s="199"/>
      <c r="H132" s="202">
        <v>386.75</v>
      </c>
      <c r="I132" s="203"/>
      <c r="J132" s="199"/>
      <c r="K132" s="199"/>
      <c r="L132" s="204"/>
      <c r="M132" s="205"/>
      <c r="N132" s="206"/>
      <c r="O132" s="206"/>
      <c r="P132" s="206"/>
      <c r="Q132" s="206"/>
      <c r="R132" s="206"/>
      <c r="S132" s="206"/>
      <c r="T132" s="207"/>
      <c r="AT132" s="208" t="s">
        <v>188</v>
      </c>
      <c r="AU132" s="208" t="s">
        <v>88</v>
      </c>
      <c r="AV132" s="13" t="s">
        <v>88</v>
      </c>
      <c r="AW132" s="13" t="s">
        <v>33</v>
      </c>
      <c r="AX132" s="13" t="s">
        <v>72</v>
      </c>
      <c r="AY132" s="208" t="s">
        <v>169</v>
      </c>
    </row>
    <row r="133" spans="1:65" s="13" customFormat="1" ht="11.25">
      <c r="B133" s="198"/>
      <c r="C133" s="199"/>
      <c r="D133" s="193" t="s">
        <v>188</v>
      </c>
      <c r="E133" s="200" t="s">
        <v>19</v>
      </c>
      <c r="F133" s="201" t="s">
        <v>3759</v>
      </c>
      <c r="G133" s="199"/>
      <c r="H133" s="202">
        <v>113.85</v>
      </c>
      <c r="I133" s="203"/>
      <c r="J133" s="199"/>
      <c r="K133" s="199"/>
      <c r="L133" s="204"/>
      <c r="M133" s="205"/>
      <c r="N133" s="206"/>
      <c r="O133" s="206"/>
      <c r="P133" s="206"/>
      <c r="Q133" s="206"/>
      <c r="R133" s="206"/>
      <c r="S133" s="206"/>
      <c r="T133" s="207"/>
      <c r="AT133" s="208" t="s">
        <v>188</v>
      </c>
      <c r="AU133" s="208" t="s">
        <v>88</v>
      </c>
      <c r="AV133" s="13" t="s">
        <v>88</v>
      </c>
      <c r="AW133" s="13" t="s">
        <v>33</v>
      </c>
      <c r="AX133" s="13" t="s">
        <v>72</v>
      </c>
      <c r="AY133" s="208" t="s">
        <v>169</v>
      </c>
    </row>
    <row r="134" spans="1:65" s="13" customFormat="1" ht="11.25">
      <c r="B134" s="198"/>
      <c r="C134" s="199"/>
      <c r="D134" s="193" t="s">
        <v>188</v>
      </c>
      <c r="E134" s="200" t="s">
        <v>19</v>
      </c>
      <c r="F134" s="201" t="s">
        <v>3760</v>
      </c>
      <c r="G134" s="199"/>
      <c r="H134" s="202">
        <v>191.5</v>
      </c>
      <c r="I134" s="203"/>
      <c r="J134" s="199"/>
      <c r="K134" s="199"/>
      <c r="L134" s="204"/>
      <c r="M134" s="205"/>
      <c r="N134" s="206"/>
      <c r="O134" s="206"/>
      <c r="P134" s="206"/>
      <c r="Q134" s="206"/>
      <c r="R134" s="206"/>
      <c r="S134" s="206"/>
      <c r="T134" s="207"/>
      <c r="AT134" s="208" t="s">
        <v>188</v>
      </c>
      <c r="AU134" s="208" t="s">
        <v>88</v>
      </c>
      <c r="AV134" s="13" t="s">
        <v>88</v>
      </c>
      <c r="AW134" s="13" t="s">
        <v>33</v>
      </c>
      <c r="AX134" s="13" t="s">
        <v>72</v>
      </c>
      <c r="AY134" s="208" t="s">
        <v>169</v>
      </c>
    </row>
    <row r="135" spans="1:65" s="13" customFormat="1" ht="11.25">
      <c r="B135" s="198"/>
      <c r="C135" s="199"/>
      <c r="D135" s="193" t="s">
        <v>188</v>
      </c>
      <c r="E135" s="200" t="s">
        <v>19</v>
      </c>
      <c r="F135" s="201" t="s">
        <v>3761</v>
      </c>
      <c r="G135" s="199"/>
      <c r="H135" s="202">
        <v>67.83</v>
      </c>
      <c r="I135" s="203"/>
      <c r="J135" s="199"/>
      <c r="K135" s="199"/>
      <c r="L135" s="204"/>
      <c r="M135" s="205"/>
      <c r="N135" s="206"/>
      <c r="O135" s="206"/>
      <c r="P135" s="206"/>
      <c r="Q135" s="206"/>
      <c r="R135" s="206"/>
      <c r="S135" s="206"/>
      <c r="T135" s="207"/>
      <c r="AT135" s="208" t="s">
        <v>188</v>
      </c>
      <c r="AU135" s="208" t="s">
        <v>88</v>
      </c>
      <c r="AV135" s="13" t="s">
        <v>88</v>
      </c>
      <c r="AW135" s="13" t="s">
        <v>33</v>
      </c>
      <c r="AX135" s="13" t="s">
        <v>72</v>
      </c>
      <c r="AY135" s="208" t="s">
        <v>169</v>
      </c>
    </row>
    <row r="136" spans="1:65" s="13" customFormat="1" ht="11.25">
      <c r="B136" s="198"/>
      <c r="C136" s="199"/>
      <c r="D136" s="193" t="s">
        <v>188</v>
      </c>
      <c r="E136" s="200" t="s">
        <v>19</v>
      </c>
      <c r="F136" s="201" t="s">
        <v>3762</v>
      </c>
      <c r="G136" s="199"/>
      <c r="H136" s="202">
        <v>41.6</v>
      </c>
      <c r="I136" s="203"/>
      <c r="J136" s="199"/>
      <c r="K136" s="199"/>
      <c r="L136" s="204"/>
      <c r="M136" s="205"/>
      <c r="N136" s="206"/>
      <c r="O136" s="206"/>
      <c r="P136" s="206"/>
      <c r="Q136" s="206"/>
      <c r="R136" s="206"/>
      <c r="S136" s="206"/>
      <c r="T136" s="207"/>
      <c r="AT136" s="208" t="s">
        <v>188</v>
      </c>
      <c r="AU136" s="208" t="s">
        <v>88</v>
      </c>
      <c r="AV136" s="13" t="s">
        <v>88</v>
      </c>
      <c r="AW136" s="13" t="s">
        <v>33</v>
      </c>
      <c r="AX136" s="13" t="s">
        <v>72</v>
      </c>
      <c r="AY136" s="208" t="s">
        <v>169</v>
      </c>
    </row>
    <row r="137" spans="1:65" s="14" customFormat="1" ht="11.25">
      <c r="B137" s="209"/>
      <c r="C137" s="210"/>
      <c r="D137" s="193" t="s">
        <v>188</v>
      </c>
      <c r="E137" s="211" t="s">
        <v>19</v>
      </c>
      <c r="F137" s="212" t="s">
        <v>191</v>
      </c>
      <c r="G137" s="210"/>
      <c r="H137" s="213">
        <v>801.53</v>
      </c>
      <c r="I137" s="214"/>
      <c r="J137" s="210"/>
      <c r="K137" s="210"/>
      <c r="L137" s="215"/>
      <c r="M137" s="216"/>
      <c r="N137" s="217"/>
      <c r="O137" s="217"/>
      <c r="P137" s="217"/>
      <c r="Q137" s="217"/>
      <c r="R137" s="217"/>
      <c r="S137" s="217"/>
      <c r="T137" s="218"/>
      <c r="AT137" s="219" t="s">
        <v>188</v>
      </c>
      <c r="AU137" s="219" t="s">
        <v>88</v>
      </c>
      <c r="AV137" s="14" t="s">
        <v>176</v>
      </c>
      <c r="AW137" s="14" t="s">
        <v>33</v>
      </c>
      <c r="AX137" s="14" t="s">
        <v>80</v>
      </c>
      <c r="AY137" s="219" t="s">
        <v>169</v>
      </c>
    </row>
    <row r="138" spans="1:65" s="12" customFormat="1" ht="22.9" customHeight="1">
      <c r="B138" s="164"/>
      <c r="C138" s="165"/>
      <c r="D138" s="166" t="s">
        <v>71</v>
      </c>
      <c r="E138" s="178" t="s">
        <v>88</v>
      </c>
      <c r="F138" s="178" t="s">
        <v>449</v>
      </c>
      <c r="G138" s="165"/>
      <c r="H138" s="165"/>
      <c r="I138" s="168"/>
      <c r="J138" s="179">
        <f>BK138</f>
        <v>0</v>
      </c>
      <c r="K138" s="165"/>
      <c r="L138" s="170"/>
      <c r="M138" s="171"/>
      <c r="N138" s="172"/>
      <c r="O138" s="172"/>
      <c r="P138" s="173">
        <f>SUM(P139:P140)</f>
        <v>0</v>
      </c>
      <c r="Q138" s="172"/>
      <c r="R138" s="173">
        <f>SUM(R139:R140)</f>
        <v>10.224500000000001</v>
      </c>
      <c r="S138" s="172"/>
      <c r="T138" s="174">
        <f>SUM(T139:T140)</f>
        <v>0</v>
      </c>
      <c r="AR138" s="175" t="s">
        <v>80</v>
      </c>
      <c r="AT138" s="176" t="s">
        <v>71</v>
      </c>
      <c r="AU138" s="176" t="s">
        <v>80</v>
      </c>
      <c r="AY138" s="175" t="s">
        <v>169</v>
      </c>
      <c r="BK138" s="177">
        <f>SUM(BK139:BK140)</f>
        <v>0</v>
      </c>
    </row>
    <row r="139" spans="1:65" s="2" customFormat="1" ht="62.65" customHeight="1">
      <c r="A139" s="36"/>
      <c r="B139" s="37"/>
      <c r="C139" s="180" t="s">
        <v>242</v>
      </c>
      <c r="D139" s="180" t="s">
        <v>171</v>
      </c>
      <c r="E139" s="181" t="s">
        <v>467</v>
      </c>
      <c r="F139" s="182" t="s">
        <v>468</v>
      </c>
      <c r="G139" s="183" t="s">
        <v>463</v>
      </c>
      <c r="H139" s="184">
        <v>50</v>
      </c>
      <c r="I139" s="185"/>
      <c r="J139" s="186">
        <f>ROUND(I139*H139,2)</f>
        <v>0</v>
      </c>
      <c r="K139" s="182" t="s">
        <v>175</v>
      </c>
      <c r="L139" s="41"/>
      <c r="M139" s="187" t="s">
        <v>19</v>
      </c>
      <c r="N139" s="188" t="s">
        <v>44</v>
      </c>
      <c r="O139" s="66"/>
      <c r="P139" s="189">
        <f>O139*H139</f>
        <v>0</v>
      </c>
      <c r="Q139" s="189">
        <v>0.20449000000000001</v>
      </c>
      <c r="R139" s="189">
        <f>Q139*H139</f>
        <v>10.224500000000001</v>
      </c>
      <c r="S139" s="189">
        <v>0</v>
      </c>
      <c r="T139" s="190">
        <f>S139*H139</f>
        <v>0</v>
      </c>
      <c r="U139" s="36"/>
      <c r="V139" s="36"/>
      <c r="W139" s="36"/>
      <c r="X139" s="36"/>
      <c r="Y139" s="36"/>
      <c r="Z139" s="36"/>
      <c r="AA139" s="36"/>
      <c r="AB139" s="36"/>
      <c r="AC139" s="36"/>
      <c r="AD139" s="36"/>
      <c r="AE139" s="36"/>
      <c r="AR139" s="191" t="s">
        <v>176</v>
      </c>
      <c r="AT139" s="191" t="s">
        <v>171</v>
      </c>
      <c r="AU139" s="191" t="s">
        <v>88</v>
      </c>
      <c r="AY139" s="19" t="s">
        <v>169</v>
      </c>
      <c r="BE139" s="192">
        <f>IF(N139="základní",J139,0)</f>
        <v>0</v>
      </c>
      <c r="BF139" s="192">
        <f>IF(N139="snížená",J139,0)</f>
        <v>0</v>
      </c>
      <c r="BG139" s="192">
        <f>IF(N139="zákl. přenesená",J139,0)</f>
        <v>0</v>
      </c>
      <c r="BH139" s="192">
        <f>IF(N139="sníž. přenesená",J139,0)</f>
        <v>0</v>
      </c>
      <c r="BI139" s="192">
        <f>IF(N139="nulová",J139,0)</f>
        <v>0</v>
      </c>
      <c r="BJ139" s="19" t="s">
        <v>88</v>
      </c>
      <c r="BK139" s="192">
        <f>ROUND(I139*H139,2)</f>
        <v>0</v>
      </c>
      <c r="BL139" s="19" t="s">
        <v>176</v>
      </c>
      <c r="BM139" s="191" t="s">
        <v>3763</v>
      </c>
    </row>
    <row r="140" spans="1:65" s="2" customFormat="1" ht="126.75">
      <c r="A140" s="36"/>
      <c r="B140" s="37"/>
      <c r="C140" s="38"/>
      <c r="D140" s="193" t="s">
        <v>178</v>
      </c>
      <c r="E140" s="38"/>
      <c r="F140" s="194" t="s">
        <v>465</v>
      </c>
      <c r="G140" s="38"/>
      <c r="H140" s="38"/>
      <c r="I140" s="195"/>
      <c r="J140" s="38"/>
      <c r="K140" s="38"/>
      <c r="L140" s="41"/>
      <c r="M140" s="196"/>
      <c r="N140" s="197"/>
      <c r="O140" s="66"/>
      <c r="P140" s="66"/>
      <c r="Q140" s="66"/>
      <c r="R140" s="66"/>
      <c r="S140" s="66"/>
      <c r="T140" s="67"/>
      <c r="U140" s="36"/>
      <c r="V140" s="36"/>
      <c r="W140" s="36"/>
      <c r="X140" s="36"/>
      <c r="Y140" s="36"/>
      <c r="Z140" s="36"/>
      <c r="AA140" s="36"/>
      <c r="AB140" s="36"/>
      <c r="AC140" s="36"/>
      <c r="AD140" s="36"/>
      <c r="AE140" s="36"/>
      <c r="AT140" s="19" t="s">
        <v>178</v>
      </c>
      <c r="AU140" s="19" t="s">
        <v>88</v>
      </c>
    </row>
    <row r="141" spans="1:65" s="12" customFormat="1" ht="22.9" customHeight="1">
      <c r="B141" s="164"/>
      <c r="C141" s="165"/>
      <c r="D141" s="166" t="s">
        <v>71</v>
      </c>
      <c r="E141" s="178" t="s">
        <v>107</v>
      </c>
      <c r="F141" s="178" t="s">
        <v>545</v>
      </c>
      <c r="G141" s="165"/>
      <c r="H141" s="165"/>
      <c r="I141" s="168"/>
      <c r="J141" s="179">
        <f>BK141</f>
        <v>0</v>
      </c>
      <c r="K141" s="165"/>
      <c r="L141" s="170"/>
      <c r="M141" s="171"/>
      <c r="N141" s="172"/>
      <c r="O141" s="172"/>
      <c r="P141" s="173">
        <f>SUM(P142:P167)</f>
        <v>0</v>
      </c>
      <c r="Q141" s="172"/>
      <c r="R141" s="173">
        <f>SUM(R142:R167)</f>
        <v>5.8632619999999989</v>
      </c>
      <c r="S141" s="172"/>
      <c r="T141" s="174">
        <f>SUM(T142:T167)</f>
        <v>0</v>
      </c>
      <c r="AR141" s="175" t="s">
        <v>80</v>
      </c>
      <c r="AT141" s="176" t="s">
        <v>71</v>
      </c>
      <c r="AU141" s="176" t="s">
        <v>80</v>
      </c>
      <c r="AY141" s="175" t="s">
        <v>169</v>
      </c>
      <c r="BK141" s="177">
        <f>SUM(BK142:BK167)</f>
        <v>0</v>
      </c>
    </row>
    <row r="142" spans="1:65" s="2" customFormat="1" ht="24.2" customHeight="1">
      <c r="A142" s="36"/>
      <c r="B142" s="37"/>
      <c r="C142" s="180" t="s">
        <v>8</v>
      </c>
      <c r="D142" s="180" t="s">
        <v>171</v>
      </c>
      <c r="E142" s="181" t="s">
        <v>3764</v>
      </c>
      <c r="F142" s="182" t="s">
        <v>3765</v>
      </c>
      <c r="G142" s="183" t="s">
        <v>463</v>
      </c>
      <c r="H142" s="184">
        <v>2.34</v>
      </c>
      <c r="I142" s="185"/>
      <c r="J142" s="186">
        <f>ROUND(I142*H142,2)</f>
        <v>0</v>
      </c>
      <c r="K142" s="182" t="s">
        <v>175</v>
      </c>
      <c r="L142" s="41"/>
      <c r="M142" s="187" t="s">
        <v>19</v>
      </c>
      <c r="N142" s="188" t="s">
        <v>44</v>
      </c>
      <c r="O142" s="66"/>
      <c r="P142" s="189">
        <f>O142*H142</f>
        <v>0</v>
      </c>
      <c r="Q142" s="189">
        <v>0.12064</v>
      </c>
      <c r="R142" s="189">
        <f>Q142*H142</f>
        <v>0.28229759999999998</v>
      </c>
      <c r="S142" s="189">
        <v>0</v>
      </c>
      <c r="T142" s="190">
        <f>S142*H142</f>
        <v>0</v>
      </c>
      <c r="U142" s="36"/>
      <c r="V142" s="36"/>
      <c r="W142" s="36"/>
      <c r="X142" s="36"/>
      <c r="Y142" s="36"/>
      <c r="Z142" s="36"/>
      <c r="AA142" s="36"/>
      <c r="AB142" s="36"/>
      <c r="AC142" s="36"/>
      <c r="AD142" s="36"/>
      <c r="AE142" s="36"/>
      <c r="AR142" s="191" t="s">
        <v>176</v>
      </c>
      <c r="AT142" s="191" t="s">
        <v>171</v>
      </c>
      <c r="AU142" s="191" t="s">
        <v>88</v>
      </c>
      <c r="AY142" s="19" t="s">
        <v>169</v>
      </c>
      <c r="BE142" s="192">
        <f>IF(N142="základní",J142,0)</f>
        <v>0</v>
      </c>
      <c r="BF142" s="192">
        <f>IF(N142="snížená",J142,0)</f>
        <v>0</v>
      </c>
      <c r="BG142" s="192">
        <f>IF(N142="zákl. přenesená",J142,0)</f>
        <v>0</v>
      </c>
      <c r="BH142" s="192">
        <f>IF(N142="sníž. přenesená",J142,0)</f>
        <v>0</v>
      </c>
      <c r="BI142" s="192">
        <f>IF(N142="nulová",J142,0)</f>
        <v>0</v>
      </c>
      <c r="BJ142" s="19" t="s">
        <v>88</v>
      </c>
      <c r="BK142" s="192">
        <f>ROUND(I142*H142,2)</f>
        <v>0</v>
      </c>
      <c r="BL142" s="19" t="s">
        <v>176</v>
      </c>
      <c r="BM142" s="191" t="s">
        <v>3766</v>
      </c>
    </row>
    <row r="143" spans="1:65" s="2" customFormat="1" ht="78">
      <c r="A143" s="36"/>
      <c r="B143" s="37"/>
      <c r="C143" s="38"/>
      <c r="D143" s="193" t="s">
        <v>178</v>
      </c>
      <c r="E143" s="38"/>
      <c r="F143" s="194" t="s">
        <v>3767</v>
      </c>
      <c r="G143" s="38"/>
      <c r="H143" s="38"/>
      <c r="I143" s="195"/>
      <c r="J143" s="38"/>
      <c r="K143" s="38"/>
      <c r="L143" s="41"/>
      <c r="M143" s="196"/>
      <c r="N143" s="197"/>
      <c r="O143" s="66"/>
      <c r="P143" s="66"/>
      <c r="Q143" s="66"/>
      <c r="R143" s="66"/>
      <c r="S143" s="66"/>
      <c r="T143" s="67"/>
      <c r="U143" s="36"/>
      <c r="V143" s="36"/>
      <c r="W143" s="36"/>
      <c r="X143" s="36"/>
      <c r="Y143" s="36"/>
      <c r="Z143" s="36"/>
      <c r="AA143" s="36"/>
      <c r="AB143" s="36"/>
      <c r="AC143" s="36"/>
      <c r="AD143" s="36"/>
      <c r="AE143" s="36"/>
      <c r="AT143" s="19" t="s">
        <v>178</v>
      </c>
      <c r="AU143" s="19" t="s">
        <v>88</v>
      </c>
    </row>
    <row r="144" spans="1:65" s="13" customFormat="1" ht="11.25">
      <c r="B144" s="198"/>
      <c r="C144" s="199"/>
      <c r="D144" s="193" t="s">
        <v>188</v>
      </c>
      <c r="E144" s="200" t="s">
        <v>19</v>
      </c>
      <c r="F144" s="201" t="s">
        <v>3768</v>
      </c>
      <c r="G144" s="199"/>
      <c r="H144" s="202">
        <v>2.34</v>
      </c>
      <c r="I144" s="203"/>
      <c r="J144" s="199"/>
      <c r="K144" s="199"/>
      <c r="L144" s="204"/>
      <c r="M144" s="205"/>
      <c r="N144" s="206"/>
      <c r="O144" s="206"/>
      <c r="P144" s="206"/>
      <c r="Q144" s="206"/>
      <c r="R144" s="206"/>
      <c r="S144" s="206"/>
      <c r="T144" s="207"/>
      <c r="AT144" s="208" t="s">
        <v>188</v>
      </c>
      <c r="AU144" s="208" t="s">
        <v>88</v>
      </c>
      <c r="AV144" s="13" t="s">
        <v>88</v>
      </c>
      <c r="AW144" s="13" t="s">
        <v>33</v>
      </c>
      <c r="AX144" s="13" t="s">
        <v>80</v>
      </c>
      <c r="AY144" s="208" t="s">
        <v>169</v>
      </c>
    </row>
    <row r="145" spans="1:65" s="2" customFormat="1" ht="14.45" customHeight="1">
      <c r="A145" s="36"/>
      <c r="B145" s="37"/>
      <c r="C145" s="235" t="s">
        <v>250</v>
      </c>
      <c r="D145" s="235" t="s">
        <v>456</v>
      </c>
      <c r="E145" s="236" t="s">
        <v>3769</v>
      </c>
      <c r="F145" s="237" t="s">
        <v>3770</v>
      </c>
      <c r="G145" s="238" t="s">
        <v>174</v>
      </c>
      <c r="H145" s="239">
        <v>13.01</v>
      </c>
      <c r="I145" s="240"/>
      <c r="J145" s="241">
        <f>ROUND(I145*H145,2)</f>
        <v>0</v>
      </c>
      <c r="K145" s="237" t="s">
        <v>19</v>
      </c>
      <c r="L145" s="242"/>
      <c r="M145" s="243" t="s">
        <v>19</v>
      </c>
      <c r="N145" s="244" t="s">
        <v>44</v>
      </c>
      <c r="O145" s="66"/>
      <c r="P145" s="189">
        <f>O145*H145</f>
        <v>0</v>
      </c>
      <c r="Q145" s="189">
        <v>0.02</v>
      </c>
      <c r="R145" s="189">
        <f>Q145*H145</f>
        <v>0.26019999999999999</v>
      </c>
      <c r="S145" s="189">
        <v>0</v>
      </c>
      <c r="T145" s="190">
        <f>S145*H145</f>
        <v>0</v>
      </c>
      <c r="U145" s="36"/>
      <c r="V145" s="36"/>
      <c r="W145" s="36"/>
      <c r="X145" s="36"/>
      <c r="Y145" s="36"/>
      <c r="Z145" s="36"/>
      <c r="AA145" s="36"/>
      <c r="AB145" s="36"/>
      <c r="AC145" s="36"/>
      <c r="AD145" s="36"/>
      <c r="AE145" s="36"/>
      <c r="AR145" s="191" t="s">
        <v>209</v>
      </c>
      <c r="AT145" s="191" t="s">
        <v>456</v>
      </c>
      <c r="AU145" s="191" t="s">
        <v>88</v>
      </c>
      <c r="AY145" s="19" t="s">
        <v>169</v>
      </c>
      <c r="BE145" s="192">
        <f>IF(N145="základní",J145,0)</f>
        <v>0</v>
      </c>
      <c r="BF145" s="192">
        <f>IF(N145="snížená",J145,0)</f>
        <v>0</v>
      </c>
      <c r="BG145" s="192">
        <f>IF(N145="zákl. přenesená",J145,0)</f>
        <v>0</v>
      </c>
      <c r="BH145" s="192">
        <f>IF(N145="sníž. přenesená",J145,0)</f>
        <v>0</v>
      </c>
      <c r="BI145" s="192">
        <f>IF(N145="nulová",J145,0)</f>
        <v>0</v>
      </c>
      <c r="BJ145" s="19" t="s">
        <v>88</v>
      </c>
      <c r="BK145" s="192">
        <f>ROUND(I145*H145,2)</f>
        <v>0</v>
      </c>
      <c r="BL145" s="19" t="s">
        <v>176</v>
      </c>
      <c r="BM145" s="191" t="s">
        <v>3771</v>
      </c>
    </row>
    <row r="146" spans="1:65" s="13" customFormat="1" ht="11.25">
      <c r="B146" s="198"/>
      <c r="C146" s="199"/>
      <c r="D146" s="193" t="s">
        <v>188</v>
      </c>
      <c r="E146" s="199"/>
      <c r="F146" s="201" t="s">
        <v>3772</v>
      </c>
      <c r="G146" s="199"/>
      <c r="H146" s="202">
        <v>13.01</v>
      </c>
      <c r="I146" s="203"/>
      <c r="J146" s="199"/>
      <c r="K146" s="199"/>
      <c r="L146" s="204"/>
      <c r="M146" s="205"/>
      <c r="N146" s="206"/>
      <c r="O146" s="206"/>
      <c r="P146" s="206"/>
      <c r="Q146" s="206"/>
      <c r="R146" s="206"/>
      <c r="S146" s="206"/>
      <c r="T146" s="207"/>
      <c r="AT146" s="208" t="s">
        <v>188</v>
      </c>
      <c r="AU146" s="208" t="s">
        <v>88</v>
      </c>
      <c r="AV146" s="13" t="s">
        <v>88</v>
      </c>
      <c r="AW146" s="13" t="s">
        <v>4</v>
      </c>
      <c r="AX146" s="13" t="s">
        <v>80</v>
      </c>
      <c r="AY146" s="208" t="s">
        <v>169</v>
      </c>
    </row>
    <row r="147" spans="1:65" s="2" customFormat="1" ht="24.2" customHeight="1">
      <c r="A147" s="36"/>
      <c r="B147" s="37"/>
      <c r="C147" s="180" t="s">
        <v>254</v>
      </c>
      <c r="D147" s="180" t="s">
        <v>171</v>
      </c>
      <c r="E147" s="181" t="s">
        <v>3773</v>
      </c>
      <c r="F147" s="182" t="s">
        <v>3774</v>
      </c>
      <c r="G147" s="183" t="s">
        <v>463</v>
      </c>
      <c r="H147" s="184">
        <v>9.18</v>
      </c>
      <c r="I147" s="185"/>
      <c r="J147" s="186">
        <f>ROUND(I147*H147,2)</f>
        <v>0</v>
      </c>
      <c r="K147" s="182" t="s">
        <v>175</v>
      </c>
      <c r="L147" s="41"/>
      <c r="M147" s="187" t="s">
        <v>19</v>
      </c>
      <c r="N147" s="188" t="s">
        <v>44</v>
      </c>
      <c r="O147" s="66"/>
      <c r="P147" s="189">
        <f>O147*H147</f>
        <v>0</v>
      </c>
      <c r="Q147" s="189">
        <v>0.24127000000000001</v>
      </c>
      <c r="R147" s="189">
        <f>Q147*H147</f>
        <v>2.2148585999999999</v>
      </c>
      <c r="S147" s="189">
        <v>0</v>
      </c>
      <c r="T147" s="190">
        <f>S147*H147</f>
        <v>0</v>
      </c>
      <c r="U147" s="36"/>
      <c r="V147" s="36"/>
      <c r="W147" s="36"/>
      <c r="X147" s="36"/>
      <c r="Y147" s="36"/>
      <c r="Z147" s="36"/>
      <c r="AA147" s="36"/>
      <c r="AB147" s="36"/>
      <c r="AC147" s="36"/>
      <c r="AD147" s="36"/>
      <c r="AE147" s="36"/>
      <c r="AR147" s="191" t="s">
        <v>176</v>
      </c>
      <c r="AT147" s="191" t="s">
        <v>171</v>
      </c>
      <c r="AU147" s="191" t="s">
        <v>88</v>
      </c>
      <c r="AY147" s="19" t="s">
        <v>169</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176</v>
      </c>
      <c r="BM147" s="191" t="s">
        <v>3775</v>
      </c>
    </row>
    <row r="148" spans="1:65" s="2" customFormat="1" ht="78">
      <c r="A148" s="36"/>
      <c r="B148" s="37"/>
      <c r="C148" s="38"/>
      <c r="D148" s="193" t="s">
        <v>178</v>
      </c>
      <c r="E148" s="38"/>
      <c r="F148" s="194" t="s">
        <v>3767</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178</v>
      </c>
      <c r="AU148" s="19" t="s">
        <v>88</v>
      </c>
    </row>
    <row r="149" spans="1:65" s="13" customFormat="1" ht="11.25">
      <c r="B149" s="198"/>
      <c r="C149" s="199"/>
      <c r="D149" s="193" t="s">
        <v>188</v>
      </c>
      <c r="E149" s="200" t="s">
        <v>19</v>
      </c>
      <c r="F149" s="201" t="s">
        <v>3776</v>
      </c>
      <c r="G149" s="199"/>
      <c r="H149" s="202">
        <v>3.06</v>
      </c>
      <c r="I149" s="203"/>
      <c r="J149" s="199"/>
      <c r="K149" s="199"/>
      <c r="L149" s="204"/>
      <c r="M149" s="205"/>
      <c r="N149" s="206"/>
      <c r="O149" s="206"/>
      <c r="P149" s="206"/>
      <c r="Q149" s="206"/>
      <c r="R149" s="206"/>
      <c r="S149" s="206"/>
      <c r="T149" s="207"/>
      <c r="AT149" s="208" t="s">
        <v>188</v>
      </c>
      <c r="AU149" s="208" t="s">
        <v>88</v>
      </c>
      <c r="AV149" s="13" t="s">
        <v>88</v>
      </c>
      <c r="AW149" s="13" t="s">
        <v>33</v>
      </c>
      <c r="AX149" s="13" t="s">
        <v>72</v>
      </c>
      <c r="AY149" s="208" t="s">
        <v>169</v>
      </c>
    </row>
    <row r="150" spans="1:65" s="13" customFormat="1" ht="11.25">
      <c r="B150" s="198"/>
      <c r="C150" s="199"/>
      <c r="D150" s="193" t="s">
        <v>188</v>
      </c>
      <c r="E150" s="200" t="s">
        <v>19</v>
      </c>
      <c r="F150" s="201" t="s">
        <v>3777</v>
      </c>
      <c r="G150" s="199"/>
      <c r="H150" s="202">
        <v>6.12</v>
      </c>
      <c r="I150" s="203"/>
      <c r="J150" s="199"/>
      <c r="K150" s="199"/>
      <c r="L150" s="204"/>
      <c r="M150" s="205"/>
      <c r="N150" s="206"/>
      <c r="O150" s="206"/>
      <c r="P150" s="206"/>
      <c r="Q150" s="206"/>
      <c r="R150" s="206"/>
      <c r="S150" s="206"/>
      <c r="T150" s="207"/>
      <c r="AT150" s="208" t="s">
        <v>188</v>
      </c>
      <c r="AU150" s="208" t="s">
        <v>88</v>
      </c>
      <c r="AV150" s="13" t="s">
        <v>88</v>
      </c>
      <c r="AW150" s="13" t="s">
        <v>33</v>
      </c>
      <c r="AX150" s="13" t="s">
        <v>72</v>
      </c>
      <c r="AY150" s="208" t="s">
        <v>169</v>
      </c>
    </row>
    <row r="151" spans="1:65" s="14" customFormat="1" ht="11.25">
      <c r="B151" s="209"/>
      <c r="C151" s="210"/>
      <c r="D151" s="193" t="s">
        <v>188</v>
      </c>
      <c r="E151" s="211" t="s">
        <v>19</v>
      </c>
      <c r="F151" s="212" t="s">
        <v>191</v>
      </c>
      <c r="G151" s="210"/>
      <c r="H151" s="213">
        <v>9.18</v>
      </c>
      <c r="I151" s="214"/>
      <c r="J151" s="210"/>
      <c r="K151" s="210"/>
      <c r="L151" s="215"/>
      <c r="M151" s="216"/>
      <c r="N151" s="217"/>
      <c r="O151" s="217"/>
      <c r="P151" s="217"/>
      <c r="Q151" s="217"/>
      <c r="R151" s="217"/>
      <c r="S151" s="217"/>
      <c r="T151" s="218"/>
      <c r="AT151" s="219" t="s">
        <v>188</v>
      </c>
      <c r="AU151" s="219" t="s">
        <v>88</v>
      </c>
      <c r="AV151" s="14" t="s">
        <v>176</v>
      </c>
      <c r="AW151" s="14" t="s">
        <v>33</v>
      </c>
      <c r="AX151" s="14" t="s">
        <v>80</v>
      </c>
      <c r="AY151" s="219" t="s">
        <v>169</v>
      </c>
    </row>
    <row r="152" spans="1:65" s="2" customFormat="1" ht="14.45" customHeight="1">
      <c r="A152" s="36"/>
      <c r="B152" s="37"/>
      <c r="C152" s="235" t="s">
        <v>258</v>
      </c>
      <c r="D152" s="235" t="s">
        <v>456</v>
      </c>
      <c r="E152" s="236" t="s">
        <v>3778</v>
      </c>
      <c r="F152" s="237" t="s">
        <v>3779</v>
      </c>
      <c r="G152" s="238" t="s">
        <v>174</v>
      </c>
      <c r="H152" s="239">
        <v>17.013999999999999</v>
      </c>
      <c r="I152" s="240"/>
      <c r="J152" s="241">
        <f>ROUND(I152*H152,2)</f>
        <v>0</v>
      </c>
      <c r="K152" s="237" t="s">
        <v>19</v>
      </c>
      <c r="L152" s="242"/>
      <c r="M152" s="243" t="s">
        <v>19</v>
      </c>
      <c r="N152" s="244" t="s">
        <v>44</v>
      </c>
      <c r="O152" s="66"/>
      <c r="P152" s="189">
        <f>O152*H152</f>
        <v>0</v>
      </c>
      <c r="Q152" s="189">
        <v>2.5999999999999999E-2</v>
      </c>
      <c r="R152" s="189">
        <f>Q152*H152</f>
        <v>0.44236399999999998</v>
      </c>
      <c r="S152" s="189">
        <v>0</v>
      </c>
      <c r="T152" s="190">
        <f>S152*H152</f>
        <v>0</v>
      </c>
      <c r="U152" s="36"/>
      <c r="V152" s="36"/>
      <c r="W152" s="36"/>
      <c r="X152" s="36"/>
      <c r="Y152" s="36"/>
      <c r="Z152" s="36"/>
      <c r="AA152" s="36"/>
      <c r="AB152" s="36"/>
      <c r="AC152" s="36"/>
      <c r="AD152" s="36"/>
      <c r="AE152" s="36"/>
      <c r="AR152" s="191" t="s">
        <v>209</v>
      </c>
      <c r="AT152" s="191" t="s">
        <v>456</v>
      </c>
      <c r="AU152" s="191" t="s">
        <v>88</v>
      </c>
      <c r="AY152" s="19" t="s">
        <v>169</v>
      </c>
      <c r="BE152" s="192">
        <f>IF(N152="základní",J152,0)</f>
        <v>0</v>
      </c>
      <c r="BF152" s="192">
        <f>IF(N152="snížená",J152,0)</f>
        <v>0</v>
      </c>
      <c r="BG152" s="192">
        <f>IF(N152="zákl. přenesená",J152,0)</f>
        <v>0</v>
      </c>
      <c r="BH152" s="192">
        <f>IF(N152="sníž. přenesená",J152,0)</f>
        <v>0</v>
      </c>
      <c r="BI152" s="192">
        <f>IF(N152="nulová",J152,0)</f>
        <v>0</v>
      </c>
      <c r="BJ152" s="19" t="s">
        <v>88</v>
      </c>
      <c r="BK152" s="192">
        <f>ROUND(I152*H152,2)</f>
        <v>0</v>
      </c>
      <c r="BL152" s="19" t="s">
        <v>176</v>
      </c>
      <c r="BM152" s="191" t="s">
        <v>3780</v>
      </c>
    </row>
    <row r="153" spans="1:65" s="13" customFormat="1" ht="11.25">
      <c r="B153" s="198"/>
      <c r="C153" s="199"/>
      <c r="D153" s="193" t="s">
        <v>188</v>
      </c>
      <c r="E153" s="199"/>
      <c r="F153" s="201" t="s">
        <v>3781</v>
      </c>
      <c r="G153" s="199"/>
      <c r="H153" s="202">
        <v>17.013999999999999</v>
      </c>
      <c r="I153" s="203"/>
      <c r="J153" s="199"/>
      <c r="K153" s="199"/>
      <c r="L153" s="204"/>
      <c r="M153" s="205"/>
      <c r="N153" s="206"/>
      <c r="O153" s="206"/>
      <c r="P153" s="206"/>
      <c r="Q153" s="206"/>
      <c r="R153" s="206"/>
      <c r="S153" s="206"/>
      <c r="T153" s="207"/>
      <c r="AT153" s="208" t="s">
        <v>188</v>
      </c>
      <c r="AU153" s="208" t="s">
        <v>88</v>
      </c>
      <c r="AV153" s="13" t="s">
        <v>88</v>
      </c>
      <c r="AW153" s="13" t="s">
        <v>4</v>
      </c>
      <c r="AX153" s="13" t="s">
        <v>80</v>
      </c>
      <c r="AY153" s="208" t="s">
        <v>169</v>
      </c>
    </row>
    <row r="154" spans="1:65" s="2" customFormat="1" ht="14.45" customHeight="1">
      <c r="A154" s="36"/>
      <c r="B154" s="37"/>
      <c r="C154" s="235" t="s">
        <v>262</v>
      </c>
      <c r="D154" s="235" t="s">
        <v>456</v>
      </c>
      <c r="E154" s="236" t="s">
        <v>3782</v>
      </c>
      <c r="F154" s="237" t="s">
        <v>3783</v>
      </c>
      <c r="G154" s="238" t="s">
        <v>174</v>
      </c>
      <c r="H154" s="239">
        <v>34.027000000000001</v>
      </c>
      <c r="I154" s="240"/>
      <c r="J154" s="241">
        <f>ROUND(I154*H154,2)</f>
        <v>0</v>
      </c>
      <c r="K154" s="237" t="s">
        <v>19</v>
      </c>
      <c r="L154" s="242"/>
      <c r="M154" s="243" t="s">
        <v>19</v>
      </c>
      <c r="N154" s="244" t="s">
        <v>44</v>
      </c>
      <c r="O154" s="66"/>
      <c r="P154" s="189">
        <f>O154*H154</f>
        <v>0</v>
      </c>
      <c r="Q154" s="189">
        <v>3.4000000000000002E-2</v>
      </c>
      <c r="R154" s="189">
        <f>Q154*H154</f>
        <v>1.1569180000000001</v>
      </c>
      <c r="S154" s="189">
        <v>0</v>
      </c>
      <c r="T154" s="190">
        <f>S154*H154</f>
        <v>0</v>
      </c>
      <c r="U154" s="36"/>
      <c r="V154" s="36"/>
      <c r="W154" s="36"/>
      <c r="X154" s="36"/>
      <c r="Y154" s="36"/>
      <c r="Z154" s="36"/>
      <c r="AA154" s="36"/>
      <c r="AB154" s="36"/>
      <c r="AC154" s="36"/>
      <c r="AD154" s="36"/>
      <c r="AE154" s="36"/>
      <c r="AR154" s="191" t="s">
        <v>209</v>
      </c>
      <c r="AT154" s="191" t="s">
        <v>456</v>
      </c>
      <c r="AU154" s="191" t="s">
        <v>88</v>
      </c>
      <c r="AY154" s="19" t="s">
        <v>169</v>
      </c>
      <c r="BE154" s="192">
        <f>IF(N154="základní",J154,0)</f>
        <v>0</v>
      </c>
      <c r="BF154" s="192">
        <f>IF(N154="snížená",J154,0)</f>
        <v>0</v>
      </c>
      <c r="BG154" s="192">
        <f>IF(N154="zákl. přenesená",J154,0)</f>
        <v>0</v>
      </c>
      <c r="BH154" s="192">
        <f>IF(N154="sníž. přenesená",J154,0)</f>
        <v>0</v>
      </c>
      <c r="BI154" s="192">
        <f>IF(N154="nulová",J154,0)</f>
        <v>0</v>
      </c>
      <c r="BJ154" s="19" t="s">
        <v>88</v>
      </c>
      <c r="BK154" s="192">
        <f>ROUND(I154*H154,2)</f>
        <v>0</v>
      </c>
      <c r="BL154" s="19" t="s">
        <v>176</v>
      </c>
      <c r="BM154" s="191" t="s">
        <v>3784</v>
      </c>
    </row>
    <row r="155" spans="1:65" s="13" customFormat="1" ht="11.25">
      <c r="B155" s="198"/>
      <c r="C155" s="199"/>
      <c r="D155" s="193" t="s">
        <v>188</v>
      </c>
      <c r="E155" s="199"/>
      <c r="F155" s="201" t="s">
        <v>3785</v>
      </c>
      <c r="G155" s="199"/>
      <c r="H155" s="202">
        <v>34.027000000000001</v>
      </c>
      <c r="I155" s="203"/>
      <c r="J155" s="199"/>
      <c r="K155" s="199"/>
      <c r="L155" s="204"/>
      <c r="M155" s="205"/>
      <c r="N155" s="206"/>
      <c r="O155" s="206"/>
      <c r="P155" s="206"/>
      <c r="Q155" s="206"/>
      <c r="R155" s="206"/>
      <c r="S155" s="206"/>
      <c r="T155" s="207"/>
      <c r="AT155" s="208" t="s">
        <v>188</v>
      </c>
      <c r="AU155" s="208" t="s">
        <v>88</v>
      </c>
      <c r="AV155" s="13" t="s">
        <v>88</v>
      </c>
      <c r="AW155" s="13" t="s">
        <v>4</v>
      </c>
      <c r="AX155" s="13" t="s">
        <v>80</v>
      </c>
      <c r="AY155" s="208" t="s">
        <v>169</v>
      </c>
    </row>
    <row r="156" spans="1:65" s="2" customFormat="1" ht="24.2" customHeight="1">
      <c r="A156" s="36"/>
      <c r="B156" s="37"/>
      <c r="C156" s="180" t="s">
        <v>266</v>
      </c>
      <c r="D156" s="180" t="s">
        <v>171</v>
      </c>
      <c r="E156" s="181" t="s">
        <v>3786</v>
      </c>
      <c r="F156" s="182" t="s">
        <v>3787</v>
      </c>
      <c r="G156" s="183" t="s">
        <v>463</v>
      </c>
      <c r="H156" s="184">
        <v>2.34</v>
      </c>
      <c r="I156" s="185"/>
      <c r="J156" s="186">
        <f>ROUND(I156*H156,2)</f>
        <v>0</v>
      </c>
      <c r="K156" s="182" t="s">
        <v>175</v>
      </c>
      <c r="L156" s="41"/>
      <c r="M156" s="187" t="s">
        <v>19</v>
      </c>
      <c r="N156" s="188" t="s">
        <v>44</v>
      </c>
      <c r="O156" s="66"/>
      <c r="P156" s="189">
        <f>O156*H156</f>
        <v>0</v>
      </c>
      <c r="Q156" s="189">
        <v>0.29757</v>
      </c>
      <c r="R156" s="189">
        <f>Q156*H156</f>
        <v>0.69631379999999998</v>
      </c>
      <c r="S156" s="189">
        <v>0</v>
      </c>
      <c r="T156" s="190">
        <f>S156*H156</f>
        <v>0</v>
      </c>
      <c r="U156" s="36"/>
      <c r="V156" s="36"/>
      <c r="W156" s="36"/>
      <c r="X156" s="36"/>
      <c r="Y156" s="36"/>
      <c r="Z156" s="36"/>
      <c r="AA156" s="36"/>
      <c r="AB156" s="36"/>
      <c r="AC156" s="36"/>
      <c r="AD156" s="36"/>
      <c r="AE156" s="36"/>
      <c r="AR156" s="191" t="s">
        <v>176</v>
      </c>
      <c r="AT156" s="191" t="s">
        <v>171</v>
      </c>
      <c r="AU156" s="191" t="s">
        <v>88</v>
      </c>
      <c r="AY156" s="19" t="s">
        <v>169</v>
      </c>
      <c r="BE156" s="192">
        <f>IF(N156="základní",J156,0)</f>
        <v>0</v>
      </c>
      <c r="BF156" s="192">
        <f>IF(N156="snížená",J156,0)</f>
        <v>0</v>
      </c>
      <c r="BG156" s="192">
        <f>IF(N156="zákl. přenesená",J156,0)</f>
        <v>0</v>
      </c>
      <c r="BH156" s="192">
        <f>IF(N156="sníž. přenesená",J156,0)</f>
        <v>0</v>
      </c>
      <c r="BI156" s="192">
        <f>IF(N156="nulová",J156,0)</f>
        <v>0</v>
      </c>
      <c r="BJ156" s="19" t="s">
        <v>88</v>
      </c>
      <c r="BK156" s="192">
        <f>ROUND(I156*H156,2)</f>
        <v>0</v>
      </c>
      <c r="BL156" s="19" t="s">
        <v>176</v>
      </c>
      <c r="BM156" s="191" t="s">
        <v>3788</v>
      </c>
    </row>
    <row r="157" spans="1:65" s="2" customFormat="1" ht="78">
      <c r="A157" s="36"/>
      <c r="B157" s="37"/>
      <c r="C157" s="38"/>
      <c r="D157" s="193" t="s">
        <v>178</v>
      </c>
      <c r="E157" s="38"/>
      <c r="F157" s="194" t="s">
        <v>3767</v>
      </c>
      <c r="G157" s="38"/>
      <c r="H157" s="38"/>
      <c r="I157" s="195"/>
      <c r="J157" s="38"/>
      <c r="K157" s="38"/>
      <c r="L157" s="41"/>
      <c r="M157" s="196"/>
      <c r="N157" s="197"/>
      <c r="O157" s="66"/>
      <c r="P157" s="66"/>
      <c r="Q157" s="66"/>
      <c r="R157" s="66"/>
      <c r="S157" s="66"/>
      <c r="T157" s="67"/>
      <c r="U157" s="36"/>
      <c r="V157" s="36"/>
      <c r="W157" s="36"/>
      <c r="X157" s="36"/>
      <c r="Y157" s="36"/>
      <c r="Z157" s="36"/>
      <c r="AA157" s="36"/>
      <c r="AB157" s="36"/>
      <c r="AC157" s="36"/>
      <c r="AD157" s="36"/>
      <c r="AE157" s="36"/>
      <c r="AT157" s="19" t="s">
        <v>178</v>
      </c>
      <c r="AU157" s="19" t="s">
        <v>88</v>
      </c>
    </row>
    <row r="158" spans="1:65" s="13" customFormat="1" ht="11.25">
      <c r="B158" s="198"/>
      <c r="C158" s="199"/>
      <c r="D158" s="193" t="s">
        <v>188</v>
      </c>
      <c r="E158" s="200" t="s">
        <v>19</v>
      </c>
      <c r="F158" s="201" t="s">
        <v>3789</v>
      </c>
      <c r="G158" s="199"/>
      <c r="H158" s="202">
        <v>2.34</v>
      </c>
      <c r="I158" s="203"/>
      <c r="J158" s="199"/>
      <c r="K158" s="199"/>
      <c r="L158" s="204"/>
      <c r="M158" s="205"/>
      <c r="N158" s="206"/>
      <c r="O158" s="206"/>
      <c r="P158" s="206"/>
      <c r="Q158" s="206"/>
      <c r="R158" s="206"/>
      <c r="S158" s="206"/>
      <c r="T158" s="207"/>
      <c r="AT158" s="208" t="s">
        <v>188</v>
      </c>
      <c r="AU158" s="208" t="s">
        <v>88</v>
      </c>
      <c r="AV158" s="13" t="s">
        <v>88</v>
      </c>
      <c r="AW158" s="13" t="s">
        <v>33</v>
      </c>
      <c r="AX158" s="13" t="s">
        <v>80</v>
      </c>
      <c r="AY158" s="208" t="s">
        <v>169</v>
      </c>
    </row>
    <row r="159" spans="1:65" s="2" customFormat="1" ht="14.45" customHeight="1">
      <c r="A159" s="36"/>
      <c r="B159" s="37"/>
      <c r="C159" s="235" t="s">
        <v>7</v>
      </c>
      <c r="D159" s="235" t="s">
        <v>456</v>
      </c>
      <c r="E159" s="236" t="s">
        <v>3790</v>
      </c>
      <c r="F159" s="237" t="s">
        <v>3791</v>
      </c>
      <c r="G159" s="238" t="s">
        <v>174</v>
      </c>
      <c r="H159" s="239">
        <v>13.01</v>
      </c>
      <c r="I159" s="240"/>
      <c r="J159" s="241">
        <f>ROUND(I159*H159,2)</f>
        <v>0</v>
      </c>
      <c r="K159" s="237" t="s">
        <v>19</v>
      </c>
      <c r="L159" s="242"/>
      <c r="M159" s="243" t="s">
        <v>19</v>
      </c>
      <c r="N159" s="244" t="s">
        <v>44</v>
      </c>
      <c r="O159" s="66"/>
      <c r="P159" s="189">
        <f>O159*H159</f>
        <v>0</v>
      </c>
      <c r="Q159" s="189">
        <v>5.0999999999999997E-2</v>
      </c>
      <c r="R159" s="189">
        <f>Q159*H159</f>
        <v>0.66350999999999993</v>
      </c>
      <c r="S159" s="189">
        <v>0</v>
      </c>
      <c r="T159" s="190">
        <f>S159*H159</f>
        <v>0</v>
      </c>
      <c r="U159" s="36"/>
      <c r="V159" s="36"/>
      <c r="W159" s="36"/>
      <c r="X159" s="36"/>
      <c r="Y159" s="36"/>
      <c r="Z159" s="36"/>
      <c r="AA159" s="36"/>
      <c r="AB159" s="36"/>
      <c r="AC159" s="36"/>
      <c r="AD159" s="36"/>
      <c r="AE159" s="36"/>
      <c r="AR159" s="191" t="s">
        <v>209</v>
      </c>
      <c r="AT159" s="191" t="s">
        <v>456</v>
      </c>
      <c r="AU159" s="191" t="s">
        <v>88</v>
      </c>
      <c r="AY159" s="19" t="s">
        <v>169</v>
      </c>
      <c r="BE159" s="192">
        <f>IF(N159="základní",J159,0)</f>
        <v>0</v>
      </c>
      <c r="BF159" s="192">
        <f>IF(N159="snížená",J159,0)</f>
        <v>0</v>
      </c>
      <c r="BG159" s="192">
        <f>IF(N159="zákl. přenesená",J159,0)</f>
        <v>0</v>
      </c>
      <c r="BH159" s="192">
        <f>IF(N159="sníž. přenesená",J159,0)</f>
        <v>0</v>
      </c>
      <c r="BI159" s="192">
        <f>IF(N159="nulová",J159,0)</f>
        <v>0</v>
      </c>
      <c r="BJ159" s="19" t="s">
        <v>88</v>
      </c>
      <c r="BK159" s="192">
        <f>ROUND(I159*H159,2)</f>
        <v>0</v>
      </c>
      <c r="BL159" s="19" t="s">
        <v>176</v>
      </c>
      <c r="BM159" s="191" t="s">
        <v>3792</v>
      </c>
    </row>
    <row r="160" spans="1:65" s="13" customFormat="1" ht="11.25">
      <c r="B160" s="198"/>
      <c r="C160" s="199"/>
      <c r="D160" s="193" t="s">
        <v>188</v>
      </c>
      <c r="E160" s="199"/>
      <c r="F160" s="201" t="s">
        <v>3772</v>
      </c>
      <c r="G160" s="199"/>
      <c r="H160" s="202">
        <v>13.01</v>
      </c>
      <c r="I160" s="203"/>
      <c r="J160" s="199"/>
      <c r="K160" s="199"/>
      <c r="L160" s="204"/>
      <c r="M160" s="205"/>
      <c r="N160" s="206"/>
      <c r="O160" s="206"/>
      <c r="P160" s="206"/>
      <c r="Q160" s="206"/>
      <c r="R160" s="206"/>
      <c r="S160" s="206"/>
      <c r="T160" s="207"/>
      <c r="AT160" s="208" t="s">
        <v>188</v>
      </c>
      <c r="AU160" s="208" t="s">
        <v>88</v>
      </c>
      <c r="AV160" s="13" t="s">
        <v>88</v>
      </c>
      <c r="AW160" s="13" t="s">
        <v>4</v>
      </c>
      <c r="AX160" s="13" t="s">
        <v>80</v>
      </c>
      <c r="AY160" s="208" t="s">
        <v>169</v>
      </c>
    </row>
    <row r="161" spans="1:65" s="2" customFormat="1" ht="14.45" customHeight="1">
      <c r="A161" s="36"/>
      <c r="B161" s="37"/>
      <c r="C161" s="180" t="s">
        <v>275</v>
      </c>
      <c r="D161" s="180" t="s">
        <v>171</v>
      </c>
      <c r="E161" s="181" t="s">
        <v>3793</v>
      </c>
      <c r="F161" s="182" t="s">
        <v>3794</v>
      </c>
      <c r="G161" s="183" t="s">
        <v>463</v>
      </c>
      <c r="H161" s="184">
        <v>64</v>
      </c>
      <c r="I161" s="185"/>
      <c r="J161" s="186">
        <f>ROUND(I161*H161,2)</f>
        <v>0</v>
      </c>
      <c r="K161" s="182" t="s">
        <v>19</v>
      </c>
      <c r="L161" s="41"/>
      <c r="M161" s="187" t="s">
        <v>19</v>
      </c>
      <c r="N161" s="188" t="s">
        <v>44</v>
      </c>
      <c r="O161" s="66"/>
      <c r="P161" s="189">
        <f>O161*H161</f>
        <v>0</v>
      </c>
      <c r="Q161" s="189">
        <v>1.07E-3</v>
      </c>
      <c r="R161" s="189">
        <f>Q161*H161</f>
        <v>6.8479999999999999E-2</v>
      </c>
      <c r="S161" s="189">
        <v>0</v>
      </c>
      <c r="T161" s="190">
        <f>S161*H161</f>
        <v>0</v>
      </c>
      <c r="U161" s="36"/>
      <c r="V161" s="36"/>
      <c r="W161" s="36"/>
      <c r="X161" s="36"/>
      <c r="Y161" s="36"/>
      <c r="Z161" s="36"/>
      <c r="AA161" s="36"/>
      <c r="AB161" s="36"/>
      <c r="AC161" s="36"/>
      <c r="AD161" s="36"/>
      <c r="AE161" s="36"/>
      <c r="AR161" s="191" t="s">
        <v>176</v>
      </c>
      <c r="AT161" s="191" t="s">
        <v>171</v>
      </c>
      <c r="AU161" s="191" t="s">
        <v>88</v>
      </c>
      <c r="AY161" s="19" t="s">
        <v>169</v>
      </c>
      <c r="BE161" s="192">
        <f>IF(N161="základní",J161,0)</f>
        <v>0</v>
      </c>
      <c r="BF161" s="192">
        <f>IF(N161="snížená",J161,0)</f>
        <v>0</v>
      </c>
      <c r="BG161" s="192">
        <f>IF(N161="zákl. přenesená",J161,0)</f>
        <v>0</v>
      </c>
      <c r="BH161" s="192">
        <f>IF(N161="sníž. přenesená",J161,0)</f>
        <v>0</v>
      </c>
      <c r="BI161" s="192">
        <f>IF(N161="nulová",J161,0)</f>
        <v>0</v>
      </c>
      <c r="BJ161" s="19" t="s">
        <v>88</v>
      </c>
      <c r="BK161" s="192">
        <f>ROUND(I161*H161,2)</f>
        <v>0</v>
      </c>
      <c r="BL161" s="19" t="s">
        <v>176</v>
      </c>
      <c r="BM161" s="191" t="s">
        <v>3795</v>
      </c>
    </row>
    <row r="162" spans="1:65" s="2" customFormat="1" ht="185.25">
      <c r="A162" s="36"/>
      <c r="B162" s="37"/>
      <c r="C162" s="38"/>
      <c r="D162" s="193" t="s">
        <v>178</v>
      </c>
      <c r="E162" s="38"/>
      <c r="F162" s="194" t="s">
        <v>3796</v>
      </c>
      <c r="G162" s="38"/>
      <c r="H162" s="38"/>
      <c r="I162" s="195"/>
      <c r="J162" s="38"/>
      <c r="K162" s="38"/>
      <c r="L162" s="41"/>
      <c r="M162" s="196"/>
      <c r="N162" s="197"/>
      <c r="O162" s="66"/>
      <c r="P162" s="66"/>
      <c r="Q162" s="66"/>
      <c r="R162" s="66"/>
      <c r="S162" s="66"/>
      <c r="T162" s="67"/>
      <c r="U162" s="36"/>
      <c r="V162" s="36"/>
      <c r="W162" s="36"/>
      <c r="X162" s="36"/>
      <c r="Y162" s="36"/>
      <c r="Z162" s="36"/>
      <c r="AA162" s="36"/>
      <c r="AB162" s="36"/>
      <c r="AC162" s="36"/>
      <c r="AD162" s="36"/>
      <c r="AE162" s="36"/>
      <c r="AT162" s="19" t="s">
        <v>178</v>
      </c>
      <c r="AU162" s="19" t="s">
        <v>88</v>
      </c>
    </row>
    <row r="163" spans="1:65" s="13" customFormat="1" ht="11.25">
      <c r="B163" s="198"/>
      <c r="C163" s="199"/>
      <c r="D163" s="193" t="s">
        <v>188</v>
      </c>
      <c r="E163" s="200" t="s">
        <v>19</v>
      </c>
      <c r="F163" s="201" t="s">
        <v>3797</v>
      </c>
      <c r="G163" s="199"/>
      <c r="H163" s="202">
        <v>54</v>
      </c>
      <c r="I163" s="203"/>
      <c r="J163" s="199"/>
      <c r="K163" s="199"/>
      <c r="L163" s="204"/>
      <c r="M163" s="205"/>
      <c r="N163" s="206"/>
      <c r="O163" s="206"/>
      <c r="P163" s="206"/>
      <c r="Q163" s="206"/>
      <c r="R163" s="206"/>
      <c r="S163" s="206"/>
      <c r="T163" s="207"/>
      <c r="AT163" s="208" t="s">
        <v>188</v>
      </c>
      <c r="AU163" s="208" t="s">
        <v>88</v>
      </c>
      <c r="AV163" s="13" t="s">
        <v>88</v>
      </c>
      <c r="AW163" s="13" t="s">
        <v>33</v>
      </c>
      <c r="AX163" s="13" t="s">
        <v>72</v>
      </c>
      <c r="AY163" s="208" t="s">
        <v>169</v>
      </c>
    </row>
    <row r="164" spans="1:65" s="13" customFormat="1" ht="11.25">
      <c r="B164" s="198"/>
      <c r="C164" s="199"/>
      <c r="D164" s="193" t="s">
        <v>188</v>
      </c>
      <c r="E164" s="200" t="s">
        <v>19</v>
      </c>
      <c r="F164" s="201" t="s">
        <v>3798</v>
      </c>
      <c r="G164" s="199"/>
      <c r="H164" s="202">
        <v>10</v>
      </c>
      <c r="I164" s="203"/>
      <c r="J164" s="199"/>
      <c r="K164" s="199"/>
      <c r="L164" s="204"/>
      <c r="M164" s="205"/>
      <c r="N164" s="206"/>
      <c r="O164" s="206"/>
      <c r="P164" s="206"/>
      <c r="Q164" s="206"/>
      <c r="R164" s="206"/>
      <c r="S164" s="206"/>
      <c r="T164" s="207"/>
      <c r="AT164" s="208" t="s">
        <v>188</v>
      </c>
      <c r="AU164" s="208" t="s">
        <v>88</v>
      </c>
      <c r="AV164" s="13" t="s">
        <v>88</v>
      </c>
      <c r="AW164" s="13" t="s">
        <v>33</v>
      </c>
      <c r="AX164" s="13" t="s">
        <v>72</v>
      </c>
      <c r="AY164" s="208" t="s">
        <v>169</v>
      </c>
    </row>
    <row r="165" spans="1:65" s="14" customFormat="1" ht="11.25">
      <c r="B165" s="209"/>
      <c r="C165" s="210"/>
      <c r="D165" s="193" t="s">
        <v>188</v>
      </c>
      <c r="E165" s="211" t="s">
        <v>19</v>
      </c>
      <c r="F165" s="212" t="s">
        <v>191</v>
      </c>
      <c r="G165" s="210"/>
      <c r="H165" s="213">
        <v>64</v>
      </c>
      <c r="I165" s="214"/>
      <c r="J165" s="210"/>
      <c r="K165" s="210"/>
      <c r="L165" s="215"/>
      <c r="M165" s="216"/>
      <c r="N165" s="217"/>
      <c r="O165" s="217"/>
      <c r="P165" s="217"/>
      <c r="Q165" s="217"/>
      <c r="R165" s="217"/>
      <c r="S165" s="217"/>
      <c r="T165" s="218"/>
      <c r="AT165" s="219" t="s">
        <v>188</v>
      </c>
      <c r="AU165" s="219" t="s">
        <v>88</v>
      </c>
      <c r="AV165" s="14" t="s">
        <v>176</v>
      </c>
      <c r="AW165" s="14" t="s">
        <v>33</v>
      </c>
      <c r="AX165" s="14" t="s">
        <v>80</v>
      </c>
      <c r="AY165" s="219" t="s">
        <v>169</v>
      </c>
    </row>
    <row r="166" spans="1:65" s="2" customFormat="1" ht="24.2" customHeight="1">
      <c r="A166" s="36"/>
      <c r="B166" s="37"/>
      <c r="C166" s="235" t="s">
        <v>280</v>
      </c>
      <c r="D166" s="235" t="s">
        <v>456</v>
      </c>
      <c r="E166" s="236" t="s">
        <v>3799</v>
      </c>
      <c r="F166" s="237" t="s">
        <v>3800</v>
      </c>
      <c r="G166" s="238" t="s">
        <v>463</v>
      </c>
      <c r="H166" s="239">
        <v>10</v>
      </c>
      <c r="I166" s="240"/>
      <c r="J166" s="241">
        <f>ROUND(I166*H166,2)</f>
        <v>0</v>
      </c>
      <c r="K166" s="237" t="s">
        <v>175</v>
      </c>
      <c r="L166" s="242"/>
      <c r="M166" s="243" t="s">
        <v>19</v>
      </c>
      <c r="N166" s="244" t="s">
        <v>44</v>
      </c>
      <c r="O166" s="66"/>
      <c r="P166" s="189">
        <f>O166*H166</f>
        <v>0</v>
      </c>
      <c r="Q166" s="189">
        <v>9.2000000000000003E-4</v>
      </c>
      <c r="R166" s="189">
        <f>Q166*H166</f>
        <v>9.1999999999999998E-3</v>
      </c>
      <c r="S166" s="189">
        <v>0</v>
      </c>
      <c r="T166" s="190">
        <f>S166*H166</f>
        <v>0</v>
      </c>
      <c r="U166" s="36"/>
      <c r="V166" s="36"/>
      <c r="W166" s="36"/>
      <c r="X166" s="36"/>
      <c r="Y166" s="36"/>
      <c r="Z166" s="36"/>
      <c r="AA166" s="36"/>
      <c r="AB166" s="36"/>
      <c r="AC166" s="36"/>
      <c r="AD166" s="36"/>
      <c r="AE166" s="36"/>
      <c r="AR166" s="191" t="s">
        <v>209</v>
      </c>
      <c r="AT166" s="191" t="s">
        <v>456</v>
      </c>
      <c r="AU166" s="191" t="s">
        <v>88</v>
      </c>
      <c r="AY166" s="19" t="s">
        <v>169</v>
      </c>
      <c r="BE166" s="192">
        <f>IF(N166="základní",J166,0)</f>
        <v>0</v>
      </c>
      <c r="BF166" s="192">
        <f>IF(N166="snížená",J166,0)</f>
        <v>0</v>
      </c>
      <c r="BG166" s="192">
        <f>IF(N166="zákl. přenesená",J166,0)</f>
        <v>0</v>
      </c>
      <c r="BH166" s="192">
        <f>IF(N166="sníž. přenesená",J166,0)</f>
        <v>0</v>
      </c>
      <c r="BI166" s="192">
        <f>IF(N166="nulová",J166,0)</f>
        <v>0</v>
      </c>
      <c r="BJ166" s="19" t="s">
        <v>88</v>
      </c>
      <c r="BK166" s="192">
        <f>ROUND(I166*H166,2)</f>
        <v>0</v>
      </c>
      <c r="BL166" s="19" t="s">
        <v>176</v>
      </c>
      <c r="BM166" s="191" t="s">
        <v>3801</v>
      </c>
    </row>
    <row r="167" spans="1:65" s="2" customFormat="1" ht="24.2" customHeight="1">
      <c r="A167" s="36"/>
      <c r="B167" s="37"/>
      <c r="C167" s="235" t="s">
        <v>284</v>
      </c>
      <c r="D167" s="235" t="s">
        <v>456</v>
      </c>
      <c r="E167" s="236" t="s">
        <v>3802</v>
      </c>
      <c r="F167" s="237" t="s">
        <v>3803</v>
      </c>
      <c r="G167" s="238" t="s">
        <v>463</v>
      </c>
      <c r="H167" s="239">
        <v>54</v>
      </c>
      <c r="I167" s="240"/>
      <c r="J167" s="241">
        <f>ROUND(I167*H167,2)</f>
        <v>0</v>
      </c>
      <c r="K167" s="237" t="s">
        <v>175</v>
      </c>
      <c r="L167" s="242"/>
      <c r="M167" s="243" t="s">
        <v>19</v>
      </c>
      <c r="N167" s="244" t="s">
        <v>44</v>
      </c>
      <c r="O167" s="66"/>
      <c r="P167" s="189">
        <f>O167*H167</f>
        <v>0</v>
      </c>
      <c r="Q167" s="189">
        <v>1.2800000000000001E-3</v>
      </c>
      <c r="R167" s="189">
        <f>Q167*H167</f>
        <v>6.9120000000000001E-2</v>
      </c>
      <c r="S167" s="189">
        <v>0</v>
      </c>
      <c r="T167" s="190">
        <f>S167*H167</f>
        <v>0</v>
      </c>
      <c r="U167" s="36"/>
      <c r="V167" s="36"/>
      <c r="W167" s="36"/>
      <c r="X167" s="36"/>
      <c r="Y167" s="36"/>
      <c r="Z167" s="36"/>
      <c r="AA167" s="36"/>
      <c r="AB167" s="36"/>
      <c r="AC167" s="36"/>
      <c r="AD167" s="36"/>
      <c r="AE167" s="36"/>
      <c r="AR167" s="191" t="s">
        <v>209</v>
      </c>
      <c r="AT167" s="191" t="s">
        <v>456</v>
      </c>
      <c r="AU167" s="191" t="s">
        <v>88</v>
      </c>
      <c r="AY167" s="19" t="s">
        <v>169</v>
      </c>
      <c r="BE167" s="192">
        <f>IF(N167="základní",J167,0)</f>
        <v>0</v>
      </c>
      <c r="BF167" s="192">
        <f>IF(N167="snížená",J167,0)</f>
        <v>0</v>
      </c>
      <c r="BG167" s="192">
        <f>IF(N167="zákl. přenesená",J167,0)</f>
        <v>0</v>
      </c>
      <c r="BH167" s="192">
        <f>IF(N167="sníž. přenesená",J167,0)</f>
        <v>0</v>
      </c>
      <c r="BI167" s="192">
        <f>IF(N167="nulová",J167,0)</f>
        <v>0</v>
      </c>
      <c r="BJ167" s="19" t="s">
        <v>88</v>
      </c>
      <c r="BK167" s="192">
        <f>ROUND(I167*H167,2)</f>
        <v>0</v>
      </c>
      <c r="BL167" s="19" t="s">
        <v>176</v>
      </c>
      <c r="BM167" s="191" t="s">
        <v>3804</v>
      </c>
    </row>
    <row r="168" spans="1:65" s="12" customFormat="1" ht="22.9" customHeight="1">
      <c r="B168" s="164"/>
      <c r="C168" s="165"/>
      <c r="D168" s="166" t="s">
        <v>71</v>
      </c>
      <c r="E168" s="178" t="s">
        <v>176</v>
      </c>
      <c r="F168" s="178" t="s">
        <v>681</v>
      </c>
      <c r="G168" s="165"/>
      <c r="H168" s="165"/>
      <c r="I168" s="168"/>
      <c r="J168" s="179">
        <f>BK168</f>
        <v>0</v>
      </c>
      <c r="K168" s="165"/>
      <c r="L168" s="170"/>
      <c r="M168" s="171"/>
      <c r="N168" s="172"/>
      <c r="O168" s="172"/>
      <c r="P168" s="173">
        <f>SUM(P169:P177)</f>
        <v>0</v>
      </c>
      <c r="Q168" s="172"/>
      <c r="R168" s="173">
        <f>SUM(R169:R177)</f>
        <v>1.1062799999999999</v>
      </c>
      <c r="S168" s="172"/>
      <c r="T168" s="174">
        <f>SUM(T169:T177)</f>
        <v>0</v>
      </c>
      <c r="AR168" s="175" t="s">
        <v>80</v>
      </c>
      <c r="AT168" s="176" t="s">
        <v>71</v>
      </c>
      <c r="AU168" s="176" t="s">
        <v>80</v>
      </c>
      <c r="AY168" s="175" t="s">
        <v>169</v>
      </c>
      <c r="BK168" s="177">
        <f>SUM(BK169:BK177)</f>
        <v>0</v>
      </c>
    </row>
    <row r="169" spans="1:65" s="2" customFormat="1" ht="49.15" customHeight="1">
      <c r="A169" s="36"/>
      <c r="B169" s="37"/>
      <c r="C169" s="180" t="s">
        <v>288</v>
      </c>
      <c r="D169" s="180" t="s">
        <v>171</v>
      </c>
      <c r="E169" s="181" t="s">
        <v>3805</v>
      </c>
      <c r="F169" s="182" t="s">
        <v>3806</v>
      </c>
      <c r="G169" s="183" t="s">
        <v>463</v>
      </c>
      <c r="H169" s="184">
        <v>7.2</v>
      </c>
      <c r="I169" s="185"/>
      <c r="J169" s="186">
        <f>ROUND(I169*H169,2)</f>
        <v>0</v>
      </c>
      <c r="K169" s="182" t="s">
        <v>175</v>
      </c>
      <c r="L169" s="41"/>
      <c r="M169" s="187" t="s">
        <v>19</v>
      </c>
      <c r="N169" s="188" t="s">
        <v>44</v>
      </c>
      <c r="O169" s="66"/>
      <c r="P169" s="189">
        <f>O169*H169</f>
        <v>0</v>
      </c>
      <c r="Q169" s="189">
        <v>3.465E-2</v>
      </c>
      <c r="R169" s="189">
        <f>Q169*H169</f>
        <v>0.24948000000000001</v>
      </c>
      <c r="S169" s="189">
        <v>0</v>
      </c>
      <c r="T169" s="190">
        <f>S169*H169</f>
        <v>0</v>
      </c>
      <c r="U169" s="36"/>
      <c r="V169" s="36"/>
      <c r="W169" s="36"/>
      <c r="X169" s="36"/>
      <c r="Y169" s="36"/>
      <c r="Z169" s="36"/>
      <c r="AA169" s="36"/>
      <c r="AB169" s="36"/>
      <c r="AC169" s="36"/>
      <c r="AD169" s="36"/>
      <c r="AE169" s="36"/>
      <c r="AR169" s="191" t="s">
        <v>176</v>
      </c>
      <c r="AT169" s="191" t="s">
        <v>171</v>
      </c>
      <c r="AU169" s="191" t="s">
        <v>88</v>
      </c>
      <c r="AY169" s="19" t="s">
        <v>169</v>
      </c>
      <c r="BE169" s="192">
        <f>IF(N169="základní",J169,0)</f>
        <v>0</v>
      </c>
      <c r="BF169" s="192">
        <f>IF(N169="snížená",J169,0)</f>
        <v>0</v>
      </c>
      <c r="BG169" s="192">
        <f>IF(N169="zákl. přenesená",J169,0)</f>
        <v>0</v>
      </c>
      <c r="BH169" s="192">
        <f>IF(N169="sníž. přenesená",J169,0)</f>
        <v>0</v>
      </c>
      <c r="BI169" s="192">
        <f>IF(N169="nulová",J169,0)</f>
        <v>0</v>
      </c>
      <c r="BJ169" s="19" t="s">
        <v>88</v>
      </c>
      <c r="BK169" s="192">
        <f>ROUND(I169*H169,2)</f>
        <v>0</v>
      </c>
      <c r="BL169" s="19" t="s">
        <v>176</v>
      </c>
      <c r="BM169" s="191" t="s">
        <v>3807</v>
      </c>
    </row>
    <row r="170" spans="1:65" s="2" customFormat="1" ht="68.25">
      <c r="A170" s="36"/>
      <c r="B170" s="37"/>
      <c r="C170" s="38"/>
      <c r="D170" s="193" t="s">
        <v>178</v>
      </c>
      <c r="E170" s="38"/>
      <c r="F170" s="194" t="s">
        <v>3808</v>
      </c>
      <c r="G170" s="38"/>
      <c r="H170" s="38"/>
      <c r="I170" s="195"/>
      <c r="J170" s="38"/>
      <c r="K170" s="38"/>
      <c r="L170" s="41"/>
      <c r="M170" s="196"/>
      <c r="N170" s="197"/>
      <c r="O170" s="66"/>
      <c r="P170" s="66"/>
      <c r="Q170" s="66"/>
      <c r="R170" s="66"/>
      <c r="S170" s="66"/>
      <c r="T170" s="67"/>
      <c r="U170" s="36"/>
      <c r="V170" s="36"/>
      <c r="W170" s="36"/>
      <c r="X170" s="36"/>
      <c r="Y170" s="36"/>
      <c r="Z170" s="36"/>
      <c r="AA170" s="36"/>
      <c r="AB170" s="36"/>
      <c r="AC170" s="36"/>
      <c r="AD170" s="36"/>
      <c r="AE170" s="36"/>
      <c r="AT170" s="19" t="s">
        <v>178</v>
      </c>
      <c r="AU170" s="19" t="s">
        <v>88</v>
      </c>
    </row>
    <row r="171" spans="1:65" s="13" customFormat="1" ht="11.25">
      <c r="B171" s="198"/>
      <c r="C171" s="199"/>
      <c r="D171" s="193" t="s">
        <v>188</v>
      </c>
      <c r="E171" s="200" t="s">
        <v>19</v>
      </c>
      <c r="F171" s="201" t="s">
        <v>3809</v>
      </c>
      <c r="G171" s="199"/>
      <c r="H171" s="202">
        <v>7.2</v>
      </c>
      <c r="I171" s="203"/>
      <c r="J171" s="199"/>
      <c r="K171" s="199"/>
      <c r="L171" s="204"/>
      <c r="M171" s="205"/>
      <c r="N171" s="206"/>
      <c r="O171" s="206"/>
      <c r="P171" s="206"/>
      <c r="Q171" s="206"/>
      <c r="R171" s="206"/>
      <c r="S171" s="206"/>
      <c r="T171" s="207"/>
      <c r="AT171" s="208" t="s">
        <v>188</v>
      </c>
      <c r="AU171" s="208" t="s">
        <v>88</v>
      </c>
      <c r="AV171" s="13" t="s">
        <v>88</v>
      </c>
      <c r="AW171" s="13" t="s">
        <v>33</v>
      </c>
      <c r="AX171" s="13" t="s">
        <v>80</v>
      </c>
      <c r="AY171" s="208" t="s">
        <v>169</v>
      </c>
    </row>
    <row r="172" spans="1:65" s="2" customFormat="1" ht="14.45" customHeight="1">
      <c r="A172" s="36"/>
      <c r="B172" s="37"/>
      <c r="C172" s="235" t="s">
        <v>292</v>
      </c>
      <c r="D172" s="235" t="s">
        <v>456</v>
      </c>
      <c r="E172" s="236" t="s">
        <v>3810</v>
      </c>
      <c r="F172" s="237" t="s">
        <v>3811</v>
      </c>
      <c r="G172" s="238" t="s">
        <v>463</v>
      </c>
      <c r="H172" s="239">
        <v>7.2</v>
      </c>
      <c r="I172" s="240"/>
      <c r="J172" s="241">
        <f>ROUND(I172*H172,2)</f>
        <v>0</v>
      </c>
      <c r="K172" s="237" t="s">
        <v>19</v>
      </c>
      <c r="L172" s="242"/>
      <c r="M172" s="243" t="s">
        <v>19</v>
      </c>
      <c r="N172" s="244" t="s">
        <v>44</v>
      </c>
      <c r="O172" s="66"/>
      <c r="P172" s="189">
        <f>O172*H172</f>
        <v>0</v>
      </c>
      <c r="Q172" s="189">
        <v>0.11899999999999999</v>
      </c>
      <c r="R172" s="189">
        <f>Q172*H172</f>
        <v>0.85680000000000001</v>
      </c>
      <c r="S172" s="189">
        <v>0</v>
      </c>
      <c r="T172" s="190">
        <f>S172*H172</f>
        <v>0</v>
      </c>
      <c r="U172" s="36"/>
      <c r="V172" s="36"/>
      <c r="W172" s="36"/>
      <c r="X172" s="36"/>
      <c r="Y172" s="36"/>
      <c r="Z172" s="36"/>
      <c r="AA172" s="36"/>
      <c r="AB172" s="36"/>
      <c r="AC172" s="36"/>
      <c r="AD172" s="36"/>
      <c r="AE172" s="36"/>
      <c r="AR172" s="191" t="s">
        <v>209</v>
      </c>
      <c r="AT172" s="191" t="s">
        <v>456</v>
      </c>
      <c r="AU172" s="191" t="s">
        <v>88</v>
      </c>
      <c r="AY172" s="19" t="s">
        <v>169</v>
      </c>
      <c r="BE172" s="192">
        <f>IF(N172="základní",J172,0)</f>
        <v>0</v>
      </c>
      <c r="BF172" s="192">
        <f>IF(N172="snížená",J172,0)</f>
        <v>0</v>
      </c>
      <c r="BG172" s="192">
        <f>IF(N172="zákl. přenesená",J172,0)</f>
        <v>0</v>
      </c>
      <c r="BH172" s="192">
        <f>IF(N172="sníž. přenesená",J172,0)</f>
        <v>0</v>
      </c>
      <c r="BI172" s="192">
        <f>IF(N172="nulová",J172,0)</f>
        <v>0</v>
      </c>
      <c r="BJ172" s="19" t="s">
        <v>88</v>
      </c>
      <c r="BK172" s="192">
        <f>ROUND(I172*H172,2)</f>
        <v>0</v>
      </c>
      <c r="BL172" s="19" t="s">
        <v>176</v>
      </c>
      <c r="BM172" s="191" t="s">
        <v>3812</v>
      </c>
    </row>
    <row r="173" spans="1:65" s="2" customFormat="1" ht="24.2" customHeight="1">
      <c r="A173" s="36"/>
      <c r="B173" s="37"/>
      <c r="C173" s="180" t="s">
        <v>296</v>
      </c>
      <c r="D173" s="180" t="s">
        <v>171</v>
      </c>
      <c r="E173" s="181" t="s">
        <v>3813</v>
      </c>
      <c r="F173" s="182" t="s">
        <v>3814</v>
      </c>
      <c r="G173" s="183" t="s">
        <v>230</v>
      </c>
      <c r="H173" s="184">
        <v>7.968</v>
      </c>
      <c r="I173" s="185"/>
      <c r="J173" s="186">
        <f>ROUND(I173*H173,2)</f>
        <v>0</v>
      </c>
      <c r="K173" s="182" t="s">
        <v>19</v>
      </c>
      <c r="L173" s="41"/>
      <c r="M173" s="187" t="s">
        <v>19</v>
      </c>
      <c r="N173" s="188" t="s">
        <v>44</v>
      </c>
      <c r="O173" s="66"/>
      <c r="P173" s="189">
        <f>O173*H173</f>
        <v>0</v>
      </c>
      <c r="Q173" s="189">
        <v>0</v>
      </c>
      <c r="R173" s="189">
        <f>Q173*H173</f>
        <v>0</v>
      </c>
      <c r="S173" s="189">
        <v>0</v>
      </c>
      <c r="T173" s="190">
        <f>S173*H173</f>
        <v>0</v>
      </c>
      <c r="U173" s="36"/>
      <c r="V173" s="36"/>
      <c r="W173" s="36"/>
      <c r="X173" s="36"/>
      <c r="Y173" s="36"/>
      <c r="Z173" s="36"/>
      <c r="AA173" s="36"/>
      <c r="AB173" s="36"/>
      <c r="AC173" s="36"/>
      <c r="AD173" s="36"/>
      <c r="AE173" s="36"/>
      <c r="AR173" s="191" t="s">
        <v>176</v>
      </c>
      <c r="AT173" s="191" t="s">
        <v>171</v>
      </c>
      <c r="AU173" s="191" t="s">
        <v>88</v>
      </c>
      <c r="AY173" s="19" t="s">
        <v>169</v>
      </c>
      <c r="BE173" s="192">
        <f>IF(N173="základní",J173,0)</f>
        <v>0</v>
      </c>
      <c r="BF173" s="192">
        <f>IF(N173="snížená",J173,0)</f>
        <v>0</v>
      </c>
      <c r="BG173" s="192">
        <f>IF(N173="zákl. přenesená",J173,0)</f>
        <v>0</v>
      </c>
      <c r="BH173" s="192">
        <f>IF(N173="sníž. přenesená",J173,0)</f>
        <v>0</v>
      </c>
      <c r="BI173" s="192">
        <f>IF(N173="nulová",J173,0)</f>
        <v>0</v>
      </c>
      <c r="BJ173" s="19" t="s">
        <v>88</v>
      </c>
      <c r="BK173" s="192">
        <f>ROUND(I173*H173,2)</f>
        <v>0</v>
      </c>
      <c r="BL173" s="19" t="s">
        <v>176</v>
      </c>
      <c r="BM173" s="191" t="s">
        <v>3815</v>
      </c>
    </row>
    <row r="174" spans="1:65" s="2" customFormat="1" ht="58.5">
      <c r="A174" s="36"/>
      <c r="B174" s="37"/>
      <c r="C174" s="38"/>
      <c r="D174" s="193" t="s">
        <v>178</v>
      </c>
      <c r="E174" s="38"/>
      <c r="F174" s="194" t="s">
        <v>3816</v>
      </c>
      <c r="G174" s="38"/>
      <c r="H174" s="38"/>
      <c r="I174" s="195"/>
      <c r="J174" s="38"/>
      <c r="K174" s="38"/>
      <c r="L174" s="41"/>
      <c r="M174" s="196"/>
      <c r="N174" s="197"/>
      <c r="O174" s="66"/>
      <c r="P174" s="66"/>
      <c r="Q174" s="66"/>
      <c r="R174" s="66"/>
      <c r="S174" s="66"/>
      <c r="T174" s="67"/>
      <c r="U174" s="36"/>
      <c r="V174" s="36"/>
      <c r="W174" s="36"/>
      <c r="X174" s="36"/>
      <c r="Y174" s="36"/>
      <c r="Z174" s="36"/>
      <c r="AA174" s="36"/>
      <c r="AB174" s="36"/>
      <c r="AC174" s="36"/>
      <c r="AD174" s="36"/>
      <c r="AE174" s="36"/>
      <c r="AT174" s="19" t="s">
        <v>178</v>
      </c>
      <c r="AU174" s="19" t="s">
        <v>88</v>
      </c>
    </row>
    <row r="175" spans="1:65" s="13" customFormat="1" ht="11.25">
      <c r="B175" s="198"/>
      <c r="C175" s="199"/>
      <c r="D175" s="193" t="s">
        <v>188</v>
      </c>
      <c r="E175" s="200" t="s">
        <v>19</v>
      </c>
      <c r="F175" s="201" t="s">
        <v>3817</v>
      </c>
      <c r="G175" s="199"/>
      <c r="H175" s="202">
        <v>6.5940000000000003</v>
      </c>
      <c r="I175" s="203"/>
      <c r="J175" s="199"/>
      <c r="K175" s="199"/>
      <c r="L175" s="204"/>
      <c r="M175" s="205"/>
      <c r="N175" s="206"/>
      <c r="O175" s="206"/>
      <c r="P175" s="206"/>
      <c r="Q175" s="206"/>
      <c r="R175" s="206"/>
      <c r="S175" s="206"/>
      <c r="T175" s="207"/>
      <c r="AT175" s="208" t="s">
        <v>188</v>
      </c>
      <c r="AU175" s="208" t="s">
        <v>88</v>
      </c>
      <c r="AV175" s="13" t="s">
        <v>88</v>
      </c>
      <c r="AW175" s="13" t="s">
        <v>33</v>
      </c>
      <c r="AX175" s="13" t="s">
        <v>72</v>
      </c>
      <c r="AY175" s="208" t="s">
        <v>169</v>
      </c>
    </row>
    <row r="176" spans="1:65" s="13" customFormat="1" ht="11.25">
      <c r="B176" s="198"/>
      <c r="C176" s="199"/>
      <c r="D176" s="193" t="s">
        <v>188</v>
      </c>
      <c r="E176" s="200" t="s">
        <v>19</v>
      </c>
      <c r="F176" s="201" t="s">
        <v>3818</v>
      </c>
      <c r="G176" s="199"/>
      <c r="H176" s="202">
        <v>1.3740000000000001</v>
      </c>
      <c r="I176" s="203"/>
      <c r="J176" s="199"/>
      <c r="K176" s="199"/>
      <c r="L176" s="204"/>
      <c r="M176" s="205"/>
      <c r="N176" s="206"/>
      <c r="O176" s="206"/>
      <c r="P176" s="206"/>
      <c r="Q176" s="206"/>
      <c r="R176" s="206"/>
      <c r="S176" s="206"/>
      <c r="T176" s="207"/>
      <c r="AT176" s="208" t="s">
        <v>188</v>
      </c>
      <c r="AU176" s="208" t="s">
        <v>88</v>
      </c>
      <c r="AV176" s="13" t="s">
        <v>88</v>
      </c>
      <c r="AW176" s="13" t="s">
        <v>33</v>
      </c>
      <c r="AX176" s="13" t="s">
        <v>72</v>
      </c>
      <c r="AY176" s="208" t="s">
        <v>169</v>
      </c>
    </row>
    <row r="177" spans="1:65" s="14" customFormat="1" ht="11.25">
      <c r="B177" s="209"/>
      <c r="C177" s="210"/>
      <c r="D177" s="193" t="s">
        <v>188</v>
      </c>
      <c r="E177" s="211" t="s">
        <v>19</v>
      </c>
      <c r="F177" s="212" t="s">
        <v>191</v>
      </c>
      <c r="G177" s="210"/>
      <c r="H177" s="213">
        <v>7.968</v>
      </c>
      <c r="I177" s="214"/>
      <c r="J177" s="210"/>
      <c r="K177" s="210"/>
      <c r="L177" s="215"/>
      <c r="M177" s="216"/>
      <c r="N177" s="217"/>
      <c r="O177" s="217"/>
      <c r="P177" s="217"/>
      <c r="Q177" s="217"/>
      <c r="R177" s="217"/>
      <c r="S177" s="217"/>
      <c r="T177" s="218"/>
      <c r="AT177" s="219" t="s">
        <v>188</v>
      </c>
      <c r="AU177" s="219" t="s">
        <v>88</v>
      </c>
      <c r="AV177" s="14" t="s">
        <v>176</v>
      </c>
      <c r="AW177" s="14" t="s">
        <v>33</v>
      </c>
      <c r="AX177" s="14" t="s">
        <v>80</v>
      </c>
      <c r="AY177" s="219" t="s">
        <v>169</v>
      </c>
    </row>
    <row r="178" spans="1:65" s="12" customFormat="1" ht="22.9" customHeight="1">
      <c r="B178" s="164"/>
      <c r="C178" s="165"/>
      <c r="D178" s="166" t="s">
        <v>71</v>
      </c>
      <c r="E178" s="178" t="s">
        <v>196</v>
      </c>
      <c r="F178" s="178" t="s">
        <v>3819</v>
      </c>
      <c r="G178" s="165"/>
      <c r="H178" s="165"/>
      <c r="I178" s="168"/>
      <c r="J178" s="179">
        <f>BK178</f>
        <v>0</v>
      </c>
      <c r="K178" s="165"/>
      <c r="L178" s="170"/>
      <c r="M178" s="171"/>
      <c r="N178" s="172"/>
      <c r="O178" s="172"/>
      <c r="P178" s="173">
        <f>SUM(P179:P212)</f>
        <v>0</v>
      </c>
      <c r="Q178" s="172"/>
      <c r="R178" s="173">
        <f>SUM(R179:R212)</f>
        <v>191.90513340000001</v>
      </c>
      <c r="S178" s="172"/>
      <c r="T178" s="174">
        <f>SUM(T179:T212)</f>
        <v>0</v>
      </c>
      <c r="AR178" s="175" t="s">
        <v>80</v>
      </c>
      <c r="AT178" s="176" t="s">
        <v>71</v>
      </c>
      <c r="AU178" s="176" t="s">
        <v>80</v>
      </c>
      <c r="AY178" s="175" t="s">
        <v>169</v>
      </c>
      <c r="BK178" s="177">
        <f>SUM(BK179:BK212)</f>
        <v>0</v>
      </c>
    </row>
    <row r="179" spans="1:65" s="2" customFormat="1" ht="24.2" customHeight="1">
      <c r="A179" s="36"/>
      <c r="B179" s="37"/>
      <c r="C179" s="180" t="s">
        <v>301</v>
      </c>
      <c r="D179" s="180" t="s">
        <v>171</v>
      </c>
      <c r="E179" s="181" t="s">
        <v>3820</v>
      </c>
      <c r="F179" s="182" t="s">
        <v>3821</v>
      </c>
      <c r="G179" s="183" t="s">
        <v>185</v>
      </c>
      <c r="H179" s="184">
        <v>761.23400000000004</v>
      </c>
      <c r="I179" s="185"/>
      <c r="J179" s="186">
        <f>ROUND(I179*H179,2)</f>
        <v>0</v>
      </c>
      <c r="K179" s="182" t="s">
        <v>19</v>
      </c>
      <c r="L179" s="41"/>
      <c r="M179" s="187" t="s">
        <v>19</v>
      </c>
      <c r="N179" s="188" t="s">
        <v>44</v>
      </c>
      <c r="O179" s="66"/>
      <c r="P179" s="189">
        <f>O179*H179</f>
        <v>0</v>
      </c>
      <c r="Q179" s="189">
        <v>0</v>
      </c>
      <c r="R179" s="189">
        <f>Q179*H179</f>
        <v>0</v>
      </c>
      <c r="S179" s="189">
        <v>0</v>
      </c>
      <c r="T179" s="190">
        <f>S179*H179</f>
        <v>0</v>
      </c>
      <c r="U179" s="36"/>
      <c r="V179" s="36"/>
      <c r="W179" s="36"/>
      <c r="X179" s="36"/>
      <c r="Y179" s="36"/>
      <c r="Z179" s="36"/>
      <c r="AA179" s="36"/>
      <c r="AB179" s="36"/>
      <c r="AC179" s="36"/>
      <c r="AD179" s="36"/>
      <c r="AE179" s="36"/>
      <c r="AR179" s="191" t="s">
        <v>176</v>
      </c>
      <c r="AT179" s="191" t="s">
        <v>171</v>
      </c>
      <c r="AU179" s="191" t="s">
        <v>88</v>
      </c>
      <c r="AY179" s="19" t="s">
        <v>169</v>
      </c>
      <c r="BE179" s="192">
        <f>IF(N179="základní",J179,0)</f>
        <v>0</v>
      </c>
      <c r="BF179" s="192">
        <f>IF(N179="snížená",J179,0)</f>
        <v>0</v>
      </c>
      <c r="BG179" s="192">
        <f>IF(N179="zákl. přenesená",J179,0)</f>
        <v>0</v>
      </c>
      <c r="BH179" s="192">
        <f>IF(N179="sníž. přenesená",J179,0)</f>
        <v>0</v>
      </c>
      <c r="BI179" s="192">
        <f>IF(N179="nulová",J179,0)</f>
        <v>0</v>
      </c>
      <c r="BJ179" s="19" t="s">
        <v>88</v>
      </c>
      <c r="BK179" s="192">
        <f>ROUND(I179*H179,2)</f>
        <v>0</v>
      </c>
      <c r="BL179" s="19" t="s">
        <v>176</v>
      </c>
      <c r="BM179" s="191" t="s">
        <v>3822</v>
      </c>
    </row>
    <row r="180" spans="1:65" s="13" customFormat="1" ht="11.25">
      <c r="B180" s="198"/>
      <c r="C180" s="199"/>
      <c r="D180" s="193" t="s">
        <v>188</v>
      </c>
      <c r="E180" s="200" t="s">
        <v>19</v>
      </c>
      <c r="F180" s="201" t="s">
        <v>3823</v>
      </c>
      <c r="G180" s="199"/>
      <c r="H180" s="202">
        <v>761.23400000000004</v>
      </c>
      <c r="I180" s="203"/>
      <c r="J180" s="199"/>
      <c r="K180" s="199"/>
      <c r="L180" s="204"/>
      <c r="M180" s="205"/>
      <c r="N180" s="206"/>
      <c r="O180" s="206"/>
      <c r="P180" s="206"/>
      <c r="Q180" s="206"/>
      <c r="R180" s="206"/>
      <c r="S180" s="206"/>
      <c r="T180" s="207"/>
      <c r="AT180" s="208" t="s">
        <v>188</v>
      </c>
      <c r="AU180" s="208" t="s">
        <v>88</v>
      </c>
      <c r="AV180" s="13" t="s">
        <v>88</v>
      </c>
      <c r="AW180" s="13" t="s">
        <v>33</v>
      </c>
      <c r="AX180" s="13" t="s">
        <v>80</v>
      </c>
      <c r="AY180" s="208" t="s">
        <v>169</v>
      </c>
    </row>
    <row r="181" spans="1:65" s="2" customFormat="1" ht="37.9" customHeight="1">
      <c r="A181" s="36"/>
      <c r="B181" s="37"/>
      <c r="C181" s="180" t="s">
        <v>308</v>
      </c>
      <c r="D181" s="180" t="s">
        <v>171</v>
      </c>
      <c r="E181" s="181" t="s">
        <v>3824</v>
      </c>
      <c r="F181" s="182" t="s">
        <v>3825</v>
      </c>
      <c r="G181" s="183" t="s">
        <v>185</v>
      </c>
      <c r="H181" s="184">
        <v>41.6</v>
      </c>
      <c r="I181" s="185"/>
      <c r="J181" s="186">
        <f>ROUND(I181*H181,2)</f>
        <v>0</v>
      </c>
      <c r="K181" s="182" t="s">
        <v>175</v>
      </c>
      <c r="L181" s="41"/>
      <c r="M181" s="187" t="s">
        <v>19</v>
      </c>
      <c r="N181" s="188" t="s">
        <v>44</v>
      </c>
      <c r="O181" s="66"/>
      <c r="P181" s="189">
        <f>O181*H181</f>
        <v>0</v>
      </c>
      <c r="Q181" s="189">
        <v>0</v>
      </c>
      <c r="R181" s="189">
        <f>Q181*H181</f>
        <v>0</v>
      </c>
      <c r="S181" s="189">
        <v>0</v>
      </c>
      <c r="T181" s="190">
        <f>S181*H181</f>
        <v>0</v>
      </c>
      <c r="U181" s="36"/>
      <c r="V181" s="36"/>
      <c r="W181" s="36"/>
      <c r="X181" s="36"/>
      <c r="Y181" s="36"/>
      <c r="Z181" s="36"/>
      <c r="AA181" s="36"/>
      <c r="AB181" s="36"/>
      <c r="AC181" s="36"/>
      <c r="AD181" s="36"/>
      <c r="AE181" s="36"/>
      <c r="AR181" s="191" t="s">
        <v>176</v>
      </c>
      <c r="AT181" s="191" t="s">
        <v>171</v>
      </c>
      <c r="AU181" s="191" t="s">
        <v>88</v>
      </c>
      <c r="AY181" s="19" t="s">
        <v>169</v>
      </c>
      <c r="BE181" s="192">
        <f>IF(N181="základní",J181,0)</f>
        <v>0</v>
      </c>
      <c r="BF181" s="192">
        <f>IF(N181="snížená",J181,0)</f>
        <v>0</v>
      </c>
      <c r="BG181" s="192">
        <f>IF(N181="zákl. přenesená",J181,0)</f>
        <v>0</v>
      </c>
      <c r="BH181" s="192">
        <f>IF(N181="sníž. přenesená",J181,0)</f>
        <v>0</v>
      </c>
      <c r="BI181" s="192">
        <f>IF(N181="nulová",J181,0)</f>
        <v>0</v>
      </c>
      <c r="BJ181" s="19" t="s">
        <v>88</v>
      </c>
      <c r="BK181" s="192">
        <f>ROUND(I181*H181,2)</f>
        <v>0</v>
      </c>
      <c r="BL181" s="19" t="s">
        <v>176</v>
      </c>
      <c r="BM181" s="191" t="s">
        <v>3826</v>
      </c>
    </row>
    <row r="182" spans="1:65" s="13" customFormat="1" ht="11.25">
      <c r="B182" s="198"/>
      <c r="C182" s="199"/>
      <c r="D182" s="193" t="s">
        <v>188</v>
      </c>
      <c r="E182" s="200" t="s">
        <v>19</v>
      </c>
      <c r="F182" s="201" t="s">
        <v>3762</v>
      </c>
      <c r="G182" s="199"/>
      <c r="H182" s="202">
        <v>41.6</v>
      </c>
      <c r="I182" s="203"/>
      <c r="J182" s="199"/>
      <c r="K182" s="199"/>
      <c r="L182" s="204"/>
      <c r="M182" s="205"/>
      <c r="N182" s="206"/>
      <c r="O182" s="206"/>
      <c r="P182" s="206"/>
      <c r="Q182" s="206"/>
      <c r="R182" s="206"/>
      <c r="S182" s="206"/>
      <c r="T182" s="207"/>
      <c r="AT182" s="208" t="s">
        <v>188</v>
      </c>
      <c r="AU182" s="208" t="s">
        <v>88</v>
      </c>
      <c r="AV182" s="13" t="s">
        <v>88</v>
      </c>
      <c r="AW182" s="13" t="s">
        <v>33</v>
      </c>
      <c r="AX182" s="13" t="s">
        <v>80</v>
      </c>
      <c r="AY182" s="208" t="s">
        <v>169</v>
      </c>
    </row>
    <row r="183" spans="1:65" s="2" customFormat="1" ht="37.9" customHeight="1">
      <c r="A183" s="36"/>
      <c r="B183" s="37"/>
      <c r="C183" s="180" t="s">
        <v>314</v>
      </c>
      <c r="D183" s="180" t="s">
        <v>171</v>
      </c>
      <c r="E183" s="181" t="s">
        <v>3827</v>
      </c>
      <c r="F183" s="182" t="s">
        <v>3828</v>
      </c>
      <c r="G183" s="183" t="s">
        <v>185</v>
      </c>
      <c r="H183" s="184">
        <v>1384.2</v>
      </c>
      <c r="I183" s="185"/>
      <c r="J183" s="186">
        <f>ROUND(I183*H183,2)</f>
        <v>0</v>
      </c>
      <c r="K183" s="182" t="s">
        <v>19</v>
      </c>
      <c r="L183" s="41"/>
      <c r="M183" s="187" t="s">
        <v>19</v>
      </c>
      <c r="N183" s="188" t="s">
        <v>44</v>
      </c>
      <c r="O183" s="66"/>
      <c r="P183" s="189">
        <f>O183*H183</f>
        <v>0</v>
      </c>
      <c r="Q183" s="189">
        <v>0</v>
      </c>
      <c r="R183" s="189">
        <f>Q183*H183</f>
        <v>0</v>
      </c>
      <c r="S183" s="189">
        <v>0</v>
      </c>
      <c r="T183" s="190">
        <f>S183*H183</f>
        <v>0</v>
      </c>
      <c r="U183" s="36"/>
      <c r="V183" s="36"/>
      <c r="W183" s="36"/>
      <c r="X183" s="36"/>
      <c r="Y183" s="36"/>
      <c r="Z183" s="36"/>
      <c r="AA183" s="36"/>
      <c r="AB183" s="36"/>
      <c r="AC183" s="36"/>
      <c r="AD183" s="36"/>
      <c r="AE183" s="36"/>
      <c r="AR183" s="191" t="s">
        <v>176</v>
      </c>
      <c r="AT183" s="191" t="s">
        <v>171</v>
      </c>
      <c r="AU183" s="191" t="s">
        <v>88</v>
      </c>
      <c r="AY183" s="19" t="s">
        <v>169</v>
      </c>
      <c r="BE183" s="192">
        <f>IF(N183="základní",J183,0)</f>
        <v>0</v>
      </c>
      <c r="BF183" s="192">
        <f>IF(N183="snížená",J183,0)</f>
        <v>0</v>
      </c>
      <c r="BG183" s="192">
        <f>IF(N183="zákl. přenesená",J183,0)</f>
        <v>0</v>
      </c>
      <c r="BH183" s="192">
        <f>IF(N183="sníž. přenesená",J183,0)</f>
        <v>0</v>
      </c>
      <c r="BI183" s="192">
        <f>IF(N183="nulová",J183,0)</f>
        <v>0</v>
      </c>
      <c r="BJ183" s="19" t="s">
        <v>88</v>
      </c>
      <c r="BK183" s="192">
        <f>ROUND(I183*H183,2)</f>
        <v>0</v>
      </c>
      <c r="BL183" s="19" t="s">
        <v>176</v>
      </c>
      <c r="BM183" s="191" t="s">
        <v>3829</v>
      </c>
    </row>
    <row r="184" spans="1:65" s="13" customFormat="1" ht="11.25">
      <c r="B184" s="198"/>
      <c r="C184" s="199"/>
      <c r="D184" s="193" t="s">
        <v>188</v>
      </c>
      <c r="E184" s="200" t="s">
        <v>19</v>
      </c>
      <c r="F184" s="201" t="s">
        <v>3830</v>
      </c>
      <c r="G184" s="199"/>
      <c r="H184" s="202">
        <v>773.5</v>
      </c>
      <c r="I184" s="203"/>
      <c r="J184" s="199"/>
      <c r="K184" s="199"/>
      <c r="L184" s="204"/>
      <c r="M184" s="205"/>
      <c r="N184" s="206"/>
      <c r="O184" s="206"/>
      <c r="P184" s="206"/>
      <c r="Q184" s="206"/>
      <c r="R184" s="206"/>
      <c r="S184" s="206"/>
      <c r="T184" s="207"/>
      <c r="AT184" s="208" t="s">
        <v>188</v>
      </c>
      <c r="AU184" s="208" t="s">
        <v>88</v>
      </c>
      <c r="AV184" s="13" t="s">
        <v>88</v>
      </c>
      <c r="AW184" s="13" t="s">
        <v>33</v>
      </c>
      <c r="AX184" s="13" t="s">
        <v>72</v>
      </c>
      <c r="AY184" s="208" t="s">
        <v>169</v>
      </c>
    </row>
    <row r="185" spans="1:65" s="13" customFormat="1" ht="11.25">
      <c r="B185" s="198"/>
      <c r="C185" s="199"/>
      <c r="D185" s="193" t="s">
        <v>188</v>
      </c>
      <c r="E185" s="200" t="s">
        <v>19</v>
      </c>
      <c r="F185" s="201" t="s">
        <v>3831</v>
      </c>
      <c r="G185" s="199"/>
      <c r="H185" s="202">
        <v>227.7</v>
      </c>
      <c r="I185" s="203"/>
      <c r="J185" s="199"/>
      <c r="K185" s="199"/>
      <c r="L185" s="204"/>
      <c r="M185" s="205"/>
      <c r="N185" s="206"/>
      <c r="O185" s="206"/>
      <c r="P185" s="206"/>
      <c r="Q185" s="206"/>
      <c r="R185" s="206"/>
      <c r="S185" s="206"/>
      <c r="T185" s="207"/>
      <c r="AT185" s="208" t="s">
        <v>188</v>
      </c>
      <c r="AU185" s="208" t="s">
        <v>88</v>
      </c>
      <c r="AV185" s="13" t="s">
        <v>88</v>
      </c>
      <c r="AW185" s="13" t="s">
        <v>33</v>
      </c>
      <c r="AX185" s="13" t="s">
        <v>72</v>
      </c>
      <c r="AY185" s="208" t="s">
        <v>169</v>
      </c>
    </row>
    <row r="186" spans="1:65" s="13" customFormat="1" ht="11.25">
      <c r="B186" s="198"/>
      <c r="C186" s="199"/>
      <c r="D186" s="193" t="s">
        <v>188</v>
      </c>
      <c r="E186" s="200" t="s">
        <v>19</v>
      </c>
      <c r="F186" s="201" t="s">
        <v>3832</v>
      </c>
      <c r="G186" s="199"/>
      <c r="H186" s="202">
        <v>383</v>
      </c>
      <c r="I186" s="203"/>
      <c r="J186" s="199"/>
      <c r="K186" s="199"/>
      <c r="L186" s="204"/>
      <c r="M186" s="205"/>
      <c r="N186" s="206"/>
      <c r="O186" s="206"/>
      <c r="P186" s="206"/>
      <c r="Q186" s="206"/>
      <c r="R186" s="206"/>
      <c r="S186" s="206"/>
      <c r="T186" s="207"/>
      <c r="AT186" s="208" t="s">
        <v>188</v>
      </c>
      <c r="AU186" s="208" t="s">
        <v>88</v>
      </c>
      <c r="AV186" s="13" t="s">
        <v>88</v>
      </c>
      <c r="AW186" s="13" t="s">
        <v>33</v>
      </c>
      <c r="AX186" s="13" t="s">
        <v>72</v>
      </c>
      <c r="AY186" s="208" t="s">
        <v>169</v>
      </c>
    </row>
    <row r="187" spans="1:65" s="14" customFormat="1" ht="11.25">
      <c r="B187" s="209"/>
      <c r="C187" s="210"/>
      <c r="D187" s="193" t="s">
        <v>188</v>
      </c>
      <c r="E187" s="211" t="s">
        <v>19</v>
      </c>
      <c r="F187" s="212" t="s">
        <v>191</v>
      </c>
      <c r="G187" s="210"/>
      <c r="H187" s="213">
        <v>1384.2</v>
      </c>
      <c r="I187" s="214"/>
      <c r="J187" s="210"/>
      <c r="K187" s="210"/>
      <c r="L187" s="215"/>
      <c r="M187" s="216"/>
      <c r="N187" s="217"/>
      <c r="O187" s="217"/>
      <c r="P187" s="217"/>
      <c r="Q187" s="217"/>
      <c r="R187" s="217"/>
      <c r="S187" s="217"/>
      <c r="T187" s="218"/>
      <c r="AT187" s="219" t="s">
        <v>188</v>
      </c>
      <c r="AU187" s="219" t="s">
        <v>88</v>
      </c>
      <c r="AV187" s="14" t="s">
        <v>176</v>
      </c>
      <c r="AW187" s="14" t="s">
        <v>33</v>
      </c>
      <c r="AX187" s="14" t="s">
        <v>80</v>
      </c>
      <c r="AY187" s="219" t="s">
        <v>169</v>
      </c>
    </row>
    <row r="188" spans="1:65" s="2" customFormat="1" ht="37.9" customHeight="1">
      <c r="A188" s="36"/>
      <c r="B188" s="37"/>
      <c r="C188" s="180" t="s">
        <v>319</v>
      </c>
      <c r="D188" s="180" t="s">
        <v>171</v>
      </c>
      <c r="E188" s="181" t="s">
        <v>3833</v>
      </c>
      <c r="F188" s="182" t="s">
        <v>3834</v>
      </c>
      <c r="G188" s="183" t="s">
        <v>185</v>
      </c>
      <c r="H188" s="184">
        <v>67.83</v>
      </c>
      <c r="I188" s="185"/>
      <c r="J188" s="186">
        <f>ROUND(I188*H188,2)</f>
        <v>0</v>
      </c>
      <c r="K188" s="182" t="s">
        <v>175</v>
      </c>
      <c r="L188" s="41"/>
      <c r="M188" s="187" t="s">
        <v>19</v>
      </c>
      <c r="N188" s="188" t="s">
        <v>44</v>
      </c>
      <c r="O188" s="66"/>
      <c r="P188" s="189">
        <f>O188*H188</f>
        <v>0</v>
      </c>
      <c r="Q188" s="189">
        <v>0</v>
      </c>
      <c r="R188" s="189">
        <f>Q188*H188</f>
        <v>0</v>
      </c>
      <c r="S188" s="189">
        <v>0</v>
      </c>
      <c r="T188" s="190">
        <f>S188*H188</f>
        <v>0</v>
      </c>
      <c r="U188" s="36"/>
      <c r="V188" s="36"/>
      <c r="W188" s="36"/>
      <c r="X188" s="36"/>
      <c r="Y188" s="36"/>
      <c r="Z188" s="36"/>
      <c r="AA188" s="36"/>
      <c r="AB188" s="36"/>
      <c r="AC188" s="36"/>
      <c r="AD188" s="36"/>
      <c r="AE188" s="36"/>
      <c r="AR188" s="191" t="s">
        <v>176</v>
      </c>
      <c r="AT188" s="191" t="s">
        <v>171</v>
      </c>
      <c r="AU188" s="191" t="s">
        <v>88</v>
      </c>
      <c r="AY188" s="19" t="s">
        <v>169</v>
      </c>
      <c r="BE188" s="192">
        <f>IF(N188="základní",J188,0)</f>
        <v>0</v>
      </c>
      <c r="BF188" s="192">
        <f>IF(N188="snížená",J188,0)</f>
        <v>0</v>
      </c>
      <c r="BG188" s="192">
        <f>IF(N188="zákl. přenesená",J188,0)</f>
        <v>0</v>
      </c>
      <c r="BH188" s="192">
        <f>IF(N188="sníž. přenesená",J188,0)</f>
        <v>0</v>
      </c>
      <c r="BI188" s="192">
        <f>IF(N188="nulová",J188,0)</f>
        <v>0</v>
      </c>
      <c r="BJ188" s="19" t="s">
        <v>88</v>
      </c>
      <c r="BK188" s="192">
        <f>ROUND(I188*H188,2)</f>
        <v>0</v>
      </c>
      <c r="BL188" s="19" t="s">
        <v>176</v>
      </c>
      <c r="BM188" s="191" t="s">
        <v>3835</v>
      </c>
    </row>
    <row r="189" spans="1:65" s="13" customFormat="1" ht="11.25">
      <c r="B189" s="198"/>
      <c r="C189" s="199"/>
      <c r="D189" s="193" t="s">
        <v>188</v>
      </c>
      <c r="E189" s="200" t="s">
        <v>19</v>
      </c>
      <c r="F189" s="201" t="s">
        <v>3761</v>
      </c>
      <c r="G189" s="199"/>
      <c r="H189" s="202">
        <v>67.83</v>
      </c>
      <c r="I189" s="203"/>
      <c r="J189" s="199"/>
      <c r="K189" s="199"/>
      <c r="L189" s="204"/>
      <c r="M189" s="205"/>
      <c r="N189" s="206"/>
      <c r="O189" s="206"/>
      <c r="P189" s="206"/>
      <c r="Q189" s="206"/>
      <c r="R189" s="206"/>
      <c r="S189" s="206"/>
      <c r="T189" s="207"/>
      <c r="AT189" s="208" t="s">
        <v>188</v>
      </c>
      <c r="AU189" s="208" t="s">
        <v>88</v>
      </c>
      <c r="AV189" s="13" t="s">
        <v>88</v>
      </c>
      <c r="AW189" s="13" t="s">
        <v>33</v>
      </c>
      <c r="AX189" s="13" t="s">
        <v>80</v>
      </c>
      <c r="AY189" s="208" t="s">
        <v>169</v>
      </c>
    </row>
    <row r="190" spans="1:65" s="2" customFormat="1" ht="76.349999999999994" customHeight="1">
      <c r="A190" s="36"/>
      <c r="B190" s="37"/>
      <c r="C190" s="180" t="s">
        <v>323</v>
      </c>
      <c r="D190" s="180" t="s">
        <v>171</v>
      </c>
      <c r="E190" s="181" t="s">
        <v>3836</v>
      </c>
      <c r="F190" s="182" t="s">
        <v>3837</v>
      </c>
      <c r="G190" s="183" t="s">
        <v>185</v>
      </c>
      <c r="H190" s="184">
        <v>67.83</v>
      </c>
      <c r="I190" s="185"/>
      <c r="J190" s="186">
        <f>ROUND(I190*H190,2)</f>
        <v>0</v>
      </c>
      <c r="K190" s="182" t="s">
        <v>175</v>
      </c>
      <c r="L190" s="41"/>
      <c r="M190" s="187" t="s">
        <v>19</v>
      </c>
      <c r="N190" s="188" t="s">
        <v>44</v>
      </c>
      <c r="O190" s="66"/>
      <c r="P190" s="189">
        <f>O190*H190</f>
        <v>0</v>
      </c>
      <c r="Q190" s="189">
        <v>8.4250000000000005E-2</v>
      </c>
      <c r="R190" s="189">
        <f>Q190*H190</f>
        <v>5.7146775000000005</v>
      </c>
      <c r="S190" s="189">
        <v>0</v>
      </c>
      <c r="T190" s="190">
        <f>S190*H190</f>
        <v>0</v>
      </c>
      <c r="U190" s="36"/>
      <c r="V190" s="36"/>
      <c r="W190" s="36"/>
      <c r="X190" s="36"/>
      <c r="Y190" s="36"/>
      <c r="Z190" s="36"/>
      <c r="AA190" s="36"/>
      <c r="AB190" s="36"/>
      <c r="AC190" s="36"/>
      <c r="AD190" s="36"/>
      <c r="AE190" s="36"/>
      <c r="AR190" s="191" t="s">
        <v>176</v>
      </c>
      <c r="AT190" s="191" t="s">
        <v>171</v>
      </c>
      <c r="AU190" s="191" t="s">
        <v>88</v>
      </c>
      <c r="AY190" s="19" t="s">
        <v>169</v>
      </c>
      <c r="BE190" s="192">
        <f>IF(N190="základní",J190,0)</f>
        <v>0</v>
      </c>
      <c r="BF190" s="192">
        <f>IF(N190="snížená",J190,0)</f>
        <v>0</v>
      </c>
      <c r="BG190" s="192">
        <f>IF(N190="zákl. přenesená",J190,0)</f>
        <v>0</v>
      </c>
      <c r="BH190" s="192">
        <f>IF(N190="sníž. přenesená",J190,0)</f>
        <v>0</v>
      </c>
      <c r="BI190" s="192">
        <f>IF(N190="nulová",J190,0)</f>
        <v>0</v>
      </c>
      <c r="BJ190" s="19" t="s">
        <v>88</v>
      </c>
      <c r="BK190" s="192">
        <f>ROUND(I190*H190,2)</f>
        <v>0</v>
      </c>
      <c r="BL190" s="19" t="s">
        <v>176</v>
      </c>
      <c r="BM190" s="191" t="s">
        <v>3838</v>
      </c>
    </row>
    <row r="191" spans="1:65" s="2" customFormat="1" ht="156">
      <c r="A191" s="36"/>
      <c r="B191" s="37"/>
      <c r="C191" s="38"/>
      <c r="D191" s="193" t="s">
        <v>178</v>
      </c>
      <c r="E191" s="38"/>
      <c r="F191" s="194" t="s">
        <v>3839</v>
      </c>
      <c r="G191" s="38"/>
      <c r="H191" s="38"/>
      <c r="I191" s="195"/>
      <c r="J191" s="38"/>
      <c r="K191" s="38"/>
      <c r="L191" s="41"/>
      <c r="M191" s="196"/>
      <c r="N191" s="197"/>
      <c r="O191" s="66"/>
      <c r="P191" s="66"/>
      <c r="Q191" s="66"/>
      <c r="R191" s="66"/>
      <c r="S191" s="66"/>
      <c r="T191" s="67"/>
      <c r="U191" s="36"/>
      <c r="V191" s="36"/>
      <c r="W191" s="36"/>
      <c r="X191" s="36"/>
      <c r="Y191" s="36"/>
      <c r="Z191" s="36"/>
      <c r="AA191" s="36"/>
      <c r="AB191" s="36"/>
      <c r="AC191" s="36"/>
      <c r="AD191" s="36"/>
      <c r="AE191" s="36"/>
      <c r="AT191" s="19" t="s">
        <v>178</v>
      </c>
      <c r="AU191" s="19" t="s">
        <v>88</v>
      </c>
    </row>
    <row r="192" spans="1:65" s="13" customFormat="1" ht="11.25">
      <c r="B192" s="198"/>
      <c r="C192" s="199"/>
      <c r="D192" s="193" t="s">
        <v>188</v>
      </c>
      <c r="E192" s="200" t="s">
        <v>19</v>
      </c>
      <c r="F192" s="201" t="s">
        <v>3761</v>
      </c>
      <c r="G192" s="199"/>
      <c r="H192" s="202">
        <v>67.83</v>
      </c>
      <c r="I192" s="203"/>
      <c r="J192" s="199"/>
      <c r="K192" s="199"/>
      <c r="L192" s="204"/>
      <c r="M192" s="205"/>
      <c r="N192" s="206"/>
      <c r="O192" s="206"/>
      <c r="P192" s="206"/>
      <c r="Q192" s="206"/>
      <c r="R192" s="206"/>
      <c r="S192" s="206"/>
      <c r="T192" s="207"/>
      <c r="AT192" s="208" t="s">
        <v>188</v>
      </c>
      <c r="AU192" s="208" t="s">
        <v>88</v>
      </c>
      <c r="AV192" s="13" t="s">
        <v>88</v>
      </c>
      <c r="AW192" s="13" t="s">
        <v>33</v>
      </c>
      <c r="AX192" s="13" t="s">
        <v>80</v>
      </c>
      <c r="AY192" s="208" t="s">
        <v>169</v>
      </c>
    </row>
    <row r="193" spans="1:65" s="2" customFormat="1" ht="14.45" customHeight="1">
      <c r="A193" s="36"/>
      <c r="B193" s="37"/>
      <c r="C193" s="235" t="s">
        <v>328</v>
      </c>
      <c r="D193" s="235" t="s">
        <v>456</v>
      </c>
      <c r="E193" s="236" t="s">
        <v>3840</v>
      </c>
      <c r="F193" s="237" t="s">
        <v>3841</v>
      </c>
      <c r="G193" s="238" t="s">
        <v>185</v>
      </c>
      <c r="H193" s="239">
        <v>65.953000000000003</v>
      </c>
      <c r="I193" s="240"/>
      <c r="J193" s="241">
        <f>ROUND(I193*H193,2)</f>
        <v>0</v>
      </c>
      <c r="K193" s="237" t="s">
        <v>175</v>
      </c>
      <c r="L193" s="242"/>
      <c r="M193" s="243" t="s">
        <v>19</v>
      </c>
      <c r="N193" s="244" t="s">
        <v>44</v>
      </c>
      <c r="O193" s="66"/>
      <c r="P193" s="189">
        <f>O193*H193</f>
        <v>0</v>
      </c>
      <c r="Q193" s="189">
        <v>0.13100000000000001</v>
      </c>
      <c r="R193" s="189">
        <f>Q193*H193</f>
        <v>8.6398430000000008</v>
      </c>
      <c r="S193" s="189">
        <v>0</v>
      </c>
      <c r="T193" s="190">
        <f>S193*H193</f>
        <v>0</v>
      </c>
      <c r="U193" s="36"/>
      <c r="V193" s="36"/>
      <c r="W193" s="36"/>
      <c r="X193" s="36"/>
      <c r="Y193" s="36"/>
      <c r="Z193" s="36"/>
      <c r="AA193" s="36"/>
      <c r="AB193" s="36"/>
      <c r="AC193" s="36"/>
      <c r="AD193" s="36"/>
      <c r="AE193" s="36"/>
      <c r="AR193" s="191" t="s">
        <v>209</v>
      </c>
      <c r="AT193" s="191" t="s">
        <v>456</v>
      </c>
      <c r="AU193" s="191" t="s">
        <v>88</v>
      </c>
      <c r="AY193" s="19" t="s">
        <v>169</v>
      </c>
      <c r="BE193" s="192">
        <f>IF(N193="základní",J193,0)</f>
        <v>0</v>
      </c>
      <c r="BF193" s="192">
        <f>IF(N193="snížená",J193,0)</f>
        <v>0</v>
      </c>
      <c r="BG193" s="192">
        <f>IF(N193="zákl. přenesená",J193,0)</f>
        <v>0</v>
      </c>
      <c r="BH193" s="192">
        <f>IF(N193="sníž. přenesená",J193,0)</f>
        <v>0</v>
      </c>
      <c r="BI193" s="192">
        <f>IF(N193="nulová",J193,0)</f>
        <v>0</v>
      </c>
      <c r="BJ193" s="19" t="s">
        <v>88</v>
      </c>
      <c r="BK193" s="192">
        <f>ROUND(I193*H193,2)</f>
        <v>0</v>
      </c>
      <c r="BL193" s="19" t="s">
        <v>176</v>
      </c>
      <c r="BM193" s="191" t="s">
        <v>3842</v>
      </c>
    </row>
    <row r="194" spans="1:65" s="13" customFormat="1" ht="11.25">
      <c r="B194" s="198"/>
      <c r="C194" s="199"/>
      <c r="D194" s="193" t="s">
        <v>188</v>
      </c>
      <c r="E194" s="199"/>
      <c r="F194" s="201" t="s">
        <v>3843</v>
      </c>
      <c r="G194" s="199"/>
      <c r="H194" s="202">
        <v>65.953000000000003</v>
      </c>
      <c r="I194" s="203"/>
      <c r="J194" s="199"/>
      <c r="K194" s="199"/>
      <c r="L194" s="204"/>
      <c r="M194" s="205"/>
      <c r="N194" s="206"/>
      <c r="O194" s="206"/>
      <c r="P194" s="206"/>
      <c r="Q194" s="206"/>
      <c r="R194" s="206"/>
      <c r="S194" s="206"/>
      <c r="T194" s="207"/>
      <c r="AT194" s="208" t="s">
        <v>188</v>
      </c>
      <c r="AU194" s="208" t="s">
        <v>88</v>
      </c>
      <c r="AV194" s="13" t="s">
        <v>88</v>
      </c>
      <c r="AW194" s="13" t="s">
        <v>4</v>
      </c>
      <c r="AX194" s="13" t="s">
        <v>80</v>
      </c>
      <c r="AY194" s="208" t="s">
        <v>169</v>
      </c>
    </row>
    <row r="195" spans="1:65" s="2" customFormat="1" ht="24.2" customHeight="1">
      <c r="A195" s="36"/>
      <c r="B195" s="37"/>
      <c r="C195" s="235" t="s">
        <v>333</v>
      </c>
      <c r="D195" s="235" t="s">
        <v>456</v>
      </c>
      <c r="E195" s="236" t="s">
        <v>3844</v>
      </c>
      <c r="F195" s="237" t="s">
        <v>3845</v>
      </c>
      <c r="G195" s="238" t="s">
        <v>185</v>
      </c>
      <c r="H195" s="239">
        <v>3.2330000000000001</v>
      </c>
      <c r="I195" s="240"/>
      <c r="J195" s="241">
        <f>ROUND(I195*H195,2)</f>
        <v>0</v>
      </c>
      <c r="K195" s="237" t="s">
        <v>175</v>
      </c>
      <c r="L195" s="242"/>
      <c r="M195" s="243" t="s">
        <v>19</v>
      </c>
      <c r="N195" s="244" t="s">
        <v>44</v>
      </c>
      <c r="O195" s="66"/>
      <c r="P195" s="189">
        <f>O195*H195</f>
        <v>0</v>
      </c>
      <c r="Q195" s="189">
        <v>0.13100000000000001</v>
      </c>
      <c r="R195" s="189">
        <f>Q195*H195</f>
        <v>0.42352300000000004</v>
      </c>
      <c r="S195" s="189">
        <v>0</v>
      </c>
      <c r="T195" s="190">
        <f>S195*H195</f>
        <v>0</v>
      </c>
      <c r="U195" s="36"/>
      <c r="V195" s="36"/>
      <c r="W195" s="36"/>
      <c r="X195" s="36"/>
      <c r="Y195" s="36"/>
      <c r="Z195" s="36"/>
      <c r="AA195" s="36"/>
      <c r="AB195" s="36"/>
      <c r="AC195" s="36"/>
      <c r="AD195" s="36"/>
      <c r="AE195" s="36"/>
      <c r="AR195" s="191" t="s">
        <v>209</v>
      </c>
      <c r="AT195" s="191" t="s">
        <v>456</v>
      </c>
      <c r="AU195" s="191" t="s">
        <v>88</v>
      </c>
      <c r="AY195" s="19" t="s">
        <v>169</v>
      </c>
      <c r="BE195" s="192">
        <f>IF(N195="základní",J195,0)</f>
        <v>0</v>
      </c>
      <c r="BF195" s="192">
        <f>IF(N195="snížená",J195,0)</f>
        <v>0</v>
      </c>
      <c r="BG195" s="192">
        <f>IF(N195="zákl. přenesená",J195,0)</f>
        <v>0</v>
      </c>
      <c r="BH195" s="192">
        <f>IF(N195="sníž. přenesená",J195,0)</f>
        <v>0</v>
      </c>
      <c r="BI195" s="192">
        <f>IF(N195="nulová",J195,0)</f>
        <v>0</v>
      </c>
      <c r="BJ195" s="19" t="s">
        <v>88</v>
      </c>
      <c r="BK195" s="192">
        <f>ROUND(I195*H195,2)</f>
        <v>0</v>
      </c>
      <c r="BL195" s="19" t="s">
        <v>176</v>
      </c>
      <c r="BM195" s="191" t="s">
        <v>3846</v>
      </c>
    </row>
    <row r="196" spans="1:65" s="13" customFormat="1" ht="11.25">
      <c r="B196" s="198"/>
      <c r="C196" s="199"/>
      <c r="D196" s="193" t="s">
        <v>188</v>
      </c>
      <c r="E196" s="199"/>
      <c r="F196" s="201" t="s">
        <v>3847</v>
      </c>
      <c r="G196" s="199"/>
      <c r="H196" s="202">
        <v>3.2330000000000001</v>
      </c>
      <c r="I196" s="203"/>
      <c r="J196" s="199"/>
      <c r="K196" s="199"/>
      <c r="L196" s="204"/>
      <c r="M196" s="205"/>
      <c r="N196" s="206"/>
      <c r="O196" s="206"/>
      <c r="P196" s="206"/>
      <c r="Q196" s="206"/>
      <c r="R196" s="206"/>
      <c r="S196" s="206"/>
      <c r="T196" s="207"/>
      <c r="AT196" s="208" t="s">
        <v>188</v>
      </c>
      <c r="AU196" s="208" t="s">
        <v>88</v>
      </c>
      <c r="AV196" s="13" t="s">
        <v>88</v>
      </c>
      <c r="AW196" s="13" t="s">
        <v>4</v>
      </c>
      <c r="AX196" s="13" t="s">
        <v>80</v>
      </c>
      <c r="AY196" s="208" t="s">
        <v>169</v>
      </c>
    </row>
    <row r="197" spans="1:65" s="2" customFormat="1" ht="76.349999999999994" customHeight="1">
      <c r="A197" s="36"/>
      <c r="B197" s="37"/>
      <c r="C197" s="180" t="s">
        <v>337</v>
      </c>
      <c r="D197" s="180" t="s">
        <v>171</v>
      </c>
      <c r="E197" s="181" t="s">
        <v>3848</v>
      </c>
      <c r="F197" s="182" t="s">
        <v>3849</v>
      </c>
      <c r="G197" s="183" t="s">
        <v>185</v>
      </c>
      <c r="H197" s="184">
        <v>191.5</v>
      </c>
      <c r="I197" s="185"/>
      <c r="J197" s="186">
        <f>ROUND(I197*H197,2)</f>
        <v>0</v>
      </c>
      <c r="K197" s="182" t="s">
        <v>175</v>
      </c>
      <c r="L197" s="41"/>
      <c r="M197" s="187" t="s">
        <v>19</v>
      </c>
      <c r="N197" s="188" t="s">
        <v>44</v>
      </c>
      <c r="O197" s="66"/>
      <c r="P197" s="189">
        <f>O197*H197</f>
        <v>0</v>
      </c>
      <c r="Q197" s="189">
        <v>0.10362</v>
      </c>
      <c r="R197" s="189">
        <f>Q197*H197</f>
        <v>19.843230000000002</v>
      </c>
      <c r="S197" s="189">
        <v>0</v>
      </c>
      <c r="T197" s="190">
        <f>S197*H197</f>
        <v>0</v>
      </c>
      <c r="U197" s="36"/>
      <c r="V197" s="36"/>
      <c r="W197" s="36"/>
      <c r="X197" s="36"/>
      <c r="Y197" s="36"/>
      <c r="Z197" s="36"/>
      <c r="AA197" s="36"/>
      <c r="AB197" s="36"/>
      <c r="AC197" s="36"/>
      <c r="AD197" s="36"/>
      <c r="AE197" s="36"/>
      <c r="AR197" s="191" t="s">
        <v>176</v>
      </c>
      <c r="AT197" s="191" t="s">
        <v>171</v>
      </c>
      <c r="AU197" s="191" t="s">
        <v>88</v>
      </c>
      <c r="AY197" s="19" t="s">
        <v>169</v>
      </c>
      <c r="BE197" s="192">
        <f>IF(N197="základní",J197,0)</f>
        <v>0</v>
      </c>
      <c r="BF197" s="192">
        <f>IF(N197="snížená",J197,0)</f>
        <v>0</v>
      </c>
      <c r="BG197" s="192">
        <f>IF(N197="zákl. přenesená",J197,0)</f>
        <v>0</v>
      </c>
      <c r="BH197" s="192">
        <f>IF(N197="sníž. přenesená",J197,0)</f>
        <v>0</v>
      </c>
      <c r="BI197" s="192">
        <f>IF(N197="nulová",J197,0)</f>
        <v>0</v>
      </c>
      <c r="BJ197" s="19" t="s">
        <v>88</v>
      </c>
      <c r="BK197" s="192">
        <f>ROUND(I197*H197,2)</f>
        <v>0</v>
      </c>
      <c r="BL197" s="19" t="s">
        <v>176</v>
      </c>
      <c r="BM197" s="191" t="s">
        <v>3850</v>
      </c>
    </row>
    <row r="198" spans="1:65" s="2" customFormat="1" ht="156">
      <c r="A198" s="36"/>
      <c r="B198" s="37"/>
      <c r="C198" s="38"/>
      <c r="D198" s="193" t="s">
        <v>178</v>
      </c>
      <c r="E198" s="38"/>
      <c r="F198" s="194" t="s">
        <v>3851</v>
      </c>
      <c r="G198" s="38"/>
      <c r="H198" s="38"/>
      <c r="I198" s="195"/>
      <c r="J198" s="38"/>
      <c r="K198" s="38"/>
      <c r="L198" s="41"/>
      <c r="M198" s="196"/>
      <c r="N198" s="197"/>
      <c r="O198" s="66"/>
      <c r="P198" s="66"/>
      <c r="Q198" s="66"/>
      <c r="R198" s="66"/>
      <c r="S198" s="66"/>
      <c r="T198" s="67"/>
      <c r="U198" s="36"/>
      <c r="V198" s="36"/>
      <c r="W198" s="36"/>
      <c r="X198" s="36"/>
      <c r="Y198" s="36"/>
      <c r="Z198" s="36"/>
      <c r="AA198" s="36"/>
      <c r="AB198" s="36"/>
      <c r="AC198" s="36"/>
      <c r="AD198" s="36"/>
      <c r="AE198" s="36"/>
      <c r="AT198" s="19" t="s">
        <v>178</v>
      </c>
      <c r="AU198" s="19" t="s">
        <v>88</v>
      </c>
    </row>
    <row r="199" spans="1:65" s="13" customFormat="1" ht="11.25">
      <c r="B199" s="198"/>
      <c r="C199" s="199"/>
      <c r="D199" s="193" t="s">
        <v>188</v>
      </c>
      <c r="E199" s="200" t="s">
        <v>19</v>
      </c>
      <c r="F199" s="201" t="s">
        <v>3852</v>
      </c>
      <c r="G199" s="199"/>
      <c r="H199" s="202">
        <v>191.5</v>
      </c>
      <c r="I199" s="203"/>
      <c r="J199" s="199"/>
      <c r="K199" s="199"/>
      <c r="L199" s="204"/>
      <c r="M199" s="205"/>
      <c r="N199" s="206"/>
      <c r="O199" s="206"/>
      <c r="P199" s="206"/>
      <c r="Q199" s="206"/>
      <c r="R199" s="206"/>
      <c r="S199" s="206"/>
      <c r="T199" s="207"/>
      <c r="AT199" s="208" t="s">
        <v>188</v>
      </c>
      <c r="AU199" s="208" t="s">
        <v>88</v>
      </c>
      <c r="AV199" s="13" t="s">
        <v>88</v>
      </c>
      <c r="AW199" s="13" t="s">
        <v>33</v>
      </c>
      <c r="AX199" s="13" t="s">
        <v>80</v>
      </c>
      <c r="AY199" s="208" t="s">
        <v>169</v>
      </c>
    </row>
    <row r="200" spans="1:65" s="2" customFormat="1" ht="14.45" customHeight="1">
      <c r="A200" s="36"/>
      <c r="B200" s="37"/>
      <c r="C200" s="235" t="s">
        <v>344</v>
      </c>
      <c r="D200" s="235" t="s">
        <v>456</v>
      </c>
      <c r="E200" s="236" t="s">
        <v>3853</v>
      </c>
      <c r="F200" s="237" t="s">
        <v>3854</v>
      </c>
      <c r="G200" s="238" t="s">
        <v>185</v>
      </c>
      <c r="H200" s="239">
        <v>187.78200000000001</v>
      </c>
      <c r="I200" s="240"/>
      <c r="J200" s="241">
        <f>ROUND(I200*H200,2)</f>
        <v>0</v>
      </c>
      <c r="K200" s="237" t="s">
        <v>175</v>
      </c>
      <c r="L200" s="242"/>
      <c r="M200" s="243" t="s">
        <v>19</v>
      </c>
      <c r="N200" s="244" t="s">
        <v>44</v>
      </c>
      <c r="O200" s="66"/>
      <c r="P200" s="189">
        <f>O200*H200</f>
        <v>0</v>
      </c>
      <c r="Q200" s="189">
        <v>0.17599999999999999</v>
      </c>
      <c r="R200" s="189">
        <f>Q200*H200</f>
        <v>33.049632000000003</v>
      </c>
      <c r="S200" s="189">
        <v>0</v>
      </c>
      <c r="T200" s="190">
        <f>S200*H200</f>
        <v>0</v>
      </c>
      <c r="U200" s="36"/>
      <c r="V200" s="36"/>
      <c r="W200" s="36"/>
      <c r="X200" s="36"/>
      <c r="Y200" s="36"/>
      <c r="Z200" s="36"/>
      <c r="AA200" s="36"/>
      <c r="AB200" s="36"/>
      <c r="AC200" s="36"/>
      <c r="AD200" s="36"/>
      <c r="AE200" s="36"/>
      <c r="AR200" s="191" t="s">
        <v>209</v>
      </c>
      <c r="AT200" s="191" t="s">
        <v>456</v>
      </c>
      <c r="AU200" s="191" t="s">
        <v>88</v>
      </c>
      <c r="AY200" s="19" t="s">
        <v>169</v>
      </c>
      <c r="BE200" s="192">
        <f>IF(N200="základní",J200,0)</f>
        <v>0</v>
      </c>
      <c r="BF200" s="192">
        <f>IF(N200="snížená",J200,0)</f>
        <v>0</v>
      </c>
      <c r="BG200" s="192">
        <f>IF(N200="zákl. přenesená",J200,0)</f>
        <v>0</v>
      </c>
      <c r="BH200" s="192">
        <f>IF(N200="sníž. přenesená",J200,0)</f>
        <v>0</v>
      </c>
      <c r="BI200" s="192">
        <f>IF(N200="nulová",J200,0)</f>
        <v>0</v>
      </c>
      <c r="BJ200" s="19" t="s">
        <v>88</v>
      </c>
      <c r="BK200" s="192">
        <f>ROUND(I200*H200,2)</f>
        <v>0</v>
      </c>
      <c r="BL200" s="19" t="s">
        <v>176</v>
      </c>
      <c r="BM200" s="191" t="s">
        <v>3855</v>
      </c>
    </row>
    <row r="201" spans="1:65" s="13" customFormat="1" ht="11.25">
      <c r="B201" s="198"/>
      <c r="C201" s="199"/>
      <c r="D201" s="193" t="s">
        <v>188</v>
      </c>
      <c r="E201" s="199"/>
      <c r="F201" s="201" t="s">
        <v>3856</v>
      </c>
      <c r="G201" s="199"/>
      <c r="H201" s="202">
        <v>187.78200000000001</v>
      </c>
      <c r="I201" s="203"/>
      <c r="J201" s="199"/>
      <c r="K201" s="199"/>
      <c r="L201" s="204"/>
      <c r="M201" s="205"/>
      <c r="N201" s="206"/>
      <c r="O201" s="206"/>
      <c r="P201" s="206"/>
      <c r="Q201" s="206"/>
      <c r="R201" s="206"/>
      <c r="S201" s="206"/>
      <c r="T201" s="207"/>
      <c r="AT201" s="208" t="s">
        <v>188</v>
      </c>
      <c r="AU201" s="208" t="s">
        <v>88</v>
      </c>
      <c r="AV201" s="13" t="s">
        <v>88</v>
      </c>
      <c r="AW201" s="13" t="s">
        <v>4</v>
      </c>
      <c r="AX201" s="13" t="s">
        <v>80</v>
      </c>
      <c r="AY201" s="208" t="s">
        <v>169</v>
      </c>
    </row>
    <row r="202" spans="1:65" s="2" customFormat="1" ht="24.2" customHeight="1">
      <c r="A202" s="36"/>
      <c r="B202" s="37"/>
      <c r="C202" s="235" t="s">
        <v>350</v>
      </c>
      <c r="D202" s="235" t="s">
        <v>456</v>
      </c>
      <c r="E202" s="236" t="s">
        <v>3857</v>
      </c>
      <c r="F202" s="237" t="s">
        <v>3858</v>
      </c>
      <c r="G202" s="238" t="s">
        <v>185</v>
      </c>
      <c r="H202" s="239">
        <v>7.548</v>
      </c>
      <c r="I202" s="240"/>
      <c r="J202" s="241">
        <f>ROUND(I202*H202,2)</f>
        <v>0</v>
      </c>
      <c r="K202" s="237" t="s">
        <v>175</v>
      </c>
      <c r="L202" s="242"/>
      <c r="M202" s="243" t="s">
        <v>19</v>
      </c>
      <c r="N202" s="244" t="s">
        <v>44</v>
      </c>
      <c r="O202" s="66"/>
      <c r="P202" s="189">
        <f>O202*H202</f>
        <v>0</v>
      </c>
      <c r="Q202" s="189">
        <v>0.17499999999999999</v>
      </c>
      <c r="R202" s="189">
        <f>Q202*H202</f>
        <v>1.3209</v>
      </c>
      <c r="S202" s="189">
        <v>0</v>
      </c>
      <c r="T202" s="190">
        <f>S202*H202</f>
        <v>0</v>
      </c>
      <c r="U202" s="36"/>
      <c r="V202" s="36"/>
      <c r="W202" s="36"/>
      <c r="X202" s="36"/>
      <c r="Y202" s="36"/>
      <c r="Z202" s="36"/>
      <c r="AA202" s="36"/>
      <c r="AB202" s="36"/>
      <c r="AC202" s="36"/>
      <c r="AD202" s="36"/>
      <c r="AE202" s="36"/>
      <c r="AR202" s="191" t="s">
        <v>209</v>
      </c>
      <c r="AT202" s="191" t="s">
        <v>456</v>
      </c>
      <c r="AU202" s="191" t="s">
        <v>88</v>
      </c>
      <c r="AY202" s="19" t="s">
        <v>169</v>
      </c>
      <c r="BE202" s="192">
        <f>IF(N202="základní",J202,0)</f>
        <v>0</v>
      </c>
      <c r="BF202" s="192">
        <f>IF(N202="snížená",J202,0)</f>
        <v>0</v>
      </c>
      <c r="BG202" s="192">
        <f>IF(N202="zákl. přenesená",J202,0)</f>
        <v>0</v>
      </c>
      <c r="BH202" s="192">
        <f>IF(N202="sníž. přenesená",J202,0)</f>
        <v>0</v>
      </c>
      <c r="BI202" s="192">
        <f>IF(N202="nulová",J202,0)</f>
        <v>0</v>
      </c>
      <c r="BJ202" s="19" t="s">
        <v>88</v>
      </c>
      <c r="BK202" s="192">
        <f>ROUND(I202*H202,2)</f>
        <v>0</v>
      </c>
      <c r="BL202" s="19" t="s">
        <v>176</v>
      </c>
      <c r="BM202" s="191" t="s">
        <v>3859</v>
      </c>
    </row>
    <row r="203" spans="1:65" s="13" customFormat="1" ht="11.25">
      <c r="B203" s="198"/>
      <c r="C203" s="199"/>
      <c r="D203" s="193" t="s">
        <v>188</v>
      </c>
      <c r="E203" s="199"/>
      <c r="F203" s="201" t="s">
        <v>3860</v>
      </c>
      <c r="G203" s="199"/>
      <c r="H203" s="202">
        <v>7.548</v>
      </c>
      <c r="I203" s="203"/>
      <c r="J203" s="199"/>
      <c r="K203" s="199"/>
      <c r="L203" s="204"/>
      <c r="M203" s="205"/>
      <c r="N203" s="206"/>
      <c r="O203" s="206"/>
      <c r="P203" s="206"/>
      <c r="Q203" s="206"/>
      <c r="R203" s="206"/>
      <c r="S203" s="206"/>
      <c r="T203" s="207"/>
      <c r="AT203" s="208" t="s">
        <v>188</v>
      </c>
      <c r="AU203" s="208" t="s">
        <v>88</v>
      </c>
      <c r="AV203" s="13" t="s">
        <v>88</v>
      </c>
      <c r="AW203" s="13" t="s">
        <v>4</v>
      </c>
      <c r="AX203" s="13" t="s">
        <v>80</v>
      </c>
      <c r="AY203" s="208" t="s">
        <v>169</v>
      </c>
    </row>
    <row r="204" spans="1:65" s="2" customFormat="1" ht="76.349999999999994" customHeight="1">
      <c r="A204" s="36"/>
      <c r="B204" s="37"/>
      <c r="C204" s="180" t="s">
        <v>355</v>
      </c>
      <c r="D204" s="180" t="s">
        <v>171</v>
      </c>
      <c r="E204" s="181" t="s">
        <v>3861</v>
      </c>
      <c r="F204" s="182" t="s">
        <v>3862</v>
      </c>
      <c r="G204" s="183" t="s">
        <v>185</v>
      </c>
      <c r="H204" s="184">
        <v>155.08500000000001</v>
      </c>
      <c r="I204" s="185"/>
      <c r="J204" s="186">
        <f>ROUND(I204*H204,2)</f>
        <v>0</v>
      </c>
      <c r="K204" s="182" t="s">
        <v>19</v>
      </c>
      <c r="L204" s="41"/>
      <c r="M204" s="187" t="s">
        <v>19</v>
      </c>
      <c r="N204" s="188" t="s">
        <v>44</v>
      </c>
      <c r="O204" s="66"/>
      <c r="P204" s="189">
        <f>O204*H204</f>
        <v>0</v>
      </c>
      <c r="Q204" s="189">
        <v>0.10362</v>
      </c>
      <c r="R204" s="189">
        <f>Q204*H204</f>
        <v>16.069907700000002</v>
      </c>
      <c r="S204" s="189">
        <v>0</v>
      </c>
      <c r="T204" s="190">
        <f>S204*H204</f>
        <v>0</v>
      </c>
      <c r="U204" s="36"/>
      <c r="V204" s="36"/>
      <c r="W204" s="36"/>
      <c r="X204" s="36"/>
      <c r="Y204" s="36"/>
      <c r="Z204" s="36"/>
      <c r="AA204" s="36"/>
      <c r="AB204" s="36"/>
      <c r="AC204" s="36"/>
      <c r="AD204" s="36"/>
      <c r="AE204" s="36"/>
      <c r="AR204" s="191" t="s">
        <v>176</v>
      </c>
      <c r="AT204" s="191" t="s">
        <v>171</v>
      </c>
      <c r="AU204" s="191" t="s">
        <v>88</v>
      </c>
      <c r="AY204" s="19" t="s">
        <v>169</v>
      </c>
      <c r="BE204" s="192">
        <f>IF(N204="základní",J204,0)</f>
        <v>0</v>
      </c>
      <c r="BF204" s="192">
        <f>IF(N204="snížená",J204,0)</f>
        <v>0</v>
      </c>
      <c r="BG204" s="192">
        <f>IF(N204="zákl. přenesená",J204,0)</f>
        <v>0</v>
      </c>
      <c r="BH204" s="192">
        <f>IF(N204="sníž. přenesená",J204,0)</f>
        <v>0</v>
      </c>
      <c r="BI204" s="192">
        <f>IF(N204="nulová",J204,0)</f>
        <v>0</v>
      </c>
      <c r="BJ204" s="19" t="s">
        <v>88</v>
      </c>
      <c r="BK204" s="192">
        <f>ROUND(I204*H204,2)</f>
        <v>0</v>
      </c>
      <c r="BL204" s="19" t="s">
        <v>176</v>
      </c>
      <c r="BM204" s="191" t="s">
        <v>3863</v>
      </c>
    </row>
    <row r="205" spans="1:65" s="2" customFormat="1" ht="156">
      <c r="A205" s="36"/>
      <c r="B205" s="37"/>
      <c r="C205" s="38"/>
      <c r="D205" s="193" t="s">
        <v>178</v>
      </c>
      <c r="E205" s="38"/>
      <c r="F205" s="194" t="s">
        <v>3851</v>
      </c>
      <c r="G205" s="38"/>
      <c r="H205" s="38"/>
      <c r="I205" s="195"/>
      <c r="J205" s="38"/>
      <c r="K205" s="38"/>
      <c r="L205" s="41"/>
      <c r="M205" s="196"/>
      <c r="N205" s="197"/>
      <c r="O205" s="66"/>
      <c r="P205" s="66"/>
      <c r="Q205" s="66"/>
      <c r="R205" s="66"/>
      <c r="S205" s="66"/>
      <c r="T205" s="67"/>
      <c r="U205" s="36"/>
      <c r="V205" s="36"/>
      <c r="W205" s="36"/>
      <c r="X205" s="36"/>
      <c r="Y205" s="36"/>
      <c r="Z205" s="36"/>
      <c r="AA205" s="36"/>
      <c r="AB205" s="36"/>
      <c r="AC205" s="36"/>
      <c r="AD205" s="36"/>
      <c r="AE205" s="36"/>
      <c r="AT205" s="19" t="s">
        <v>178</v>
      </c>
      <c r="AU205" s="19" t="s">
        <v>88</v>
      </c>
    </row>
    <row r="206" spans="1:65" s="2" customFormat="1" ht="14.45" customHeight="1">
      <c r="A206" s="36"/>
      <c r="B206" s="37"/>
      <c r="C206" s="235" t="s">
        <v>361</v>
      </c>
      <c r="D206" s="235" t="s">
        <v>456</v>
      </c>
      <c r="E206" s="236" t="s">
        <v>3864</v>
      </c>
      <c r="F206" s="237" t="s">
        <v>3865</v>
      </c>
      <c r="G206" s="238" t="s">
        <v>185</v>
      </c>
      <c r="H206" s="239">
        <v>158.18700000000001</v>
      </c>
      <c r="I206" s="240"/>
      <c r="J206" s="241">
        <f>ROUND(I206*H206,2)</f>
        <v>0</v>
      </c>
      <c r="K206" s="237" t="s">
        <v>19</v>
      </c>
      <c r="L206" s="242"/>
      <c r="M206" s="243" t="s">
        <v>19</v>
      </c>
      <c r="N206" s="244" t="s">
        <v>44</v>
      </c>
      <c r="O206" s="66"/>
      <c r="P206" s="189">
        <f>O206*H206</f>
        <v>0</v>
      </c>
      <c r="Q206" s="189">
        <v>0.115</v>
      </c>
      <c r="R206" s="189">
        <f>Q206*H206</f>
        <v>18.191505000000003</v>
      </c>
      <c r="S206" s="189">
        <v>0</v>
      </c>
      <c r="T206" s="190">
        <f>S206*H206</f>
        <v>0</v>
      </c>
      <c r="U206" s="36"/>
      <c r="V206" s="36"/>
      <c r="W206" s="36"/>
      <c r="X206" s="36"/>
      <c r="Y206" s="36"/>
      <c r="Z206" s="36"/>
      <c r="AA206" s="36"/>
      <c r="AB206" s="36"/>
      <c r="AC206" s="36"/>
      <c r="AD206" s="36"/>
      <c r="AE206" s="36"/>
      <c r="AR206" s="191" t="s">
        <v>209</v>
      </c>
      <c r="AT206" s="191" t="s">
        <v>456</v>
      </c>
      <c r="AU206" s="191" t="s">
        <v>88</v>
      </c>
      <c r="AY206" s="19" t="s">
        <v>169</v>
      </c>
      <c r="BE206" s="192">
        <f>IF(N206="základní",J206,0)</f>
        <v>0</v>
      </c>
      <c r="BF206" s="192">
        <f>IF(N206="snížená",J206,0)</f>
        <v>0</v>
      </c>
      <c r="BG206" s="192">
        <f>IF(N206="zákl. přenesená",J206,0)</f>
        <v>0</v>
      </c>
      <c r="BH206" s="192">
        <f>IF(N206="sníž. přenesená",J206,0)</f>
        <v>0</v>
      </c>
      <c r="BI206" s="192">
        <f>IF(N206="nulová",J206,0)</f>
        <v>0</v>
      </c>
      <c r="BJ206" s="19" t="s">
        <v>88</v>
      </c>
      <c r="BK206" s="192">
        <f>ROUND(I206*H206,2)</f>
        <v>0</v>
      </c>
      <c r="BL206" s="19" t="s">
        <v>176</v>
      </c>
      <c r="BM206" s="191" t="s">
        <v>3866</v>
      </c>
    </row>
    <row r="207" spans="1:65" s="13" customFormat="1" ht="11.25">
      <c r="B207" s="198"/>
      <c r="C207" s="199"/>
      <c r="D207" s="193" t="s">
        <v>188</v>
      </c>
      <c r="E207" s="199"/>
      <c r="F207" s="201" t="s">
        <v>3867</v>
      </c>
      <c r="G207" s="199"/>
      <c r="H207" s="202">
        <v>158.18700000000001</v>
      </c>
      <c r="I207" s="203"/>
      <c r="J207" s="199"/>
      <c r="K207" s="199"/>
      <c r="L207" s="204"/>
      <c r="M207" s="205"/>
      <c r="N207" s="206"/>
      <c r="O207" s="206"/>
      <c r="P207" s="206"/>
      <c r="Q207" s="206"/>
      <c r="R207" s="206"/>
      <c r="S207" s="206"/>
      <c r="T207" s="207"/>
      <c r="AT207" s="208" t="s">
        <v>188</v>
      </c>
      <c r="AU207" s="208" t="s">
        <v>88</v>
      </c>
      <c r="AV207" s="13" t="s">
        <v>88</v>
      </c>
      <c r="AW207" s="13" t="s">
        <v>4</v>
      </c>
      <c r="AX207" s="13" t="s">
        <v>80</v>
      </c>
      <c r="AY207" s="208" t="s">
        <v>169</v>
      </c>
    </row>
    <row r="208" spans="1:65" s="2" customFormat="1" ht="76.349999999999994" customHeight="1">
      <c r="A208" s="36"/>
      <c r="B208" s="37"/>
      <c r="C208" s="180" t="s">
        <v>366</v>
      </c>
      <c r="D208" s="180" t="s">
        <v>171</v>
      </c>
      <c r="E208" s="181" t="s">
        <v>3868</v>
      </c>
      <c r="F208" s="182" t="s">
        <v>3869</v>
      </c>
      <c r="G208" s="183" t="s">
        <v>185</v>
      </c>
      <c r="H208" s="184">
        <v>345.46</v>
      </c>
      <c r="I208" s="185"/>
      <c r="J208" s="186">
        <f>ROUND(I208*H208,2)</f>
        <v>0</v>
      </c>
      <c r="K208" s="182" t="s">
        <v>175</v>
      </c>
      <c r="L208" s="41"/>
      <c r="M208" s="187" t="s">
        <v>19</v>
      </c>
      <c r="N208" s="188" t="s">
        <v>44</v>
      </c>
      <c r="O208" s="66"/>
      <c r="P208" s="189">
        <f>O208*H208</f>
        <v>0</v>
      </c>
      <c r="Q208" s="189">
        <v>0.10362</v>
      </c>
      <c r="R208" s="189">
        <f>Q208*H208</f>
        <v>35.796565199999996</v>
      </c>
      <c r="S208" s="189">
        <v>0</v>
      </c>
      <c r="T208" s="190">
        <f>S208*H208</f>
        <v>0</v>
      </c>
      <c r="U208" s="36"/>
      <c r="V208" s="36"/>
      <c r="W208" s="36"/>
      <c r="X208" s="36"/>
      <c r="Y208" s="36"/>
      <c r="Z208" s="36"/>
      <c r="AA208" s="36"/>
      <c r="AB208" s="36"/>
      <c r="AC208" s="36"/>
      <c r="AD208" s="36"/>
      <c r="AE208" s="36"/>
      <c r="AR208" s="191" t="s">
        <v>176</v>
      </c>
      <c r="AT208" s="191" t="s">
        <v>171</v>
      </c>
      <c r="AU208" s="191" t="s">
        <v>88</v>
      </c>
      <c r="AY208" s="19" t="s">
        <v>169</v>
      </c>
      <c r="BE208" s="192">
        <f>IF(N208="základní",J208,0)</f>
        <v>0</v>
      </c>
      <c r="BF208" s="192">
        <f>IF(N208="snížená",J208,0)</f>
        <v>0</v>
      </c>
      <c r="BG208" s="192">
        <f>IF(N208="zákl. přenesená",J208,0)</f>
        <v>0</v>
      </c>
      <c r="BH208" s="192">
        <f>IF(N208="sníž. přenesená",J208,0)</f>
        <v>0</v>
      </c>
      <c r="BI208" s="192">
        <f>IF(N208="nulová",J208,0)</f>
        <v>0</v>
      </c>
      <c r="BJ208" s="19" t="s">
        <v>88</v>
      </c>
      <c r="BK208" s="192">
        <f>ROUND(I208*H208,2)</f>
        <v>0</v>
      </c>
      <c r="BL208" s="19" t="s">
        <v>176</v>
      </c>
      <c r="BM208" s="191" t="s">
        <v>3870</v>
      </c>
    </row>
    <row r="209" spans="1:65" s="2" customFormat="1" ht="156">
      <c r="A209" s="36"/>
      <c r="B209" s="37"/>
      <c r="C209" s="38"/>
      <c r="D209" s="193" t="s">
        <v>178</v>
      </c>
      <c r="E209" s="38"/>
      <c r="F209" s="194" t="s">
        <v>3851</v>
      </c>
      <c r="G209" s="38"/>
      <c r="H209" s="38"/>
      <c r="I209" s="195"/>
      <c r="J209" s="38"/>
      <c r="K209" s="38"/>
      <c r="L209" s="41"/>
      <c r="M209" s="196"/>
      <c r="N209" s="197"/>
      <c r="O209" s="66"/>
      <c r="P209" s="66"/>
      <c r="Q209" s="66"/>
      <c r="R209" s="66"/>
      <c r="S209" s="66"/>
      <c r="T209" s="67"/>
      <c r="U209" s="36"/>
      <c r="V209" s="36"/>
      <c r="W209" s="36"/>
      <c r="X209" s="36"/>
      <c r="Y209" s="36"/>
      <c r="Z209" s="36"/>
      <c r="AA209" s="36"/>
      <c r="AB209" s="36"/>
      <c r="AC209" s="36"/>
      <c r="AD209" s="36"/>
      <c r="AE209" s="36"/>
      <c r="AT209" s="19" t="s">
        <v>178</v>
      </c>
      <c r="AU209" s="19" t="s">
        <v>88</v>
      </c>
    </row>
    <row r="210" spans="1:65" s="13" customFormat="1" ht="11.25">
      <c r="B210" s="198"/>
      <c r="C210" s="199"/>
      <c r="D210" s="193" t="s">
        <v>188</v>
      </c>
      <c r="E210" s="200" t="s">
        <v>19</v>
      </c>
      <c r="F210" s="201" t="s">
        <v>3871</v>
      </c>
      <c r="G210" s="199"/>
      <c r="H210" s="202">
        <v>345.46</v>
      </c>
      <c r="I210" s="203"/>
      <c r="J210" s="199"/>
      <c r="K210" s="199"/>
      <c r="L210" s="204"/>
      <c r="M210" s="205"/>
      <c r="N210" s="206"/>
      <c r="O210" s="206"/>
      <c r="P210" s="206"/>
      <c r="Q210" s="206"/>
      <c r="R210" s="206"/>
      <c r="S210" s="206"/>
      <c r="T210" s="207"/>
      <c r="AT210" s="208" t="s">
        <v>188</v>
      </c>
      <c r="AU210" s="208" t="s">
        <v>88</v>
      </c>
      <c r="AV210" s="13" t="s">
        <v>88</v>
      </c>
      <c r="AW210" s="13" t="s">
        <v>33</v>
      </c>
      <c r="AX210" s="13" t="s">
        <v>80</v>
      </c>
      <c r="AY210" s="208" t="s">
        <v>169</v>
      </c>
    </row>
    <row r="211" spans="1:65" s="2" customFormat="1" ht="24.2" customHeight="1">
      <c r="A211" s="36"/>
      <c r="B211" s="37"/>
      <c r="C211" s="235" t="s">
        <v>625</v>
      </c>
      <c r="D211" s="235" t="s">
        <v>456</v>
      </c>
      <c r="E211" s="236" t="s">
        <v>3872</v>
      </c>
      <c r="F211" s="237" t="s">
        <v>3873</v>
      </c>
      <c r="G211" s="238" t="s">
        <v>185</v>
      </c>
      <c r="H211" s="239">
        <v>352.36900000000003</v>
      </c>
      <c r="I211" s="240"/>
      <c r="J211" s="241">
        <f>ROUND(I211*H211,2)</f>
        <v>0</v>
      </c>
      <c r="K211" s="237" t="s">
        <v>19</v>
      </c>
      <c r="L211" s="242"/>
      <c r="M211" s="243" t="s">
        <v>19</v>
      </c>
      <c r="N211" s="244" t="s">
        <v>44</v>
      </c>
      <c r="O211" s="66"/>
      <c r="P211" s="189">
        <f>O211*H211</f>
        <v>0</v>
      </c>
      <c r="Q211" s="189">
        <v>0.15</v>
      </c>
      <c r="R211" s="189">
        <f>Q211*H211</f>
        <v>52.855350000000001</v>
      </c>
      <c r="S211" s="189">
        <v>0</v>
      </c>
      <c r="T211" s="190">
        <f>S211*H211</f>
        <v>0</v>
      </c>
      <c r="U211" s="36"/>
      <c r="V211" s="36"/>
      <c r="W211" s="36"/>
      <c r="X211" s="36"/>
      <c r="Y211" s="36"/>
      <c r="Z211" s="36"/>
      <c r="AA211" s="36"/>
      <c r="AB211" s="36"/>
      <c r="AC211" s="36"/>
      <c r="AD211" s="36"/>
      <c r="AE211" s="36"/>
      <c r="AR211" s="191" t="s">
        <v>209</v>
      </c>
      <c r="AT211" s="191" t="s">
        <v>456</v>
      </c>
      <c r="AU211" s="191" t="s">
        <v>88</v>
      </c>
      <c r="AY211" s="19" t="s">
        <v>169</v>
      </c>
      <c r="BE211" s="192">
        <f>IF(N211="základní",J211,0)</f>
        <v>0</v>
      </c>
      <c r="BF211" s="192">
        <f>IF(N211="snížená",J211,0)</f>
        <v>0</v>
      </c>
      <c r="BG211" s="192">
        <f>IF(N211="zákl. přenesená",J211,0)</f>
        <v>0</v>
      </c>
      <c r="BH211" s="192">
        <f>IF(N211="sníž. přenesená",J211,0)</f>
        <v>0</v>
      </c>
      <c r="BI211" s="192">
        <f>IF(N211="nulová",J211,0)</f>
        <v>0</v>
      </c>
      <c r="BJ211" s="19" t="s">
        <v>88</v>
      </c>
      <c r="BK211" s="192">
        <f>ROUND(I211*H211,2)</f>
        <v>0</v>
      </c>
      <c r="BL211" s="19" t="s">
        <v>176</v>
      </c>
      <c r="BM211" s="191" t="s">
        <v>3874</v>
      </c>
    </row>
    <row r="212" spans="1:65" s="13" customFormat="1" ht="11.25">
      <c r="B212" s="198"/>
      <c r="C212" s="199"/>
      <c r="D212" s="193" t="s">
        <v>188</v>
      </c>
      <c r="E212" s="199"/>
      <c r="F212" s="201" t="s">
        <v>3875</v>
      </c>
      <c r="G212" s="199"/>
      <c r="H212" s="202">
        <v>352.36900000000003</v>
      </c>
      <c r="I212" s="203"/>
      <c r="J212" s="199"/>
      <c r="K212" s="199"/>
      <c r="L212" s="204"/>
      <c r="M212" s="205"/>
      <c r="N212" s="206"/>
      <c r="O212" s="206"/>
      <c r="P212" s="206"/>
      <c r="Q212" s="206"/>
      <c r="R212" s="206"/>
      <c r="S212" s="206"/>
      <c r="T212" s="207"/>
      <c r="AT212" s="208" t="s">
        <v>188</v>
      </c>
      <c r="AU212" s="208" t="s">
        <v>88</v>
      </c>
      <c r="AV212" s="13" t="s">
        <v>88</v>
      </c>
      <c r="AW212" s="13" t="s">
        <v>4</v>
      </c>
      <c r="AX212" s="13" t="s">
        <v>80</v>
      </c>
      <c r="AY212" s="208" t="s">
        <v>169</v>
      </c>
    </row>
    <row r="213" spans="1:65" s="12" customFormat="1" ht="22.9" customHeight="1">
      <c r="B213" s="164"/>
      <c r="C213" s="165"/>
      <c r="D213" s="166" t="s">
        <v>71</v>
      </c>
      <c r="E213" s="178" t="s">
        <v>200</v>
      </c>
      <c r="F213" s="178" t="s">
        <v>870</v>
      </c>
      <c r="G213" s="165"/>
      <c r="H213" s="165"/>
      <c r="I213" s="168"/>
      <c r="J213" s="179">
        <f>BK213</f>
        <v>0</v>
      </c>
      <c r="K213" s="165"/>
      <c r="L213" s="170"/>
      <c r="M213" s="171"/>
      <c r="N213" s="172"/>
      <c r="O213" s="172"/>
      <c r="P213" s="173">
        <f>SUM(P214:P215)</f>
        <v>0</v>
      </c>
      <c r="Q213" s="172"/>
      <c r="R213" s="173">
        <f>SUM(R214:R215)</f>
        <v>7.6419200000000007</v>
      </c>
      <c r="S213" s="172"/>
      <c r="T213" s="174">
        <f>SUM(T214:T215)</f>
        <v>0</v>
      </c>
      <c r="AR213" s="175" t="s">
        <v>80</v>
      </c>
      <c r="AT213" s="176" t="s">
        <v>71</v>
      </c>
      <c r="AU213" s="176" t="s">
        <v>80</v>
      </c>
      <c r="AY213" s="175" t="s">
        <v>169</v>
      </c>
      <c r="BK213" s="177">
        <f>SUM(BK214:BK215)</f>
        <v>0</v>
      </c>
    </row>
    <row r="214" spans="1:65" s="2" customFormat="1" ht="24.2" customHeight="1">
      <c r="A214" s="36"/>
      <c r="B214" s="37"/>
      <c r="C214" s="180" t="s">
        <v>630</v>
      </c>
      <c r="D214" s="180" t="s">
        <v>171</v>
      </c>
      <c r="E214" s="181" t="s">
        <v>3876</v>
      </c>
      <c r="F214" s="182" t="s">
        <v>3877</v>
      </c>
      <c r="G214" s="183" t="s">
        <v>185</v>
      </c>
      <c r="H214" s="184">
        <v>41.6</v>
      </c>
      <c r="I214" s="185"/>
      <c r="J214" s="186">
        <f>ROUND(I214*H214,2)</f>
        <v>0</v>
      </c>
      <c r="K214" s="182" t="s">
        <v>19</v>
      </c>
      <c r="L214" s="41"/>
      <c r="M214" s="187" t="s">
        <v>19</v>
      </c>
      <c r="N214" s="188" t="s">
        <v>44</v>
      </c>
      <c r="O214" s="66"/>
      <c r="P214" s="189">
        <f>O214*H214</f>
        <v>0</v>
      </c>
      <c r="Q214" s="189">
        <v>0.1837</v>
      </c>
      <c r="R214" s="189">
        <f>Q214*H214</f>
        <v>7.6419200000000007</v>
      </c>
      <c r="S214" s="189">
        <v>0</v>
      </c>
      <c r="T214" s="190">
        <f>S214*H214</f>
        <v>0</v>
      </c>
      <c r="U214" s="36"/>
      <c r="V214" s="36"/>
      <c r="W214" s="36"/>
      <c r="X214" s="36"/>
      <c r="Y214" s="36"/>
      <c r="Z214" s="36"/>
      <c r="AA214" s="36"/>
      <c r="AB214" s="36"/>
      <c r="AC214" s="36"/>
      <c r="AD214" s="36"/>
      <c r="AE214" s="36"/>
      <c r="AR214" s="191" t="s">
        <v>176</v>
      </c>
      <c r="AT214" s="191" t="s">
        <v>171</v>
      </c>
      <c r="AU214" s="191" t="s">
        <v>88</v>
      </c>
      <c r="AY214" s="19" t="s">
        <v>169</v>
      </c>
      <c r="BE214" s="192">
        <f>IF(N214="základní",J214,0)</f>
        <v>0</v>
      </c>
      <c r="BF214" s="192">
        <f>IF(N214="snížená",J214,0)</f>
        <v>0</v>
      </c>
      <c r="BG214" s="192">
        <f>IF(N214="zákl. přenesená",J214,0)</f>
        <v>0</v>
      </c>
      <c r="BH214" s="192">
        <f>IF(N214="sníž. přenesená",J214,0)</f>
        <v>0</v>
      </c>
      <c r="BI214" s="192">
        <f>IF(N214="nulová",J214,0)</f>
        <v>0</v>
      </c>
      <c r="BJ214" s="19" t="s">
        <v>88</v>
      </c>
      <c r="BK214" s="192">
        <f>ROUND(I214*H214,2)</f>
        <v>0</v>
      </c>
      <c r="BL214" s="19" t="s">
        <v>176</v>
      </c>
      <c r="BM214" s="191" t="s">
        <v>3878</v>
      </c>
    </row>
    <row r="215" spans="1:65" s="13" customFormat="1" ht="11.25">
      <c r="B215" s="198"/>
      <c r="C215" s="199"/>
      <c r="D215" s="193" t="s">
        <v>188</v>
      </c>
      <c r="E215" s="200" t="s">
        <v>19</v>
      </c>
      <c r="F215" s="201" t="s">
        <v>3762</v>
      </c>
      <c r="G215" s="199"/>
      <c r="H215" s="202">
        <v>41.6</v>
      </c>
      <c r="I215" s="203"/>
      <c r="J215" s="199"/>
      <c r="K215" s="199"/>
      <c r="L215" s="204"/>
      <c r="M215" s="205"/>
      <c r="N215" s="206"/>
      <c r="O215" s="206"/>
      <c r="P215" s="206"/>
      <c r="Q215" s="206"/>
      <c r="R215" s="206"/>
      <c r="S215" s="206"/>
      <c r="T215" s="207"/>
      <c r="AT215" s="208" t="s">
        <v>188</v>
      </c>
      <c r="AU215" s="208" t="s">
        <v>88</v>
      </c>
      <c r="AV215" s="13" t="s">
        <v>88</v>
      </c>
      <c r="AW215" s="13" t="s">
        <v>33</v>
      </c>
      <c r="AX215" s="13" t="s">
        <v>80</v>
      </c>
      <c r="AY215" s="208" t="s">
        <v>169</v>
      </c>
    </row>
    <row r="216" spans="1:65" s="12" customFormat="1" ht="22.9" customHeight="1">
      <c r="B216" s="164"/>
      <c r="C216" s="165"/>
      <c r="D216" s="166" t="s">
        <v>71</v>
      </c>
      <c r="E216" s="178" t="s">
        <v>209</v>
      </c>
      <c r="F216" s="178" t="s">
        <v>3879</v>
      </c>
      <c r="G216" s="165"/>
      <c r="H216" s="165"/>
      <c r="I216" s="168"/>
      <c r="J216" s="179">
        <f>BK216</f>
        <v>0</v>
      </c>
      <c r="K216" s="165"/>
      <c r="L216" s="170"/>
      <c r="M216" s="171"/>
      <c r="N216" s="172"/>
      <c r="O216" s="172"/>
      <c r="P216" s="173">
        <f>SUM(P217:P226)</f>
        <v>0</v>
      </c>
      <c r="Q216" s="172"/>
      <c r="R216" s="173">
        <f>SUM(R217:R226)</f>
        <v>26.551489999999994</v>
      </c>
      <c r="S216" s="172"/>
      <c r="T216" s="174">
        <f>SUM(T217:T226)</f>
        <v>0</v>
      </c>
      <c r="AR216" s="175" t="s">
        <v>80</v>
      </c>
      <c r="AT216" s="176" t="s">
        <v>71</v>
      </c>
      <c r="AU216" s="176" t="s">
        <v>80</v>
      </c>
      <c r="AY216" s="175" t="s">
        <v>169</v>
      </c>
      <c r="BK216" s="177">
        <f>SUM(BK217:BK226)</f>
        <v>0</v>
      </c>
    </row>
    <row r="217" spans="1:65" s="2" customFormat="1" ht="24.2" customHeight="1">
      <c r="A217" s="36"/>
      <c r="B217" s="37"/>
      <c r="C217" s="180" t="s">
        <v>635</v>
      </c>
      <c r="D217" s="180" t="s">
        <v>171</v>
      </c>
      <c r="E217" s="181" t="s">
        <v>3880</v>
      </c>
      <c r="F217" s="182" t="s">
        <v>3881</v>
      </c>
      <c r="G217" s="183" t="s">
        <v>174</v>
      </c>
      <c r="H217" s="184">
        <v>21</v>
      </c>
      <c r="I217" s="185"/>
      <c r="J217" s="186">
        <f>ROUND(I217*H217,2)</f>
        <v>0</v>
      </c>
      <c r="K217" s="182" t="s">
        <v>175</v>
      </c>
      <c r="L217" s="41"/>
      <c r="M217" s="187" t="s">
        <v>19</v>
      </c>
      <c r="N217" s="188" t="s">
        <v>44</v>
      </c>
      <c r="O217" s="66"/>
      <c r="P217" s="189">
        <f>O217*H217</f>
        <v>0</v>
      </c>
      <c r="Q217" s="189">
        <v>1.0189999999999999E-2</v>
      </c>
      <c r="R217" s="189">
        <f>Q217*H217</f>
        <v>0.21398999999999999</v>
      </c>
      <c r="S217" s="189">
        <v>0</v>
      </c>
      <c r="T217" s="190">
        <f>S217*H217</f>
        <v>0</v>
      </c>
      <c r="U217" s="36"/>
      <c r="V217" s="36"/>
      <c r="W217" s="36"/>
      <c r="X217" s="36"/>
      <c r="Y217" s="36"/>
      <c r="Z217" s="36"/>
      <c r="AA217" s="36"/>
      <c r="AB217" s="36"/>
      <c r="AC217" s="36"/>
      <c r="AD217" s="36"/>
      <c r="AE217" s="36"/>
      <c r="AR217" s="191" t="s">
        <v>176</v>
      </c>
      <c r="AT217" s="191" t="s">
        <v>171</v>
      </c>
      <c r="AU217" s="191" t="s">
        <v>88</v>
      </c>
      <c r="AY217" s="19" t="s">
        <v>169</v>
      </c>
      <c r="BE217" s="192">
        <f>IF(N217="základní",J217,0)</f>
        <v>0</v>
      </c>
      <c r="BF217" s="192">
        <f>IF(N217="snížená",J217,0)</f>
        <v>0</v>
      </c>
      <c r="BG217" s="192">
        <f>IF(N217="zákl. přenesená",J217,0)</f>
        <v>0</v>
      </c>
      <c r="BH217" s="192">
        <f>IF(N217="sníž. přenesená",J217,0)</f>
        <v>0</v>
      </c>
      <c r="BI217" s="192">
        <f>IF(N217="nulová",J217,0)</f>
        <v>0</v>
      </c>
      <c r="BJ217" s="19" t="s">
        <v>88</v>
      </c>
      <c r="BK217" s="192">
        <f>ROUND(I217*H217,2)</f>
        <v>0</v>
      </c>
      <c r="BL217" s="19" t="s">
        <v>176</v>
      </c>
      <c r="BM217" s="191" t="s">
        <v>3882</v>
      </c>
    </row>
    <row r="218" spans="1:65" s="2" customFormat="1" ht="48.75">
      <c r="A218" s="36"/>
      <c r="B218" s="37"/>
      <c r="C218" s="38"/>
      <c r="D218" s="193" t="s">
        <v>178</v>
      </c>
      <c r="E218" s="38"/>
      <c r="F218" s="194" t="s">
        <v>3883</v>
      </c>
      <c r="G218" s="38"/>
      <c r="H218" s="38"/>
      <c r="I218" s="195"/>
      <c r="J218" s="38"/>
      <c r="K218" s="38"/>
      <c r="L218" s="41"/>
      <c r="M218" s="196"/>
      <c r="N218" s="197"/>
      <c r="O218" s="66"/>
      <c r="P218" s="66"/>
      <c r="Q218" s="66"/>
      <c r="R218" s="66"/>
      <c r="S218" s="66"/>
      <c r="T218" s="67"/>
      <c r="U218" s="36"/>
      <c r="V218" s="36"/>
      <c r="W218" s="36"/>
      <c r="X218" s="36"/>
      <c r="Y218" s="36"/>
      <c r="Z218" s="36"/>
      <c r="AA218" s="36"/>
      <c r="AB218" s="36"/>
      <c r="AC218" s="36"/>
      <c r="AD218" s="36"/>
      <c r="AE218" s="36"/>
      <c r="AT218" s="19" t="s">
        <v>178</v>
      </c>
      <c r="AU218" s="19" t="s">
        <v>88</v>
      </c>
    </row>
    <row r="219" spans="1:65" s="13" customFormat="1" ht="11.25">
      <c r="B219" s="198"/>
      <c r="C219" s="199"/>
      <c r="D219" s="193" t="s">
        <v>188</v>
      </c>
      <c r="E219" s="200" t="s">
        <v>19</v>
      </c>
      <c r="F219" s="201" t="s">
        <v>3884</v>
      </c>
      <c r="G219" s="199"/>
      <c r="H219" s="202">
        <v>21</v>
      </c>
      <c r="I219" s="203"/>
      <c r="J219" s="199"/>
      <c r="K219" s="199"/>
      <c r="L219" s="204"/>
      <c r="M219" s="205"/>
      <c r="N219" s="206"/>
      <c r="O219" s="206"/>
      <c r="P219" s="206"/>
      <c r="Q219" s="206"/>
      <c r="R219" s="206"/>
      <c r="S219" s="206"/>
      <c r="T219" s="207"/>
      <c r="AT219" s="208" t="s">
        <v>188</v>
      </c>
      <c r="AU219" s="208" t="s">
        <v>88</v>
      </c>
      <c r="AV219" s="13" t="s">
        <v>88</v>
      </c>
      <c r="AW219" s="13" t="s">
        <v>33</v>
      </c>
      <c r="AX219" s="13" t="s">
        <v>80</v>
      </c>
      <c r="AY219" s="208" t="s">
        <v>169</v>
      </c>
    </row>
    <row r="220" spans="1:65" s="2" customFormat="1" ht="14.45" customHeight="1">
      <c r="A220" s="36"/>
      <c r="B220" s="37"/>
      <c r="C220" s="235" t="s">
        <v>642</v>
      </c>
      <c r="D220" s="235" t="s">
        <v>456</v>
      </c>
      <c r="E220" s="236" t="s">
        <v>3885</v>
      </c>
      <c r="F220" s="237" t="s">
        <v>3886</v>
      </c>
      <c r="G220" s="238" t="s">
        <v>174</v>
      </c>
      <c r="H220" s="239">
        <v>21</v>
      </c>
      <c r="I220" s="240"/>
      <c r="J220" s="241">
        <f>ROUND(I220*H220,2)</f>
        <v>0</v>
      </c>
      <c r="K220" s="237" t="s">
        <v>175</v>
      </c>
      <c r="L220" s="242"/>
      <c r="M220" s="243" t="s">
        <v>19</v>
      </c>
      <c r="N220" s="244" t="s">
        <v>44</v>
      </c>
      <c r="O220" s="66"/>
      <c r="P220" s="189">
        <f>O220*H220</f>
        <v>0</v>
      </c>
      <c r="Q220" s="189">
        <v>1.0129999999999999</v>
      </c>
      <c r="R220" s="189">
        <f>Q220*H220</f>
        <v>21.272999999999996</v>
      </c>
      <c r="S220" s="189">
        <v>0</v>
      </c>
      <c r="T220" s="190">
        <f>S220*H220</f>
        <v>0</v>
      </c>
      <c r="U220" s="36"/>
      <c r="V220" s="36"/>
      <c r="W220" s="36"/>
      <c r="X220" s="36"/>
      <c r="Y220" s="36"/>
      <c r="Z220" s="36"/>
      <c r="AA220" s="36"/>
      <c r="AB220" s="36"/>
      <c r="AC220" s="36"/>
      <c r="AD220" s="36"/>
      <c r="AE220" s="36"/>
      <c r="AR220" s="191" t="s">
        <v>209</v>
      </c>
      <c r="AT220" s="191" t="s">
        <v>456</v>
      </c>
      <c r="AU220" s="191" t="s">
        <v>88</v>
      </c>
      <c r="AY220" s="19" t="s">
        <v>169</v>
      </c>
      <c r="BE220" s="192">
        <f>IF(N220="základní",J220,0)</f>
        <v>0</v>
      </c>
      <c r="BF220" s="192">
        <f>IF(N220="snížená",J220,0)</f>
        <v>0</v>
      </c>
      <c r="BG220" s="192">
        <f>IF(N220="zákl. přenesená",J220,0)</f>
        <v>0</v>
      </c>
      <c r="BH220" s="192">
        <f>IF(N220="sníž. přenesená",J220,0)</f>
        <v>0</v>
      </c>
      <c r="BI220" s="192">
        <f>IF(N220="nulová",J220,0)</f>
        <v>0</v>
      </c>
      <c r="BJ220" s="19" t="s">
        <v>88</v>
      </c>
      <c r="BK220" s="192">
        <f>ROUND(I220*H220,2)</f>
        <v>0</v>
      </c>
      <c r="BL220" s="19" t="s">
        <v>176</v>
      </c>
      <c r="BM220" s="191" t="s">
        <v>3887</v>
      </c>
    </row>
    <row r="221" spans="1:65" s="2" customFormat="1" ht="24.2" customHeight="1">
      <c r="A221" s="36"/>
      <c r="B221" s="37"/>
      <c r="C221" s="180" t="s">
        <v>648</v>
      </c>
      <c r="D221" s="180" t="s">
        <v>171</v>
      </c>
      <c r="E221" s="181" t="s">
        <v>3888</v>
      </c>
      <c r="F221" s="182" t="s">
        <v>3889</v>
      </c>
      <c r="G221" s="183" t="s">
        <v>174</v>
      </c>
      <c r="H221" s="184">
        <v>7</v>
      </c>
      <c r="I221" s="185"/>
      <c r="J221" s="186">
        <f>ROUND(I221*H221,2)</f>
        <v>0</v>
      </c>
      <c r="K221" s="182" t="s">
        <v>175</v>
      </c>
      <c r="L221" s="41"/>
      <c r="M221" s="187" t="s">
        <v>19</v>
      </c>
      <c r="N221" s="188" t="s">
        <v>44</v>
      </c>
      <c r="O221" s="66"/>
      <c r="P221" s="189">
        <f>O221*H221</f>
        <v>0</v>
      </c>
      <c r="Q221" s="189">
        <v>1.248E-2</v>
      </c>
      <c r="R221" s="189">
        <f>Q221*H221</f>
        <v>8.7359999999999993E-2</v>
      </c>
      <c r="S221" s="189">
        <v>0</v>
      </c>
      <c r="T221" s="190">
        <f>S221*H221</f>
        <v>0</v>
      </c>
      <c r="U221" s="36"/>
      <c r="V221" s="36"/>
      <c r="W221" s="36"/>
      <c r="X221" s="36"/>
      <c r="Y221" s="36"/>
      <c r="Z221" s="36"/>
      <c r="AA221" s="36"/>
      <c r="AB221" s="36"/>
      <c r="AC221" s="36"/>
      <c r="AD221" s="36"/>
      <c r="AE221" s="36"/>
      <c r="AR221" s="191" t="s">
        <v>176</v>
      </c>
      <c r="AT221" s="191" t="s">
        <v>171</v>
      </c>
      <c r="AU221" s="191" t="s">
        <v>88</v>
      </c>
      <c r="AY221" s="19" t="s">
        <v>169</v>
      </c>
      <c r="BE221" s="192">
        <f>IF(N221="základní",J221,0)</f>
        <v>0</v>
      </c>
      <c r="BF221" s="192">
        <f>IF(N221="snížená",J221,0)</f>
        <v>0</v>
      </c>
      <c r="BG221" s="192">
        <f>IF(N221="zákl. přenesená",J221,0)</f>
        <v>0</v>
      </c>
      <c r="BH221" s="192">
        <f>IF(N221="sníž. přenesená",J221,0)</f>
        <v>0</v>
      </c>
      <c r="BI221" s="192">
        <f>IF(N221="nulová",J221,0)</f>
        <v>0</v>
      </c>
      <c r="BJ221" s="19" t="s">
        <v>88</v>
      </c>
      <c r="BK221" s="192">
        <f>ROUND(I221*H221,2)</f>
        <v>0</v>
      </c>
      <c r="BL221" s="19" t="s">
        <v>176</v>
      </c>
      <c r="BM221" s="191" t="s">
        <v>3890</v>
      </c>
    </row>
    <row r="222" spans="1:65" s="2" customFormat="1" ht="48.75">
      <c r="A222" s="36"/>
      <c r="B222" s="37"/>
      <c r="C222" s="38"/>
      <c r="D222" s="193" t="s">
        <v>178</v>
      </c>
      <c r="E222" s="38"/>
      <c r="F222" s="194" t="s">
        <v>3883</v>
      </c>
      <c r="G222" s="38"/>
      <c r="H222" s="38"/>
      <c r="I222" s="195"/>
      <c r="J222" s="38"/>
      <c r="K222" s="38"/>
      <c r="L222" s="41"/>
      <c r="M222" s="196"/>
      <c r="N222" s="197"/>
      <c r="O222" s="66"/>
      <c r="P222" s="66"/>
      <c r="Q222" s="66"/>
      <c r="R222" s="66"/>
      <c r="S222" s="66"/>
      <c r="T222" s="67"/>
      <c r="U222" s="36"/>
      <c r="V222" s="36"/>
      <c r="W222" s="36"/>
      <c r="X222" s="36"/>
      <c r="Y222" s="36"/>
      <c r="Z222" s="36"/>
      <c r="AA222" s="36"/>
      <c r="AB222" s="36"/>
      <c r="AC222" s="36"/>
      <c r="AD222" s="36"/>
      <c r="AE222" s="36"/>
      <c r="AT222" s="19" t="s">
        <v>178</v>
      </c>
      <c r="AU222" s="19" t="s">
        <v>88</v>
      </c>
    </row>
    <row r="223" spans="1:65" s="2" customFormat="1" ht="24.2" customHeight="1">
      <c r="A223" s="36"/>
      <c r="B223" s="37"/>
      <c r="C223" s="235" t="s">
        <v>652</v>
      </c>
      <c r="D223" s="235" t="s">
        <v>456</v>
      </c>
      <c r="E223" s="236" t="s">
        <v>3891</v>
      </c>
      <c r="F223" s="237" t="s">
        <v>3892</v>
      </c>
      <c r="G223" s="238" t="s">
        <v>174</v>
      </c>
      <c r="H223" s="239">
        <v>7</v>
      </c>
      <c r="I223" s="240"/>
      <c r="J223" s="241">
        <f>ROUND(I223*H223,2)</f>
        <v>0</v>
      </c>
      <c r="K223" s="237" t="s">
        <v>175</v>
      </c>
      <c r="L223" s="242"/>
      <c r="M223" s="243" t="s">
        <v>19</v>
      </c>
      <c r="N223" s="244" t="s">
        <v>44</v>
      </c>
      <c r="O223" s="66"/>
      <c r="P223" s="189">
        <f>O223*H223</f>
        <v>0</v>
      </c>
      <c r="Q223" s="189">
        <v>0.54800000000000004</v>
      </c>
      <c r="R223" s="189">
        <f>Q223*H223</f>
        <v>3.8360000000000003</v>
      </c>
      <c r="S223" s="189">
        <v>0</v>
      </c>
      <c r="T223" s="190">
        <f>S223*H223</f>
        <v>0</v>
      </c>
      <c r="U223" s="36"/>
      <c r="V223" s="36"/>
      <c r="W223" s="36"/>
      <c r="X223" s="36"/>
      <c r="Y223" s="36"/>
      <c r="Z223" s="36"/>
      <c r="AA223" s="36"/>
      <c r="AB223" s="36"/>
      <c r="AC223" s="36"/>
      <c r="AD223" s="36"/>
      <c r="AE223" s="36"/>
      <c r="AR223" s="191" t="s">
        <v>209</v>
      </c>
      <c r="AT223" s="191" t="s">
        <v>456</v>
      </c>
      <c r="AU223" s="191" t="s">
        <v>88</v>
      </c>
      <c r="AY223" s="19" t="s">
        <v>169</v>
      </c>
      <c r="BE223" s="192">
        <f>IF(N223="základní",J223,0)</f>
        <v>0</v>
      </c>
      <c r="BF223" s="192">
        <f>IF(N223="snížená",J223,0)</f>
        <v>0</v>
      </c>
      <c r="BG223" s="192">
        <f>IF(N223="zákl. přenesená",J223,0)</f>
        <v>0</v>
      </c>
      <c r="BH223" s="192">
        <f>IF(N223="sníž. přenesená",J223,0)</f>
        <v>0</v>
      </c>
      <c r="BI223" s="192">
        <f>IF(N223="nulová",J223,0)</f>
        <v>0</v>
      </c>
      <c r="BJ223" s="19" t="s">
        <v>88</v>
      </c>
      <c r="BK223" s="192">
        <f>ROUND(I223*H223,2)</f>
        <v>0</v>
      </c>
      <c r="BL223" s="19" t="s">
        <v>176</v>
      </c>
      <c r="BM223" s="191" t="s">
        <v>3893</v>
      </c>
    </row>
    <row r="224" spans="1:65" s="2" customFormat="1" ht="24.2" customHeight="1">
      <c r="A224" s="36"/>
      <c r="B224" s="37"/>
      <c r="C224" s="180" t="s">
        <v>657</v>
      </c>
      <c r="D224" s="180" t="s">
        <v>171</v>
      </c>
      <c r="E224" s="181" t="s">
        <v>3894</v>
      </c>
      <c r="F224" s="182" t="s">
        <v>3895</v>
      </c>
      <c r="G224" s="183" t="s">
        <v>174</v>
      </c>
      <c r="H224" s="184">
        <v>7</v>
      </c>
      <c r="I224" s="185"/>
      <c r="J224" s="186">
        <f>ROUND(I224*H224,2)</f>
        <v>0</v>
      </c>
      <c r="K224" s="182" t="s">
        <v>175</v>
      </c>
      <c r="L224" s="41"/>
      <c r="M224" s="187" t="s">
        <v>19</v>
      </c>
      <c r="N224" s="188" t="s">
        <v>44</v>
      </c>
      <c r="O224" s="66"/>
      <c r="P224" s="189">
        <f>O224*H224</f>
        <v>0</v>
      </c>
      <c r="Q224" s="189">
        <v>7.0200000000000002E-3</v>
      </c>
      <c r="R224" s="189">
        <f>Q224*H224</f>
        <v>4.9140000000000003E-2</v>
      </c>
      <c r="S224" s="189">
        <v>0</v>
      </c>
      <c r="T224" s="190">
        <f>S224*H224</f>
        <v>0</v>
      </c>
      <c r="U224" s="36"/>
      <c r="V224" s="36"/>
      <c r="W224" s="36"/>
      <c r="X224" s="36"/>
      <c r="Y224" s="36"/>
      <c r="Z224" s="36"/>
      <c r="AA224" s="36"/>
      <c r="AB224" s="36"/>
      <c r="AC224" s="36"/>
      <c r="AD224" s="36"/>
      <c r="AE224" s="36"/>
      <c r="AR224" s="191" t="s">
        <v>176</v>
      </c>
      <c r="AT224" s="191" t="s">
        <v>171</v>
      </c>
      <c r="AU224" s="191" t="s">
        <v>88</v>
      </c>
      <c r="AY224" s="19" t="s">
        <v>169</v>
      </c>
      <c r="BE224" s="192">
        <f>IF(N224="základní",J224,0)</f>
        <v>0</v>
      </c>
      <c r="BF224" s="192">
        <f>IF(N224="snížená",J224,0)</f>
        <v>0</v>
      </c>
      <c r="BG224" s="192">
        <f>IF(N224="zákl. přenesená",J224,0)</f>
        <v>0</v>
      </c>
      <c r="BH224" s="192">
        <f>IF(N224="sníž. přenesená",J224,0)</f>
        <v>0</v>
      </c>
      <c r="BI224" s="192">
        <f>IF(N224="nulová",J224,0)</f>
        <v>0</v>
      </c>
      <c r="BJ224" s="19" t="s">
        <v>88</v>
      </c>
      <c r="BK224" s="192">
        <f>ROUND(I224*H224,2)</f>
        <v>0</v>
      </c>
      <c r="BL224" s="19" t="s">
        <v>176</v>
      </c>
      <c r="BM224" s="191" t="s">
        <v>3896</v>
      </c>
    </row>
    <row r="225" spans="1:65" s="2" customFormat="1" ht="39">
      <c r="A225" s="36"/>
      <c r="B225" s="37"/>
      <c r="C225" s="38"/>
      <c r="D225" s="193" t="s">
        <v>178</v>
      </c>
      <c r="E225" s="38"/>
      <c r="F225" s="194" t="s">
        <v>3897</v>
      </c>
      <c r="G225" s="38"/>
      <c r="H225" s="38"/>
      <c r="I225" s="195"/>
      <c r="J225" s="38"/>
      <c r="K225" s="38"/>
      <c r="L225" s="41"/>
      <c r="M225" s="196"/>
      <c r="N225" s="197"/>
      <c r="O225" s="66"/>
      <c r="P225" s="66"/>
      <c r="Q225" s="66"/>
      <c r="R225" s="66"/>
      <c r="S225" s="66"/>
      <c r="T225" s="67"/>
      <c r="U225" s="36"/>
      <c r="V225" s="36"/>
      <c r="W225" s="36"/>
      <c r="X225" s="36"/>
      <c r="Y225" s="36"/>
      <c r="Z225" s="36"/>
      <c r="AA225" s="36"/>
      <c r="AB225" s="36"/>
      <c r="AC225" s="36"/>
      <c r="AD225" s="36"/>
      <c r="AE225" s="36"/>
      <c r="AT225" s="19" t="s">
        <v>178</v>
      </c>
      <c r="AU225" s="19" t="s">
        <v>88</v>
      </c>
    </row>
    <row r="226" spans="1:65" s="2" customFormat="1" ht="24.2" customHeight="1">
      <c r="A226" s="36"/>
      <c r="B226" s="37"/>
      <c r="C226" s="235" t="s">
        <v>663</v>
      </c>
      <c r="D226" s="235" t="s">
        <v>456</v>
      </c>
      <c r="E226" s="236" t="s">
        <v>3898</v>
      </c>
      <c r="F226" s="237" t="s">
        <v>3899</v>
      </c>
      <c r="G226" s="238" t="s">
        <v>174</v>
      </c>
      <c r="H226" s="239">
        <v>7</v>
      </c>
      <c r="I226" s="240"/>
      <c r="J226" s="241">
        <f>ROUND(I226*H226,2)</f>
        <v>0</v>
      </c>
      <c r="K226" s="237" t="s">
        <v>19</v>
      </c>
      <c r="L226" s="242"/>
      <c r="M226" s="243" t="s">
        <v>19</v>
      </c>
      <c r="N226" s="244" t="s">
        <v>44</v>
      </c>
      <c r="O226" s="66"/>
      <c r="P226" s="189">
        <f>O226*H226</f>
        <v>0</v>
      </c>
      <c r="Q226" s="189">
        <v>0.156</v>
      </c>
      <c r="R226" s="189">
        <f>Q226*H226</f>
        <v>1.0920000000000001</v>
      </c>
      <c r="S226" s="189">
        <v>0</v>
      </c>
      <c r="T226" s="190">
        <f>S226*H226</f>
        <v>0</v>
      </c>
      <c r="U226" s="36"/>
      <c r="V226" s="36"/>
      <c r="W226" s="36"/>
      <c r="X226" s="36"/>
      <c r="Y226" s="36"/>
      <c r="Z226" s="36"/>
      <c r="AA226" s="36"/>
      <c r="AB226" s="36"/>
      <c r="AC226" s="36"/>
      <c r="AD226" s="36"/>
      <c r="AE226" s="36"/>
      <c r="AR226" s="191" t="s">
        <v>209</v>
      </c>
      <c r="AT226" s="191" t="s">
        <v>456</v>
      </c>
      <c r="AU226" s="191" t="s">
        <v>88</v>
      </c>
      <c r="AY226" s="19" t="s">
        <v>169</v>
      </c>
      <c r="BE226" s="192">
        <f>IF(N226="základní",J226,0)</f>
        <v>0</v>
      </c>
      <c r="BF226" s="192">
        <f>IF(N226="snížená",J226,0)</f>
        <v>0</v>
      </c>
      <c r="BG226" s="192">
        <f>IF(N226="zákl. přenesená",J226,0)</f>
        <v>0</v>
      </c>
      <c r="BH226" s="192">
        <f>IF(N226="sníž. přenesená",J226,0)</f>
        <v>0</v>
      </c>
      <c r="BI226" s="192">
        <f>IF(N226="nulová",J226,0)</f>
        <v>0</v>
      </c>
      <c r="BJ226" s="19" t="s">
        <v>88</v>
      </c>
      <c r="BK226" s="192">
        <f>ROUND(I226*H226,2)</f>
        <v>0</v>
      </c>
      <c r="BL226" s="19" t="s">
        <v>176</v>
      </c>
      <c r="BM226" s="191" t="s">
        <v>3900</v>
      </c>
    </row>
    <row r="227" spans="1:65" s="12" customFormat="1" ht="22.9" customHeight="1">
      <c r="B227" s="164"/>
      <c r="C227" s="165"/>
      <c r="D227" s="166" t="s">
        <v>71</v>
      </c>
      <c r="E227" s="178" t="s">
        <v>214</v>
      </c>
      <c r="F227" s="178" t="s">
        <v>1060</v>
      </c>
      <c r="G227" s="165"/>
      <c r="H227" s="165"/>
      <c r="I227" s="168"/>
      <c r="J227" s="179">
        <f>BK227</f>
        <v>0</v>
      </c>
      <c r="K227" s="165"/>
      <c r="L227" s="170"/>
      <c r="M227" s="171"/>
      <c r="N227" s="172"/>
      <c r="O227" s="172"/>
      <c r="P227" s="173">
        <f>SUM(P228:P292)</f>
        <v>0</v>
      </c>
      <c r="Q227" s="172"/>
      <c r="R227" s="173">
        <f>SUM(R228:R292)</f>
        <v>136.14960196999999</v>
      </c>
      <c r="S227" s="172"/>
      <c r="T227" s="174">
        <f>SUM(T228:T292)</f>
        <v>0</v>
      </c>
      <c r="AR227" s="175" t="s">
        <v>80</v>
      </c>
      <c r="AT227" s="176" t="s">
        <v>71</v>
      </c>
      <c r="AU227" s="176" t="s">
        <v>80</v>
      </c>
      <c r="AY227" s="175" t="s">
        <v>169</v>
      </c>
      <c r="BK227" s="177">
        <f>SUM(BK228:BK292)</f>
        <v>0</v>
      </c>
    </row>
    <row r="228" spans="1:65" s="2" customFormat="1" ht="24.2" customHeight="1">
      <c r="A228" s="36"/>
      <c r="B228" s="37"/>
      <c r="C228" s="180" t="s">
        <v>670</v>
      </c>
      <c r="D228" s="180" t="s">
        <v>171</v>
      </c>
      <c r="E228" s="181" t="s">
        <v>3901</v>
      </c>
      <c r="F228" s="182" t="s">
        <v>3902</v>
      </c>
      <c r="G228" s="183" t="s">
        <v>174</v>
      </c>
      <c r="H228" s="184">
        <v>4</v>
      </c>
      <c r="I228" s="185"/>
      <c r="J228" s="186">
        <f>ROUND(I228*H228,2)</f>
        <v>0</v>
      </c>
      <c r="K228" s="182" t="s">
        <v>175</v>
      </c>
      <c r="L228" s="41"/>
      <c r="M228" s="187" t="s">
        <v>19</v>
      </c>
      <c r="N228" s="188" t="s">
        <v>44</v>
      </c>
      <c r="O228" s="66"/>
      <c r="P228" s="189">
        <f>O228*H228</f>
        <v>0</v>
      </c>
      <c r="Q228" s="189">
        <v>6.9999999999999999E-4</v>
      </c>
      <c r="R228" s="189">
        <f>Q228*H228</f>
        <v>2.8E-3</v>
      </c>
      <c r="S228" s="189">
        <v>0</v>
      </c>
      <c r="T228" s="190">
        <f>S228*H228</f>
        <v>0</v>
      </c>
      <c r="U228" s="36"/>
      <c r="V228" s="36"/>
      <c r="W228" s="36"/>
      <c r="X228" s="36"/>
      <c r="Y228" s="36"/>
      <c r="Z228" s="36"/>
      <c r="AA228" s="36"/>
      <c r="AB228" s="36"/>
      <c r="AC228" s="36"/>
      <c r="AD228" s="36"/>
      <c r="AE228" s="36"/>
      <c r="AR228" s="191" t="s">
        <v>176</v>
      </c>
      <c r="AT228" s="191" t="s">
        <v>171</v>
      </c>
      <c r="AU228" s="191" t="s">
        <v>88</v>
      </c>
      <c r="AY228" s="19" t="s">
        <v>169</v>
      </c>
      <c r="BE228" s="192">
        <f>IF(N228="základní",J228,0)</f>
        <v>0</v>
      </c>
      <c r="BF228" s="192">
        <f>IF(N228="snížená",J228,0)</f>
        <v>0</v>
      </c>
      <c r="BG228" s="192">
        <f>IF(N228="zákl. přenesená",J228,0)</f>
        <v>0</v>
      </c>
      <c r="BH228" s="192">
        <f>IF(N228="sníž. přenesená",J228,0)</f>
        <v>0</v>
      </c>
      <c r="BI228" s="192">
        <f>IF(N228="nulová",J228,0)</f>
        <v>0</v>
      </c>
      <c r="BJ228" s="19" t="s">
        <v>88</v>
      </c>
      <c r="BK228" s="192">
        <f>ROUND(I228*H228,2)</f>
        <v>0</v>
      </c>
      <c r="BL228" s="19" t="s">
        <v>176</v>
      </c>
      <c r="BM228" s="191" t="s">
        <v>3903</v>
      </c>
    </row>
    <row r="229" spans="1:65" s="2" customFormat="1" ht="195">
      <c r="A229" s="36"/>
      <c r="B229" s="37"/>
      <c r="C229" s="38"/>
      <c r="D229" s="193" t="s">
        <v>178</v>
      </c>
      <c r="E229" s="38"/>
      <c r="F229" s="194" t="s">
        <v>3904</v>
      </c>
      <c r="G229" s="38"/>
      <c r="H229" s="38"/>
      <c r="I229" s="195"/>
      <c r="J229" s="38"/>
      <c r="K229" s="38"/>
      <c r="L229" s="41"/>
      <c r="M229" s="196"/>
      <c r="N229" s="197"/>
      <c r="O229" s="66"/>
      <c r="P229" s="66"/>
      <c r="Q229" s="66"/>
      <c r="R229" s="66"/>
      <c r="S229" s="66"/>
      <c r="T229" s="67"/>
      <c r="U229" s="36"/>
      <c r="V229" s="36"/>
      <c r="W229" s="36"/>
      <c r="X229" s="36"/>
      <c r="Y229" s="36"/>
      <c r="Z229" s="36"/>
      <c r="AA229" s="36"/>
      <c r="AB229" s="36"/>
      <c r="AC229" s="36"/>
      <c r="AD229" s="36"/>
      <c r="AE229" s="36"/>
      <c r="AT229" s="19" t="s">
        <v>178</v>
      </c>
      <c r="AU229" s="19" t="s">
        <v>88</v>
      </c>
    </row>
    <row r="230" spans="1:65" s="2" customFormat="1" ht="24.2" customHeight="1">
      <c r="A230" s="36"/>
      <c r="B230" s="37"/>
      <c r="C230" s="235" t="s">
        <v>675</v>
      </c>
      <c r="D230" s="235" t="s">
        <v>456</v>
      </c>
      <c r="E230" s="236" t="s">
        <v>3905</v>
      </c>
      <c r="F230" s="237" t="s">
        <v>3906</v>
      </c>
      <c r="G230" s="238" t="s">
        <v>174</v>
      </c>
      <c r="H230" s="239">
        <v>1</v>
      </c>
      <c r="I230" s="240"/>
      <c r="J230" s="241">
        <f>ROUND(I230*H230,2)</f>
        <v>0</v>
      </c>
      <c r="K230" s="237" t="s">
        <v>175</v>
      </c>
      <c r="L230" s="242"/>
      <c r="M230" s="243" t="s">
        <v>19</v>
      </c>
      <c r="N230" s="244" t="s">
        <v>44</v>
      </c>
      <c r="O230" s="66"/>
      <c r="P230" s="189">
        <f>O230*H230</f>
        <v>0</v>
      </c>
      <c r="Q230" s="189">
        <v>1.2999999999999999E-3</v>
      </c>
      <c r="R230" s="189">
        <f>Q230*H230</f>
        <v>1.2999999999999999E-3</v>
      </c>
      <c r="S230" s="189">
        <v>0</v>
      </c>
      <c r="T230" s="190">
        <f>S230*H230</f>
        <v>0</v>
      </c>
      <c r="U230" s="36"/>
      <c r="V230" s="36"/>
      <c r="W230" s="36"/>
      <c r="X230" s="36"/>
      <c r="Y230" s="36"/>
      <c r="Z230" s="36"/>
      <c r="AA230" s="36"/>
      <c r="AB230" s="36"/>
      <c r="AC230" s="36"/>
      <c r="AD230" s="36"/>
      <c r="AE230" s="36"/>
      <c r="AR230" s="191" t="s">
        <v>209</v>
      </c>
      <c r="AT230" s="191" t="s">
        <v>456</v>
      </c>
      <c r="AU230" s="191" t="s">
        <v>88</v>
      </c>
      <c r="AY230" s="19" t="s">
        <v>169</v>
      </c>
      <c r="BE230" s="192">
        <f>IF(N230="základní",J230,0)</f>
        <v>0</v>
      </c>
      <c r="BF230" s="192">
        <f>IF(N230="snížená",J230,0)</f>
        <v>0</v>
      </c>
      <c r="BG230" s="192">
        <f>IF(N230="zákl. přenesená",J230,0)</f>
        <v>0</v>
      </c>
      <c r="BH230" s="192">
        <f>IF(N230="sníž. přenesená",J230,0)</f>
        <v>0</v>
      </c>
      <c r="BI230" s="192">
        <f>IF(N230="nulová",J230,0)</f>
        <v>0</v>
      </c>
      <c r="BJ230" s="19" t="s">
        <v>88</v>
      </c>
      <c r="BK230" s="192">
        <f>ROUND(I230*H230,2)</f>
        <v>0</v>
      </c>
      <c r="BL230" s="19" t="s">
        <v>176</v>
      </c>
      <c r="BM230" s="191" t="s">
        <v>3907</v>
      </c>
    </row>
    <row r="231" spans="1:65" s="2" customFormat="1" ht="24.2" customHeight="1">
      <c r="A231" s="36"/>
      <c r="B231" s="37"/>
      <c r="C231" s="235" t="s">
        <v>682</v>
      </c>
      <c r="D231" s="235" t="s">
        <v>456</v>
      </c>
      <c r="E231" s="236" t="s">
        <v>3908</v>
      </c>
      <c r="F231" s="237" t="s">
        <v>3909</v>
      </c>
      <c r="G231" s="238" t="s">
        <v>174</v>
      </c>
      <c r="H231" s="239">
        <v>2</v>
      </c>
      <c r="I231" s="240"/>
      <c r="J231" s="241">
        <f>ROUND(I231*H231,2)</f>
        <v>0</v>
      </c>
      <c r="K231" s="237" t="s">
        <v>175</v>
      </c>
      <c r="L231" s="242"/>
      <c r="M231" s="243" t="s">
        <v>19</v>
      </c>
      <c r="N231" s="244" t="s">
        <v>44</v>
      </c>
      <c r="O231" s="66"/>
      <c r="P231" s="189">
        <f>O231*H231</f>
        <v>0</v>
      </c>
      <c r="Q231" s="189">
        <v>3.5000000000000001E-3</v>
      </c>
      <c r="R231" s="189">
        <f>Q231*H231</f>
        <v>7.0000000000000001E-3</v>
      </c>
      <c r="S231" s="189">
        <v>0</v>
      </c>
      <c r="T231" s="190">
        <f>S231*H231</f>
        <v>0</v>
      </c>
      <c r="U231" s="36"/>
      <c r="V231" s="36"/>
      <c r="W231" s="36"/>
      <c r="X231" s="36"/>
      <c r="Y231" s="36"/>
      <c r="Z231" s="36"/>
      <c r="AA231" s="36"/>
      <c r="AB231" s="36"/>
      <c r="AC231" s="36"/>
      <c r="AD231" s="36"/>
      <c r="AE231" s="36"/>
      <c r="AR231" s="191" t="s">
        <v>209</v>
      </c>
      <c r="AT231" s="191" t="s">
        <v>456</v>
      </c>
      <c r="AU231" s="191" t="s">
        <v>88</v>
      </c>
      <c r="AY231" s="19" t="s">
        <v>169</v>
      </c>
      <c r="BE231" s="192">
        <f>IF(N231="základní",J231,0)</f>
        <v>0</v>
      </c>
      <c r="BF231" s="192">
        <f>IF(N231="snížená",J231,0)</f>
        <v>0</v>
      </c>
      <c r="BG231" s="192">
        <f>IF(N231="zákl. přenesená",J231,0)</f>
        <v>0</v>
      </c>
      <c r="BH231" s="192">
        <f>IF(N231="sníž. přenesená",J231,0)</f>
        <v>0</v>
      </c>
      <c r="BI231" s="192">
        <f>IF(N231="nulová",J231,0)</f>
        <v>0</v>
      </c>
      <c r="BJ231" s="19" t="s">
        <v>88</v>
      </c>
      <c r="BK231" s="192">
        <f>ROUND(I231*H231,2)</f>
        <v>0</v>
      </c>
      <c r="BL231" s="19" t="s">
        <v>176</v>
      </c>
      <c r="BM231" s="191" t="s">
        <v>3910</v>
      </c>
    </row>
    <row r="232" spans="1:65" s="2" customFormat="1" ht="14.45" customHeight="1">
      <c r="A232" s="36"/>
      <c r="B232" s="37"/>
      <c r="C232" s="235" t="s">
        <v>687</v>
      </c>
      <c r="D232" s="235" t="s">
        <v>456</v>
      </c>
      <c r="E232" s="236" t="s">
        <v>3911</v>
      </c>
      <c r="F232" s="237" t="s">
        <v>3912</v>
      </c>
      <c r="G232" s="238" t="s">
        <v>174</v>
      </c>
      <c r="H232" s="239">
        <v>1</v>
      </c>
      <c r="I232" s="240"/>
      <c r="J232" s="241">
        <f>ROUND(I232*H232,2)</f>
        <v>0</v>
      </c>
      <c r="K232" s="237" t="s">
        <v>175</v>
      </c>
      <c r="L232" s="242"/>
      <c r="M232" s="243" t="s">
        <v>19</v>
      </c>
      <c r="N232" s="244" t="s">
        <v>44</v>
      </c>
      <c r="O232" s="66"/>
      <c r="P232" s="189">
        <f>O232*H232</f>
        <v>0</v>
      </c>
      <c r="Q232" s="189">
        <v>8.9999999999999998E-4</v>
      </c>
      <c r="R232" s="189">
        <f>Q232*H232</f>
        <v>8.9999999999999998E-4</v>
      </c>
      <c r="S232" s="189">
        <v>0</v>
      </c>
      <c r="T232" s="190">
        <f>S232*H232</f>
        <v>0</v>
      </c>
      <c r="U232" s="36"/>
      <c r="V232" s="36"/>
      <c r="W232" s="36"/>
      <c r="X232" s="36"/>
      <c r="Y232" s="36"/>
      <c r="Z232" s="36"/>
      <c r="AA232" s="36"/>
      <c r="AB232" s="36"/>
      <c r="AC232" s="36"/>
      <c r="AD232" s="36"/>
      <c r="AE232" s="36"/>
      <c r="AR232" s="191" t="s">
        <v>209</v>
      </c>
      <c r="AT232" s="191" t="s">
        <v>456</v>
      </c>
      <c r="AU232" s="191" t="s">
        <v>88</v>
      </c>
      <c r="AY232" s="19" t="s">
        <v>169</v>
      </c>
      <c r="BE232" s="192">
        <f>IF(N232="základní",J232,0)</f>
        <v>0</v>
      </c>
      <c r="BF232" s="192">
        <f>IF(N232="snížená",J232,0)</f>
        <v>0</v>
      </c>
      <c r="BG232" s="192">
        <f>IF(N232="zákl. přenesená",J232,0)</f>
        <v>0</v>
      </c>
      <c r="BH232" s="192">
        <f>IF(N232="sníž. přenesená",J232,0)</f>
        <v>0</v>
      </c>
      <c r="BI232" s="192">
        <f>IF(N232="nulová",J232,0)</f>
        <v>0</v>
      </c>
      <c r="BJ232" s="19" t="s">
        <v>88</v>
      </c>
      <c r="BK232" s="192">
        <f>ROUND(I232*H232,2)</f>
        <v>0</v>
      </c>
      <c r="BL232" s="19" t="s">
        <v>176</v>
      </c>
      <c r="BM232" s="191" t="s">
        <v>3913</v>
      </c>
    </row>
    <row r="233" spans="1:65" s="2" customFormat="1" ht="24.2" customHeight="1">
      <c r="A233" s="36"/>
      <c r="B233" s="37"/>
      <c r="C233" s="180" t="s">
        <v>691</v>
      </c>
      <c r="D233" s="180" t="s">
        <v>171</v>
      </c>
      <c r="E233" s="181" t="s">
        <v>3914</v>
      </c>
      <c r="F233" s="182" t="s">
        <v>3915</v>
      </c>
      <c r="G233" s="183" t="s">
        <v>174</v>
      </c>
      <c r="H233" s="184">
        <v>3</v>
      </c>
      <c r="I233" s="185"/>
      <c r="J233" s="186">
        <f>ROUND(I233*H233,2)</f>
        <v>0</v>
      </c>
      <c r="K233" s="182" t="s">
        <v>175</v>
      </c>
      <c r="L233" s="41"/>
      <c r="M233" s="187" t="s">
        <v>19</v>
      </c>
      <c r="N233" s="188" t="s">
        <v>44</v>
      </c>
      <c r="O233" s="66"/>
      <c r="P233" s="189">
        <f>O233*H233</f>
        <v>0</v>
      </c>
      <c r="Q233" s="189">
        <v>0.11241</v>
      </c>
      <c r="R233" s="189">
        <f>Q233*H233</f>
        <v>0.33722999999999997</v>
      </c>
      <c r="S233" s="189">
        <v>0</v>
      </c>
      <c r="T233" s="190">
        <f>S233*H233</f>
        <v>0</v>
      </c>
      <c r="U233" s="36"/>
      <c r="V233" s="36"/>
      <c r="W233" s="36"/>
      <c r="X233" s="36"/>
      <c r="Y233" s="36"/>
      <c r="Z233" s="36"/>
      <c r="AA233" s="36"/>
      <c r="AB233" s="36"/>
      <c r="AC233" s="36"/>
      <c r="AD233" s="36"/>
      <c r="AE233" s="36"/>
      <c r="AR233" s="191" t="s">
        <v>176</v>
      </c>
      <c r="AT233" s="191" t="s">
        <v>171</v>
      </c>
      <c r="AU233" s="191" t="s">
        <v>88</v>
      </c>
      <c r="AY233" s="19" t="s">
        <v>169</v>
      </c>
      <c r="BE233" s="192">
        <f>IF(N233="základní",J233,0)</f>
        <v>0</v>
      </c>
      <c r="BF233" s="192">
        <f>IF(N233="snížená",J233,0)</f>
        <v>0</v>
      </c>
      <c r="BG233" s="192">
        <f>IF(N233="zákl. přenesená",J233,0)</f>
        <v>0</v>
      </c>
      <c r="BH233" s="192">
        <f>IF(N233="sníž. přenesená",J233,0)</f>
        <v>0</v>
      </c>
      <c r="BI233" s="192">
        <f>IF(N233="nulová",J233,0)</f>
        <v>0</v>
      </c>
      <c r="BJ233" s="19" t="s">
        <v>88</v>
      </c>
      <c r="BK233" s="192">
        <f>ROUND(I233*H233,2)</f>
        <v>0</v>
      </c>
      <c r="BL233" s="19" t="s">
        <v>176</v>
      </c>
      <c r="BM233" s="191" t="s">
        <v>3916</v>
      </c>
    </row>
    <row r="234" spans="1:65" s="2" customFormat="1" ht="117">
      <c r="A234" s="36"/>
      <c r="B234" s="37"/>
      <c r="C234" s="38"/>
      <c r="D234" s="193" t="s">
        <v>178</v>
      </c>
      <c r="E234" s="38"/>
      <c r="F234" s="194" t="s">
        <v>3917</v>
      </c>
      <c r="G234" s="38"/>
      <c r="H234" s="38"/>
      <c r="I234" s="195"/>
      <c r="J234" s="38"/>
      <c r="K234" s="38"/>
      <c r="L234" s="41"/>
      <c r="M234" s="196"/>
      <c r="N234" s="197"/>
      <c r="O234" s="66"/>
      <c r="P234" s="66"/>
      <c r="Q234" s="66"/>
      <c r="R234" s="66"/>
      <c r="S234" s="66"/>
      <c r="T234" s="67"/>
      <c r="U234" s="36"/>
      <c r="V234" s="36"/>
      <c r="W234" s="36"/>
      <c r="X234" s="36"/>
      <c r="Y234" s="36"/>
      <c r="Z234" s="36"/>
      <c r="AA234" s="36"/>
      <c r="AB234" s="36"/>
      <c r="AC234" s="36"/>
      <c r="AD234" s="36"/>
      <c r="AE234" s="36"/>
      <c r="AT234" s="19" t="s">
        <v>178</v>
      </c>
      <c r="AU234" s="19" t="s">
        <v>88</v>
      </c>
    </row>
    <row r="235" spans="1:65" s="2" customFormat="1" ht="14.45" customHeight="1">
      <c r="A235" s="36"/>
      <c r="B235" s="37"/>
      <c r="C235" s="235" t="s">
        <v>695</v>
      </c>
      <c r="D235" s="235" t="s">
        <v>456</v>
      </c>
      <c r="E235" s="236" t="s">
        <v>3918</v>
      </c>
      <c r="F235" s="237" t="s">
        <v>3919</v>
      </c>
      <c r="G235" s="238" t="s">
        <v>174</v>
      </c>
      <c r="H235" s="239">
        <v>3</v>
      </c>
      <c r="I235" s="240"/>
      <c r="J235" s="241">
        <f>ROUND(I235*H235,2)</f>
        <v>0</v>
      </c>
      <c r="K235" s="237" t="s">
        <v>175</v>
      </c>
      <c r="L235" s="242"/>
      <c r="M235" s="243" t="s">
        <v>19</v>
      </c>
      <c r="N235" s="244" t="s">
        <v>44</v>
      </c>
      <c r="O235" s="66"/>
      <c r="P235" s="189">
        <f>O235*H235</f>
        <v>0</v>
      </c>
      <c r="Q235" s="189">
        <v>6.1000000000000004E-3</v>
      </c>
      <c r="R235" s="189">
        <f>Q235*H235</f>
        <v>1.83E-2</v>
      </c>
      <c r="S235" s="189">
        <v>0</v>
      </c>
      <c r="T235" s="190">
        <f>S235*H235</f>
        <v>0</v>
      </c>
      <c r="U235" s="36"/>
      <c r="V235" s="36"/>
      <c r="W235" s="36"/>
      <c r="X235" s="36"/>
      <c r="Y235" s="36"/>
      <c r="Z235" s="36"/>
      <c r="AA235" s="36"/>
      <c r="AB235" s="36"/>
      <c r="AC235" s="36"/>
      <c r="AD235" s="36"/>
      <c r="AE235" s="36"/>
      <c r="AR235" s="191" t="s">
        <v>209</v>
      </c>
      <c r="AT235" s="191" t="s">
        <v>456</v>
      </c>
      <c r="AU235" s="191" t="s">
        <v>88</v>
      </c>
      <c r="AY235" s="19" t="s">
        <v>169</v>
      </c>
      <c r="BE235" s="192">
        <f>IF(N235="základní",J235,0)</f>
        <v>0</v>
      </c>
      <c r="BF235" s="192">
        <f>IF(N235="snížená",J235,0)</f>
        <v>0</v>
      </c>
      <c r="BG235" s="192">
        <f>IF(N235="zákl. přenesená",J235,0)</f>
        <v>0</v>
      </c>
      <c r="BH235" s="192">
        <f>IF(N235="sníž. přenesená",J235,0)</f>
        <v>0</v>
      </c>
      <c r="BI235" s="192">
        <f>IF(N235="nulová",J235,0)</f>
        <v>0</v>
      </c>
      <c r="BJ235" s="19" t="s">
        <v>88</v>
      </c>
      <c r="BK235" s="192">
        <f>ROUND(I235*H235,2)</f>
        <v>0</v>
      </c>
      <c r="BL235" s="19" t="s">
        <v>176</v>
      </c>
      <c r="BM235" s="191" t="s">
        <v>3920</v>
      </c>
    </row>
    <row r="236" spans="1:65" s="2" customFormat="1" ht="24.2" customHeight="1">
      <c r="A236" s="36"/>
      <c r="B236" s="37"/>
      <c r="C236" s="180" t="s">
        <v>699</v>
      </c>
      <c r="D236" s="180" t="s">
        <v>171</v>
      </c>
      <c r="E236" s="181" t="s">
        <v>3921</v>
      </c>
      <c r="F236" s="182" t="s">
        <v>3922</v>
      </c>
      <c r="G236" s="183" t="s">
        <v>463</v>
      </c>
      <c r="H236" s="184">
        <v>44</v>
      </c>
      <c r="I236" s="185"/>
      <c r="J236" s="186">
        <f>ROUND(I236*H236,2)</f>
        <v>0</v>
      </c>
      <c r="K236" s="182" t="s">
        <v>175</v>
      </c>
      <c r="L236" s="41"/>
      <c r="M236" s="187" t="s">
        <v>19</v>
      </c>
      <c r="N236" s="188" t="s">
        <v>44</v>
      </c>
      <c r="O236" s="66"/>
      <c r="P236" s="189">
        <f>O236*H236</f>
        <v>0</v>
      </c>
      <c r="Q236" s="189">
        <v>2.0000000000000001E-4</v>
      </c>
      <c r="R236" s="189">
        <f>Q236*H236</f>
        <v>8.8000000000000005E-3</v>
      </c>
      <c r="S236" s="189">
        <v>0</v>
      </c>
      <c r="T236" s="190">
        <f>S236*H236</f>
        <v>0</v>
      </c>
      <c r="U236" s="36"/>
      <c r="V236" s="36"/>
      <c r="W236" s="36"/>
      <c r="X236" s="36"/>
      <c r="Y236" s="36"/>
      <c r="Z236" s="36"/>
      <c r="AA236" s="36"/>
      <c r="AB236" s="36"/>
      <c r="AC236" s="36"/>
      <c r="AD236" s="36"/>
      <c r="AE236" s="36"/>
      <c r="AR236" s="191" t="s">
        <v>176</v>
      </c>
      <c r="AT236" s="191" t="s">
        <v>171</v>
      </c>
      <c r="AU236" s="191" t="s">
        <v>88</v>
      </c>
      <c r="AY236" s="19" t="s">
        <v>169</v>
      </c>
      <c r="BE236" s="192">
        <f>IF(N236="základní",J236,0)</f>
        <v>0</v>
      </c>
      <c r="BF236" s="192">
        <f>IF(N236="snížená",J236,0)</f>
        <v>0</v>
      </c>
      <c r="BG236" s="192">
        <f>IF(N236="zákl. přenesená",J236,0)</f>
        <v>0</v>
      </c>
      <c r="BH236" s="192">
        <f>IF(N236="sníž. přenesená",J236,0)</f>
        <v>0</v>
      </c>
      <c r="BI236" s="192">
        <f>IF(N236="nulová",J236,0)</f>
        <v>0</v>
      </c>
      <c r="BJ236" s="19" t="s">
        <v>88</v>
      </c>
      <c r="BK236" s="192">
        <f>ROUND(I236*H236,2)</f>
        <v>0</v>
      </c>
      <c r="BL236" s="19" t="s">
        <v>176</v>
      </c>
      <c r="BM236" s="191" t="s">
        <v>3923</v>
      </c>
    </row>
    <row r="237" spans="1:65" s="2" customFormat="1" ht="146.25">
      <c r="A237" s="36"/>
      <c r="B237" s="37"/>
      <c r="C237" s="38"/>
      <c r="D237" s="193" t="s">
        <v>178</v>
      </c>
      <c r="E237" s="38"/>
      <c r="F237" s="194" t="s">
        <v>3924</v>
      </c>
      <c r="G237" s="38"/>
      <c r="H237" s="38"/>
      <c r="I237" s="195"/>
      <c r="J237" s="38"/>
      <c r="K237" s="38"/>
      <c r="L237" s="41"/>
      <c r="M237" s="196"/>
      <c r="N237" s="197"/>
      <c r="O237" s="66"/>
      <c r="P237" s="66"/>
      <c r="Q237" s="66"/>
      <c r="R237" s="66"/>
      <c r="S237" s="66"/>
      <c r="T237" s="67"/>
      <c r="U237" s="36"/>
      <c r="V237" s="36"/>
      <c r="W237" s="36"/>
      <c r="X237" s="36"/>
      <c r="Y237" s="36"/>
      <c r="Z237" s="36"/>
      <c r="AA237" s="36"/>
      <c r="AB237" s="36"/>
      <c r="AC237" s="36"/>
      <c r="AD237" s="36"/>
      <c r="AE237" s="36"/>
      <c r="AT237" s="19" t="s">
        <v>178</v>
      </c>
      <c r="AU237" s="19" t="s">
        <v>88</v>
      </c>
    </row>
    <row r="238" spans="1:65" s="13" customFormat="1" ht="11.25">
      <c r="B238" s="198"/>
      <c r="C238" s="199"/>
      <c r="D238" s="193" t="s">
        <v>188</v>
      </c>
      <c r="E238" s="200" t="s">
        <v>19</v>
      </c>
      <c r="F238" s="201" t="s">
        <v>3925</v>
      </c>
      <c r="G238" s="199"/>
      <c r="H238" s="202">
        <v>44</v>
      </c>
      <c r="I238" s="203"/>
      <c r="J238" s="199"/>
      <c r="K238" s="199"/>
      <c r="L238" s="204"/>
      <c r="M238" s="205"/>
      <c r="N238" s="206"/>
      <c r="O238" s="206"/>
      <c r="P238" s="206"/>
      <c r="Q238" s="206"/>
      <c r="R238" s="206"/>
      <c r="S238" s="206"/>
      <c r="T238" s="207"/>
      <c r="AT238" s="208" t="s">
        <v>188</v>
      </c>
      <c r="AU238" s="208" t="s">
        <v>88</v>
      </c>
      <c r="AV238" s="13" t="s">
        <v>88</v>
      </c>
      <c r="AW238" s="13" t="s">
        <v>33</v>
      </c>
      <c r="AX238" s="13" t="s">
        <v>80</v>
      </c>
      <c r="AY238" s="208" t="s">
        <v>169</v>
      </c>
    </row>
    <row r="239" spans="1:65" s="2" customFormat="1" ht="37.9" customHeight="1">
      <c r="A239" s="36"/>
      <c r="B239" s="37"/>
      <c r="C239" s="180" t="s">
        <v>704</v>
      </c>
      <c r="D239" s="180" t="s">
        <v>171</v>
      </c>
      <c r="E239" s="181" t="s">
        <v>3926</v>
      </c>
      <c r="F239" s="182" t="s">
        <v>3927</v>
      </c>
      <c r="G239" s="183" t="s">
        <v>185</v>
      </c>
      <c r="H239" s="184">
        <v>2</v>
      </c>
      <c r="I239" s="185"/>
      <c r="J239" s="186">
        <f>ROUND(I239*H239,2)</f>
        <v>0</v>
      </c>
      <c r="K239" s="182" t="s">
        <v>175</v>
      </c>
      <c r="L239" s="41"/>
      <c r="M239" s="187" t="s">
        <v>19</v>
      </c>
      <c r="N239" s="188" t="s">
        <v>44</v>
      </c>
      <c r="O239" s="66"/>
      <c r="P239" s="189">
        <f>O239*H239</f>
        <v>0</v>
      </c>
      <c r="Q239" s="189">
        <v>1.6000000000000001E-3</v>
      </c>
      <c r="R239" s="189">
        <f>Q239*H239</f>
        <v>3.2000000000000002E-3</v>
      </c>
      <c r="S239" s="189">
        <v>0</v>
      </c>
      <c r="T239" s="190">
        <f>S239*H239</f>
        <v>0</v>
      </c>
      <c r="U239" s="36"/>
      <c r="V239" s="36"/>
      <c r="W239" s="36"/>
      <c r="X239" s="36"/>
      <c r="Y239" s="36"/>
      <c r="Z239" s="36"/>
      <c r="AA239" s="36"/>
      <c r="AB239" s="36"/>
      <c r="AC239" s="36"/>
      <c r="AD239" s="36"/>
      <c r="AE239" s="36"/>
      <c r="AR239" s="191" t="s">
        <v>176</v>
      </c>
      <c r="AT239" s="191" t="s">
        <v>171</v>
      </c>
      <c r="AU239" s="191" t="s">
        <v>88</v>
      </c>
      <c r="AY239" s="19" t="s">
        <v>169</v>
      </c>
      <c r="BE239" s="192">
        <f>IF(N239="základní",J239,0)</f>
        <v>0</v>
      </c>
      <c r="BF239" s="192">
        <f>IF(N239="snížená",J239,0)</f>
        <v>0</v>
      </c>
      <c r="BG239" s="192">
        <f>IF(N239="zákl. přenesená",J239,0)</f>
        <v>0</v>
      </c>
      <c r="BH239" s="192">
        <f>IF(N239="sníž. přenesená",J239,0)</f>
        <v>0</v>
      </c>
      <c r="BI239" s="192">
        <f>IF(N239="nulová",J239,0)</f>
        <v>0</v>
      </c>
      <c r="BJ239" s="19" t="s">
        <v>88</v>
      </c>
      <c r="BK239" s="192">
        <f>ROUND(I239*H239,2)</f>
        <v>0</v>
      </c>
      <c r="BL239" s="19" t="s">
        <v>176</v>
      </c>
      <c r="BM239" s="191" t="s">
        <v>3928</v>
      </c>
    </row>
    <row r="240" spans="1:65" s="2" customFormat="1" ht="146.25">
      <c r="A240" s="36"/>
      <c r="B240" s="37"/>
      <c r="C240" s="38"/>
      <c r="D240" s="193" t="s">
        <v>178</v>
      </c>
      <c r="E240" s="38"/>
      <c r="F240" s="194" t="s">
        <v>3924</v>
      </c>
      <c r="G240" s="38"/>
      <c r="H240" s="38"/>
      <c r="I240" s="195"/>
      <c r="J240" s="38"/>
      <c r="K240" s="38"/>
      <c r="L240" s="41"/>
      <c r="M240" s="196"/>
      <c r="N240" s="197"/>
      <c r="O240" s="66"/>
      <c r="P240" s="66"/>
      <c r="Q240" s="66"/>
      <c r="R240" s="66"/>
      <c r="S240" s="66"/>
      <c r="T240" s="67"/>
      <c r="U240" s="36"/>
      <c r="V240" s="36"/>
      <c r="W240" s="36"/>
      <c r="X240" s="36"/>
      <c r="Y240" s="36"/>
      <c r="Z240" s="36"/>
      <c r="AA240" s="36"/>
      <c r="AB240" s="36"/>
      <c r="AC240" s="36"/>
      <c r="AD240" s="36"/>
      <c r="AE240" s="36"/>
      <c r="AT240" s="19" t="s">
        <v>178</v>
      </c>
      <c r="AU240" s="19" t="s">
        <v>88</v>
      </c>
    </row>
    <row r="241" spans="1:65" s="2" customFormat="1" ht="37.9" customHeight="1">
      <c r="A241" s="36"/>
      <c r="B241" s="37"/>
      <c r="C241" s="180" t="s">
        <v>708</v>
      </c>
      <c r="D241" s="180" t="s">
        <v>171</v>
      </c>
      <c r="E241" s="181" t="s">
        <v>3929</v>
      </c>
      <c r="F241" s="182" t="s">
        <v>3930</v>
      </c>
      <c r="G241" s="183" t="s">
        <v>463</v>
      </c>
      <c r="H241" s="184">
        <v>44</v>
      </c>
      <c r="I241" s="185"/>
      <c r="J241" s="186">
        <f>ROUND(I241*H241,2)</f>
        <v>0</v>
      </c>
      <c r="K241" s="182" t="s">
        <v>175</v>
      </c>
      <c r="L241" s="41"/>
      <c r="M241" s="187" t="s">
        <v>19</v>
      </c>
      <c r="N241" s="188" t="s">
        <v>44</v>
      </c>
      <c r="O241" s="66"/>
      <c r="P241" s="189">
        <f>O241*H241</f>
        <v>0</v>
      </c>
      <c r="Q241" s="189">
        <v>0</v>
      </c>
      <c r="R241" s="189">
        <f>Q241*H241</f>
        <v>0</v>
      </c>
      <c r="S241" s="189">
        <v>0</v>
      </c>
      <c r="T241" s="190">
        <f>S241*H241</f>
        <v>0</v>
      </c>
      <c r="U241" s="36"/>
      <c r="V241" s="36"/>
      <c r="W241" s="36"/>
      <c r="X241" s="36"/>
      <c r="Y241" s="36"/>
      <c r="Z241" s="36"/>
      <c r="AA241" s="36"/>
      <c r="AB241" s="36"/>
      <c r="AC241" s="36"/>
      <c r="AD241" s="36"/>
      <c r="AE241" s="36"/>
      <c r="AR241" s="191" t="s">
        <v>176</v>
      </c>
      <c r="AT241" s="191" t="s">
        <v>171</v>
      </c>
      <c r="AU241" s="191" t="s">
        <v>88</v>
      </c>
      <c r="AY241" s="19" t="s">
        <v>169</v>
      </c>
      <c r="BE241" s="192">
        <f>IF(N241="základní",J241,0)</f>
        <v>0</v>
      </c>
      <c r="BF241" s="192">
        <f>IF(N241="snížená",J241,0)</f>
        <v>0</v>
      </c>
      <c r="BG241" s="192">
        <f>IF(N241="zákl. přenesená",J241,0)</f>
        <v>0</v>
      </c>
      <c r="BH241" s="192">
        <f>IF(N241="sníž. přenesená",J241,0)</f>
        <v>0</v>
      </c>
      <c r="BI241" s="192">
        <f>IF(N241="nulová",J241,0)</f>
        <v>0</v>
      </c>
      <c r="BJ241" s="19" t="s">
        <v>88</v>
      </c>
      <c r="BK241" s="192">
        <f>ROUND(I241*H241,2)</f>
        <v>0</v>
      </c>
      <c r="BL241" s="19" t="s">
        <v>176</v>
      </c>
      <c r="BM241" s="191" t="s">
        <v>3931</v>
      </c>
    </row>
    <row r="242" spans="1:65" s="2" customFormat="1" ht="58.5">
      <c r="A242" s="36"/>
      <c r="B242" s="37"/>
      <c r="C242" s="38"/>
      <c r="D242" s="193" t="s">
        <v>178</v>
      </c>
      <c r="E242" s="38"/>
      <c r="F242" s="194" t="s">
        <v>3932</v>
      </c>
      <c r="G242" s="38"/>
      <c r="H242" s="38"/>
      <c r="I242" s="195"/>
      <c r="J242" s="38"/>
      <c r="K242" s="38"/>
      <c r="L242" s="41"/>
      <c r="M242" s="196"/>
      <c r="N242" s="197"/>
      <c r="O242" s="66"/>
      <c r="P242" s="66"/>
      <c r="Q242" s="66"/>
      <c r="R242" s="66"/>
      <c r="S242" s="66"/>
      <c r="T242" s="67"/>
      <c r="U242" s="36"/>
      <c r="V242" s="36"/>
      <c r="W242" s="36"/>
      <c r="X242" s="36"/>
      <c r="Y242" s="36"/>
      <c r="Z242" s="36"/>
      <c r="AA242" s="36"/>
      <c r="AB242" s="36"/>
      <c r="AC242" s="36"/>
      <c r="AD242" s="36"/>
      <c r="AE242" s="36"/>
      <c r="AT242" s="19" t="s">
        <v>178</v>
      </c>
      <c r="AU242" s="19" t="s">
        <v>88</v>
      </c>
    </row>
    <row r="243" spans="1:65" s="2" customFormat="1" ht="37.9" customHeight="1">
      <c r="A243" s="36"/>
      <c r="B243" s="37"/>
      <c r="C243" s="180" t="s">
        <v>717</v>
      </c>
      <c r="D243" s="180" t="s">
        <v>171</v>
      </c>
      <c r="E243" s="181" t="s">
        <v>3933</v>
      </c>
      <c r="F243" s="182" t="s">
        <v>3934</v>
      </c>
      <c r="G243" s="183" t="s">
        <v>185</v>
      </c>
      <c r="H243" s="184">
        <v>2</v>
      </c>
      <c r="I243" s="185"/>
      <c r="J243" s="186">
        <f>ROUND(I243*H243,2)</f>
        <v>0</v>
      </c>
      <c r="K243" s="182" t="s">
        <v>175</v>
      </c>
      <c r="L243" s="41"/>
      <c r="M243" s="187" t="s">
        <v>19</v>
      </c>
      <c r="N243" s="188" t="s">
        <v>44</v>
      </c>
      <c r="O243" s="66"/>
      <c r="P243" s="189">
        <f>O243*H243</f>
        <v>0</v>
      </c>
      <c r="Q243" s="189">
        <v>1.0000000000000001E-5</v>
      </c>
      <c r="R243" s="189">
        <f>Q243*H243</f>
        <v>2.0000000000000002E-5</v>
      </c>
      <c r="S243" s="189">
        <v>0</v>
      </c>
      <c r="T243" s="190">
        <f>S243*H243</f>
        <v>0</v>
      </c>
      <c r="U243" s="36"/>
      <c r="V243" s="36"/>
      <c r="W243" s="36"/>
      <c r="X243" s="36"/>
      <c r="Y243" s="36"/>
      <c r="Z243" s="36"/>
      <c r="AA243" s="36"/>
      <c r="AB243" s="36"/>
      <c r="AC243" s="36"/>
      <c r="AD243" s="36"/>
      <c r="AE243" s="36"/>
      <c r="AR243" s="191" t="s">
        <v>176</v>
      </c>
      <c r="AT243" s="191" t="s">
        <v>171</v>
      </c>
      <c r="AU243" s="191" t="s">
        <v>88</v>
      </c>
      <c r="AY243" s="19" t="s">
        <v>169</v>
      </c>
      <c r="BE243" s="192">
        <f>IF(N243="základní",J243,0)</f>
        <v>0</v>
      </c>
      <c r="BF243" s="192">
        <f>IF(N243="snížená",J243,0)</f>
        <v>0</v>
      </c>
      <c r="BG243" s="192">
        <f>IF(N243="zákl. přenesená",J243,0)</f>
        <v>0</v>
      </c>
      <c r="BH243" s="192">
        <f>IF(N243="sníž. přenesená",J243,0)</f>
        <v>0</v>
      </c>
      <c r="BI243" s="192">
        <f>IF(N243="nulová",J243,0)</f>
        <v>0</v>
      </c>
      <c r="BJ243" s="19" t="s">
        <v>88</v>
      </c>
      <c r="BK243" s="192">
        <f>ROUND(I243*H243,2)</f>
        <v>0</v>
      </c>
      <c r="BL243" s="19" t="s">
        <v>176</v>
      </c>
      <c r="BM243" s="191" t="s">
        <v>3935</v>
      </c>
    </row>
    <row r="244" spans="1:65" s="2" customFormat="1" ht="58.5">
      <c r="A244" s="36"/>
      <c r="B244" s="37"/>
      <c r="C244" s="38"/>
      <c r="D244" s="193" t="s">
        <v>178</v>
      </c>
      <c r="E244" s="38"/>
      <c r="F244" s="194" t="s">
        <v>3932</v>
      </c>
      <c r="G244" s="38"/>
      <c r="H244" s="38"/>
      <c r="I244" s="195"/>
      <c r="J244" s="38"/>
      <c r="K244" s="38"/>
      <c r="L244" s="41"/>
      <c r="M244" s="196"/>
      <c r="N244" s="197"/>
      <c r="O244" s="66"/>
      <c r="P244" s="66"/>
      <c r="Q244" s="66"/>
      <c r="R244" s="66"/>
      <c r="S244" s="66"/>
      <c r="T244" s="67"/>
      <c r="U244" s="36"/>
      <c r="V244" s="36"/>
      <c r="W244" s="36"/>
      <c r="X244" s="36"/>
      <c r="Y244" s="36"/>
      <c r="Z244" s="36"/>
      <c r="AA244" s="36"/>
      <c r="AB244" s="36"/>
      <c r="AC244" s="36"/>
      <c r="AD244" s="36"/>
      <c r="AE244" s="36"/>
      <c r="AT244" s="19" t="s">
        <v>178</v>
      </c>
      <c r="AU244" s="19" t="s">
        <v>88</v>
      </c>
    </row>
    <row r="245" spans="1:65" s="2" customFormat="1" ht="49.15" customHeight="1">
      <c r="A245" s="36"/>
      <c r="B245" s="37"/>
      <c r="C245" s="180" t="s">
        <v>723</v>
      </c>
      <c r="D245" s="180" t="s">
        <v>171</v>
      </c>
      <c r="E245" s="181" t="s">
        <v>3936</v>
      </c>
      <c r="F245" s="182" t="s">
        <v>3937</v>
      </c>
      <c r="G245" s="183" t="s">
        <v>463</v>
      </c>
      <c r="H245" s="184">
        <v>81.47</v>
      </c>
      <c r="I245" s="185"/>
      <c r="J245" s="186">
        <f>ROUND(I245*H245,2)</f>
        <v>0</v>
      </c>
      <c r="K245" s="182" t="s">
        <v>175</v>
      </c>
      <c r="L245" s="41"/>
      <c r="M245" s="187" t="s">
        <v>19</v>
      </c>
      <c r="N245" s="188" t="s">
        <v>44</v>
      </c>
      <c r="O245" s="66"/>
      <c r="P245" s="189">
        <f>O245*H245</f>
        <v>0</v>
      </c>
      <c r="Q245" s="189">
        <v>0.20219000000000001</v>
      </c>
      <c r="R245" s="189">
        <f>Q245*H245</f>
        <v>16.472419300000002</v>
      </c>
      <c r="S245" s="189">
        <v>0</v>
      </c>
      <c r="T245" s="190">
        <f>S245*H245</f>
        <v>0</v>
      </c>
      <c r="U245" s="36"/>
      <c r="V245" s="36"/>
      <c r="W245" s="36"/>
      <c r="X245" s="36"/>
      <c r="Y245" s="36"/>
      <c r="Z245" s="36"/>
      <c r="AA245" s="36"/>
      <c r="AB245" s="36"/>
      <c r="AC245" s="36"/>
      <c r="AD245" s="36"/>
      <c r="AE245" s="36"/>
      <c r="AR245" s="191" t="s">
        <v>176</v>
      </c>
      <c r="AT245" s="191" t="s">
        <v>171</v>
      </c>
      <c r="AU245" s="191" t="s">
        <v>88</v>
      </c>
      <c r="AY245" s="19" t="s">
        <v>169</v>
      </c>
      <c r="BE245" s="192">
        <f>IF(N245="základní",J245,0)</f>
        <v>0</v>
      </c>
      <c r="BF245" s="192">
        <f>IF(N245="snížená",J245,0)</f>
        <v>0</v>
      </c>
      <c r="BG245" s="192">
        <f>IF(N245="zákl. přenesená",J245,0)</f>
        <v>0</v>
      </c>
      <c r="BH245" s="192">
        <f>IF(N245="sníž. přenesená",J245,0)</f>
        <v>0</v>
      </c>
      <c r="BI245" s="192">
        <f>IF(N245="nulová",J245,0)</f>
        <v>0</v>
      </c>
      <c r="BJ245" s="19" t="s">
        <v>88</v>
      </c>
      <c r="BK245" s="192">
        <f>ROUND(I245*H245,2)</f>
        <v>0</v>
      </c>
      <c r="BL245" s="19" t="s">
        <v>176</v>
      </c>
      <c r="BM245" s="191" t="s">
        <v>3938</v>
      </c>
    </row>
    <row r="246" spans="1:65" s="2" customFormat="1" ht="126.75">
      <c r="A246" s="36"/>
      <c r="B246" s="37"/>
      <c r="C246" s="38"/>
      <c r="D246" s="193" t="s">
        <v>178</v>
      </c>
      <c r="E246" s="38"/>
      <c r="F246" s="194" t="s">
        <v>3939</v>
      </c>
      <c r="G246" s="38"/>
      <c r="H246" s="38"/>
      <c r="I246" s="195"/>
      <c r="J246" s="38"/>
      <c r="K246" s="38"/>
      <c r="L246" s="41"/>
      <c r="M246" s="196"/>
      <c r="N246" s="197"/>
      <c r="O246" s="66"/>
      <c r="P246" s="66"/>
      <c r="Q246" s="66"/>
      <c r="R246" s="66"/>
      <c r="S246" s="66"/>
      <c r="T246" s="67"/>
      <c r="U246" s="36"/>
      <c r="V246" s="36"/>
      <c r="W246" s="36"/>
      <c r="X246" s="36"/>
      <c r="Y246" s="36"/>
      <c r="Z246" s="36"/>
      <c r="AA246" s="36"/>
      <c r="AB246" s="36"/>
      <c r="AC246" s="36"/>
      <c r="AD246" s="36"/>
      <c r="AE246" s="36"/>
      <c r="AT246" s="19" t="s">
        <v>178</v>
      </c>
      <c r="AU246" s="19" t="s">
        <v>88</v>
      </c>
    </row>
    <row r="247" spans="1:65" s="2" customFormat="1" ht="14.45" customHeight="1">
      <c r="A247" s="36"/>
      <c r="B247" s="37"/>
      <c r="C247" s="235" t="s">
        <v>730</v>
      </c>
      <c r="D247" s="235" t="s">
        <v>456</v>
      </c>
      <c r="E247" s="236" t="s">
        <v>3940</v>
      </c>
      <c r="F247" s="237" t="s">
        <v>3941</v>
      </c>
      <c r="G247" s="238" t="s">
        <v>463</v>
      </c>
      <c r="H247" s="239">
        <v>83.099000000000004</v>
      </c>
      <c r="I247" s="240"/>
      <c r="J247" s="241">
        <f>ROUND(I247*H247,2)</f>
        <v>0</v>
      </c>
      <c r="K247" s="237" t="s">
        <v>175</v>
      </c>
      <c r="L247" s="242"/>
      <c r="M247" s="243" t="s">
        <v>19</v>
      </c>
      <c r="N247" s="244" t="s">
        <v>44</v>
      </c>
      <c r="O247" s="66"/>
      <c r="P247" s="189">
        <f>O247*H247</f>
        <v>0</v>
      </c>
      <c r="Q247" s="189">
        <v>0.08</v>
      </c>
      <c r="R247" s="189">
        <f>Q247*H247</f>
        <v>6.6479200000000001</v>
      </c>
      <c r="S247" s="189">
        <v>0</v>
      </c>
      <c r="T247" s="190">
        <f>S247*H247</f>
        <v>0</v>
      </c>
      <c r="U247" s="36"/>
      <c r="V247" s="36"/>
      <c r="W247" s="36"/>
      <c r="X247" s="36"/>
      <c r="Y247" s="36"/>
      <c r="Z247" s="36"/>
      <c r="AA247" s="36"/>
      <c r="AB247" s="36"/>
      <c r="AC247" s="36"/>
      <c r="AD247" s="36"/>
      <c r="AE247" s="36"/>
      <c r="AR247" s="191" t="s">
        <v>209</v>
      </c>
      <c r="AT247" s="191" t="s">
        <v>456</v>
      </c>
      <c r="AU247" s="191" t="s">
        <v>88</v>
      </c>
      <c r="AY247" s="19" t="s">
        <v>169</v>
      </c>
      <c r="BE247" s="192">
        <f>IF(N247="základní",J247,0)</f>
        <v>0</v>
      </c>
      <c r="BF247" s="192">
        <f>IF(N247="snížená",J247,0)</f>
        <v>0</v>
      </c>
      <c r="BG247" s="192">
        <f>IF(N247="zákl. přenesená",J247,0)</f>
        <v>0</v>
      </c>
      <c r="BH247" s="192">
        <f>IF(N247="sníž. přenesená",J247,0)</f>
        <v>0</v>
      </c>
      <c r="BI247" s="192">
        <f>IF(N247="nulová",J247,0)</f>
        <v>0</v>
      </c>
      <c r="BJ247" s="19" t="s">
        <v>88</v>
      </c>
      <c r="BK247" s="192">
        <f>ROUND(I247*H247,2)</f>
        <v>0</v>
      </c>
      <c r="BL247" s="19" t="s">
        <v>176</v>
      </c>
      <c r="BM247" s="191" t="s">
        <v>3942</v>
      </c>
    </row>
    <row r="248" spans="1:65" s="13" customFormat="1" ht="11.25">
      <c r="B248" s="198"/>
      <c r="C248" s="199"/>
      <c r="D248" s="193" t="s">
        <v>188</v>
      </c>
      <c r="E248" s="199"/>
      <c r="F248" s="201" t="s">
        <v>3943</v>
      </c>
      <c r="G248" s="199"/>
      <c r="H248" s="202">
        <v>83.099000000000004</v>
      </c>
      <c r="I248" s="203"/>
      <c r="J248" s="199"/>
      <c r="K248" s="199"/>
      <c r="L248" s="204"/>
      <c r="M248" s="205"/>
      <c r="N248" s="206"/>
      <c r="O248" s="206"/>
      <c r="P248" s="206"/>
      <c r="Q248" s="206"/>
      <c r="R248" s="206"/>
      <c r="S248" s="206"/>
      <c r="T248" s="207"/>
      <c r="AT248" s="208" t="s">
        <v>188</v>
      </c>
      <c r="AU248" s="208" t="s">
        <v>88</v>
      </c>
      <c r="AV248" s="13" t="s">
        <v>88</v>
      </c>
      <c r="AW248" s="13" t="s">
        <v>4</v>
      </c>
      <c r="AX248" s="13" t="s">
        <v>80</v>
      </c>
      <c r="AY248" s="208" t="s">
        <v>169</v>
      </c>
    </row>
    <row r="249" spans="1:65" s="2" customFormat="1" ht="49.15" customHeight="1">
      <c r="A249" s="36"/>
      <c r="B249" s="37"/>
      <c r="C249" s="180" t="s">
        <v>737</v>
      </c>
      <c r="D249" s="180" t="s">
        <v>171</v>
      </c>
      <c r="E249" s="181" t="s">
        <v>3944</v>
      </c>
      <c r="F249" s="182" t="s">
        <v>3945</v>
      </c>
      <c r="G249" s="183" t="s">
        <v>463</v>
      </c>
      <c r="H249" s="184">
        <v>96.614000000000004</v>
      </c>
      <c r="I249" s="185"/>
      <c r="J249" s="186">
        <f>ROUND(I249*H249,2)</f>
        <v>0</v>
      </c>
      <c r="K249" s="182" t="s">
        <v>175</v>
      </c>
      <c r="L249" s="41"/>
      <c r="M249" s="187" t="s">
        <v>19</v>
      </c>
      <c r="N249" s="188" t="s">
        <v>44</v>
      </c>
      <c r="O249" s="66"/>
      <c r="P249" s="189">
        <f>O249*H249</f>
        <v>0</v>
      </c>
      <c r="Q249" s="189">
        <v>0.15540000000000001</v>
      </c>
      <c r="R249" s="189">
        <f>Q249*H249</f>
        <v>15.013815600000001</v>
      </c>
      <c r="S249" s="189">
        <v>0</v>
      </c>
      <c r="T249" s="190">
        <f>S249*H249</f>
        <v>0</v>
      </c>
      <c r="U249" s="36"/>
      <c r="V249" s="36"/>
      <c r="W249" s="36"/>
      <c r="X249" s="36"/>
      <c r="Y249" s="36"/>
      <c r="Z249" s="36"/>
      <c r="AA249" s="36"/>
      <c r="AB249" s="36"/>
      <c r="AC249" s="36"/>
      <c r="AD249" s="36"/>
      <c r="AE249" s="36"/>
      <c r="AR249" s="191" t="s">
        <v>176</v>
      </c>
      <c r="AT249" s="191" t="s">
        <v>171</v>
      </c>
      <c r="AU249" s="191" t="s">
        <v>88</v>
      </c>
      <c r="AY249" s="19" t="s">
        <v>169</v>
      </c>
      <c r="BE249" s="192">
        <f>IF(N249="základní",J249,0)</f>
        <v>0</v>
      </c>
      <c r="BF249" s="192">
        <f>IF(N249="snížená",J249,0)</f>
        <v>0</v>
      </c>
      <c r="BG249" s="192">
        <f>IF(N249="zákl. přenesená",J249,0)</f>
        <v>0</v>
      </c>
      <c r="BH249" s="192">
        <f>IF(N249="sníž. přenesená",J249,0)</f>
        <v>0</v>
      </c>
      <c r="BI249" s="192">
        <f>IF(N249="nulová",J249,0)</f>
        <v>0</v>
      </c>
      <c r="BJ249" s="19" t="s">
        <v>88</v>
      </c>
      <c r="BK249" s="192">
        <f>ROUND(I249*H249,2)</f>
        <v>0</v>
      </c>
      <c r="BL249" s="19" t="s">
        <v>176</v>
      </c>
      <c r="BM249" s="191" t="s">
        <v>3946</v>
      </c>
    </row>
    <row r="250" spans="1:65" s="2" customFormat="1" ht="126.75">
      <c r="A250" s="36"/>
      <c r="B250" s="37"/>
      <c r="C250" s="38"/>
      <c r="D250" s="193" t="s">
        <v>178</v>
      </c>
      <c r="E250" s="38"/>
      <c r="F250" s="194" t="s">
        <v>3939</v>
      </c>
      <c r="G250" s="38"/>
      <c r="H250" s="38"/>
      <c r="I250" s="195"/>
      <c r="J250" s="38"/>
      <c r="K250" s="38"/>
      <c r="L250" s="41"/>
      <c r="M250" s="196"/>
      <c r="N250" s="197"/>
      <c r="O250" s="66"/>
      <c r="P250" s="66"/>
      <c r="Q250" s="66"/>
      <c r="R250" s="66"/>
      <c r="S250" s="66"/>
      <c r="T250" s="67"/>
      <c r="U250" s="36"/>
      <c r="V250" s="36"/>
      <c r="W250" s="36"/>
      <c r="X250" s="36"/>
      <c r="Y250" s="36"/>
      <c r="Z250" s="36"/>
      <c r="AA250" s="36"/>
      <c r="AB250" s="36"/>
      <c r="AC250" s="36"/>
      <c r="AD250" s="36"/>
      <c r="AE250" s="36"/>
      <c r="AT250" s="19" t="s">
        <v>178</v>
      </c>
      <c r="AU250" s="19" t="s">
        <v>88</v>
      </c>
    </row>
    <row r="251" spans="1:65" s="13" customFormat="1" ht="11.25">
      <c r="B251" s="198"/>
      <c r="C251" s="199"/>
      <c r="D251" s="193" t="s">
        <v>188</v>
      </c>
      <c r="E251" s="200" t="s">
        <v>19</v>
      </c>
      <c r="F251" s="201" t="s">
        <v>3947</v>
      </c>
      <c r="G251" s="199"/>
      <c r="H251" s="202">
        <v>96.614000000000004</v>
      </c>
      <c r="I251" s="203"/>
      <c r="J251" s="199"/>
      <c r="K251" s="199"/>
      <c r="L251" s="204"/>
      <c r="M251" s="205"/>
      <c r="N251" s="206"/>
      <c r="O251" s="206"/>
      <c r="P251" s="206"/>
      <c r="Q251" s="206"/>
      <c r="R251" s="206"/>
      <c r="S251" s="206"/>
      <c r="T251" s="207"/>
      <c r="AT251" s="208" t="s">
        <v>188</v>
      </c>
      <c r="AU251" s="208" t="s">
        <v>88</v>
      </c>
      <c r="AV251" s="13" t="s">
        <v>88</v>
      </c>
      <c r="AW251" s="13" t="s">
        <v>33</v>
      </c>
      <c r="AX251" s="13" t="s">
        <v>80</v>
      </c>
      <c r="AY251" s="208" t="s">
        <v>169</v>
      </c>
    </row>
    <row r="252" spans="1:65" s="2" customFormat="1" ht="14.45" customHeight="1">
      <c r="A252" s="36"/>
      <c r="B252" s="37"/>
      <c r="C252" s="235" t="s">
        <v>741</v>
      </c>
      <c r="D252" s="235" t="s">
        <v>456</v>
      </c>
      <c r="E252" s="236" t="s">
        <v>3948</v>
      </c>
      <c r="F252" s="237" t="s">
        <v>3949</v>
      </c>
      <c r="G252" s="238" t="s">
        <v>463</v>
      </c>
      <c r="H252" s="239">
        <v>81.653000000000006</v>
      </c>
      <c r="I252" s="240"/>
      <c r="J252" s="241">
        <f>ROUND(I252*H252,2)</f>
        <v>0</v>
      </c>
      <c r="K252" s="237" t="s">
        <v>175</v>
      </c>
      <c r="L252" s="242"/>
      <c r="M252" s="243" t="s">
        <v>19</v>
      </c>
      <c r="N252" s="244" t="s">
        <v>44</v>
      </c>
      <c r="O252" s="66"/>
      <c r="P252" s="189">
        <f>O252*H252</f>
        <v>0</v>
      </c>
      <c r="Q252" s="189">
        <v>0.10199999999999999</v>
      </c>
      <c r="R252" s="189">
        <f>Q252*H252</f>
        <v>8.3286060000000006</v>
      </c>
      <c r="S252" s="189">
        <v>0</v>
      </c>
      <c r="T252" s="190">
        <f>S252*H252</f>
        <v>0</v>
      </c>
      <c r="U252" s="36"/>
      <c r="V252" s="36"/>
      <c r="W252" s="36"/>
      <c r="X252" s="36"/>
      <c r="Y252" s="36"/>
      <c r="Z252" s="36"/>
      <c r="AA252" s="36"/>
      <c r="AB252" s="36"/>
      <c r="AC252" s="36"/>
      <c r="AD252" s="36"/>
      <c r="AE252" s="36"/>
      <c r="AR252" s="191" t="s">
        <v>209</v>
      </c>
      <c r="AT252" s="191" t="s">
        <v>456</v>
      </c>
      <c r="AU252" s="191" t="s">
        <v>88</v>
      </c>
      <c r="AY252" s="19" t="s">
        <v>169</v>
      </c>
      <c r="BE252" s="192">
        <f>IF(N252="základní",J252,0)</f>
        <v>0</v>
      </c>
      <c r="BF252" s="192">
        <f>IF(N252="snížená",J252,0)</f>
        <v>0</v>
      </c>
      <c r="BG252" s="192">
        <f>IF(N252="zákl. přenesená",J252,0)</f>
        <v>0</v>
      </c>
      <c r="BH252" s="192">
        <f>IF(N252="sníž. přenesená",J252,0)</f>
        <v>0</v>
      </c>
      <c r="BI252" s="192">
        <f>IF(N252="nulová",J252,0)</f>
        <v>0</v>
      </c>
      <c r="BJ252" s="19" t="s">
        <v>88</v>
      </c>
      <c r="BK252" s="192">
        <f>ROUND(I252*H252,2)</f>
        <v>0</v>
      </c>
      <c r="BL252" s="19" t="s">
        <v>176</v>
      </c>
      <c r="BM252" s="191" t="s">
        <v>3950</v>
      </c>
    </row>
    <row r="253" spans="1:65" s="13" customFormat="1" ht="11.25">
      <c r="B253" s="198"/>
      <c r="C253" s="199"/>
      <c r="D253" s="193" t="s">
        <v>188</v>
      </c>
      <c r="E253" s="199"/>
      <c r="F253" s="201" t="s">
        <v>3951</v>
      </c>
      <c r="G253" s="199"/>
      <c r="H253" s="202">
        <v>81.653000000000006</v>
      </c>
      <c r="I253" s="203"/>
      <c r="J253" s="199"/>
      <c r="K253" s="199"/>
      <c r="L253" s="204"/>
      <c r="M253" s="205"/>
      <c r="N253" s="206"/>
      <c r="O253" s="206"/>
      <c r="P253" s="206"/>
      <c r="Q253" s="206"/>
      <c r="R253" s="206"/>
      <c r="S253" s="206"/>
      <c r="T253" s="207"/>
      <c r="AT253" s="208" t="s">
        <v>188</v>
      </c>
      <c r="AU253" s="208" t="s">
        <v>88</v>
      </c>
      <c r="AV253" s="13" t="s">
        <v>88</v>
      </c>
      <c r="AW253" s="13" t="s">
        <v>4</v>
      </c>
      <c r="AX253" s="13" t="s">
        <v>80</v>
      </c>
      <c r="AY253" s="208" t="s">
        <v>169</v>
      </c>
    </row>
    <row r="254" spans="1:65" s="2" customFormat="1" ht="24.2" customHeight="1">
      <c r="A254" s="36"/>
      <c r="B254" s="37"/>
      <c r="C254" s="235" t="s">
        <v>746</v>
      </c>
      <c r="D254" s="235" t="s">
        <v>456</v>
      </c>
      <c r="E254" s="236" t="s">
        <v>3952</v>
      </c>
      <c r="F254" s="237" t="s">
        <v>3953</v>
      </c>
      <c r="G254" s="238" t="s">
        <v>463</v>
      </c>
      <c r="H254" s="239">
        <v>16.893000000000001</v>
      </c>
      <c r="I254" s="240"/>
      <c r="J254" s="241">
        <f>ROUND(I254*H254,2)</f>
        <v>0</v>
      </c>
      <c r="K254" s="237" t="s">
        <v>175</v>
      </c>
      <c r="L254" s="242"/>
      <c r="M254" s="243" t="s">
        <v>19</v>
      </c>
      <c r="N254" s="244" t="s">
        <v>44</v>
      </c>
      <c r="O254" s="66"/>
      <c r="P254" s="189">
        <f>O254*H254</f>
        <v>0</v>
      </c>
      <c r="Q254" s="189">
        <v>4.8300000000000003E-2</v>
      </c>
      <c r="R254" s="189">
        <f>Q254*H254</f>
        <v>0.81593190000000004</v>
      </c>
      <c r="S254" s="189">
        <v>0</v>
      </c>
      <c r="T254" s="190">
        <f>S254*H254</f>
        <v>0</v>
      </c>
      <c r="U254" s="36"/>
      <c r="V254" s="36"/>
      <c r="W254" s="36"/>
      <c r="X254" s="36"/>
      <c r="Y254" s="36"/>
      <c r="Z254" s="36"/>
      <c r="AA254" s="36"/>
      <c r="AB254" s="36"/>
      <c r="AC254" s="36"/>
      <c r="AD254" s="36"/>
      <c r="AE254" s="36"/>
      <c r="AR254" s="191" t="s">
        <v>209</v>
      </c>
      <c r="AT254" s="191" t="s">
        <v>456</v>
      </c>
      <c r="AU254" s="191" t="s">
        <v>88</v>
      </c>
      <c r="AY254" s="19" t="s">
        <v>169</v>
      </c>
      <c r="BE254" s="192">
        <f>IF(N254="základní",J254,0)</f>
        <v>0</v>
      </c>
      <c r="BF254" s="192">
        <f>IF(N254="snížená",J254,0)</f>
        <v>0</v>
      </c>
      <c r="BG254" s="192">
        <f>IF(N254="zákl. přenesená",J254,0)</f>
        <v>0</v>
      </c>
      <c r="BH254" s="192">
        <f>IF(N254="sníž. přenesená",J254,0)</f>
        <v>0</v>
      </c>
      <c r="BI254" s="192">
        <f>IF(N254="nulová",J254,0)</f>
        <v>0</v>
      </c>
      <c r="BJ254" s="19" t="s">
        <v>88</v>
      </c>
      <c r="BK254" s="192">
        <f>ROUND(I254*H254,2)</f>
        <v>0</v>
      </c>
      <c r="BL254" s="19" t="s">
        <v>176</v>
      </c>
      <c r="BM254" s="191" t="s">
        <v>3954</v>
      </c>
    </row>
    <row r="255" spans="1:65" s="13" customFormat="1" ht="11.25">
      <c r="B255" s="198"/>
      <c r="C255" s="199"/>
      <c r="D255" s="193" t="s">
        <v>188</v>
      </c>
      <c r="E255" s="199"/>
      <c r="F255" s="201" t="s">
        <v>3955</v>
      </c>
      <c r="G255" s="199"/>
      <c r="H255" s="202">
        <v>16.893000000000001</v>
      </c>
      <c r="I255" s="203"/>
      <c r="J255" s="199"/>
      <c r="K255" s="199"/>
      <c r="L255" s="204"/>
      <c r="M255" s="205"/>
      <c r="N255" s="206"/>
      <c r="O255" s="206"/>
      <c r="P255" s="206"/>
      <c r="Q255" s="206"/>
      <c r="R255" s="206"/>
      <c r="S255" s="206"/>
      <c r="T255" s="207"/>
      <c r="AT255" s="208" t="s">
        <v>188</v>
      </c>
      <c r="AU255" s="208" t="s">
        <v>88</v>
      </c>
      <c r="AV255" s="13" t="s">
        <v>88</v>
      </c>
      <c r="AW255" s="13" t="s">
        <v>4</v>
      </c>
      <c r="AX255" s="13" t="s">
        <v>80</v>
      </c>
      <c r="AY255" s="208" t="s">
        <v>169</v>
      </c>
    </row>
    <row r="256" spans="1:65" s="2" customFormat="1" ht="49.15" customHeight="1">
      <c r="A256" s="36"/>
      <c r="B256" s="37"/>
      <c r="C256" s="180" t="s">
        <v>750</v>
      </c>
      <c r="D256" s="180" t="s">
        <v>171</v>
      </c>
      <c r="E256" s="181" t="s">
        <v>3956</v>
      </c>
      <c r="F256" s="182" t="s">
        <v>3957</v>
      </c>
      <c r="G256" s="183" t="s">
        <v>463</v>
      </c>
      <c r="H256" s="184">
        <v>200.661</v>
      </c>
      <c r="I256" s="185"/>
      <c r="J256" s="186">
        <f>ROUND(I256*H256,2)</f>
        <v>0</v>
      </c>
      <c r="K256" s="182" t="s">
        <v>175</v>
      </c>
      <c r="L256" s="41"/>
      <c r="M256" s="187" t="s">
        <v>19</v>
      </c>
      <c r="N256" s="188" t="s">
        <v>44</v>
      </c>
      <c r="O256" s="66"/>
      <c r="P256" s="189">
        <f>O256*H256</f>
        <v>0</v>
      </c>
      <c r="Q256" s="189">
        <v>0.1295</v>
      </c>
      <c r="R256" s="189">
        <f>Q256*H256</f>
        <v>25.985599499999999</v>
      </c>
      <c r="S256" s="189">
        <v>0</v>
      </c>
      <c r="T256" s="190">
        <f>S256*H256</f>
        <v>0</v>
      </c>
      <c r="U256" s="36"/>
      <c r="V256" s="36"/>
      <c r="W256" s="36"/>
      <c r="X256" s="36"/>
      <c r="Y256" s="36"/>
      <c r="Z256" s="36"/>
      <c r="AA256" s="36"/>
      <c r="AB256" s="36"/>
      <c r="AC256" s="36"/>
      <c r="AD256" s="36"/>
      <c r="AE256" s="36"/>
      <c r="AR256" s="191" t="s">
        <v>176</v>
      </c>
      <c r="AT256" s="191" t="s">
        <v>171</v>
      </c>
      <c r="AU256" s="191" t="s">
        <v>88</v>
      </c>
      <c r="AY256" s="19" t="s">
        <v>169</v>
      </c>
      <c r="BE256" s="192">
        <f>IF(N256="základní",J256,0)</f>
        <v>0</v>
      </c>
      <c r="BF256" s="192">
        <f>IF(N256="snížená",J256,0)</f>
        <v>0</v>
      </c>
      <c r="BG256" s="192">
        <f>IF(N256="zákl. přenesená",J256,0)</f>
        <v>0</v>
      </c>
      <c r="BH256" s="192">
        <f>IF(N256="sníž. přenesená",J256,0)</f>
        <v>0</v>
      </c>
      <c r="BI256" s="192">
        <f>IF(N256="nulová",J256,0)</f>
        <v>0</v>
      </c>
      <c r="BJ256" s="19" t="s">
        <v>88</v>
      </c>
      <c r="BK256" s="192">
        <f>ROUND(I256*H256,2)</f>
        <v>0</v>
      </c>
      <c r="BL256" s="19" t="s">
        <v>176</v>
      </c>
      <c r="BM256" s="191" t="s">
        <v>3958</v>
      </c>
    </row>
    <row r="257" spans="1:65" s="2" customFormat="1" ht="146.25">
      <c r="A257" s="36"/>
      <c r="B257" s="37"/>
      <c r="C257" s="38"/>
      <c r="D257" s="193" t="s">
        <v>178</v>
      </c>
      <c r="E257" s="38"/>
      <c r="F257" s="194" t="s">
        <v>3959</v>
      </c>
      <c r="G257" s="38"/>
      <c r="H257" s="38"/>
      <c r="I257" s="195"/>
      <c r="J257" s="38"/>
      <c r="K257" s="38"/>
      <c r="L257" s="41"/>
      <c r="M257" s="196"/>
      <c r="N257" s="197"/>
      <c r="O257" s="66"/>
      <c r="P257" s="66"/>
      <c r="Q257" s="66"/>
      <c r="R257" s="66"/>
      <c r="S257" s="66"/>
      <c r="T257" s="67"/>
      <c r="U257" s="36"/>
      <c r="V257" s="36"/>
      <c r="W257" s="36"/>
      <c r="X257" s="36"/>
      <c r="Y257" s="36"/>
      <c r="Z257" s="36"/>
      <c r="AA257" s="36"/>
      <c r="AB257" s="36"/>
      <c r="AC257" s="36"/>
      <c r="AD257" s="36"/>
      <c r="AE257" s="36"/>
      <c r="AT257" s="19" t="s">
        <v>178</v>
      </c>
      <c r="AU257" s="19" t="s">
        <v>88</v>
      </c>
    </row>
    <row r="258" spans="1:65" s="13" customFormat="1" ht="11.25">
      <c r="B258" s="198"/>
      <c r="C258" s="199"/>
      <c r="D258" s="193" t="s">
        <v>188</v>
      </c>
      <c r="E258" s="200" t="s">
        <v>19</v>
      </c>
      <c r="F258" s="201" t="s">
        <v>3960</v>
      </c>
      <c r="G258" s="199"/>
      <c r="H258" s="202">
        <v>200.661</v>
      </c>
      <c r="I258" s="203"/>
      <c r="J258" s="199"/>
      <c r="K258" s="199"/>
      <c r="L258" s="204"/>
      <c r="M258" s="205"/>
      <c r="N258" s="206"/>
      <c r="O258" s="206"/>
      <c r="P258" s="206"/>
      <c r="Q258" s="206"/>
      <c r="R258" s="206"/>
      <c r="S258" s="206"/>
      <c r="T258" s="207"/>
      <c r="AT258" s="208" t="s">
        <v>188</v>
      </c>
      <c r="AU258" s="208" t="s">
        <v>88</v>
      </c>
      <c r="AV258" s="13" t="s">
        <v>88</v>
      </c>
      <c r="AW258" s="13" t="s">
        <v>33</v>
      </c>
      <c r="AX258" s="13" t="s">
        <v>80</v>
      </c>
      <c r="AY258" s="208" t="s">
        <v>169</v>
      </c>
    </row>
    <row r="259" spans="1:65" s="2" customFormat="1" ht="14.45" customHeight="1">
      <c r="A259" s="36"/>
      <c r="B259" s="37"/>
      <c r="C259" s="235" t="s">
        <v>755</v>
      </c>
      <c r="D259" s="235" t="s">
        <v>456</v>
      </c>
      <c r="E259" s="236" t="s">
        <v>3961</v>
      </c>
      <c r="F259" s="237" t="s">
        <v>3962</v>
      </c>
      <c r="G259" s="238" t="s">
        <v>463</v>
      </c>
      <c r="H259" s="239">
        <v>59.093000000000004</v>
      </c>
      <c r="I259" s="240"/>
      <c r="J259" s="241">
        <f>ROUND(I259*H259,2)</f>
        <v>0</v>
      </c>
      <c r="K259" s="237" t="s">
        <v>175</v>
      </c>
      <c r="L259" s="242"/>
      <c r="M259" s="243" t="s">
        <v>19</v>
      </c>
      <c r="N259" s="244" t="s">
        <v>44</v>
      </c>
      <c r="O259" s="66"/>
      <c r="P259" s="189">
        <f>O259*H259</f>
        <v>0</v>
      </c>
      <c r="Q259" s="189">
        <v>5.6120000000000003E-2</v>
      </c>
      <c r="R259" s="189">
        <f>Q259*H259</f>
        <v>3.3162991600000002</v>
      </c>
      <c r="S259" s="189">
        <v>0</v>
      </c>
      <c r="T259" s="190">
        <f>S259*H259</f>
        <v>0</v>
      </c>
      <c r="U259" s="36"/>
      <c r="V259" s="36"/>
      <c r="W259" s="36"/>
      <c r="X259" s="36"/>
      <c r="Y259" s="36"/>
      <c r="Z259" s="36"/>
      <c r="AA259" s="36"/>
      <c r="AB259" s="36"/>
      <c r="AC259" s="36"/>
      <c r="AD259" s="36"/>
      <c r="AE259" s="36"/>
      <c r="AR259" s="191" t="s">
        <v>209</v>
      </c>
      <c r="AT259" s="191" t="s">
        <v>456</v>
      </c>
      <c r="AU259" s="191" t="s">
        <v>88</v>
      </c>
      <c r="AY259" s="19" t="s">
        <v>169</v>
      </c>
      <c r="BE259" s="192">
        <f>IF(N259="základní",J259,0)</f>
        <v>0</v>
      </c>
      <c r="BF259" s="192">
        <f>IF(N259="snížená",J259,0)</f>
        <v>0</v>
      </c>
      <c r="BG259" s="192">
        <f>IF(N259="zákl. přenesená",J259,0)</f>
        <v>0</v>
      </c>
      <c r="BH259" s="192">
        <f>IF(N259="sníž. přenesená",J259,0)</f>
        <v>0</v>
      </c>
      <c r="BI259" s="192">
        <f>IF(N259="nulová",J259,0)</f>
        <v>0</v>
      </c>
      <c r="BJ259" s="19" t="s">
        <v>88</v>
      </c>
      <c r="BK259" s="192">
        <f>ROUND(I259*H259,2)</f>
        <v>0</v>
      </c>
      <c r="BL259" s="19" t="s">
        <v>176</v>
      </c>
      <c r="BM259" s="191" t="s">
        <v>3963</v>
      </c>
    </row>
    <row r="260" spans="1:65" s="13" customFormat="1" ht="11.25">
      <c r="B260" s="198"/>
      <c r="C260" s="199"/>
      <c r="D260" s="193" t="s">
        <v>188</v>
      </c>
      <c r="E260" s="199"/>
      <c r="F260" s="201" t="s">
        <v>3964</v>
      </c>
      <c r="G260" s="199"/>
      <c r="H260" s="202">
        <v>59.093000000000004</v>
      </c>
      <c r="I260" s="203"/>
      <c r="J260" s="199"/>
      <c r="K260" s="199"/>
      <c r="L260" s="204"/>
      <c r="M260" s="205"/>
      <c r="N260" s="206"/>
      <c r="O260" s="206"/>
      <c r="P260" s="206"/>
      <c r="Q260" s="206"/>
      <c r="R260" s="206"/>
      <c r="S260" s="206"/>
      <c r="T260" s="207"/>
      <c r="AT260" s="208" t="s">
        <v>188</v>
      </c>
      <c r="AU260" s="208" t="s">
        <v>88</v>
      </c>
      <c r="AV260" s="13" t="s">
        <v>88</v>
      </c>
      <c r="AW260" s="13" t="s">
        <v>4</v>
      </c>
      <c r="AX260" s="13" t="s">
        <v>80</v>
      </c>
      <c r="AY260" s="208" t="s">
        <v>169</v>
      </c>
    </row>
    <row r="261" spans="1:65" s="2" customFormat="1" ht="14.45" customHeight="1">
      <c r="A261" s="36"/>
      <c r="B261" s="37"/>
      <c r="C261" s="235" t="s">
        <v>759</v>
      </c>
      <c r="D261" s="235" t="s">
        <v>456</v>
      </c>
      <c r="E261" s="236" t="s">
        <v>3965</v>
      </c>
      <c r="F261" s="237" t="s">
        <v>3966</v>
      </c>
      <c r="G261" s="238" t="s">
        <v>463</v>
      </c>
      <c r="H261" s="239">
        <v>145.58199999999999</v>
      </c>
      <c r="I261" s="240"/>
      <c r="J261" s="241">
        <f>ROUND(I261*H261,2)</f>
        <v>0</v>
      </c>
      <c r="K261" s="237" t="s">
        <v>175</v>
      </c>
      <c r="L261" s="242"/>
      <c r="M261" s="243" t="s">
        <v>19</v>
      </c>
      <c r="N261" s="244" t="s">
        <v>44</v>
      </c>
      <c r="O261" s="66"/>
      <c r="P261" s="189">
        <f>O261*H261</f>
        <v>0</v>
      </c>
      <c r="Q261" s="189">
        <v>4.5999999999999999E-2</v>
      </c>
      <c r="R261" s="189">
        <f>Q261*H261</f>
        <v>6.6967719999999993</v>
      </c>
      <c r="S261" s="189">
        <v>0</v>
      </c>
      <c r="T261" s="190">
        <f>S261*H261</f>
        <v>0</v>
      </c>
      <c r="U261" s="36"/>
      <c r="V261" s="36"/>
      <c r="W261" s="36"/>
      <c r="X261" s="36"/>
      <c r="Y261" s="36"/>
      <c r="Z261" s="36"/>
      <c r="AA261" s="36"/>
      <c r="AB261" s="36"/>
      <c r="AC261" s="36"/>
      <c r="AD261" s="36"/>
      <c r="AE261" s="36"/>
      <c r="AR261" s="191" t="s">
        <v>209</v>
      </c>
      <c r="AT261" s="191" t="s">
        <v>456</v>
      </c>
      <c r="AU261" s="191" t="s">
        <v>88</v>
      </c>
      <c r="AY261" s="19" t="s">
        <v>169</v>
      </c>
      <c r="BE261" s="192">
        <f>IF(N261="základní",J261,0)</f>
        <v>0</v>
      </c>
      <c r="BF261" s="192">
        <f>IF(N261="snížená",J261,0)</f>
        <v>0</v>
      </c>
      <c r="BG261" s="192">
        <f>IF(N261="zákl. přenesená",J261,0)</f>
        <v>0</v>
      </c>
      <c r="BH261" s="192">
        <f>IF(N261="sníž. přenesená",J261,0)</f>
        <v>0</v>
      </c>
      <c r="BI261" s="192">
        <f>IF(N261="nulová",J261,0)</f>
        <v>0</v>
      </c>
      <c r="BJ261" s="19" t="s">
        <v>88</v>
      </c>
      <c r="BK261" s="192">
        <f>ROUND(I261*H261,2)</f>
        <v>0</v>
      </c>
      <c r="BL261" s="19" t="s">
        <v>176</v>
      </c>
      <c r="BM261" s="191" t="s">
        <v>3967</v>
      </c>
    </row>
    <row r="262" spans="1:65" s="13" customFormat="1" ht="11.25">
      <c r="B262" s="198"/>
      <c r="C262" s="199"/>
      <c r="D262" s="193" t="s">
        <v>188</v>
      </c>
      <c r="E262" s="199"/>
      <c r="F262" s="201" t="s">
        <v>3968</v>
      </c>
      <c r="G262" s="199"/>
      <c r="H262" s="202">
        <v>145.58199999999999</v>
      </c>
      <c r="I262" s="203"/>
      <c r="J262" s="199"/>
      <c r="K262" s="199"/>
      <c r="L262" s="204"/>
      <c r="M262" s="205"/>
      <c r="N262" s="206"/>
      <c r="O262" s="206"/>
      <c r="P262" s="206"/>
      <c r="Q262" s="206"/>
      <c r="R262" s="206"/>
      <c r="S262" s="206"/>
      <c r="T262" s="207"/>
      <c r="AT262" s="208" t="s">
        <v>188</v>
      </c>
      <c r="AU262" s="208" t="s">
        <v>88</v>
      </c>
      <c r="AV262" s="13" t="s">
        <v>88</v>
      </c>
      <c r="AW262" s="13" t="s">
        <v>4</v>
      </c>
      <c r="AX262" s="13" t="s">
        <v>80</v>
      </c>
      <c r="AY262" s="208" t="s">
        <v>169</v>
      </c>
    </row>
    <row r="263" spans="1:65" s="2" customFormat="1" ht="37.9" customHeight="1">
      <c r="A263" s="36"/>
      <c r="B263" s="37"/>
      <c r="C263" s="180" t="s">
        <v>763</v>
      </c>
      <c r="D263" s="180" t="s">
        <v>171</v>
      </c>
      <c r="E263" s="181" t="s">
        <v>3969</v>
      </c>
      <c r="F263" s="182" t="s">
        <v>3970</v>
      </c>
      <c r="G263" s="183" t="s">
        <v>463</v>
      </c>
      <c r="H263" s="184">
        <v>31.521000000000001</v>
      </c>
      <c r="I263" s="185"/>
      <c r="J263" s="186">
        <f>ROUND(I263*H263,2)</f>
        <v>0</v>
      </c>
      <c r="K263" s="182" t="s">
        <v>175</v>
      </c>
      <c r="L263" s="41"/>
      <c r="M263" s="187" t="s">
        <v>19</v>
      </c>
      <c r="N263" s="188" t="s">
        <v>44</v>
      </c>
      <c r="O263" s="66"/>
      <c r="P263" s="189">
        <f>O263*H263</f>
        <v>0</v>
      </c>
      <c r="Q263" s="189">
        <v>0.10095</v>
      </c>
      <c r="R263" s="189">
        <f>Q263*H263</f>
        <v>3.1820449499999999</v>
      </c>
      <c r="S263" s="189">
        <v>0</v>
      </c>
      <c r="T263" s="190">
        <f>S263*H263</f>
        <v>0</v>
      </c>
      <c r="U263" s="36"/>
      <c r="V263" s="36"/>
      <c r="W263" s="36"/>
      <c r="X263" s="36"/>
      <c r="Y263" s="36"/>
      <c r="Z263" s="36"/>
      <c r="AA263" s="36"/>
      <c r="AB263" s="36"/>
      <c r="AC263" s="36"/>
      <c r="AD263" s="36"/>
      <c r="AE263" s="36"/>
      <c r="AR263" s="191" t="s">
        <v>176</v>
      </c>
      <c r="AT263" s="191" t="s">
        <v>171</v>
      </c>
      <c r="AU263" s="191" t="s">
        <v>88</v>
      </c>
      <c r="AY263" s="19" t="s">
        <v>169</v>
      </c>
      <c r="BE263" s="192">
        <f>IF(N263="základní",J263,0)</f>
        <v>0</v>
      </c>
      <c r="BF263" s="192">
        <f>IF(N263="snížená",J263,0)</f>
        <v>0</v>
      </c>
      <c r="BG263" s="192">
        <f>IF(N263="zákl. přenesená",J263,0)</f>
        <v>0</v>
      </c>
      <c r="BH263" s="192">
        <f>IF(N263="sníž. přenesená",J263,0)</f>
        <v>0</v>
      </c>
      <c r="BI263" s="192">
        <f>IF(N263="nulová",J263,0)</f>
        <v>0</v>
      </c>
      <c r="BJ263" s="19" t="s">
        <v>88</v>
      </c>
      <c r="BK263" s="192">
        <f>ROUND(I263*H263,2)</f>
        <v>0</v>
      </c>
      <c r="BL263" s="19" t="s">
        <v>176</v>
      </c>
      <c r="BM263" s="191" t="s">
        <v>3971</v>
      </c>
    </row>
    <row r="264" spans="1:65" s="2" customFormat="1" ht="87.75">
      <c r="A264" s="36"/>
      <c r="B264" s="37"/>
      <c r="C264" s="38"/>
      <c r="D264" s="193" t="s">
        <v>178</v>
      </c>
      <c r="E264" s="38"/>
      <c r="F264" s="194" t="s">
        <v>3972</v>
      </c>
      <c r="G264" s="38"/>
      <c r="H264" s="38"/>
      <c r="I264" s="195"/>
      <c r="J264" s="38"/>
      <c r="K264" s="38"/>
      <c r="L264" s="41"/>
      <c r="M264" s="196"/>
      <c r="N264" s="197"/>
      <c r="O264" s="66"/>
      <c r="P264" s="66"/>
      <c r="Q264" s="66"/>
      <c r="R264" s="66"/>
      <c r="S264" s="66"/>
      <c r="T264" s="67"/>
      <c r="U264" s="36"/>
      <c r="V264" s="36"/>
      <c r="W264" s="36"/>
      <c r="X264" s="36"/>
      <c r="Y264" s="36"/>
      <c r="Z264" s="36"/>
      <c r="AA264" s="36"/>
      <c r="AB264" s="36"/>
      <c r="AC264" s="36"/>
      <c r="AD264" s="36"/>
      <c r="AE264" s="36"/>
      <c r="AT264" s="19" t="s">
        <v>178</v>
      </c>
      <c r="AU264" s="19" t="s">
        <v>88</v>
      </c>
    </row>
    <row r="265" spans="1:65" s="2" customFormat="1" ht="14.45" customHeight="1">
      <c r="A265" s="36"/>
      <c r="B265" s="37"/>
      <c r="C265" s="235" t="s">
        <v>767</v>
      </c>
      <c r="D265" s="235" t="s">
        <v>456</v>
      </c>
      <c r="E265" s="236" t="s">
        <v>3973</v>
      </c>
      <c r="F265" s="237" t="s">
        <v>3974</v>
      </c>
      <c r="G265" s="238" t="s">
        <v>463</v>
      </c>
      <c r="H265" s="239">
        <v>32.151000000000003</v>
      </c>
      <c r="I265" s="240"/>
      <c r="J265" s="241">
        <f>ROUND(I265*H265,2)</f>
        <v>0</v>
      </c>
      <c r="K265" s="237" t="s">
        <v>175</v>
      </c>
      <c r="L265" s="242"/>
      <c r="M265" s="243" t="s">
        <v>19</v>
      </c>
      <c r="N265" s="244" t="s">
        <v>44</v>
      </c>
      <c r="O265" s="66"/>
      <c r="P265" s="189">
        <f>O265*H265</f>
        <v>0</v>
      </c>
      <c r="Q265" s="189">
        <v>2.4E-2</v>
      </c>
      <c r="R265" s="189">
        <f>Q265*H265</f>
        <v>0.77162400000000009</v>
      </c>
      <c r="S265" s="189">
        <v>0</v>
      </c>
      <c r="T265" s="190">
        <f>S265*H265</f>
        <v>0</v>
      </c>
      <c r="U265" s="36"/>
      <c r="V265" s="36"/>
      <c r="W265" s="36"/>
      <c r="X265" s="36"/>
      <c r="Y265" s="36"/>
      <c r="Z265" s="36"/>
      <c r="AA265" s="36"/>
      <c r="AB265" s="36"/>
      <c r="AC265" s="36"/>
      <c r="AD265" s="36"/>
      <c r="AE265" s="36"/>
      <c r="AR265" s="191" t="s">
        <v>209</v>
      </c>
      <c r="AT265" s="191" t="s">
        <v>456</v>
      </c>
      <c r="AU265" s="191" t="s">
        <v>88</v>
      </c>
      <c r="AY265" s="19" t="s">
        <v>169</v>
      </c>
      <c r="BE265" s="192">
        <f>IF(N265="základní",J265,0)</f>
        <v>0</v>
      </c>
      <c r="BF265" s="192">
        <f>IF(N265="snížená",J265,0)</f>
        <v>0</v>
      </c>
      <c r="BG265" s="192">
        <f>IF(N265="zákl. přenesená",J265,0)</f>
        <v>0</v>
      </c>
      <c r="BH265" s="192">
        <f>IF(N265="sníž. přenesená",J265,0)</f>
        <v>0</v>
      </c>
      <c r="BI265" s="192">
        <f>IF(N265="nulová",J265,0)</f>
        <v>0</v>
      </c>
      <c r="BJ265" s="19" t="s">
        <v>88</v>
      </c>
      <c r="BK265" s="192">
        <f>ROUND(I265*H265,2)</f>
        <v>0</v>
      </c>
      <c r="BL265" s="19" t="s">
        <v>176</v>
      </c>
      <c r="BM265" s="191" t="s">
        <v>3975</v>
      </c>
    </row>
    <row r="266" spans="1:65" s="13" customFormat="1" ht="11.25">
      <c r="B266" s="198"/>
      <c r="C266" s="199"/>
      <c r="D266" s="193" t="s">
        <v>188</v>
      </c>
      <c r="E266" s="199"/>
      <c r="F266" s="201" t="s">
        <v>3976</v>
      </c>
      <c r="G266" s="199"/>
      <c r="H266" s="202">
        <v>32.151000000000003</v>
      </c>
      <c r="I266" s="203"/>
      <c r="J266" s="199"/>
      <c r="K266" s="199"/>
      <c r="L266" s="204"/>
      <c r="M266" s="205"/>
      <c r="N266" s="206"/>
      <c r="O266" s="206"/>
      <c r="P266" s="206"/>
      <c r="Q266" s="206"/>
      <c r="R266" s="206"/>
      <c r="S266" s="206"/>
      <c r="T266" s="207"/>
      <c r="AT266" s="208" t="s">
        <v>188</v>
      </c>
      <c r="AU266" s="208" t="s">
        <v>88</v>
      </c>
      <c r="AV266" s="13" t="s">
        <v>88</v>
      </c>
      <c r="AW266" s="13" t="s">
        <v>4</v>
      </c>
      <c r="AX266" s="13" t="s">
        <v>80</v>
      </c>
      <c r="AY266" s="208" t="s">
        <v>169</v>
      </c>
    </row>
    <row r="267" spans="1:65" s="2" customFormat="1" ht="24.2" customHeight="1">
      <c r="A267" s="36"/>
      <c r="B267" s="37"/>
      <c r="C267" s="180" t="s">
        <v>773</v>
      </c>
      <c r="D267" s="180" t="s">
        <v>171</v>
      </c>
      <c r="E267" s="181" t="s">
        <v>3977</v>
      </c>
      <c r="F267" s="182" t="s">
        <v>3978</v>
      </c>
      <c r="G267" s="183" t="s">
        <v>230</v>
      </c>
      <c r="H267" s="184">
        <v>19.797999999999998</v>
      </c>
      <c r="I267" s="185"/>
      <c r="J267" s="186">
        <f>ROUND(I267*H267,2)</f>
        <v>0</v>
      </c>
      <c r="K267" s="182" t="s">
        <v>19</v>
      </c>
      <c r="L267" s="41"/>
      <c r="M267" s="187" t="s">
        <v>19</v>
      </c>
      <c r="N267" s="188" t="s">
        <v>44</v>
      </c>
      <c r="O267" s="66"/>
      <c r="P267" s="189">
        <f>O267*H267</f>
        <v>0</v>
      </c>
      <c r="Q267" s="189">
        <v>2.2563399999999998</v>
      </c>
      <c r="R267" s="189">
        <f>Q267*H267</f>
        <v>44.671019319999992</v>
      </c>
      <c r="S267" s="189">
        <v>0</v>
      </c>
      <c r="T267" s="190">
        <f>S267*H267</f>
        <v>0</v>
      </c>
      <c r="U267" s="36"/>
      <c r="V267" s="36"/>
      <c r="W267" s="36"/>
      <c r="X267" s="36"/>
      <c r="Y267" s="36"/>
      <c r="Z267" s="36"/>
      <c r="AA267" s="36"/>
      <c r="AB267" s="36"/>
      <c r="AC267" s="36"/>
      <c r="AD267" s="36"/>
      <c r="AE267" s="36"/>
      <c r="AR267" s="191" t="s">
        <v>176</v>
      </c>
      <c r="AT267" s="191" t="s">
        <v>171</v>
      </c>
      <c r="AU267" s="191" t="s">
        <v>88</v>
      </c>
      <c r="AY267" s="19" t="s">
        <v>169</v>
      </c>
      <c r="BE267" s="192">
        <f>IF(N267="základní",J267,0)</f>
        <v>0</v>
      </c>
      <c r="BF267" s="192">
        <f>IF(N267="snížená",J267,0)</f>
        <v>0</v>
      </c>
      <c r="BG267" s="192">
        <f>IF(N267="zákl. přenesená",J267,0)</f>
        <v>0</v>
      </c>
      <c r="BH267" s="192">
        <f>IF(N267="sníž. přenesená",J267,0)</f>
        <v>0</v>
      </c>
      <c r="BI267" s="192">
        <f>IF(N267="nulová",J267,0)</f>
        <v>0</v>
      </c>
      <c r="BJ267" s="19" t="s">
        <v>88</v>
      </c>
      <c r="BK267" s="192">
        <f>ROUND(I267*H267,2)</f>
        <v>0</v>
      </c>
      <c r="BL267" s="19" t="s">
        <v>176</v>
      </c>
      <c r="BM267" s="191" t="s">
        <v>3979</v>
      </c>
    </row>
    <row r="268" spans="1:65" s="13" customFormat="1" ht="11.25">
      <c r="B268" s="198"/>
      <c r="C268" s="199"/>
      <c r="D268" s="193" t="s">
        <v>188</v>
      </c>
      <c r="E268" s="200" t="s">
        <v>19</v>
      </c>
      <c r="F268" s="201" t="s">
        <v>3980</v>
      </c>
      <c r="G268" s="199"/>
      <c r="H268" s="202">
        <v>15.385</v>
      </c>
      <c r="I268" s="203"/>
      <c r="J268" s="199"/>
      <c r="K268" s="199"/>
      <c r="L268" s="204"/>
      <c r="M268" s="205"/>
      <c r="N268" s="206"/>
      <c r="O268" s="206"/>
      <c r="P268" s="206"/>
      <c r="Q268" s="206"/>
      <c r="R268" s="206"/>
      <c r="S268" s="206"/>
      <c r="T268" s="207"/>
      <c r="AT268" s="208" t="s">
        <v>188</v>
      </c>
      <c r="AU268" s="208" t="s">
        <v>88</v>
      </c>
      <c r="AV268" s="13" t="s">
        <v>88</v>
      </c>
      <c r="AW268" s="13" t="s">
        <v>33</v>
      </c>
      <c r="AX268" s="13" t="s">
        <v>72</v>
      </c>
      <c r="AY268" s="208" t="s">
        <v>169</v>
      </c>
    </row>
    <row r="269" spans="1:65" s="13" customFormat="1" ht="11.25">
      <c r="B269" s="198"/>
      <c r="C269" s="199"/>
      <c r="D269" s="193" t="s">
        <v>188</v>
      </c>
      <c r="E269" s="200" t="s">
        <v>19</v>
      </c>
      <c r="F269" s="201" t="s">
        <v>3981</v>
      </c>
      <c r="G269" s="199"/>
      <c r="H269" s="202">
        <v>4.4130000000000003</v>
      </c>
      <c r="I269" s="203"/>
      <c r="J269" s="199"/>
      <c r="K269" s="199"/>
      <c r="L269" s="204"/>
      <c r="M269" s="205"/>
      <c r="N269" s="206"/>
      <c r="O269" s="206"/>
      <c r="P269" s="206"/>
      <c r="Q269" s="206"/>
      <c r="R269" s="206"/>
      <c r="S269" s="206"/>
      <c r="T269" s="207"/>
      <c r="AT269" s="208" t="s">
        <v>188</v>
      </c>
      <c r="AU269" s="208" t="s">
        <v>88</v>
      </c>
      <c r="AV269" s="13" t="s">
        <v>88</v>
      </c>
      <c r="AW269" s="13" t="s">
        <v>33</v>
      </c>
      <c r="AX269" s="13" t="s">
        <v>72</v>
      </c>
      <c r="AY269" s="208" t="s">
        <v>169</v>
      </c>
    </row>
    <row r="270" spans="1:65" s="14" customFormat="1" ht="11.25">
      <c r="B270" s="209"/>
      <c r="C270" s="210"/>
      <c r="D270" s="193" t="s">
        <v>188</v>
      </c>
      <c r="E270" s="211" t="s">
        <v>19</v>
      </c>
      <c r="F270" s="212" t="s">
        <v>191</v>
      </c>
      <c r="G270" s="210"/>
      <c r="H270" s="213">
        <v>19.797999999999998</v>
      </c>
      <c r="I270" s="214"/>
      <c r="J270" s="210"/>
      <c r="K270" s="210"/>
      <c r="L270" s="215"/>
      <c r="M270" s="216"/>
      <c r="N270" s="217"/>
      <c r="O270" s="217"/>
      <c r="P270" s="217"/>
      <c r="Q270" s="217"/>
      <c r="R270" s="217"/>
      <c r="S270" s="217"/>
      <c r="T270" s="218"/>
      <c r="AT270" s="219" t="s">
        <v>188</v>
      </c>
      <c r="AU270" s="219" t="s">
        <v>88</v>
      </c>
      <c r="AV270" s="14" t="s">
        <v>176</v>
      </c>
      <c r="AW270" s="14" t="s">
        <v>33</v>
      </c>
      <c r="AX270" s="14" t="s">
        <v>80</v>
      </c>
      <c r="AY270" s="219" t="s">
        <v>169</v>
      </c>
    </row>
    <row r="271" spans="1:65" s="2" customFormat="1" ht="24.2" customHeight="1">
      <c r="A271" s="36"/>
      <c r="B271" s="37"/>
      <c r="C271" s="180" t="s">
        <v>779</v>
      </c>
      <c r="D271" s="180" t="s">
        <v>171</v>
      </c>
      <c r="E271" s="181" t="s">
        <v>3982</v>
      </c>
      <c r="F271" s="182" t="s">
        <v>3983</v>
      </c>
      <c r="G271" s="183" t="s">
        <v>185</v>
      </c>
      <c r="H271" s="184">
        <v>802.83399999999995</v>
      </c>
      <c r="I271" s="185"/>
      <c r="J271" s="186">
        <f>ROUND(I271*H271,2)</f>
        <v>0</v>
      </c>
      <c r="K271" s="182" t="s">
        <v>175</v>
      </c>
      <c r="L271" s="41"/>
      <c r="M271" s="187" t="s">
        <v>19</v>
      </c>
      <c r="N271" s="188" t="s">
        <v>44</v>
      </c>
      <c r="O271" s="66"/>
      <c r="P271" s="189">
        <f>O271*H271</f>
        <v>0</v>
      </c>
      <c r="Q271" s="189">
        <v>3.6000000000000002E-4</v>
      </c>
      <c r="R271" s="189">
        <f>Q271*H271</f>
        <v>0.28902023999999998</v>
      </c>
      <c r="S271" s="189">
        <v>0</v>
      </c>
      <c r="T271" s="190">
        <f>S271*H271</f>
        <v>0</v>
      </c>
      <c r="U271" s="36"/>
      <c r="V271" s="36"/>
      <c r="W271" s="36"/>
      <c r="X271" s="36"/>
      <c r="Y271" s="36"/>
      <c r="Z271" s="36"/>
      <c r="AA271" s="36"/>
      <c r="AB271" s="36"/>
      <c r="AC271" s="36"/>
      <c r="AD271" s="36"/>
      <c r="AE271" s="36"/>
      <c r="AR271" s="191" t="s">
        <v>176</v>
      </c>
      <c r="AT271" s="191" t="s">
        <v>171</v>
      </c>
      <c r="AU271" s="191" t="s">
        <v>88</v>
      </c>
      <c r="AY271" s="19" t="s">
        <v>169</v>
      </c>
      <c r="BE271" s="192">
        <f>IF(N271="základní",J271,0)</f>
        <v>0</v>
      </c>
      <c r="BF271" s="192">
        <f>IF(N271="snížená",J271,0)</f>
        <v>0</v>
      </c>
      <c r="BG271" s="192">
        <f>IF(N271="zákl. přenesená",J271,0)</f>
        <v>0</v>
      </c>
      <c r="BH271" s="192">
        <f>IF(N271="sníž. přenesená",J271,0)</f>
        <v>0</v>
      </c>
      <c r="BI271" s="192">
        <f>IF(N271="nulová",J271,0)</f>
        <v>0</v>
      </c>
      <c r="BJ271" s="19" t="s">
        <v>88</v>
      </c>
      <c r="BK271" s="192">
        <f>ROUND(I271*H271,2)</f>
        <v>0</v>
      </c>
      <c r="BL271" s="19" t="s">
        <v>176</v>
      </c>
      <c r="BM271" s="191" t="s">
        <v>3984</v>
      </c>
    </row>
    <row r="272" spans="1:65" s="2" customFormat="1" ht="39">
      <c r="A272" s="36"/>
      <c r="B272" s="37"/>
      <c r="C272" s="38"/>
      <c r="D272" s="193" t="s">
        <v>178</v>
      </c>
      <c r="E272" s="38"/>
      <c r="F272" s="194" t="s">
        <v>3985</v>
      </c>
      <c r="G272" s="38"/>
      <c r="H272" s="38"/>
      <c r="I272" s="195"/>
      <c r="J272" s="38"/>
      <c r="K272" s="38"/>
      <c r="L272" s="41"/>
      <c r="M272" s="196"/>
      <c r="N272" s="197"/>
      <c r="O272" s="66"/>
      <c r="P272" s="66"/>
      <c r="Q272" s="66"/>
      <c r="R272" s="66"/>
      <c r="S272" s="66"/>
      <c r="T272" s="67"/>
      <c r="U272" s="36"/>
      <c r="V272" s="36"/>
      <c r="W272" s="36"/>
      <c r="X272" s="36"/>
      <c r="Y272" s="36"/>
      <c r="Z272" s="36"/>
      <c r="AA272" s="36"/>
      <c r="AB272" s="36"/>
      <c r="AC272" s="36"/>
      <c r="AD272" s="36"/>
      <c r="AE272" s="36"/>
      <c r="AT272" s="19" t="s">
        <v>178</v>
      </c>
      <c r="AU272" s="19" t="s">
        <v>88</v>
      </c>
    </row>
    <row r="273" spans="1:65" s="13" customFormat="1" ht="11.25">
      <c r="B273" s="198"/>
      <c r="C273" s="199"/>
      <c r="D273" s="193" t="s">
        <v>188</v>
      </c>
      <c r="E273" s="200" t="s">
        <v>19</v>
      </c>
      <c r="F273" s="201" t="s">
        <v>3823</v>
      </c>
      <c r="G273" s="199"/>
      <c r="H273" s="202">
        <v>761.23400000000004</v>
      </c>
      <c r="I273" s="203"/>
      <c r="J273" s="199"/>
      <c r="K273" s="199"/>
      <c r="L273" s="204"/>
      <c r="M273" s="205"/>
      <c r="N273" s="206"/>
      <c r="O273" s="206"/>
      <c r="P273" s="206"/>
      <c r="Q273" s="206"/>
      <c r="R273" s="206"/>
      <c r="S273" s="206"/>
      <c r="T273" s="207"/>
      <c r="AT273" s="208" t="s">
        <v>188</v>
      </c>
      <c r="AU273" s="208" t="s">
        <v>88</v>
      </c>
      <c r="AV273" s="13" t="s">
        <v>88</v>
      </c>
      <c r="AW273" s="13" t="s">
        <v>33</v>
      </c>
      <c r="AX273" s="13" t="s">
        <v>72</v>
      </c>
      <c r="AY273" s="208" t="s">
        <v>169</v>
      </c>
    </row>
    <row r="274" spans="1:65" s="13" customFormat="1" ht="11.25">
      <c r="B274" s="198"/>
      <c r="C274" s="199"/>
      <c r="D274" s="193" t="s">
        <v>188</v>
      </c>
      <c r="E274" s="200" t="s">
        <v>19</v>
      </c>
      <c r="F274" s="201" t="s">
        <v>3762</v>
      </c>
      <c r="G274" s="199"/>
      <c r="H274" s="202">
        <v>41.6</v>
      </c>
      <c r="I274" s="203"/>
      <c r="J274" s="199"/>
      <c r="K274" s="199"/>
      <c r="L274" s="204"/>
      <c r="M274" s="205"/>
      <c r="N274" s="206"/>
      <c r="O274" s="206"/>
      <c r="P274" s="206"/>
      <c r="Q274" s="206"/>
      <c r="R274" s="206"/>
      <c r="S274" s="206"/>
      <c r="T274" s="207"/>
      <c r="AT274" s="208" t="s">
        <v>188</v>
      </c>
      <c r="AU274" s="208" t="s">
        <v>88</v>
      </c>
      <c r="AV274" s="13" t="s">
        <v>88</v>
      </c>
      <c r="AW274" s="13" t="s">
        <v>33</v>
      </c>
      <c r="AX274" s="13" t="s">
        <v>72</v>
      </c>
      <c r="AY274" s="208" t="s">
        <v>169</v>
      </c>
    </row>
    <row r="275" spans="1:65" s="14" customFormat="1" ht="11.25">
      <c r="B275" s="209"/>
      <c r="C275" s="210"/>
      <c r="D275" s="193" t="s">
        <v>188</v>
      </c>
      <c r="E275" s="211" t="s">
        <v>19</v>
      </c>
      <c r="F275" s="212" t="s">
        <v>191</v>
      </c>
      <c r="G275" s="210"/>
      <c r="H275" s="213">
        <v>802.83399999999995</v>
      </c>
      <c r="I275" s="214"/>
      <c r="J275" s="210"/>
      <c r="K275" s="210"/>
      <c r="L275" s="215"/>
      <c r="M275" s="216"/>
      <c r="N275" s="217"/>
      <c r="O275" s="217"/>
      <c r="P275" s="217"/>
      <c r="Q275" s="217"/>
      <c r="R275" s="217"/>
      <c r="S275" s="217"/>
      <c r="T275" s="218"/>
      <c r="AT275" s="219" t="s">
        <v>188</v>
      </c>
      <c r="AU275" s="219" t="s">
        <v>88</v>
      </c>
      <c r="AV275" s="14" t="s">
        <v>176</v>
      </c>
      <c r="AW275" s="14" t="s">
        <v>33</v>
      </c>
      <c r="AX275" s="14" t="s">
        <v>80</v>
      </c>
      <c r="AY275" s="219" t="s">
        <v>169</v>
      </c>
    </row>
    <row r="276" spans="1:65" s="2" customFormat="1" ht="24.2" customHeight="1">
      <c r="A276" s="36"/>
      <c r="B276" s="37"/>
      <c r="C276" s="180" t="s">
        <v>784</v>
      </c>
      <c r="D276" s="180" t="s">
        <v>171</v>
      </c>
      <c r="E276" s="181" t="s">
        <v>3986</v>
      </c>
      <c r="F276" s="182" t="s">
        <v>3987</v>
      </c>
      <c r="G276" s="183" t="s">
        <v>463</v>
      </c>
      <c r="H276" s="184">
        <v>10.5</v>
      </c>
      <c r="I276" s="185"/>
      <c r="J276" s="186">
        <f>ROUND(I276*H276,2)</f>
        <v>0</v>
      </c>
      <c r="K276" s="182" t="s">
        <v>175</v>
      </c>
      <c r="L276" s="41"/>
      <c r="M276" s="187" t="s">
        <v>19</v>
      </c>
      <c r="N276" s="188" t="s">
        <v>44</v>
      </c>
      <c r="O276" s="66"/>
      <c r="P276" s="189">
        <f>O276*H276</f>
        <v>0</v>
      </c>
      <c r="Q276" s="189">
        <v>0.29221000000000003</v>
      </c>
      <c r="R276" s="189">
        <f>Q276*H276</f>
        <v>3.0682050000000003</v>
      </c>
      <c r="S276" s="189">
        <v>0</v>
      </c>
      <c r="T276" s="190">
        <f>S276*H276</f>
        <v>0</v>
      </c>
      <c r="U276" s="36"/>
      <c r="V276" s="36"/>
      <c r="W276" s="36"/>
      <c r="X276" s="36"/>
      <c r="Y276" s="36"/>
      <c r="Z276" s="36"/>
      <c r="AA276" s="36"/>
      <c r="AB276" s="36"/>
      <c r="AC276" s="36"/>
      <c r="AD276" s="36"/>
      <c r="AE276" s="36"/>
      <c r="AR276" s="191" t="s">
        <v>176</v>
      </c>
      <c r="AT276" s="191" t="s">
        <v>171</v>
      </c>
      <c r="AU276" s="191" t="s">
        <v>88</v>
      </c>
      <c r="AY276" s="19" t="s">
        <v>169</v>
      </c>
      <c r="BE276" s="192">
        <f>IF(N276="základní",J276,0)</f>
        <v>0</v>
      </c>
      <c r="BF276" s="192">
        <f>IF(N276="snížená",J276,0)</f>
        <v>0</v>
      </c>
      <c r="BG276" s="192">
        <f>IF(N276="zákl. přenesená",J276,0)</f>
        <v>0</v>
      </c>
      <c r="BH276" s="192">
        <f>IF(N276="sníž. přenesená",J276,0)</f>
        <v>0</v>
      </c>
      <c r="BI276" s="192">
        <f>IF(N276="nulová",J276,0)</f>
        <v>0</v>
      </c>
      <c r="BJ276" s="19" t="s">
        <v>88</v>
      </c>
      <c r="BK276" s="192">
        <f>ROUND(I276*H276,2)</f>
        <v>0</v>
      </c>
      <c r="BL276" s="19" t="s">
        <v>176</v>
      </c>
      <c r="BM276" s="191" t="s">
        <v>3988</v>
      </c>
    </row>
    <row r="277" spans="1:65" s="2" customFormat="1" ht="58.5">
      <c r="A277" s="36"/>
      <c r="B277" s="37"/>
      <c r="C277" s="38"/>
      <c r="D277" s="193" t="s">
        <v>178</v>
      </c>
      <c r="E277" s="38"/>
      <c r="F277" s="194" t="s">
        <v>3989</v>
      </c>
      <c r="G277" s="38"/>
      <c r="H277" s="38"/>
      <c r="I277" s="195"/>
      <c r="J277" s="38"/>
      <c r="K277" s="38"/>
      <c r="L277" s="41"/>
      <c r="M277" s="196"/>
      <c r="N277" s="197"/>
      <c r="O277" s="66"/>
      <c r="P277" s="66"/>
      <c r="Q277" s="66"/>
      <c r="R277" s="66"/>
      <c r="S277" s="66"/>
      <c r="T277" s="67"/>
      <c r="U277" s="36"/>
      <c r="V277" s="36"/>
      <c r="W277" s="36"/>
      <c r="X277" s="36"/>
      <c r="Y277" s="36"/>
      <c r="Z277" s="36"/>
      <c r="AA277" s="36"/>
      <c r="AB277" s="36"/>
      <c r="AC277" s="36"/>
      <c r="AD277" s="36"/>
      <c r="AE277" s="36"/>
      <c r="AT277" s="19" t="s">
        <v>178</v>
      </c>
      <c r="AU277" s="19" t="s">
        <v>88</v>
      </c>
    </row>
    <row r="278" spans="1:65" s="2" customFormat="1" ht="24.2" customHeight="1">
      <c r="A278" s="36"/>
      <c r="B278" s="37"/>
      <c r="C278" s="235" t="s">
        <v>790</v>
      </c>
      <c r="D278" s="235" t="s">
        <v>456</v>
      </c>
      <c r="E278" s="236" t="s">
        <v>3990</v>
      </c>
      <c r="F278" s="237" t="s">
        <v>3991</v>
      </c>
      <c r="G278" s="238" t="s">
        <v>463</v>
      </c>
      <c r="H278" s="239">
        <v>10</v>
      </c>
      <c r="I278" s="240"/>
      <c r="J278" s="241">
        <f>ROUND(I278*H278,2)</f>
        <v>0</v>
      </c>
      <c r="K278" s="237" t="s">
        <v>175</v>
      </c>
      <c r="L278" s="242"/>
      <c r="M278" s="243" t="s">
        <v>19</v>
      </c>
      <c r="N278" s="244" t="s">
        <v>44</v>
      </c>
      <c r="O278" s="66"/>
      <c r="P278" s="189">
        <f>O278*H278</f>
        <v>0</v>
      </c>
      <c r="Q278" s="189">
        <v>1.6400000000000001E-2</v>
      </c>
      <c r="R278" s="189">
        <f>Q278*H278</f>
        <v>0.16400000000000001</v>
      </c>
      <c r="S278" s="189">
        <v>0</v>
      </c>
      <c r="T278" s="190">
        <f>S278*H278</f>
        <v>0</v>
      </c>
      <c r="U278" s="36"/>
      <c r="V278" s="36"/>
      <c r="W278" s="36"/>
      <c r="X278" s="36"/>
      <c r="Y278" s="36"/>
      <c r="Z278" s="36"/>
      <c r="AA278" s="36"/>
      <c r="AB278" s="36"/>
      <c r="AC278" s="36"/>
      <c r="AD278" s="36"/>
      <c r="AE278" s="36"/>
      <c r="AR278" s="191" t="s">
        <v>209</v>
      </c>
      <c r="AT278" s="191" t="s">
        <v>456</v>
      </c>
      <c r="AU278" s="191" t="s">
        <v>88</v>
      </c>
      <c r="AY278" s="19" t="s">
        <v>169</v>
      </c>
      <c r="BE278" s="192">
        <f>IF(N278="základní",J278,0)</f>
        <v>0</v>
      </c>
      <c r="BF278" s="192">
        <f>IF(N278="snížená",J278,0)</f>
        <v>0</v>
      </c>
      <c r="BG278" s="192">
        <f>IF(N278="zákl. přenesená",J278,0)</f>
        <v>0</v>
      </c>
      <c r="BH278" s="192">
        <f>IF(N278="sníž. přenesená",J278,0)</f>
        <v>0</v>
      </c>
      <c r="BI278" s="192">
        <f>IF(N278="nulová",J278,0)</f>
        <v>0</v>
      </c>
      <c r="BJ278" s="19" t="s">
        <v>88</v>
      </c>
      <c r="BK278" s="192">
        <f>ROUND(I278*H278,2)</f>
        <v>0</v>
      </c>
      <c r="BL278" s="19" t="s">
        <v>176</v>
      </c>
      <c r="BM278" s="191" t="s">
        <v>3992</v>
      </c>
    </row>
    <row r="279" spans="1:65" s="2" customFormat="1" ht="24.2" customHeight="1">
      <c r="A279" s="36"/>
      <c r="B279" s="37"/>
      <c r="C279" s="235" t="s">
        <v>795</v>
      </c>
      <c r="D279" s="235" t="s">
        <v>456</v>
      </c>
      <c r="E279" s="236" t="s">
        <v>3993</v>
      </c>
      <c r="F279" s="237" t="s">
        <v>3994</v>
      </c>
      <c r="G279" s="238" t="s">
        <v>174</v>
      </c>
      <c r="H279" s="239">
        <v>2</v>
      </c>
      <c r="I279" s="240"/>
      <c r="J279" s="241">
        <f>ROUND(I279*H279,2)</f>
        <v>0</v>
      </c>
      <c r="K279" s="237" t="s">
        <v>175</v>
      </c>
      <c r="L279" s="242"/>
      <c r="M279" s="243" t="s">
        <v>19</v>
      </c>
      <c r="N279" s="244" t="s">
        <v>44</v>
      </c>
      <c r="O279" s="66"/>
      <c r="P279" s="189">
        <f>O279*H279</f>
        <v>0</v>
      </c>
      <c r="Q279" s="189">
        <v>1.3500000000000001E-3</v>
      </c>
      <c r="R279" s="189">
        <f>Q279*H279</f>
        <v>2.7000000000000001E-3</v>
      </c>
      <c r="S279" s="189">
        <v>0</v>
      </c>
      <c r="T279" s="190">
        <f>S279*H279</f>
        <v>0</v>
      </c>
      <c r="U279" s="36"/>
      <c r="V279" s="36"/>
      <c r="W279" s="36"/>
      <c r="X279" s="36"/>
      <c r="Y279" s="36"/>
      <c r="Z279" s="36"/>
      <c r="AA279" s="36"/>
      <c r="AB279" s="36"/>
      <c r="AC279" s="36"/>
      <c r="AD279" s="36"/>
      <c r="AE279" s="36"/>
      <c r="AR279" s="191" t="s">
        <v>209</v>
      </c>
      <c r="AT279" s="191" t="s">
        <v>456</v>
      </c>
      <c r="AU279" s="191" t="s">
        <v>88</v>
      </c>
      <c r="AY279" s="19" t="s">
        <v>169</v>
      </c>
      <c r="BE279" s="192">
        <f>IF(N279="základní",J279,0)</f>
        <v>0</v>
      </c>
      <c r="BF279" s="192">
        <f>IF(N279="snížená",J279,0)</f>
        <v>0</v>
      </c>
      <c r="BG279" s="192">
        <f>IF(N279="zákl. přenesená",J279,0)</f>
        <v>0</v>
      </c>
      <c r="BH279" s="192">
        <f>IF(N279="sníž. přenesená",J279,0)</f>
        <v>0</v>
      </c>
      <c r="BI279" s="192">
        <f>IF(N279="nulová",J279,0)</f>
        <v>0</v>
      </c>
      <c r="BJ279" s="19" t="s">
        <v>88</v>
      </c>
      <c r="BK279" s="192">
        <f>ROUND(I279*H279,2)</f>
        <v>0</v>
      </c>
      <c r="BL279" s="19" t="s">
        <v>176</v>
      </c>
      <c r="BM279" s="191" t="s">
        <v>3995</v>
      </c>
    </row>
    <row r="280" spans="1:65" s="2" customFormat="1" ht="24.2" customHeight="1">
      <c r="A280" s="36"/>
      <c r="B280" s="37"/>
      <c r="C280" s="235" t="s">
        <v>800</v>
      </c>
      <c r="D280" s="235" t="s">
        <v>456</v>
      </c>
      <c r="E280" s="236" t="s">
        <v>3996</v>
      </c>
      <c r="F280" s="237" t="s">
        <v>3997</v>
      </c>
      <c r="G280" s="238" t="s">
        <v>174</v>
      </c>
      <c r="H280" s="239">
        <v>1</v>
      </c>
      <c r="I280" s="240"/>
      <c r="J280" s="241">
        <f>ROUND(I280*H280,2)</f>
        <v>0</v>
      </c>
      <c r="K280" s="237" t="s">
        <v>19</v>
      </c>
      <c r="L280" s="242"/>
      <c r="M280" s="243" t="s">
        <v>19</v>
      </c>
      <c r="N280" s="244" t="s">
        <v>44</v>
      </c>
      <c r="O280" s="66"/>
      <c r="P280" s="189">
        <f>O280*H280</f>
        <v>0</v>
      </c>
      <c r="Q280" s="189">
        <v>4.7000000000000002E-3</v>
      </c>
      <c r="R280" s="189">
        <f>Q280*H280</f>
        <v>4.7000000000000002E-3</v>
      </c>
      <c r="S280" s="189">
        <v>0</v>
      </c>
      <c r="T280" s="190">
        <f>S280*H280</f>
        <v>0</v>
      </c>
      <c r="U280" s="36"/>
      <c r="V280" s="36"/>
      <c r="W280" s="36"/>
      <c r="X280" s="36"/>
      <c r="Y280" s="36"/>
      <c r="Z280" s="36"/>
      <c r="AA280" s="36"/>
      <c r="AB280" s="36"/>
      <c r="AC280" s="36"/>
      <c r="AD280" s="36"/>
      <c r="AE280" s="36"/>
      <c r="AR280" s="191" t="s">
        <v>209</v>
      </c>
      <c r="AT280" s="191" t="s">
        <v>456</v>
      </c>
      <c r="AU280" s="191" t="s">
        <v>88</v>
      </c>
      <c r="AY280" s="19" t="s">
        <v>169</v>
      </c>
      <c r="BE280" s="192">
        <f>IF(N280="základní",J280,0)</f>
        <v>0</v>
      </c>
      <c r="BF280" s="192">
        <f>IF(N280="snížená",J280,0)</f>
        <v>0</v>
      </c>
      <c r="BG280" s="192">
        <f>IF(N280="zákl. přenesená",J280,0)</f>
        <v>0</v>
      </c>
      <c r="BH280" s="192">
        <f>IF(N280="sníž. přenesená",J280,0)</f>
        <v>0</v>
      </c>
      <c r="BI280" s="192">
        <f>IF(N280="nulová",J280,0)</f>
        <v>0</v>
      </c>
      <c r="BJ280" s="19" t="s">
        <v>88</v>
      </c>
      <c r="BK280" s="192">
        <f>ROUND(I280*H280,2)</f>
        <v>0</v>
      </c>
      <c r="BL280" s="19" t="s">
        <v>176</v>
      </c>
      <c r="BM280" s="191" t="s">
        <v>3998</v>
      </c>
    </row>
    <row r="281" spans="1:65" s="2" customFormat="1" ht="24.2" customHeight="1">
      <c r="A281" s="36"/>
      <c r="B281" s="37"/>
      <c r="C281" s="235" t="s">
        <v>806</v>
      </c>
      <c r="D281" s="235" t="s">
        <v>456</v>
      </c>
      <c r="E281" s="236" t="s">
        <v>3999</v>
      </c>
      <c r="F281" s="237" t="s">
        <v>4000</v>
      </c>
      <c r="G281" s="238" t="s">
        <v>463</v>
      </c>
      <c r="H281" s="239">
        <v>10.5</v>
      </c>
      <c r="I281" s="240"/>
      <c r="J281" s="241">
        <f>ROUND(I281*H281,2)</f>
        <v>0</v>
      </c>
      <c r="K281" s="237" t="s">
        <v>19</v>
      </c>
      <c r="L281" s="242"/>
      <c r="M281" s="243" t="s">
        <v>19</v>
      </c>
      <c r="N281" s="244" t="s">
        <v>44</v>
      </c>
      <c r="O281" s="66"/>
      <c r="P281" s="189">
        <f>O281*H281</f>
        <v>0</v>
      </c>
      <c r="Q281" s="189">
        <v>2.15E-3</v>
      </c>
      <c r="R281" s="189">
        <f>Q281*H281</f>
        <v>2.2575000000000001E-2</v>
      </c>
      <c r="S281" s="189">
        <v>0</v>
      </c>
      <c r="T281" s="190">
        <f>S281*H281</f>
        <v>0</v>
      </c>
      <c r="U281" s="36"/>
      <c r="V281" s="36"/>
      <c r="W281" s="36"/>
      <c r="X281" s="36"/>
      <c r="Y281" s="36"/>
      <c r="Z281" s="36"/>
      <c r="AA281" s="36"/>
      <c r="AB281" s="36"/>
      <c r="AC281" s="36"/>
      <c r="AD281" s="36"/>
      <c r="AE281" s="36"/>
      <c r="AR281" s="191" t="s">
        <v>209</v>
      </c>
      <c r="AT281" s="191" t="s">
        <v>456</v>
      </c>
      <c r="AU281" s="191" t="s">
        <v>88</v>
      </c>
      <c r="AY281" s="19" t="s">
        <v>169</v>
      </c>
      <c r="BE281" s="192">
        <f>IF(N281="základní",J281,0)</f>
        <v>0</v>
      </c>
      <c r="BF281" s="192">
        <f>IF(N281="snížená",J281,0)</f>
        <v>0</v>
      </c>
      <c r="BG281" s="192">
        <f>IF(N281="zákl. přenesená",J281,0)</f>
        <v>0</v>
      </c>
      <c r="BH281" s="192">
        <f>IF(N281="sníž. přenesená",J281,0)</f>
        <v>0</v>
      </c>
      <c r="BI281" s="192">
        <f>IF(N281="nulová",J281,0)</f>
        <v>0</v>
      </c>
      <c r="BJ281" s="19" t="s">
        <v>88</v>
      </c>
      <c r="BK281" s="192">
        <f>ROUND(I281*H281,2)</f>
        <v>0</v>
      </c>
      <c r="BL281" s="19" t="s">
        <v>176</v>
      </c>
      <c r="BM281" s="191" t="s">
        <v>4001</v>
      </c>
    </row>
    <row r="282" spans="1:65" s="2" customFormat="1" ht="24.2" customHeight="1">
      <c r="A282" s="36"/>
      <c r="B282" s="37"/>
      <c r="C282" s="180" t="s">
        <v>811</v>
      </c>
      <c r="D282" s="180" t="s">
        <v>171</v>
      </c>
      <c r="E282" s="181" t="s">
        <v>4002</v>
      </c>
      <c r="F282" s="182" t="s">
        <v>4003</v>
      </c>
      <c r="G282" s="183" t="s">
        <v>174</v>
      </c>
      <c r="H282" s="184">
        <v>4</v>
      </c>
      <c r="I282" s="185"/>
      <c r="J282" s="186">
        <f>ROUND(I282*H282,2)</f>
        <v>0</v>
      </c>
      <c r="K282" s="182" t="s">
        <v>19</v>
      </c>
      <c r="L282" s="41"/>
      <c r="M282" s="187" t="s">
        <v>19</v>
      </c>
      <c r="N282" s="188" t="s">
        <v>44</v>
      </c>
      <c r="O282" s="66"/>
      <c r="P282" s="189">
        <f>O282*H282</f>
        <v>0</v>
      </c>
      <c r="Q282" s="189">
        <v>8.0000000000000004E-4</v>
      </c>
      <c r="R282" s="189">
        <f>Q282*H282</f>
        <v>3.2000000000000002E-3</v>
      </c>
      <c r="S282" s="189">
        <v>0</v>
      </c>
      <c r="T282" s="190">
        <f>S282*H282</f>
        <v>0</v>
      </c>
      <c r="U282" s="36"/>
      <c r="V282" s="36"/>
      <c r="W282" s="36"/>
      <c r="X282" s="36"/>
      <c r="Y282" s="36"/>
      <c r="Z282" s="36"/>
      <c r="AA282" s="36"/>
      <c r="AB282" s="36"/>
      <c r="AC282" s="36"/>
      <c r="AD282" s="36"/>
      <c r="AE282" s="36"/>
      <c r="AR282" s="191" t="s">
        <v>176</v>
      </c>
      <c r="AT282" s="191" t="s">
        <v>171</v>
      </c>
      <c r="AU282" s="191" t="s">
        <v>88</v>
      </c>
      <c r="AY282" s="19" t="s">
        <v>169</v>
      </c>
      <c r="BE282" s="192">
        <f>IF(N282="základní",J282,0)</f>
        <v>0</v>
      </c>
      <c r="BF282" s="192">
        <f>IF(N282="snížená",J282,0)</f>
        <v>0</v>
      </c>
      <c r="BG282" s="192">
        <f>IF(N282="zákl. přenesená",J282,0)</f>
        <v>0</v>
      </c>
      <c r="BH282" s="192">
        <f>IF(N282="sníž. přenesená",J282,0)</f>
        <v>0</v>
      </c>
      <c r="BI282" s="192">
        <f>IF(N282="nulová",J282,0)</f>
        <v>0</v>
      </c>
      <c r="BJ282" s="19" t="s">
        <v>88</v>
      </c>
      <c r="BK282" s="192">
        <f>ROUND(I282*H282,2)</f>
        <v>0</v>
      </c>
      <c r="BL282" s="19" t="s">
        <v>176</v>
      </c>
      <c r="BM282" s="191" t="s">
        <v>4004</v>
      </c>
    </row>
    <row r="283" spans="1:65" s="2" customFormat="1" ht="68.25">
      <c r="A283" s="36"/>
      <c r="B283" s="37"/>
      <c r="C283" s="38"/>
      <c r="D283" s="193" t="s">
        <v>178</v>
      </c>
      <c r="E283" s="38"/>
      <c r="F283" s="194" t="s">
        <v>4005</v>
      </c>
      <c r="G283" s="38"/>
      <c r="H283" s="38"/>
      <c r="I283" s="195"/>
      <c r="J283" s="38"/>
      <c r="K283" s="38"/>
      <c r="L283" s="41"/>
      <c r="M283" s="196"/>
      <c r="N283" s="197"/>
      <c r="O283" s="66"/>
      <c r="P283" s="66"/>
      <c r="Q283" s="66"/>
      <c r="R283" s="66"/>
      <c r="S283" s="66"/>
      <c r="T283" s="67"/>
      <c r="U283" s="36"/>
      <c r="V283" s="36"/>
      <c r="W283" s="36"/>
      <c r="X283" s="36"/>
      <c r="Y283" s="36"/>
      <c r="Z283" s="36"/>
      <c r="AA283" s="36"/>
      <c r="AB283" s="36"/>
      <c r="AC283" s="36"/>
      <c r="AD283" s="36"/>
      <c r="AE283" s="36"/>
      <c r="AT283" s="19" t="s">
        <v>178</v>
      </c>
      <c r="AU283" s="19" t="s">
        <v>88</v>
      </c>
    </row>
    <row r="284" spans="1:65" s="2" customFormat="1" ht="24.2" customHeight="1">
      <c r="A284" s="36"/>
      <c r="B284" s="37"/>
      <c r="C284" s="235" t="s">
        <v>818</v>
      </c>
      <c r="D284" s="235" t="s">
        <v>456</v>
      </c>
      <c r="E284" s="236" t="s">
        <v>4006</v>
      </c>
      <c r="F284" s="237" t="s">
        <v>4007</v>
      </c>
      <c r="G284" s="238" t="s">
        <v>174</v>
      </c>
      <c r="H284" s="239">
        <v>4</v>
      </c>
      <c r="I284" s="240"/>
      <c r="J284" s="241">
        <f>ROUND(I284*H284,2)</f>
        <v>0</v>
      </c>
      <c r="K284" s="237" t="s">
        <v>19</v>
      </c>
      <c r="L284" s="242"/>
      <c r="M284" s="243" t="s">
        <v>19</v>
      </c>
      <c r="N284" s="244" t="s">
        <v>44</v>
      </c>
      <c r="O284" s="66"/>
      <c r="P284" s="189">
        <f>O284*H284</f>
        <v>0</v>
      </c>
      <c r="Q284" s="189">
        <v>0.01</v>
      </c>
      <c r="R284" s="189">
        <f>Q284*H284</f>
        <v>0.04</v>
      </c>
      <c r="S284" s="189">
        <v>0</v>
      </c>
      <c r="T284" s="190">
        <f>S284*H284</f>
        <v>0</v>
      </c>
      <c r="U284" s="36"/>
      <c r="V284" s="36"/>
      <c r="W284" s="36"/>
      <c r="X284" s="36"/>
      <c r="Y284" s="36"/>
      <c r="Z284" s="36"/>
      <c r="AA284" s="36"/>
      <c r="AB284" s="36"/>
      <c r="AC284" s="36"/>
      <c r="AD284" s="36"/>
      <c r="AE284" s="36"/>
      <c r="AR284" s="191" t="s">
        <v>209</v>
      </c>
      <c r="AT284" s="191" t="s">
        <v>456</v>
      </c>
      <c r="AU284" s="191" t="s">
        <v>88</v>
      </c>
      <c r="AY284" s="19" t="s">
        <v>169</v>
      </c>
      <c r="BE284" s="192">
        <f>IF(N284="základní",J284,0)</f>
        <v>0</v>
      </c>
      <c r="BF284" s="192">
        <f>IF(N284="snížená",J284,0)</f>
        <v>0</v>
      </c>
      <c r="BG284" s="192">
        <f>IF(N284="zákl. přenesená",J284,0)</f>
        <v>0</v>
      </c>
      <c r="BH284" s="192">
        <f>IF(N284="sníž. přenesená",J284,0)</f>
        <v>0</v>
      </c>
      <c r="BI284" s="192">
        <f>IF(N284="nulová",J284,0)</f>
        <v>0</v>
      </c>
      <c r="BJ284" s="19" t="s">
        <v>88</v>
      </c>
      <c r="BK284" s="192">
        <f>ROUND(I284*H284,2)</f>
        <v>0</v>
      </c>
      <c r="BL284" s="19" t="s">
        <v>176</v>
      </c>
      <c r="BM284" s="191" t="s">
        <v>4008</v>
      </c>
    </row>
    <row r="285" spans="1:65" s="2" customFormat="1" ht="24.2" customHeight="1">
      <c r="A285" s="36"/>
      <c r="B285" s="37"/>
      <c r="C285" s="180" t="s">
        <v>825</v>
      </c>
      <c r="D285" s="180" t="s">
        <v>171</v>
      </c>
      <c r="E285" s="181" t="s">
        <v>4009</v>
      </c>
      <c r="F285" s="182" t="s">
        <v>4010</v>
      </c>
      <c r="G285" s="183" t="s">
        <v>174</v>
      </c>
      <c r="H285" s="184">
        <v>4</v>
      </c>
      <c r="I285" s="185"/>
      <c r="J285" s="186">
        <f>ROUND(I285*H285,2)</f>
        <v>0</v>
      </c>
      <c r="K285" s="182" t="s">
        <v>19</v>
      </c>
      <c r="L285" s="41"/>
      <c r="M285" s="187" t="s">
        <v>19</v>
      </c>
      <c r="N285" s="188" t="s">
        <v>44</v>
      </c>
      <c r="O285" s="66"/>
      <c r="P285" s="189">
        <f>O285*H285</f>
        <v>0</v>
      </c>
      <c r="Q285" s="189">
        <v>1E-3</v>
      </c>
      <c r="R285" s="189">
        <f>Q285*H285</f>
        <v>4.0000000000000001E-3</v>
      </c>
      <c r="S285" s="189">
        <v>0</v>
      </c>
      <c r="T285" s="190">
        <f>S285*H285</f>
        <v>0</v>
      </c>
      <c r="U285" s="36"/>
      <c r="V285" s="36"/>
      <c r="W285" s="36"/>
      <c r="X285" s="36"/>
      <c r="Y285" s="36"/>
      <c r="Z285" s="36"/>
      <c r="AA285" s="36"/>
      <c r="AB285" s="36"/>
      <c r="AC285" s="36"/>
      <c r="AD285" s="36"/>
      <c r="AE285" s="36"/>
      <c r="AR285" s="191" t="s">
        <v>176</v>
      </c>
      <c r="AT285" s="191" t="s">
        <v>171</v>
      </c>
      <c r="AU285" s="191" t="s">
        <v>88</v>
      </c>
      <c r="AY285" s="19" t="s">
        <v>169</v>
      </c>
      <c r="BE285" s="192">
        <f>IF(N285="základní",J285,0)</f>
        <v>0</v>
      </c>
      <c r="BF285" s="192">
        <f>IF(N285="snížená",J285,0)</f>
        <v>0</v>
      </c>
      <c r="BG285" s="192">
        <f>IF(N285="zákl. přenesená",J285,0)</f>
        <v>0</v>
      </c>
      <c r="BH285" s="192">
        <f>IF(N285="sníž. přenesená",J285,0)</f>
        <v>0</v>
      </c>
      <c r="BI285" s="192">
        <f>IF(N285="nulová",J285,0)</f>
        <v>0</v>
      </c>
      <c r="BJ285" s="19" t="s">
        <v>88</v>
      </c>
      <c r="BK285" s="192">
        <f>ROUND(I285*H285,2)</f>
        <v>0</v>
      </c>
      <c r="BL285" s="19" t="s">
        <v>176</v>
      </c>
      <c r="BM285" s="191" t="s">
        <v>4011</v>
      </c>
    </row>
    <row r="286" spans="1:65" s="2" customFormat="1" ht="107.25">
      <c r="A286" s="36"/>
      <c r="B286" s="37"/>
      <c r="C286" s="38"/>
      <c r="D286" s="193" t="s">
        <v>178</v>
      </c>
      <c r="E286" s="38"/>
      <c r="F286" s="194" t="s">
        <v>4012</v>
      </c>
      <c r="G286" s="38"/>
      <c r="H286" s="38"/>
      <c r="I286" s="195"/>
      <c r="J286" s="38"/>
      <c r="K286" s="38"/>
      <c r="L286" s="41"/>
      <c r="M286" s="196"/>
      <c r="N286" s="197"/>
      <c r="O286" s="66"/>
      <c r="P286" s="66"/>
      <c r="Q286" s="66"/>
      <c r="R286" s="66"/>
      <c r="S286" s="66"/>
      <c r="T286" s="67"/>
      <c r="U286" s="36"/>
      <c r="V286" s="36"/>
      <c r="W286" s="36"/>
      <c r="X286" s="36"/>
      <c r="Y286" s="36"/>
      <c r="Z286" s="36"/>
      <c r="AA286" s="36"/>
      <c r="AB286" s="36"/>
      <c r="AC286" s="36"/>
      <c r="AD286" s="36"/>
      <c r="AE286" s="36"/>
      <c r="AT286" s="19" t="s">
        <v>178</v>
      </c>
      <c r="AU286" s="19" t="s">
        <v>88</v>
      </c>
    </row>
    <row r="287" spans="1:65" s="2" customFormat="1" ht="24.2" customHeight="1">
      <c r="A287" s="36"/>
      <c r="B287" s="37"/>
      <c r="C287" s="235" t="s">
        <v>831</v>
      </c>
      <c r="D287" s="235" t="s">
        <v>456</v>
      </c>
      <c r="E287" s="236" t="s">
        <v>4013</v>
      </c>
      <c r="F287" s="237" t="s">
        <v>4014</v>
      </c>
      <c r="G287" s="238" t="s">
        <v>174</v>
      </c>
      <c r="H287" s="239">
        <v>4</v>
      </c>
      <c r="I287" s="240"/>
      <c r="J287" s="241">
        <f>ROUND(I287*H287,2)</f>
        <v>0</v>
      </c>
      <c r="K287" s="237" t="s">
        <v>19</v>
      </c>
      <c r="L287" s="242"/>
      <c r="M287" s="243" t="s">
        <v>19</v>
      </c>
      <c r="N287" s="244" t="s">
        <v>44</v>
      </c>
      <c r="O287" s="66"/>
      <c r="P287" s="189">
        <f>O287*H287</f>
        <v>0</v>
      </c>
      <c r="Q287" s="189">
        <v>5.6599999999999998E-2</v>
      </c>
      <c r="R287" s="189">
        <f>Q287*H287</f>
        <v>0.22639999999999999</v>
      </c>
      <c r="S287" s="189">
        <v>0</v>
      </c>
      <c r="T287" s="190">
        <f>S287*H287</f>
        <v>0</v>
      </c>
      <c r="U287" s="36"/>
      <c r="V287" s="36"/>
      <c r="W287" s="36"/>
      <c r="X287" s="36"/>
      <c r="Y287" s="36"/>
      <c r="Z287" s="36"/>
      <c r="AA287" s="36"/>
      <c r="AB287" s="36"/>
      <c r="AC287" s="36"/>
      <c r="AD287" s="36"/>
      <c r="AE287" s="36"/>
      <c r="AR287" s="191" t="s">
        <v>209</v>
      </c>
      <c r="AT287" s="191" t="s">
        <v>456</v>
      </c>
      <c r="AU287" s="191" t="s">
        <v>88</v>
      </c>
      <c r="AY287" s="19" t="s">
        <v>169</v>
      </c>
      <c r="BE287" s="192">
        <f>IF(N287="základní",J287,0)</f>
        <v>0</v>
      </c>
      <c r="BF287" s="192">
        <f>IF(N287="snížená",J287,0)</f>
        <v>0</v>
      </c>
      <c r="BG287" s="192">
        <f>IF(N287="zákl. přenesená",J287,0)</f>
        <v>0</v>
      </c>
      <c r="BH287" s="192">
        <f>IF(N287="sníž. přenesená",J287,0)</f>
        <v>0</v>
      </c>
      <c r="BI287" s="192">
        <f>IF(N287="nulová",J287,0)</f>
        <v>0</v>
      </c>
      <c r="BJ287" s="19" t="s">
        <v>88</v>
      </c>
      <c r="BK287" s="192">
        <f>ROUND(I287*H287,2)</f>
        <v>0</v>
      </c>
      <c r="BL287" s="19" t="s">
        <v>176</v>
      </c>
      <c r="BM287" s="191" t="s">
        <v>4015</v>
      </c>
    </row>
    <row r="288" spans="1:65" s="2" customFormat="1" ht="24.2" customHeight="1">
      <c r="A288" s="36"/>
      <c r="B288" s="37"/>
      <c r="C288" s="180" t="s">
        <v>835</v>
      </c>
      <c r="D288" s="180" t="s">
        <v>171</v>
      </c>
      <c r="E288" s="181" t="s">
        <v>4016</v>
      </c>
      <c r="F288" s="182" t="s">
        <v>4017</v>
      </c>
      <c r="G288" s="183" t="s">
        <v>174</v>
      </c>
      <c r="H288" s="184">
        <v>2</v>
      </c>
      <c r="I288" s="185"/>
      <c r="J288" s="186">
        <f>ROUND(I288*H288,2)</f>
        <v>0</v>
      </c>
      <c r="K288" s="182" t="s">
        <v>19</v>
      </c>
      <c r="L288" s="41"/>
      <c r="M288" s="187" t="s">
        <v>19</v>
      </c>
      <c r="N288" s="188" t="s">
        <v>44</v>
      </c>
      <c r="O288" s="66"/>
      <c r="P288" s="189">
        <f>O288*H288</f>
        <v>0</v>
      </c>
      <c r="Q288" s="189">
        <v>8.0000000000000004E-4</v>
      </c>
      <c r="R288" s="189">
        <f>Q288*H288</f>
        <v>1.6000000000000001E-3</v>
      </c>
      <c r="S288" s="189">
        <v>0</v>
      </c>
      <c r="T288" s="190">
        <f>S288*H288</f>
        <v>0</v>
      </c>
      <c r="U288" s="36"/>
      <c r="V288" s="36"/>
      <c r="W288" s="36"/>
      <c r="X288" s="36"/>
      <c r="Y288" s="36"/>
      <c r="Z288" s="36"/>
      <c r="AA288" s="36"/>
      <c r="AB288" s="36"/>
      <c r="AC288" s="36"/>
      <c r="AD288" s="36"/>
      <c r="AE288" s="36"/>
      <c r="AR288" s="191" t="s">
        <v>176</v>
      </c>
      <c r="AT288" s="191" t="s">
        <v>171</v>
      </c>
      <c r="AU288" s="191" t="s">
        <v>88</v>
      </c>
      <c r="AY288" s="19" t="s">
        <v>169</v>
      </c>
      <c r="BE288" s="192">
        <f>IF(N288="základní",J288,0)</f>
        <v>0</v>
      </c>
      <c r="BF288" s="192">
        <f>IF(N288="snížená",J288,0)</f>
        <v>0</v>
      </c>
      <c r="BG288" s="192">
        <f>IF(N288="zákl. přenesená",J288,0)</f>
        <v>0</v>
      </c>
      <c r="BH288" s="192">
        <f>IF(N288="sníž. přenesená",J288,0)</f>
        <v>0</v>
      </c>
      <c r="BI288" s="192">
        <f>IF(N288="nulová",J288,0)</f>
        <v>0</v>
      </c>
      <c r="BJ288" s="19" t="s">
        <v>88</v>
      </c>
      <c r="BK288" s="192">
        <f>ROUND(I288*H288,2)</f>
        <v>0</v>
      </c>
      <c r="BL288" s="19" t="s">
        <v>176</v>
      </c>
      <c r="BM288" s="191" t="s">
        <v>4018</v>
      </c>
    </row>
    <row r="289" spans="1:65" s="2" customFormat="1" ht="48.75">
      <c r="A289" s="36"/>
      <c r="B289" s="37"/>
      <c r="C289" s="38"/>
      <c r="D289" s="193" t="s">
        <v>178</v>
      </c>
      <c r="E289" s="38"/>
      <c r="F289" s="194" t="s">
        <v>4019</v>
      </c>
      <c r="G289" s="38"/>
      <c r="H289" s="38"/>
      <c r="I289" s="195"/>
      <c r="J289" s="38"/>
      <c r="K289" s="38"/>
      <c r="L289" s="41"/>
      <c r="M289" s="196"/>
      <c r="N289" s="197"/>
      <c r="O289" s="66"/>
      <c r="P289" s="66"/>
      <c r="Q289" s="66"/>
      <c r="R289" s="66"/>
      <c r="S289" s="66"/>
      <c r="T289" s="67"/>
      <c r="U289" s="36"/>
      <c r="V289" s="36"/>
      <c r="W289" s="36"/>
      <c r="X289" s="36"/>
      <c r="Y289" s="36"/>
      <c r="Z289" s="36"/>
      <c r="AA289" s="36"/>
      <c r="AB289" s="36"/>
      <c r="AC289" s="36"/>
      <c r="AD289" s="36"/>
      <c r="AE289" s="36"/>
      <c r="AT289" s="19" t="s">
        <v>178</v>
      </c>
      <c r="AU289" s="19" t="s">
        <v>88</v>
      </c>
    </row>
    <row r="290" spans="1:65" s="2" customFormat="1" ht="24.2" customHeight="1">
      <c r="A290" s="36"/>
      <c r="B290" s="37"/>
      <c r="C290" s="235" t="s">
        <v>841</v>
      </c>
      <c r="D290" s="235" t="s">
        <v>456</v>
      </c>
      <c r="E290" s="236" t="s">
        <v>4020</v>
      </c>
      <c r="F290" s="237" t="s">
        <v>4021</v>
      </c>
      <c r="G290" s="238" t="s">
        <v>174</v>
      </c>
      <c r="H290" s="239">
        <v>2</v>
      </c>
      <c r="I290" s="240"/>
      <c r="J290" s="241">
        <f>ROUND(I290*H290,2)</f>
        <v>0</v>
      </c>
      <c r="K290" s="237" t="s">
        <v>19</v>
      </c>
      <c r="L290" s="242"/>
      <c r="M290" s="243" t="s">
        <v>19</v>
      </c>
      <c r="N290" s="244" t="s">
        <v>44</v>
      </c>
      <c r="O290" s="66"/>
      <c r="P290" s="189">
        <f>O290*H290</f>
        <v>0</v>
      </c>
      <c r="Q290" s="189">
        <v>0.02</v>
      </c>
      <c r="R290" s="189">
        <f>Q290*H290</f>
        <v>0.04</v>
      </c>
      <c r="S290" s="189">
        <v>0</v>
      </c>
      <c r="T290" s="190">
        <f>S290*H290</f>
        <v>0</v>
      </c>
      <c r="U290" s="36"/>
      <c r="V290" s="36"/>
      <c r="W290" s="36"/>
      <c r="X290" s="36"/>
      <c r="Y290" s="36"/>
      <c r="Z290" s="36"/>
      <c r="AA290" s="36"/>
      <c r="AB290" s="36"/>
      <c r="AC290" s="36"/>
      <c r="AD290" s="36"/>
      <c r="AE290" s="36"/>
      <c r="AR290" s="191" t="s">
        <v>209</v>
      </c>
      <c r="AT290" s="191" t="s">
        <v>456</v>
      </c>
      <c r="AU290" s="191" t="s">
        <v>88</v>
      </c>
      <c r="AY290" s="19" t="s">
        <v>169</v>
      </c>
      <c r="BE290" s="192">
        <f>IF(N290="základní",J290,0)</f>
        <v>0</v>
      </c>
      <c r="BF290" s="192">
        <f>IF(N290="snížená",J290,0)</f>
        <v>0</v>
      </c>
      <c r="BG290" s="192">
        <f>IF(N290="zákl. přenesená",J290,0)</f>
        <v>0</v>
      </c>
      <c r="BH290" s="192">
        <f>IF(N290="sníž. přenesená",J290,0)</f>
        <v>0</v>
      </c>
      <c r="BI290" s="192">
        <f>IF(N290="nulová",J290,0)</f>
        <v>0</v>
      </c>
      <c r="BJ290" s="19" t="s">
        <v>88</v>
      </c>
      <c r="BK290" s="192">
        <f>ROUND(I290*H290,2)</f>
        <v>0</v>
      </c>
      <c r="BL290" s="19" t="s">
        <v>176</v>
      </c>
      <c r="BM290" s="191" t="s">
        <v>4022</v>
      </c>
    </row>
    <row r="291" spans="1:65" s="2" customFormat="1" ht="24.2" customHeight="1">
      <c r="A291" s="36"/>
      <c r="B291" s="37"/>
      <c r="C291" s="180" t="s">
        <v>846</v>
      </c>
      <c r="D291" s="180" t="s">
        <v>171</v>
      </c>
      <c r="E291" s="181" t="s">
        <v>4023</v>
      </c>
      <c r="F291" s="182" t="s">
        <v>4024</v>
      </c>
      <c r="G291" s="183" t="s">
        <v>174</v>
      </c>
      <c r="H291" s="184">
        <v>2</v>
      </c>
      <c r="I291" s="185"/>
      <c r="J291" s="186">
        <f>ROUND(I291*H291,2)</f>
        <v>0</v>
      </c>
      <c r="K291" s="182" t="s">
        <v>19</v>
      </c>
      <c r="L291" s="41"/>
      <c r="M291" s="187" t="s">
        <v>19</v>
      </c>
      <c r="N291" s="188" t="s">
        <v>44</v>
      </c>
      <c r="O291" s="66"/>
      <c r="P291" s="189">
        <f>O291*H291</f>
        <v>0</v>
      </c>
      <c r="Q291" s="189">
        <v>8.0000000000000004E-4</v>
      </c>
      <c r="R291" s="189">
        <f>Q291*H291</f>
        <v>1.6000000000000001E-3</v>
      </c>
      <c r="S291" s="189">
        <v>0</v>
      </c>
      <c r="T291" s="190">
        <f>S291*H291</f>
        <v>0</v>
      </c>
      <c r="U291" s="36"/>
      <c r="V291" s="36"/>
      <c r="W291" s="36"/>
      <c r="X291" s="36"/>
      <c r="Y291" s="36"/>
      <c r="Z291" s="36"/>
      <c r="AA291" s="36"/>
      <c r="AB291" s="36"/>
      <c r="AC291" s="36"/>
      <c r="AD291" s="36"/>
      <c r="AE291" s="36"/>
      <c r="AR291" s="191" t="s">
        <v>176</v>
      </c>
      <c r="AT291" s="191" t="s">
        <v>171</v>
      </c>
      <c r="AU291" s="191" t="s">
        <v>88</v>
      </c>
      <c r="AY291" s="19" t="s">
        <v>169</v>
      </c>
      <c r="BE291" s="192">
        <f>IF(N291="základní",J291,0)</f>
        <v>0</v>
      </c>
      <c r="BF291" s="192">
        <f>IF(N291="snížená",J291,0)</f>
        <v>0</v>
      </c>
      <c r="BG291" s="192">
        <f>IF(N291="zákl. přenesená",J291,0)</f>
        <v>0</v>
      </c>
      <c r="BH291" s="192">
        <f>IF(N291="sníž. přenesená",J291,0)</f>
        <v>0</v>
      </c>
      <c r="BI291" s="192">
        <f>IF(N291="nulová",J291,0)</f>
        <v>0</v>
      </c>
      <c r="BJ291" s="19" t="s">
        <v>88</v>
      </c>
      <c r="BK291" s="192">
        <f>ROUND(I291*H291,2)</f>
        <v>0</v>
      </c>
      <c r="BL291" s="19" t="s">
        <v>176</v>
      </c>
      <c r="BM291" s="191" t="s">
        <v>4025</v>
      </c>
    </row>
    <row r="292" spans="1:65" s="2" customFormat="1" ht="48.75">
      <c r="A292" s="36"/>
      <c r="B292" s="37"/>
      <c r="C292" s="38"/>
      <c r="D292" s="193" t="s">
        <v>178</v>
      </c>
      <c r="E292" s="38"/>
      <c r="F292" s="194" t="s">
        <v>4019</v>
      </c>
      <c r="G292" s="38"/>
      <c r="H292" s="38"/>
      <c r="I292" s="195"/>
      <c r="J292" s="38"/>
      <c r="K292" s="38"/>
      <c r="L292" s="41"/>
      <c r="M292" s="196"/>
      <c r="N292" s="197"/>
      <c r="O292" s="66"/>
      <c r="P292" s="66"/>
      <c r="Q292" s="66"/>
      <c r="R292" s="66"/>
      <c r="S292" s="66"/>
      <c r="T292" s="67"/>
      <c r="U292" s="36"/>
      <c r="V292" s="36"/>
      <c r="W292" s="36"/>
      <c r="X292" s="36"/>
      <c r="Y292" s="36"/>
      <c r="Z292" s="36"/>
      <c r="AA292" s="36"/>
      <c r="AB292" s="36"/>
      <c r="AC292" s="36"/>
      <c r="AD292" s="36"/>
      <c r="AE292" s="36"/>
      <c r="AT292" s="19" t="s">
        <v>178</v>
      </c>
      <c r="AU292" s="19" t="s">
        <v>88</v>
      </c>
    </row>
    <row r="293" spans="1:65" s="12" customFormat="1" ht="22.9" customHeight="1">
      <c r="B293" s="164"/>
      <c r="C293" s="165"/>
      <c r="D293" s="166" t="s">
        <v>71</v>
      </c>
      <c r="E293" s="178" t="s">
        <v>1119</v>
      </c>
      <c r="F293" s="178" t="s">
        <v>1120</v>
      </c>
      <c r="G293" s="165"/>
      <c r="H293" s="165"/>
      <c r="I293" s="168"/>
      <c r="J293" s="179">
        <f>BK293</f>
        <v>0</v>
      </c>
      <c r="K293" s="165"/>
      <c r="L293" s="170"/>
      <c r="M293" s="171"/>
      <c r="N293" s="172"/>
      <c r="O293" s="172"/>
      <c r="P293" s="173">
        <f>P294</f>
        <v>0</v>
      </c>
      <c r="Q293" s="172"/>
      <c r="R293" s="173">
        <f>R294</f>
        <v>0</v>
      </c>
      <c r="S293" s="172"/>
      <c r="T293" s="174">
        <f>T294</f>
        <v>0</v>
      </c>
      <c r="AR293" s="175" t="s">
        <v>80</v>
      </c>
      <c r="AT293" s="176" t="s">
        <v>71</v>
      </c>
      <c r="AU293" s="176" t="s">
        <v>80</v>
      </c>
      <c r="AY293" s="175" t="s">
        <v>169</v>
      </c>
      <c r="BK293" s="177">
        <f>BK294</f>
        <v>0</v>
      </c>
    </row>
    <row r="294" spans="1:65" s="2" customFormat="1" ht="37.9" customHeight="1">
      <c r="A294" s="36"/>
      <c r="B294" s="37"/>
      <c r="C294" s="180" t="s">
        <v>850</v>
      </c>
      <c r="D294" s="180" t="s">
        <v>171</v>
      </c>
      <c r="E294" s="181" t="s">
        <v>4026</v>
      </c>
      <c r="F294" s="182" t="s">
        <v>4027</v>
      </c>
      <c r="G294" s="183" t="s">
        <v>347</v>
      </c>
      <c r="H294" s="184">
        <v>379.58499999999998</v>
      </c>
      <c r="I294" s="185"/>
      <c r="J294" s="186">
        <f>ROUND(I294*H294,2)</f>
        <v>0</v>
      </c>
      <c r="K294" s="182" t="s">
        <v>175</v>
      </c>
      <c r="L294" s="41"/>
      <c r="M294" s="261" t="s">
        <v>19</v>
      </c>
      <c r="N294" s="262" t="s">
        <v>44</v>
      </c>
      <c r="O294" s="222"/>
      <c r="P294" s="263">
        <f>O294*H294</f>
        <v>0</v>
      </c>
      <c r="Q294" s="263">
        <v>0</v>
      </c>
      <c r="R294" s="263">
        <f>Q294*H294</f>
        <v>0</v>
      </c>
      <c r="S294" s="263">
        <v>0</v>
      </c>
      <c r="T294" s="264">
        <f>S294*H294</f>
        <v>0</v>
      </c>
      <c r="U294" s="36"/>
      <c r="V294" s="36"/>
      <c r="W294" s="36"/>
      <c r="X294" s="36"/>
      <c r="Y294" s="36"/>
      <c r="Z294" s="36"/>
      <c r="AA294" s="36"/>
      <c r="AB294" s="36"/>
      <c r="AC294" s="36"/>
      <c r="AD294" s="36"/>
      <c r="AE294" s="36"/>
      <c r="AR294" s="191" t="s">
        <v>176</v>
      </c>
      <c r="AT294" s="191" t="s">
        <v>171</v>
      </c>
      <c r="AU294" s="191" t="s">
        <v>88</v>
      </c>
      <c r="AY294" s="19" t="s">
        <v>169</v>
      </c>
      <c r="BE294" s="192">
        <f>IF(N294="základní",J294,0)</f>
        <v>0</v>
      </c>
      <c r="BF294" s="192">
        <f>IF(N294="snížená",J294,0)</f>
        <v>0</v>
      </c>
      <c r="BG294" s="192">
        <f>IF(N294="zákl. přenesená",J294,0)</f>
        <v>0</v>
      </c>
      <c r="BH294" s="192">
        <f>IF(N294="sníž. přenesená",J294,0)</f>
        <v>0</v>
      </c>
      <c r="BI294" s="192">
        <f>IF(N294="nulová",J294,0)</f>
        <v>0</v>
      </c>
      <c r="BJ294" s="19" t="s">
        <v>88</v>
      </c>
      <c r="BK294" s="192">
        <f>ROUND(I294*H294,2)</f>
        <v>0</v>
      </c>
      <c r="BL294" s="19" t="s">
        <v>176</v>
      </c>
      <c r="BM294" s="191" t="s">
        <v>4028</v>
      </c>
    </row>
    <row r="295" spans="1:65" s="2" customFormat="1" ht="6.95" customHeight="1">
      <c r="A295" s="36"/>
      <c r="B295" s="49"/>
      <c r="C295" s="50"/>
      <c r="D295" s="50"/>
      <c r="E295" s="50"/>
      <c r="F295" s="50"/>
      <c r="G295" s="50"/>
      <c r="H295" s="50"/>
      <c r="I295" s="50"/>
      <c r="J295" s="50"/>
      <c r="K295" s="50"/>
      <c r="L295" s="41"/>
      <c r="M295" s="36"/>
      <c r="O295" s="36"/>
      <c r="P295" s="36"/>
      <c r="Q295" s="36"/>
      <c r="R295" s="36"/>
      <c r="S295" s="36"/>
      <c r="T295" s="36"/>
      <c r="U295" s="36"/>
      <c r="V295" s="36"/>
      <c r="W295" s="36"/>
      <c r="X295" s="36"/>
      <c r="Y295" s="36"/>
      <c r="Z295" s="36"/>
      <c r="AA295" s="36"/>
      <c r="AB295" s="36"/>
      <c r="AC295" s="36"/>
      <c r="AD295" s="36"/>
      <c r="AE295" s="36"/>
    </row>
  </sheetData>
  <sheetProtection algorithmName="SHA-512" hashValue="RXv8jacwr+wH4OP9QPKmdpDiL1LtyBqmlF1n3mgB28ze1rRDvK+fsEn1SAJSyDELCAqajEn3EEaoC/MEb/5MQg==" saltValue="JotSDtNBEMeZwqNXLEvamprWzL6WaWex0LUwmtfCjhmR2BjSdrGxQCwKzhBlFe5LKSnXFbO07jAScCGuYv7tpw==" spinCount="100000" sheet="1" objects="1" scenarios="1" formatColumns="0" formatRows="0" autoFilter="0"/>
  <autoFilter ref="C88:K294" xr:uid="{00000000-0009-0000-0000-00000D000000}"/>
  <mergeCells count="9">
    <mergeCell ref="E50:H50"/>
    <mergeCell ref="E79:H79"/>
    <mergeCell ref="E81:H81"/>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254"/>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128</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s="2" customFormat="1" ht="12" customHeight="1">
      <c r="A8" s="36"/>
      <c r="B8" s="41"/>
      <c r="C8" s="36"/>
      <c r="D8" s="114" t="s">
        <v>145</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407" t="s">
        <v>4029</v>
      </c>
      <c r="F9" s="408"/>
      <c r="G9" s="408"/>
      <c r="H9" s="408"/>
      <c r="I9" s="36"/>
      <c r="J9" s="36"/>
      <c r="K9" s="36"/>
      <c r="L9" s="115"/>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21</v>
      </c>
      <c r="E12" s="36"/>
      <c r="F12" s="105" t="s">
        <v>22</v>
      </c>
      <c r="G12" s="36"/>
      <c r="H12" s="36"/>
      <c r="I12" s="114" t="s">
        <v>23</v>
      </c>
      <c r="J12" s="116" t="str">
        <f>'Rekapitulace stavby'!AN8</f>
        <v>10. 11. 2020</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09" t="str">
        <f>'Rekapitulace stavby'!E14</f>
        <v>Vyplň údaj</v>
      </c>
      <c r="F18" s="410"/>
      <c r="G18" s="410"/>
      <c r="H18" s="410"/>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19</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4" t="s">
        <v>28</v>
      </c>
      <c r="J21" s="105" t="s">
        <v>19</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411" t="s">
        <v>19</v>
      </c>
      <c r="F27" s="411"/>
      <c r="G27" s="411"/>
      <c r="H27" s="411"/>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ROUND(J84, 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ROUND((SUM(BE84:BE253)),  2)</f>
        <v>0</v>
      </c>
      <c r="G33" s="36"/>
      <c r="H33" s="36"/>
      <c r="I33" s="126">
        <v>0.21</v>
      </c>
      <c r="J33" s="125">
        <f>ROUND(((SUM(BE84:BE253))*I33),  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ROUND((SUM(BF84:BF253)),  2)</f>
        <v>0</v>
      </c>
      <c r="G34" s="36"/>
      <c r="H34" s="36"/>
      <c r="I34" s="126">
        <v>0.15</v>
      </c>
      <c r="J34" s="125">
        <f>ROUND(((SUM(BF84:BF253))*I34),  2)</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45</v>
      </c>
      <c r="F35" s="125">
        <f>ROUND((SUM(BG84:BG253)),  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46</v>
      </c>
      <c r="F36" s="125">
        <f>ROUND((SUM(BH84:BH253)),  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47</v>
      </c>
      <c r="F37" s="125">
        <f>ROUND((SUM(BI84:BI253)),  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2" t="str">
        <f>E7</f>
        <v>Výstavba bytů U Náhonu – Šenov u Nového Jičína</v>
      </c>
      <c r="F48" s="413"/>
      <c r="G48" s="413"/>
      <c r="H48" s="413"/>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145</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65" t="str">
        <f>E9</f>
        <v>SO 04 - DEŠŤOVÁ KANALIZACE A VSAKOVÁNÍ</v>
      </c>
      <c r="F50" s="414"/>
      <c r="G50" s="414"/>
      <c r="H50" s="414"/>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Šenov u Nového Jičína</v>
      </c>
      <c r="G52" s="38"/>
      <c r="H52" s="38"/>
      <c r="I52" s="31" t="s">
        <v>23</v>
      </c>
      <c r="J52" s="61" t="str">
        <f>IF(J12="","",J12)</f>
        <v>10. 11. 2020</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25</v>
      </c>
      <c r="D54" s="38"/>
      <c r="E54" s="38"/>
      <c r="F54" s="29" t="str">
        <f>E15</f>
        <v>Obec Šenov u Nového Jičína</v>
      </c>
      <c r="G54" s="38"/>
      <c r="H54" s="38"/>
      <c r="I54" s="31" t="s">
        <v>31</v>
      </c>
      <c r="J54" s="34" t="str">
        <f>E21</f>
        <v>Ing. Miroslav Havlásek</v>
      </c>
      <c r="K54" s="38"/>
      <c r="L54" s="115"/>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148</v>
      </c>
      <c r="D57" s="139"/>
      <c r="E57" s="139"/>
      <c r="F57" s="139"/>
      <c r="G57" s="139"/>
      <c r="H57" s="139"/>
      <c r="I57" s="139"/>
      <c r="J57" s="140" t="s">
        <v>149</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J84</f>
        <v>0</v>
      </c>
      <c r="K59" s="38"/>
      <c r="L59" s="115"/>
      <c r="S59" s="36"/>
      <c r="T59" s="36"/>
      <c r="U59" s="36"/>
      <c r="V59" s="36"/>
      <c r="W59" s="36"/>
      <c r="X59" s="36"/>
      <c r="Y59" s="36"/>
      <c r="Z59" s="36"/>
      <c r="AA59" s="36"/>
      <c r="AB59" s="36"/>
      <c r="AC59" s="36"/>
      <c r="AD59" s="36"/>
      <c r="AE59" s="36"/>
      <c r="AU59" s="19" t="s">
        <v>150</v>
      </c>
    </row>
    <row r="60" spans="1:47" s="9" customFormat="1" ht="24.95" customHeight="1">
      <c r="B60" s="142"/>
      <c r="C60" s="143"/>
      <c r="D60" s="144" t="s">
        <v>151</v>
      </c>
      <c r="E60" s="145"/>
      <c r="F60" s="145"/>
      <c r="G60" s="145"/>
      <c r="H60" s="145"/>
      <c r="I60" s="145"/>
      <c r="J60" s="146">
        <f>J85</f>
        <v>0</v>
      </c>
      <c r="K60" s="143"/>
      <c r="L60" s="147"/>
    </row>
    <row r="61" spans="1:47" s="10" customFormat="1" ht="19.899999999999999" customHeight="1">
      <c r="B61" s="148"/>
      <c r="C61" s="99"/>
      <c r="D61" s="149" t="s">
        <v>152</v>
      </c>
      <c r="E61" s="150"/>
      <c r="F61" s="150"/>
      <c r="G61" s="150"/>
      <c r="H61" s="150"/>
      <c r="I61" s="150"/>
      <c r="J61" s="151">
        <f>J86</f>
        <v>0</v>
      </c>
      <c r="K61" s="99"/>
      <c r="L61" s="152"/>
    </row>
    <row r="62" spans="1:47" s="10" customFormat="1" ht="19.899999999999999" customHeight="1">
      <c r="B62" s="148"/>
      <c r="C62" s="99"/>
      <c r="D62" s="149" t="s">
        <v>393</v>
      </c>
      <c r="E62" s="150"/>
      <c r="F62" s="150"/>
      <c r="G62" s="150"/>
      <c r="H62" s="150"/>
      <c r="I62" s="150"/>
      <c r="J62" s="151">
        <f>J151</f>
        <v>0</v>
      </c>
      <c r="K62" s="99"/>
      <c r="L62" s="152"/>
    </row>
    <row r="63" spans="1:47" s="10" customFormat="1" ht="19.899999999999999" customHeight="1">
      <c r="B63" s="148"/>
      <c r="C63" s="99"/>
      <c r="D63" s="149" t="s">
        <v>3717</v>
      </c>
      <c r="E63" s="150"/>
      <c r="F63" s="150"/>
      <c r="G63" s="150"/>
      <c r="H63" s="150"/>
      <c r="I63" s="150"/>
      <c r="J63" s="151">
        <f>J156</f>
        <v>0</v>
      </c>
      <c r="K63" s="99"/>
      <c r="L63" s="152"/>
    </row>
    <row r="64" spans="1:47" s="10" customFormat="1" ht="19.899999999999999" customHeight="1">
      <c r="B64" s="148"/>
      <c r="C64" s="99"/>
      <c r="D64" s="149" t="s">
        <v>396</v>
      </c>
      <c r="E64" s="150"/>
      <c r="F64" s="150"/>
      <c r="G64" s="150"/>
      <c r="H64" s="150"/>
      <c r="I64" s="150"/>
      <c r="J64" s="151">
        <f>J249</f>
        <v>0</v>
      </c>
      <c r="K64" s="99"/>
      <c r="L64" s="152"/>
    </row>
    <row r="65" spans="1:31" s="2" customFormat="1" ht="21.75" customHeight="1">
      <c r="A65" s="36"/>
      <c r="B65" s="37"/>
      <c r="C65" s="38"/>
      <c r="D65" s="38"/>
      <c r="E65" s="38"/>
      <c r="F65" s="38"/>
      <c r="G65" s="38"/>
      <c r="H65" s="38"/>
      <c r="I65" s="38"/>
      <c r="J65" s="38"/>
      <c r="K65" s="38"/>
      <c r="L65" s="115"/>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15"/>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15"/>
      <c r="S70" s="36"/>
      <c r="T70" s="36"/>
      <c r="U70" s="36"/>
      <c r="V70" s="36"/>
      <c r="W70" s="36"/>
      <c r="X70" s="36"/>
      <c r="Y70" s="36"/>
      <c r="Z70" s="36"/>
      <c r="AA70" s="36"/>
      <c r="AB70" s="36"/>
      <c r="AC70" s="36"/>
      <c r="AD70" s="36"/>
      <c r="AE70" s="36"/>
    </row>
    <row r="71" spans="1:31" s="2" customFormat="1" ht="24.95" customHeight="1">
      <c r="A71" s="36"/>
      <c r="B71" s="37"/>
      <c r="C71" s="25" t="s">
        <v>154</v>
      </c>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6.5" customHeight="1">
      <c r="A74" s="36"/>
      <c r="B74" s="37"/>
      <c r="C74" s="38"/>
      <c r="D74" s="38"/>
      <c r="E74" s="412" t="str">
        <f>E7</f>
        <v>Výstavba bytů U Náhonu – Šenov u Nového Jičína</v>
      </c>
      <c r="F74" s="413"/>
      <c r="G74" s="413"/>
      <c r="H74" s="413"/>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145</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365" t="str">
        <f>E9</f>
        <v>SO 04 - DEŠŤOVÁ KANALIZACE A VSAKOVÁNÍ</v>
      </c>
      <c r="F76" s="414"/>
      <c r="G76" s="414"/>
      <c r="H76" s="414"/>
      <c r="I76" s="38"/>
      <c r="J76" s="38"/>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21</v>
      </c>
      <c r="D78" s="38"/>
      <c r="E78" s="38"/>
      <c r="F78" s="29" t="str">
        <f>F12</f>
        <v>Šenov u Nového Jičína</v>
      </c>
      <c r="G78" s="38"/>
      <c r="H78" s="38"/>
      <c r="I78" s="31" t="s">
        <v>23</v>
      </c>
      <c r="J78" s="61" t="str">
        <f>IF(J12="","",J12)</f>
        <v>10. 11. 2020</v>
      </c>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25.7" customHeight="1">
      <c r="A80" s="36"/>
      <c r="B80" s="37"/>
      <c r="C80" s="31" t="s">
        <v>25</v>
      </c>
      <c r="D80" s="38"/>
      <c r="E80" s="38"/>
      <c r="F80" s="29" t="str">
        <f>E15</f>
        <v>Obec Šenov u Nového Jičína</v>
      </c>
      <c r="G80" s="38"/>
      <c r="H80" s="38"/>
      <c r="I80" s="31" t="s">
        <v>31</v>
      </c>
      <c r="J80" s="34" t="str">
        <f>E21</f>
        <v>Ing. Miroslav Havlásek</v>
      </c>
      <c r="K80" s="38"/>
      <c r="L80" s="115"/>
      <c r="S80" s="36"/>
      <c r="T80" s="36"/>
      <c r="U80" s="36"/>
      <c r="V80" s="36"/>
      <c r="W80" s="36"/>
      <c r="X80" s="36"/>
      <c r="Y80" s="36"/>
      <c r="Z80" s="36"/>
      <c r="AA80" s="36"/>
      <c r="AB80" s="36"/>
      <c r="AC80" s="36"/>
      <c r="AD80" s="36"/>
      <c r="AE80" s="36"/>
    </row>
    <row r="81" spans="1:65" s="2" customFormat="1" ht="15.2" customHeight="1">
      <c r="A81" s="36"/>
      <c r="B81" s="37"/>
      <c r="C81" s="31" t="s">
        <v>29</v>
      </c>
      <c r="D81" s="38"/>
      <c r="E81" s="38"/>
      <c r="F81" s="29" t="str">
        <f>IF(E18="","",E18)</f>
        <v>Vyplň údaj</v>
      </c>
      <c r="G81" s="38"/>
      <c r="H81" s="38"/>
      <c r="I81" s="31" t="s">
        <v>34</v>
      </c>
      <c r="J81" s="34" t="str">
        <f>E24</f>
        <v xml:space="preserve"> </v>
      </c>
      <c r="K81" s="38"/>
      <c r="L81" s="115"/>
      <c r="S81" s="36"/>
      <c r="T81" s="36"/>
      <c r="U81" s="36"/>
      <c r="V81" s="36"/>
      <c r="W81" s="36"/>
      <c r="X81" s="36"/>
      <c r="Y81" s="36"/>
      <c r="Z81" s="36"/>
      <c r="AA81" s="36"/>
      <c r="AB81" s="36"/>
      <c r="AC81" s="36"/>
      <c r="AD81" s="36"/>
      <c r="AE81" s="36"/>
    </row>
    <row r="82" spans="1:65" s="2" customFormat="1" ht="10.3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65" s="11" customFormat="1" ht="29.25" customHeight="1">
      <c r="A83" s="153"/>
      <c r="B83" s="154"/>
      <c r="C83" s="155" t="s">
        <v>155</v>
      </c>
      <c r="D83" s="156" t="s">
        <v>57</v>
      </c>
      <c r="E83" s="156" t="s">
        <v>53</v>
      </c>
      <c r="F83" s="156" t="s">
        <v>54</v>
      </c>
      <c r="G83" s="156" t="s">
        <v>156</v>
      </c>
      <c r="H83" s="156" t="s">
        <v>157</v>
      </c>
      <c r="I83" s="156" t="s">
        <v>158</v>
      </c>
      <c r="J83" s="156" t="s">
        <v>149</v>
      </c>
      <c r="K83" s="157" t="s">
        <v>159</v>
      </c>
      <c r="L83" s="158"/>
      <c r="M83" s="70" t="s">
        <v>19</v>
      </c>
      <c r="N83" s="71" t="s">
        <v>42</v>
      </c>
      <c r="O83" s="71" t="s">
        <v>160</v>
      </c>
      <c r="P83" s="71" t="s">
        <v>161</v>
      </c>
      <c r="Q83" s="71" t="s">
        <v>162</v>
      </c>
      <c r="R83" s="71" t="s">
        <v>163</v>
      </c>
      <c r="S83" s="71" t="s">
        <v>164</v>
      </c>
      <c r="T83" s="72" t="s">
        <v>165</v>
      </c>
      <c r="U83" s="153"/>
      <c r="V83" s="153"/>
      <c r="W83" s="153"/>
      <c r="X83" s="153"/>
      <c r="Y83" s="153"/>
      <c r="Z83" s="153"/>
      <c r="AA83" s="153"/>
      <c r="AB83" s="153"/>
      <c r="AC83" s="153"/>
      <c r="AD83" s="153"/>
      <c r="AE83" s="153"/>
    </row>
    <row r="84" spans="1:65" s="2" customFormat="1" ht="22.9" customHeight="1">
      <c r="A84" s="36"/>
      <c r="B84" s="37"/>
      <c r="C84" s="77" t="s">
        <v>166</v>
      </c>
      <c r="D84" s="38"/>
      <c r="E84" s="38"/>
      <c r="F84" s="38"/>
      <c r="G84" s="38"/>
      <c r="H84" s="38"/>
      <c r="I84" s="38"/>
      <c r="J84" s="159">
        <f>BK84</f>
        <v>0</v>
      </c>
      <c r="K84" s="38"/>
      <c r="L84" s="41"/>
      <c r="M84" s="73"/>
      <c r="N84" s="160"/>
      <c r="O84" s="74"/>
      <c r="P84" s="161">
        <f>P85</f>
        <v>0</v>
      </c>
      <c r="Q84" s="74"/>
      <c r="R84" s="161">
        <f>R85</f>
        <v>0</v>
      </c>
      <c r="S84" s="74"/>
      <c r="T84" s="162">
        <f>T85</f>
        <v>0</v>
      </c>
      <c r="U84" s="36"/>
      <c r="V84" s="36"/>
      <c r="W84" s="36"/>
      <c r="X84" s="36"/>
      <c r="Y84" s="36"/>
      <c r="Z84" s="36"/>
      <c r="AA84" s="36"/>
      <c r="AB84" s="36"/>
      <c r="AC84" s="36"/>
      <c r="AD84" s="36"/>
      <c r="AE84" s="36"/>
      <c r="AT84" s="19" t="s">
        <v>71</v>
      </c>
      <c r="AU84" s="19" t="s">
        <v>150</v>
      </c>
      <c r="BK84" s="163">
        <f>BK85</f>
        <v>0</v>
      </c>
    </row>
    <row r="85" spans="1:65" s="12" customFormat="1" ht="25.9" customHeight="1">
      <c r="B85" s="164"/>
      <c r="C85" s="165"/>
      <c r="D85" s="166" t="s">
        <v>71</v>
      </c>
      <c r="E85" s="167" t="s">
        <v>167</v>
      </c>
      <c r="F85" s="167" t="s">
        <v>168</v>
      </c>
      <c r="G85" s="165"/>
      <c r="H85" s="165"/>
      <c r="I85" s="168"/>
      <c r="J85" s="169">
        <f>BK85</f>
        <v>0</v>
      </c>
      <c r="K85" s="165"/>
      <c r="L85" s="170"/>
      <c r="M85" s="171"/>
      <c r="N85" s="172"/>
      <c r="O85" s="172"/>
      <c r="P85" s="173">
        <f>P86+P151+P156+P249</f>
        <v>0</v>
      </c>
      <c r="Q85" s="172"/>
      <c r="R85" s="173">
        <f>R86+R151+R156+R249</f>
        <v>0</v>
      </c>
      <c r="S85" s="172"/>
      <c r="T85" s="174">
        <f>T86+T151+T156+T249</f>
        <v>0</v>
      </c>
      <c r="AR85" s="175" t="s">
        <v>80</v>
      </c>
      <c r="AT85" s="176" t="s">
        <v>71</v>
      </c>
      <c r="AU85" s="176" t="s">
        <v>72</v>
      </c>
      <c r="AY85" s="175" t="s">
        <v>169</v>
      </c>
      <c r="BK85" s="177">
        <f>BK86+BK151+BK156+BK249</f>
        <v>0</v>
      </c>
    </row>
    <row r="86" spans="1:65" s="12" customFormat="1" ht="22.9" customHeight="1">
      <c r="B86" s="164"/>
      <c r="C86" s="165"/>
      <c r="D86" s="166" t="s">
        <v>71</v>
      </c>
      <c r="E86" s="178" t="s">
        <v>80</v>
      </c>
      <c r="F86" s="178" t="s">
        <v>170</v>
      </c>
      <c r="G86" s="165"/>
      <c r="H86" s="165"/>
      <c r="I86" s="168"/>
      <c r="J86" s="179">
        <f>BK86</f>
        <v>0</v>
      </c>
      <c r="K86" s="165"/>
      <c r="L86" s="170"/>
      <c r="M86" s="171"/>
      <c r="N86" s="172"/>
      <c r="O86" s="172"/>
      <c r="P86" s="173">
        <f>SUM(P87:P150)</f>
        <v>0</v>
      </c>
      <c r="Q86" s="172"/>
      <c r="R86" s="173">
        <f>SUM(R87:R150)</f>
        <v>0</v>
      </c>
      <c r="S86" s="172"/>
      <c r="T86" s="174">
        <f>SUM(T87:T150)</f>
        <v>0</v>
      </c>
      <c r="AR86" s="175" t="s">
        <v>80</v>
      </c>
      <c r="AT86" s="176" t="s">
        <v>71</v>
      </c>
      <c r="AU86" s="176" t="s">
        <v>80</v>
      </c>
      <c r="AY86" s="175" t="s">
        <v>169</v>
      </c>
      <c r="BK86" s="177">
        <f>SUM(BK87:BK150)</f>
        <v>0</v>
      </c>
    </row>
    <row r="87" spans="1:65" s="2" customFormat="1" ht="37.9" customHeight="1">
      <c r="A87" s="36"/>
      <c r="B87" s="37"/>
      <c r="C87" s="180" t="s">
        <v>80</v>
      </c>
      <c r="D87" s="180" t="s">
        <v>171</v>
      </c>
      <c r="E87" s="181" t="s">
        <v>4030</v>
      </c>
      <c r="F87" s="182" t="s">
        <v>4031</v>
      </c>
      <c r="G87" s="183" t="s">
        <v>230</v>
      </c>
      <c r="H87" s="184">
        <v>118.8</v>
      </c>
      <c r="I87" s="185"/>
      <c r="J87" s="186">
        <f>ROUND(I87*H87,2)</f>
        <v>0</v>
      </c>
      <c r="K87" s="182" t="s">
        <v>2211</v>
      </c>
      <c r="L87" s="41"/>
      <c r="M87" s="187" t="s">
        <v>19</v>
      </c>
      <c r="N87" s="188" t="s">
        <v>44</v>
      </c>
      <c r="O87" s="66"/>
      <c r="P87" s="189">
        <f>O87*H87</f>
        <v>0</v>
      </c>
      <c r="Q87" s="189">
        <v>0</v>
      </c>
      <c r="R87" s="189">
        <f>Q87*H87</f>
        <v>0</v>
      </c>
      <c r="S87" s="189">
        <v>0</v>
      </c>
      <c r="T87" s="190">
        <f>S87*H87</f>
        <v>0</v>
      </c>
      <c r="U87" s="36"/>
      <c r="V87" s="36"/>
      <c r="W87" s="36"/>
      <c r="X87" s="36"/>
      <c r="Y87" s="36"/>
      <c r="Z87" s="36"/>
      <c r="AA87" s="36"/>
      <c r="AB87" s="36"/>
      <c r="AC87" s="36"/>
      <c r="AD87" s="36"/>
      <c r="AE87" s="36"/>
      <c r="AR87" s="191" t="s">
        <v>176</v>
      </c>
      <c r="AT87" s="191" t="s">
        <v>171</v>
      </c>
      <c r="AU87" s="191" t="s">
        <v>88</v>
      </c>
      <c r="AY87" s="19" t="s">
        <v>169</v>
      </c>
      <c r="BE87" s="192">
        <f>IF(N87="základní",J87,0)</f>
        <v>0</v>
      </c>
      <c r="BF87" s="192">
        <f>IF(N87="snížená",J87,0)</f>
        <v>0</v>
      </c>
      <c r="BG87" s="192">
        <f>IF(N87="zákl. přenesená",J87,0)</f>
        <v>0</v>
      </c>
      <c r="BH87" s="192">
        <f>IF(N87="sníž. přenesená",J87,0)</f>
        <v>0</v>
      </c>
      <c r="BI87" s="192">
        <f>IF(N87="nulová",J87,0)</f>
        <v>0</v>
      </c>
      <c r="BJ87" s="19" t="s">
        <v>88</v>
      </c>
      <c r="BK87" s="192">
        <f>ROUND(I87*H87,2)</f>
        <v>0</v>
      </c>
      <c r="BL87" s="19" t="s">
        <v>176</v>
      </c>
      <c r="BM87" s="191" t="s">
        <v>88</v>
      </c>
    </row>
    <row r="88" spans="1:65" s="2" customFormat="1" ht="19.5">
      <c r="A88" s="36"/>
      <c r="B88" s="37"/>
      <c r="C88" s="38"/>
      <c r="D88" s="193" t="s">
        <v>2212</v>
      </c>
      <c r="E88" s="38"/>
      <c r="F88" s="194" t="s">
        <v>4032</v>
      </c>
      <c r="G88" s="38"/>
      <c r="H88" s="38"/>
      <c r="I88" s="195"/>
      <c r="J88" s="38"/>
      <c r="K88" s="38"/>
      <c r="L88" s="41"/>
      <c r="M88" s="196"/>
      <c r="N88" s="197"/>
      <c r="O88" s="66"/>
      <c r="P88" s="66"/>
      <c r="Q88" s="66"/>
      <c r="R88" s="66"/>
      <c r="S88" s="66"/>
      <c r="T88" s="67"/>
      <c r="U88" s="36"/>
      <c r="V88" s="36"/>
      <c r="W88" s="36"/>
      <c r="X88" s="36"/>
      <c r="Y88" s="36"/>
      <c r="Z88" s="36"/>
      <c r="AA88" s="36"/>
      <c r="AB88" s="36"/>
      <c r="AC88" s="36"/>
      <c r="AD88" s="36"/>
      <c r="AE88" s="36"/>
      <c r="AT88" s="19" t="s">
        <v>2212</v>
      </c>
      <c r="AU88" s="19" t="s">
        <v>88</v>
      </c>
    </row>
    <row r="89" spans="1:65" s="13" customFormat="1" ht="11.25">
      <c r="B89" s="198"/>
      <c r="C89" s="199"/>
      <c r="D89" s="193" t="s">
        <v>188</v>
      </c>
      <c r="E89" s="200" t="s">
        <v>19</v>
      </c>
      <c r="F89" s="201" t="s">
        <v>4033</v>
      </c>
      <c r="G89" s="199"/>
      <c r="H89" s="202">
        <v>118.8</v>
      </c>
      <c r="I89" s="203"/>
      <c r="J89" s="199"/>
      <c r="K89" s="199"/>
      <c r="L89" s="204"/>
      <c r="M89" s="205"/>
      <c r="N89" s="206"/>
      <c r="O89" s="206"/>
      <c r="P89" s="206"/>
      <c r="Q89" s="206"/>
      <c r="R89" s="206"/>
      <c r="S89" s="206"/>
      <c r="T89" s="207"/>
      <c r="AT89" s="208" t="s">
        <v>188</v>
      </c>
      <c r="AU89" s="208" t="s">
        <v>88</v>
      </c>
      <c r="AV89" s="13" t="s">
        <v>88</v>
      </c>
      <c r="AW89" s="13" t="s">
        <v>33</v>
      </c>
      <c r="AX89" s="13" t="s">
        <v>72</v>
      </c>
      <c r="AY89" s="208" t="s">
        <v>169</v>
      </c>
    </row>
    <row r="90" spans="1:65" s="14" customFormat="1" ht="11.25">
      <c r="B90" s="209"/>
      <c r="C90" s="210"/>
      <c r="D90" s="193" t="s">
        <v>188</v>
      </c>
      <c r="E90" s="211" t="s">
        <v>19</v>
      </c>
      <c r="F90" s="212" t="s">
        <v>191</v>
      </c>
      <c r="G90" s="210"/>
      <c r="H90" s="213">
        <v>118.8</v>
      </c>
      <c r="I90" s="214"/>
      <c r="J90" s="210"/>
      <c r="K90" s="210"/>
      <c r="L90" s="215"/>
      <c r="M90" s="216"/>
      <c r="N90" s="217"/>
      <c r="O90" s="217"/>
      <c r="P90" s="217"/>
      <c r="Q90" s="217"/>
      <c r="R90" s="217"/>
      <c r="S90" s="217"/>
      <c r="T90" s="218"/>
      <c r="AT90" s="219" t="s">
        <v>188</v>
      </c>
      <c r="AU90" s="219" t="s">
        <v>88</v>
      </c>
      <c r="AV90" s="14" t="s">
        <v>176</v>
      </c>
      <c r="AW90" s="14" t="s">
        <v>33</v>
      </c>
      <c r="AX90" s="14" t="s">
        <v>80</v>
      </c>
      <c r="AY90" s="219" t="s">
        <v>169</v>
      </c>
    </row>
    <row r="91" spans="1:65" s="2" customFormat="1" ht="49.15" customHeight="1">
      <c r="A91" s="36"/>
      <c r="B91" s="37"/>
      <c r="C91" s="180" t="s">
        <v>88</v>
      </c>
      <c r="D91" s="180" t="s">
        <v>171</v>
      </c>
      <c r="E91" s="181" t="s">
        <v>4034</v>
      </c>
      <c r="F91" s="182" t="s">
        <v>4035</v>
      </c>
      <c r="G91" s="183" t="s">
        <v>230</v>
      </c>
      <c r="H91" s="184">
        <v>109.98</v>
      </c>
      <c r="I91" s="185"/>
      <c r="J91" s="186">
        <f>ROUND(I91*H91,2)</f>
        <v>0</v>
      </c>
      <c r="K91" s="182" t="s">
        <v>2211</v>
      </c>
      <c r="L91" s="41"/>
      <c r="M91" s="187" t="s">
        <v>19</v>
      </c>
      <c r="N91" s="188" t="s">
        <v>44</v>
      </c>
      <c r="O91" s="66"/>
      <c r="P91" s="189">
        <f>O91*H91</f>
        <v>0</v>
      </c>
      <c r="Q91" s="189">
        <v>0</v>
      </c>
      <c r="R91" s="189">
        <f>Q91*H91</f>
        <v>0</v>
      </c>
      <c r="S91" s="189">
        <v>0</v>
      </c>
      <c r="T91" s="190">
        <f>S91*H91</f>
        <v>0</v>
      </c>
      <c r="U91" s="36"/>
      <c r="V91" s="36"/>
      <c r="W91" s="36"/>
      <c r="X91" s="36"/>
      <c r="Y91" s="36"/>
      <c r="Z91" s="36"/>
      <c r="AA91" s="36"/>
      <c r="AB91" s="36"/>
      <c r="AC91" s="36"/>
      <c r="AD91" s="36"/>
      <c r="AE91" s="36"/>
      <c r="AR91" s="191" t="s">
        <v>176</v>
      </c>
      <c r="AT91" s="191" t="s">
        <v>171</v>
      </c>
      <c r="AU91" s="191" t="s">
        <v>88</v>
      </c>
      <c r="AY91" s="19" t="s">
        <v>169</v>
      </c>
      <c r="BE91" s="192">
        <f>IF(N91="základní",J91,0)</f>
        <v>0</v>
      </c>
      <c r="BF91" s="192">
        <f>IF(N91="snížená",J91,0)</f>
        <v>0</v>
      </c>
      <c r="BG91" s="192">
        <f>IF(N91="zákl. přenesená",J91,0)</f>
        <v>0</v>
      </c>
      <c r="BH91" s="192">
        <f>IF(N91="sníž. přenesená",J91,0)</f>
        <v>0</v>
      </c>
      <c r="BI91" s="192">
        <f>IF(N91="nulová",J91,0)</f>
        <v>0</v>
      </c>
      <c r="BJ91" s="19" t="s">
        <v>88</v>
      </c>
      <c r="BK91" s="192">
        <f>ROUND(I91*H91,2)</f>
        <v>0</v>
      </c>
      <c r="BL91" s="19" t="s">
        <v>176</v>
      </c>
      <c r="BM91" s="191" t="s">
        <v>176</v>
      </c>
    </row>
    <row r="92" spans="1:65" s="2" customFormat="1" ht="19.5">
      <c r="A92" s="36"/>
      <c r="B92" s="37"/>
      <c r="C92" s="38"/>
      <c r="D92" s="193" t="s">
        <v>2212</v>
      </c>
      <c r="E92" s="38"/>
      <c r="F92" s="194" t="s">
        <v>4032</v>
      </c>
      <c r="G92" s="38"/>
      <c r="H92" s="38"/>
      <c r="I92" s="195"/>
      <c r="J92" s="38"/>
      <c r="K92" s="38"/>
      <c r="L92" s="41"/>
      <c r="M92" s="196"/>
      <c r="N92" s="197"/>
      <c r="O92" s="66"/>
      <c r="P92" s="66"/>
      <c r="Q92" s="66"/>
      <c r="R92" s="66"/>
      <c r="S92" s="66"/>
      <c r="T92" s="67"/>
      <c r="U92" s="36"/>
      <c r="V92" s="36"/>
      <c r="W92" s="36"/>
      <c r="X92" s="36"/>
      <c r="Y92" s="36"/>
      <c r="Z92" s="36"/>
      <c r="AA92" s="36"/>
      <c r="AB92" s="36"/>
      <c r="AC92" s="36"/>
      <c r="AD92" s="36"/>
      <c r="AE92" s="36"/>
      <c r="AT92" s="19" t="s">
        <v>2212</v>
      </c>
      <c r="AU92" s="19" t="s">
        <v>88</v>
      </c>
    </row>
    <row r="93" spans="1:65" s="13" customFormat="1" ht="11.25">
      <c r="B93" s="198"/>
      <c r="C93" s="199"/>
      <c r="D93" s="193" t="s">
        <v>188</v>
      </c>
      <c r="E93" s="200" t="s">
        <v>19</v>
      </c>
      <c r="F93" s="201" t="s">
        <v>4036</v>
      </c>
      <c r="G93" s="199"/>
      <c r="H93" s="202">
        <v>109.98</v>
      </c>
      <c r="I93" s="203"/>
      <c r="J93" s="199"/>
      <c r="K93" s="199"/>
      <c r="L93" s="204"/>
      <c r="M93" s="205"/>
      <c r="N93" s="206"/>
      <c r="O93" s="206"/>
      <c r="P93" s="206"/>
      <c r="Q93" s="206"/>
      <c r="R93" s="206"/>
      <c r="S93" s="206"/>
      <c r="T93" s="207"/>
      <c r="AT93" s="208" t="s">
        <v>188</v>
      </c>
      <c r="AU93" s="208" t="s">
        <v>88</v>
      </c>
      <c r="AV93" s="13" t="s">
        <v>88</v>
      </c>
      <c r="AW93" s="13" t="s">
        <v>33</v>
      </c>
      <c r="AX93" s="13" t="s">
        <v>72</v>
      </c>
      <c r="AY93" s="208" t="s">
        <v>169</v>
      </c>
    </row>
    <row r="94" spans="1:65" s="14" customFormat="1" ht="11.25">
      <c r="B94" s="209"/>
      <c r="C94" s="210"/>
      <c r="D94" s="193" t="s">
        <v>188</v>
      </c>
      <c r="E94" s="211" t="s">
        <v>19</v>
      </c>
      <c r="F94" s="212" t="s">
        <v>191</v>
      </c>
      <c r="G94" s="210"/>
      <c r="H94" s="213">
        <v>109.98</v>
      </c>
      <c r="I94" s="214"/>
      <c r="J94" s="210"/>
      <c r="K94" s="210"/>
      <c r="L94" s="215"/>
      <c r="M94" s="216"/>
      <c r="N94" s="217"/>
      <c r="O94" s="217"/>
      <c r="P94" s="217"/>
      <c r="Q94" s="217"/>
      <c r="R94" s="217"/>
      <c r="S94" s="217"/>
      <c r="T94" s="218"/>
      <c r="AT94" s="219" t="s">
        <v>188</v>
      </c>
      <c r="AU94" s="219" t="s">
        <v>88</v>
      </c>
      <c r="AV94" s="14" t="s">
        <v>176</v>
      </c>
      <c r="AW94" s="14" t="s">
        <v>33</v>
      </c>
      <c r="AX94" s="14" t="s">
        <v>80</v>
      </c>
      <c r="AY94" s="219" t="s">
        <v>169</v>
      </c>
    </row>
    <row r="95" spans="1:65" s="2" customFormat="1" ht="49.15" customHeight="1">
      <c r="A95" s="36"/>
      <c r="B95" s="37"/>
      <c r="C95" s="180" t="s">
        <v>107</v>
      </c>
      <c r="D95" s="180" t="s">
        <v>171</v>
      </c>
      <c r="E95" s="181" t="s">
        <v>2215</v>
      </c>
      <c r="F95" s="182" t="s">
        <v>2216</v>
      </c>
      <c r="G95" s="183" t="s">
        <v>230</v>
      </c>
      <c r="H95" s="184">
        <v>156.87</v>
      </c>
      <c r="I95" s="185"/>
      <c r="J95" s="186">
        <f>ROUND(I95*H95,2)</f>
        <v>0</v>
      </c>
      <c r="K95" s="182" t="s">
        <v>2211</v>
      </c>
      <c r="L95" s="41"/>
      <c r="M95" s="187" t="s">
        <v>19</v>
      </c>
      <c r="N95" s="188" t="s">
        <v>44</v>
      </c>
      <c r="O95" s="66"/>
      <c r="P95" s="189">
        <f>O95*H95</f>
        <v>0</v>
      </c>
      <c r="Q95" s="189">
        <v>0</v>
      </c>
      <c r="R95" s="189">
        <f>Q95*H95</f>
        <v>0</v>
      </c>
      <c r="S95" s="189">
        <v>0</v>
      </c>
      <c r="T95" s="190">
        <f>S95*H95</f>
        <v>0</v>
      </c>
      <c r="U95" s="36"/>
      <c r="V95" s="36"/>
      <c r="W95" s="36"/>
      <c r="X95" s="36"/>
      <c r="Y95" s="36"/>
      <c r="Z95" s="36"/>
      <c r="AA95" s="36"/>
      <c r="AB95" s="36"/>
      <c r="AC95" s="36"/>
      <c r="AD95" s="36"/>
      <c r="AE95" s="36"/>
      <c r="AR95" s="191" t="s">
        <v>176</v>
      </c>
      <c r="AT95" s="191" t="s">
        <v>171</v>
      </c>
      <c r="AU95" s="191" t="s">
        <v>88</v>
      </c>
      <c r="AY95" s="19" t="s">
        <v>169</v>
      </c>
      <c r="BE95" s="192">
        <f>IF(N95="základní",J95,0)</f>
        <v>0</v>
      </c>
      <c r="BF95" s="192">
        <f>IF(N95="snížená",J95,0)</f>
        <v>0</v>
      </c>
      <c r="BG95" s="192">
        <f>IF(N95="zákl. přenesená",J95,0)</f>
        <v>0</v>
      </c>
      <c r="BH95" s="192">
        <f>IF(N95="sníž. přenesená",J95,0)</f>
        <v>0</v>
      </c>
      <c r="BI95" s="192">
        <f>IF(N95="nulová",J95,0)</f>
        <v>0</v>
      </c>
      <c r="BJ95" s="19" t="s">
        <v>88</v>
      </c>
      <c r="BK95" s="192">
        <f>ROUND(I95*H95,2)</f>
        <v>0</v>
      </c>
      <c r="BL95" s="19" t="s">
        <v>176</v>
      </c>
      <c r="BM95" s="191" t="s">
        <v>200</v>
      </c>
    </row>
    <row r="96" spans="1:65" s="2" customFormat="1" ht="19.5">
      <c r="A96" s="36"/>
      <c r="B96" s="37"/>
      <c r="C96" s="38"/>
      <c r="D96" s="193" t="s">
        <v>2212</v>
      </c>
      <c r="E96" s="38"/>
      <c r="F96" s="194" t="s">
        <v>4032</v>
      </c>
      <c r="G96" s="38"/>
      <c r="H96" s="38"/>
      <c r="I96" s="195"/>
      <c r="J96" s="38"/>
      <c r="K96" s="38"/>
      <c r="L96" s="41"/>
      <c r="M96" s="196"/>
      <c r="N96" s="197"/>
      <c r="O96" s="66"/>
      <c r="P96" s="66"/>
      <c r="Q96" s="66"/>
      <c r="R96" s="66"/>
      <c r="S96" s="66"/>
      <c r="T96" s="67"/>
      <c r="U96" s="36"/>
      <c r="V96" s="36"/>
      <c r="W96" s="36"/>
      <c r="X96" s="36"/>
      <c r="Y96" s="36"/>
      <c r="Z96" s="36"/>
      <c r="AA96" s="36"/>
      <c r="AB96" s="36"/>
      <c r="AC96" s="36"/>
      <c r="AD96" s="36"/>
      <c r="AE96" s="36"/>
      <c r="AT96" s="19" t="s">
        <v>2212</v>
      </c>
      <c r="AU96" s="19" t="s">
        <v>88</v>
      </c>
    </row>
    <row r="97" spans="1:65" s="13" customFormat="1" ht="11.25">
      <c r="B97" s="198"/>
      <c r="C97" s="199"/>
      <c r="D97" s="193" t="s">
        <v>188</v>
      </c>
      <c r="E97" s="200" t="s">
        <v>19</v>
      </c>
      <c r="F97" s="201" t="s">
        <v>4037</v>
      </c>
      <c r="G97" s="199"/>
      <c r="H97" s="202">
        <v>156.87</v>
      </c>
      <c r="I97" s="203"/>
      <c r="J97" s="199"/>
      <c r="K97" s="199"/>
      <c r="L97" s="204"/>
      <c r="M97" s="205"/>
      <c r="N97" s="206"/>
      <c r="O97" s="206"/>
      <c r="P97" s="206"/>
      <c r="Q97" s="206"/>
      <c r="R97" s="206"/>
      <c r="S97" s="206"/>
      <c r="T97" s="207"/>
      <c r="AT97" s="208" t="s">
        <v>188</v>
      </c>
      <c r="AU97" s="208" t="s">
        <v>88</v>
      </c>
      <c r="AV97" s="13" t="s">
        <v>88</v>
      </c>
      <c r="AW97" s="13" t="s">
        <v>33</v>
      </c>
      <c r="AX97" s="13" t="s">
        <v>72</v>
      </c>
      <c r="AY97" s="208" t="s">
        <v>169</v>
      </c>
    </row>
    <row r="98" spans="1:65" s="14" customFormat="1" ht="11.25">
      <c r="B98" s="209"/>
      <c r="C98" s="210"/>
      <c r="D98" s="193" t="s">
        <v>188</v>
      </c>
      <c r="E98" s="211" t="s">
        <v>19</v>
      </c>
      <c r="F98" s="212" t="s">
        <v>191</v>
      </c>
      <c r="G98" s="210"/>
      <c r="H98" s="213">
        <v>156.87</v>
      </c>
      <c r="I98" s="214"/>
      <c r="J98" s="210"/>
      <c r="K98" s="210"/>
      <c r="L98" s="215"/>
      <c r="M98" s="216"/>
      <c r="N98" s="217"/>
      <c r="O98" s="217"/>
      <c r="P98" s="217"/>
      <c r="Q98" s="217"/>
      <c r="R98" s="217"/>
      <c r="S98" s="217"/>
      <c r="T98" s="218"/>
      <c r="AT98" s="219" t="s">
        <v>188</v>
      </c>
      <c r="AU98" s="219" t="s">
        <v>88</v>
      </c>
      <c r="AV98" s="14" t="s">
        <v>176</v>
      </c>
      <c r="AW98" s="14" t="s">
        <v>33</v>
      </c>
      <c r="AX98" s="14" t="s">
        <v>80</v>
      </c>
      <c r="AY98" s="219" t="s">
        <v>169</v>
      </c>
    </row>
    <row r="99" spans="1:65" s="2" customFormat="1" ht="49.15" customHeight="1">
      <c r="A99" s="36"/>
      <c r="B99" s="37"/>
      <c r="C99" s="180" t="s">
        <v>176</v>
      </c>
      <c r="D99" s="180" t="s">
        <v>171</v>
      </c>
      <c r="E99" s="181" t="s">
        <v>4038</v>
      </c>
      <c r="F99" s="182" t="s">
        <v>4039</v>
      </c>
      <c r="G99" s="183" t="s">
        <v>230</v>
      </c>
      <c r="H99" s="184">
        <v>156.87</v>
      </c>
      <c r="I99" s="185"/>
      <c r="J99" s="186">
        <f>ROUND(I99*H99,2)</f>
        <v>0</v>
      </c>
      <c r="K99" s="182" t="s">
        <v>2211</v>
      </c>
      <c r="L99" s="41"/>
      <c r="M99" s="187" t="s">
        <v>19</v>
      </c>
      <c r="N99" s="188" t="s">
        <v>44</v>
      </c>
      <c r="O99" s="66"/>
      <c r="P99" s="189">
        <f>O99*H99</f>
        <v>0</v>
      </c>
      <c r="Q99" s="189">
        <v>0</v>
      </c>
      <c r="R99" s="189">
        <f>Q99*H99</f>
        <v>0</v>
      </c>
      <c r="S99" s="189">
        <v>0</v>
      </c>
      <c r="T99" s="190">
        <f>S99*H99</f>
        <v>0</v>
      </c>
      <c r="U99" s="36"/>
      <c r="V99" s="36"/>
      <c r="W99" s="36"/>
      <c r="X99" s="36"/>
      <c r="Y99" s="36"/>
      <c r="Z99" s="36"/>
      <c r="AA99" s="36"/>
      <c r="AB99" s="36"/>
      <c r="AC99" s="36"/>
      <c r="AD99" s="36"/>
      <c r="AE99" s="36"/>
      <c r="AR99" s="191" t="s">
        <v>176</v>
      </c>
      <c r="AT99" s="191" t="s">
        <v>171</v>
      </c>
      <c r="AU99" s="191" t="s">
        <v>88</v>
      </c>
      <c r="AY99" s="19" t="s">
        <v>169</v>
      </c>
      <c r="BE99" s="192">
        <f>IF(N99="základní",J99,0)</f>
        <v>0</v>
      </c>
      <c r="BF99" s="192">
        <f>IF(N99="snížená",J99,0)</f>
        <v>0</v>
      </c>
      <c r="BG99" s="192">
        <f>IF(N99="zákl. přenesená",J99,0)</f>
        <v>0</v>
      </c>
      <c r="BH99" s="192">
        <f>IF(N99="sníž. přenesená",J99,0)</f>
        <v>0</v>
      </c>
      <c r="BI99" s="192">
        <f>IF(N99="nulová",J99,0)</f>
        <v>0</v>
      </c>
      <c r="BJ99" s="19" t="s">
        <v>88</v>
      </c>
      <c r="BK99" s="192">
        <f>ROUND(I99*H99,2)</f>
        <v>0</v>
      </c>
      <c r="BL99" s="19" t="s">
        <v>176</v>
      </c>
      <c r="BM99" s="191" t="s">
        <v>209</v>
      </c>
    </row>
    <row r="100" spans="1:65" s="2" customFormat="1" ht="19.5">
      <c r="A100" s="36"/>
      <c r="B100" s="37"/>
      <c r="C100" s="38"/>
      <c r="D100" s="193" t="s">
        <v>2212</v>
      </c>
      <c r="E100" s="38"/>
      <c r="F100" s="194" t="s">
        <v>4040</v>
      </c>
      <c r="G100" s="38"/>
      <c r="H100" s="38"/>
      <c r="I100" s="195"/>
      <c r="J100" s="38"/>
      <c r="K100" s="38"/>
      <c r="L100" s="41"/>
      <c r="M100" s="196"/>
      <c r="N100" s="197"/>
      <c r="O100" s="66"/>
      <c r="P100" s="66"/>
      <c r="Q100" s="66"/>
      <c r="R100" s="66"/>
      <c r="S100" s="66"/>
      <c r="T100" s="67"/>
      <c r="U100" s="36"/>
      <c r="V100" s="36"/>
      <c r="W100" s="36"/>
      <c r="X100" s="36"/>
      <c r="Y100" s="36"/>
      <c r="Z100" s="36"/>
      <c r="AA100" s="36"/>
      <c r="AB100" s="36"/>
      <c r="AC100" s="36"/>
      <c r="AD100" s="36"/>
      <c r="AE100" s="36"/>
      <c r="AT100" s="19" t="s">
        <v>2212</v>
      </c>
      <c r="AU100" s="19" t="s">
        <v>88</v>
      </c>
    </row>
    <row r="101" spans="1:65" s="13" customFormat="1" ht="11.25">
      <c r="B101" s="198"/>
      <c r="C101" s="199"/>
      <c r="D101" s="193" t="s">
        <v>188</v>
      </c>
      <c r="E101" s="200" t="s">
        <v>19</v>
      </c>
      <c r="F101" s="201" t="s">
        <v>4037</v>
      </c>
      <c r="G101" s="199"/>
      <c r="H101" s="202">
        <v>156.87</v>
      </c>
      <c r="I101" s="203"/>
      <c r="J101" s="199"/>
      <c r="K101" s="199"/>
      <c r="L101" s="204"/>
      <c r="M101" s="205"/>
      <c r="N101" s="206"/>
      <c r="O101" s="206"/>
      <c r="P101" s="206"/>
      <c r="Q101" s="206"/>
      <c r="R101" s="206"/>
      <c r="S101" s="206"/>
      <c r="T101" s="207"/>
      <c r="AT101" s="208" t="s">
        <v>188</v>
      </c>
      <c r="AU101" s="208" t="s">
        <v>88</v>
      </c>
      <c r="AV101" s="13" t="s">
        <v>88</v>
      </c>
      <c r="AW101" s="13" t="s">
        <v>33</v>
      </c>
      <c r="AX101" s="13" t="s">
        <v>72</v>
      </c>
      <c r="AY101" s="208" t="s">
        <v>169</v>
      </c>
    </row>
    <row r="102" spans="1:65" s="14" customFormat="1" ht="11.25">
      <c r="B102" s="209"/>
      <c r="C102" s="210"/>
      <c r="D102" s="193" t="s">
        <v>188</v>
      </c>
      <c r="E102" s="211" t="s">
        <v>19</v>
      </c>
      <c r="F102" s="212" t="s">
        <v>191</v>
      </c>
      <c r="G102" s="210"/>
      <c r="H102" s="213">
        <v>156.87</v>
      </c>
      <c r="I102" s="214"/>
      <c r="J102" s="210"/>
      <c r="K102" s="210"/>
      <c r="L102" s="215"/>
      <c r="M102" s="216"/>
      <c r="N102" s="217"/>
      <c r="O102" s="217"/>
      <c r="P102" s="217"/>
      <c r="Q102" s="217"/>
      <c r="R102" s="217"/>
      <c r="S102" s="217"/>
      <c r="T102" s="218"/>
      <c r="AT102" s="219" t="s">
        <v>188</v>
      </c>
      <c r="AU102" s="219" t="s">
        <v>88</v>
      </c>
      <c r="AV102" s="14" t="s">
        <v>176</v>
      </c>
      <c r="AW102" s="14" t="s">
        <v>33</v>
      </c>
      <c r="AX102" s="14" t="s">
        <v>80</v>
      </c>
      <c r="AY102" s="219" t="s">
        <v>169</v>
      </c>
    </row>
    <row r="103" spans="1:65" s="2" customFormat="1" ht="62.65" customHeight="1">
      <c r="A103" s="36"/>
      <c r="B103" s="37"/>
      <c r="C103" s="180" t="s">
        <v>196</v>
      </c>
      <c r="D103" s="180" t="s">
        <v>171</v>
      </c>
      <c r="E103" s="181" t="s">
        <v>4041</v>
      </c>
      <c r="F103" s="182" t="s">
        <v>4042</v>
      </c>
      <c r="G103" s="183" t="s">
        <v>230</v>
      </c>
      <c r="H103" s="184">
        <v>156.87</v>
      </c>
      <c r="I103" s="185"/>
      <c r="J103" s="186">
        <f>ROUND(I103*H103,2)</f>
        <v>0</v>
      </c>
      <c r="K103" s="182" t="s">
        <v>2211</v>
      </c>
      <c r="L103" s="41"/>
      <c r="M103" s="187" t="s">
        <v>19</v>
      </c>
      <c r="N103" s="188" t="s">
        <v>44</v>
      </c>
      <c r="O103" s="66"/>
      <c r="P103" s="189">
        <f>O103*H103</f>
        <v>0</v>
      </c>
      <c r="Q103" s="189">
        <v>0</v>
      </c>
      <c r="R103" s="189">
        <f>Q103*H103</f>
        <v>0</v>
      </c>
      <c r="S103" s="189">
        <v>0</v>
      </c>
      <c r="T103" s="190">
        <f>S103*H103</f>
        <v>0</v>
      </c>
      <c r="U103" s="36"/>
      <c r="V103" s="36"/>
      <c r="W103" s="36"/>
      <c r="X103" s="36"/>
      <c r="Y103" s="36"/>
      <c r="Z103" s="36"/>
      <c r="AA103" s="36"/>
      <c r="AB103" s="36"/>
      <c r="AC103" s="36"/>
      <c r="AD103" s="36"/>
      <c r="AE103" s="36"/>
      <c r="AR103" s="191" t="s">
        <v>176</v>
      </c>
      <c r="AT103" s="191" t="s">
        <v>171</v>
      </c>
      <c r="AU103" s="191" t="s">
        <v>88</v>
      </c>
      <c r="AY103" s="19" t="s">
        <v>169</v>
      </c>
      <c r="BE103" s="192">
        <f>IF(N103="základní",J103,0)</f>
        <v>0</v>
      </c>
      <c r="BF103" s="192">
        <f>IF(N103="snížená",J103,0)</f>
        <v>0</v>
      </c>
      <c r="BG103" s="192">
        <f>IF(N103="zákl. přenesená",J103,0)</f>
        <v>0</v>
      </c>
      <c r="BH103" s="192">
        <f>IF(N103="sníž. přenesená",J103,0)</f>
        <v>0</v>
      </c>
      <c r="BI103" s="192">
        <f>IF(N103="nulová",J103,0)</f>
        <v>0</v>
      </c>
      <c r="BJ103" s="19" t="s">
        <v>88</v>
      </c>
      <c r="BK103" s="192">
        <f>ROUND(I103*H103,2)</f>
        <v>0</v>
      </c>
      <c r="BL103" s="19" t="s">
        <v>176</v>
      </c>
      <c r="BM103" s="191" t="s">
        <v>218</v>
      </c>
    </row>
    <row r="104" spans="1:65" s="2" customFormat="1" ht="19.5">
      <c r="A104" s="36"/>
      <c r="B104" s="37"/>
      <c r="C104" s="38"/>
      <c r="D104" s="193" t="s">
        <v>2212</v>
      </c>
      <c r="E104" s="38"/>
      <c r="F104" s="194" t="s">
        <v>4040</v>
      </c>
      <c r="G104" s="38"/>
      <c r="H104" s="38"/>
      <c r="I104" s="195"/>
      <c r="J104" s="38"/>
      <c r="K104" s="38"/>
      <c r="L104" s="41"/>
      <c r="M104" s="196"/>
      <c r="N104" s="197"/>
      <c r="O104" s="66"/>
      <c r="P104" s="66"/>
      <c r="Q104" s="66"/>
      <c r="R104" s="66"/>
      <c r="S104" s="66"/>
      <c r="T104" s="67"/>
      <c r="U104" s="36"/>
      <c r="V104" s="36"/>
      <c r="W104" s="36"/>
      <c r="X104" s="36"/>
      <c r="Y104" s="36"/>
      <c r="Z104" s="36"/>
      <c r="AA104" s="36"/>
      <c r="AB104" s="36"/>
      <c r="AC104" s="36"/>
      <c r="AD104" s="36"/>
      <c r="AE104" s="36"/>
      <c r="AT104" s="19" t="s">
        <v>2212</v>
      </c>
      <c r="AU104" s="19" t="s">
        <v>88</v>
      </c>
    </row>
    <row r="105" spans="1:65" s="13" customFormat="1" ht="11.25">
      <c r="B105" s="198"/>
      <c r="C105" s="199"/>
      <c r="D105" s="193" t="s">
        <v>188</v>
      </c>
      <c r="E105" s="200" t="s">
        <v>19</v>
      </c>
      <c r="F105" s="201" t="s">
        <v>4037</v>
      </c>
      <c r="G105" s="199"/>
      <c r="H105" s="202">
        <v>156.87</v>
      </c>
      <c r="I105" s="203"/>
      <c r="J105" s="199"/>
      <c r="K105" s="199"/>
      <c r="L105" s="204"/>
      <c r="M105" s="205"/>
      <c r="N105" s="206"/>
      <c r="O105" s="206"/>
      <c r="P105" s="206"/>
      <c r="Q105" s="206"/>
      <c r="R105" s="206"/>
      <c r="S105" s="206"/>
      <c r="T105" s="207"/>
      <c r="AT105" s="208" t="s">
        <v>188</v>
      </c>
      <c r="AU105" s="208" t="s">
        <v>88</v>
      </c>
      <c r="AV105" s="13" t="s">
        <v>88</v>
      </c>
      <c r="AW105" s="13" t="s">
        <v>33</v>
      </c>
      <c r="AX105" s="13" t="s">
        <v>72</v>
      </c>
      <c r="AY105" s="208" t="s">
        <v>169</v>
      </c>
    </row>
    <row r="106" spans="1:65" s="14" customFormat="1" ht="11.25">
      <c r="B106" s="209"/>
      <c r="C106" s="210"/>
      <c r="D106" s="193" t="s">
        <v>188</v>
      </c>
      <c r="E106" s="211" t="s">
        <v>19</v>
      </c>
      <c r="F106" s="212" t="s">
        <v>191</v>
      </c>
      <c r="G106" s="210"/>
      <c r="H106" s="213">
        <v>156.87</v>
      </c>
      <c r="I106" s="214"/>
      <c r="J106" s="210"/>
      <c r="K106" s="210"/>
      <c r="L106" s="215"/>
      <c r="M106" s="216"/>
      <c r="N106" s="217"/>
      <c r="O106" s="217"/>
      <c r="P106" s="217"/>
      <c r="Q106" s="217"/>
      <c r="R106" s="217"/>
      <c r="S106" s="217"/>
      <c r="T106" s="218"/>
      <c r="AT106" s="219" t="s">
        <v>188</v>
      </c>
      <c r="AU106" s="219" t="s">
        <v>88</v>
      </c>
      <c r="AV106" s="14" t="s">
        <v>176</v>
      </c>
      <c r="AW106" s="14" t="s">
        <v>33</v>
      </c>
      <c r="AX106" s="14" t="s">
        <v>80</v>
      </c>
      <c r="AY106" s="219" t="s">
        <v>169</v>
      </c>
    </row>
    <row r="107" spans="1:65" s="2" customFormat="1" ht="14.45" customHeight="1">
      <c r="A107" s="36"/>
      <c r="B107" s="37"/>
      <c r="C107" s="180" t="s">
        <v>200</v>
      </c>
      <c r="D107" s="180" t="s">
        <v>171</v>
      </c>
      <c r="E107" s="181" t="s">
        <v>4043</v>
      </c>
      <c r="F107" s="182" t="s">
        <v>4044</v>
      </c>
      <c r="G107" s="183" t="s">
        <v>230</v>
      </c>
      <c r="H107" s="184">
        <v>156.87</v>
      </c>
      <c r="I107" s="185"/>
      <c r="J107" s="186">
        <f>ROUND(I107*H107,2)</f>
        <v>0</v>
      </c>
      <c r="K107" s="182" t="s">
        <v>2211</v>
      </c>
      <c r="L107" s="41"/>
      <c r="M107" s="187" t="s">
        <v>19</v>
      </c>
      <c r="N107" s="188" t="s">
        <v>44</v>
      </c>
      <c r="O107" s="66"/>
      <c r="P107" s="189">
        <f>O107*H107</f>
        <v>0</v>
      </c>
      <c r="Q107" s="189">
        <v>0</v>
      </c>
      <c r="R107" s="189">
        <f>Q107*H107</f>
        <v>0</v>
      </c>
      <c r="S107" s="189">
        <v>0</v>
      </c>
      <c r="T107" s="190">
        <f>S107*H107</f>
        <v>0</v>
      </c>
      <c r="U107" s="36"/>
      <c r="V107" s="36"/>
      <c r="W107" s="36"/>
      <c r="X107" s="36"/>
      <c r="Y107" s="36"/>
      <c r="Z107" s="36"/>
      <c r="AA107" s="36"/>
      <c r="AB107" s="36"/>
      <c r="AC107" s="36"/>
      <c r="AD107" s="36"/>
      <c r="AE107" s="36"/>
      <c r="AR107" s="191" t="s">
        <v>176</v>
      </c>
      <c r="AT107" s="191" t="s">
        <v>171</v>
      </c>
      <c r="AU107" s="191" t="s">
        <v>88</v>
      </c>
      <c r="AY107" s="19" t="s">
        <v>169</v>
      </c>
      <c r="BE107" s="192">
        <f>IF(N107="základní",J107,0)</f>
        <v>0</v>
      </c>
      <c r="BF107" s="192">
        <f>IF(N107="snížená",J107,0)</f>
        <v>0</v>
      </c>
      <c r="BG107" s="192">
        <f>IF(N107="zákl. přenesená",J107,0)</f>
        <v>0</v>
      </c>
      <c r="BH107" s="192">
        <f>IF(N107="sníž. přenesená",J107,0)</f>
        <v>0</v>
      </c>
      <c r="BI107" s="192">
        <f>IF(N107="nulová",J107,0)</f>
        <v>0</v>
      </c>
      <c r="BJ107" s="19" t="s">
        <v>88</v>
      </c>
      <c r="BK107" s="192">
        <f>ROUND(I107*H107,2)</f>
        <v>0</v>
      </c>
      <c r="BL107" s="19" t="s">
        <v>176</v>
      </c>
      <c r="BM107" s="191" t="s">
        <v>227</v>
      </c>
    </row>
    <row r="108" spans="1:65" s="2" customFormat="1" ht="19.5">
      <c r="A108" s="36"/>
      <c r="B108" s="37"/>
      <c r="C108" s="38"/>
      <c r="D108" s="193" t="s">
        <v>2212</v>
      </c>
      <c r="E108" s="38"/>
      <c r="F108" s="194" t="s">
        <v>4040</v>
      </c>
      <c r="G108" s="38"/>
      <c r="H108" s="38"/>
      <c r="I108" s="195"/>
      <c r="J108" s="38"/>
      <c r="K108" s="38"/>
      <c r="L108" s="41"/>
      <c r="M108" s="196"/>
      <c r="N108" s="197"/>
      <c r="O108" s="66"/>
      <c r="P108" s="66"/>
      <c r="Q108" s="66"/>
      <c r="R108" s="66"/>
      <c r="S108" s="66"/>
      <c r="T108" s="67"/>
      <c r="U108" s="36"/>
      <c r="V108" s="36"/>
      <c r="W108" s="36"/>
      <c r="X108" s="36"/>
      <c r="Y108" s="36"/>
      <c r="Z108" s="36"/>
      <c r="AA108" s="36"/>
      <c r="AB108" s="36"/>
      <c r="AC108" s="36"/>
      <c r="AD108" s="36"/>
      <c r="AE108" s="36"/>
      <c r="AT108" s="19" t="s">
        <v>2212</v>
      </c>
      <c r="AU108" s="19" t="s">
        <v>88</v>
      </c>
    </row>
    <row r="109" spans="1:65" s="13" customFormat="1" ht="11.25">
      <c r="B109" s="198"/>
      <c r="C109" s="199"/>
      <c r="D109" s="193" t="s">
        <v>188</v>
      </c>
      <c r="E109" s="200" t="s">
        <v>19</v>
      </c>
      <c r="F109" s="201" t="s">
        <v>4045</v>
      </c>
      <c r="G109" s="199"/>
      <c r="H109" s="202">
        <v>156.87</v>
      </c>
      <c r="I109" s="203"/>
      <c r="J109" s="199"/>
      <c r="K109" s="199"/>
      <c r="L109" s="204"/>
      <c r="M109" s="205"/>
      <c r="N109" s="206"/>
      <c r="O109" s="206"/>
      <c r="P109" s="206"/>
      <c r="Q109" s="206"/>
      <c r="R109" s="206"/>
      <c r="S109" s="206"/>
      <c r="T109" s="207"/>
      <c r="AT109" s="208" t="s">
        <v>188</v>
      </c>
      <c r="AU109" s="208" t="s">
        <v>88</v>
      </c>
      <c r="AV109" s="13" t="s">
        <v>88</v>
      </c>
      <c r="AW109" s="13" t="s">
        <v>33</v>
      </c>
      <c r="AX109" s="13" t="s">
        <v>72</v>
      </c>
      <c r="AY109" s="208" t="s">
        <v>169</v>
      </c>
    </row>
    <row r="110" spans="1:65" s="14" customFormat="1" ht="11.25">
      <c r="B110" s="209"/>
      <c r="C110" s="210"/>
      <c r="D110" s="193" t="s">
        <v>188</v>
      </c>
      <c r="E110" s="211" t="s">
        <v>19</v>
      </c>
      <c r="F110" s="212" t="s">
        <v>191</v>
      </c>
      <c r="G110" s="210"/>
      <c r="H110" s="213">
        <v>156.87</v>
      </c>
      <c r="I110" s="214"/>
      <c r="J110" s="210"/>
      <c r="K110" s="210"/>
      <c r="L110" s="215"/>
      <c r="M110" s="216"/>
      <c r="N110" s="217"/>
      <c r="O110" s="217"/>
      <c r="P110" s="217"/>
      <c r="Q110" s="217"/>
      <c r="R110" s="217"/>
      <c r="S110" s="217"/>
      <c r="T110" s="218"/>
      <c r="AT110" s="219" t="s">
        <v>188</v>
      </c>
      <c r="AU110" s="219" t="s">
        <v>88</v>
      </c>
      <c r="AV110" s="14" t="s">
        <v>176</v>
      </c>
      <c r="AW110" s="14" t="s">
        <v>33</v>
      </c>
      <c r="AX110" s="14" t="s">
        <v>80</v>
      </c>
      <c r="AY110" s="219" t="s">
        <v>169</v>
      </c>
    </row>
    <row r="111" spans="1:65" s="2" customFormat="1" ht="24.2" customHeight="1">
      <c r="A111" s="36"/>
      <c r="B111" s="37"/>
      <c r="C111" s="180" t="s">
        <v>205</v>
      </c>
      <c r="D111" s="180" t="s">
        <v>171</v>
      </c>
      <c r="E111" s="181" t="s">
        <v>4046</v>
      </c>
      <c r="F111" s="182" t="s">
        <v>4047</v>
      </c>
      <c r="G111" s="183" t="s">
        <v>347</v>
      </c>
      <c r="H111" s="184">
        <v>250.99199999999999</v>
      </c>
      <c r="I111" s="185"/>
      <c r="J111" s="186">
        <f>ROUND(I111*H111,2)</f>
        <v>0</v>
      </c>
      <c r="K111" s="182" t="s">
        <v>2211</v>
      </c>
      <c r="L111" s="41"/>
      <c r="M111" s="187" t="s">
        <v>19</v>
      </c>
      <c r="N111" s="188" t="s">
        <v>44</v>
      </c>
      <c r="O111" s="66"/>
      <c r="P111" s="189">
        <f>O111*H111</f>
        <v>0</v>
      </c>
      <c r="Q111" s="189">
        <v>0</v>
      </c>
      <c r="R111" s="189">
        <f>Q111*H111</f>
        <v>0</v>
      </c>
      <c r="S111" s="189">
        <v>0</v>
      </c>
      <c r="T111" s="190">
        <f>S111*H111</f>
        <v>0</v>
      </c>
      <c r="U111" s="36"/>
      <c r="V111" s="36"/>
      <c r="W111" s="36"/>
      <c r="X111" s="36"/>
      <c r="Y111" s="36"/>
      <c r="Z111" s="36"/>
      <c r="AA111" s="36"/>
      <c r="AB111" s="36"/>
      <c r="AC111" s="36"/>
      <c r="AD111" s="36"/>
      <c r="AE111" s="36"/>
      <c r="AR111" s="191" t="s">
        <v>176</v>
      </c>
      <c r="AT111" s="191" t="s">
        <v>171</v>
      </c>
      <c r="AU111" s="191" t="s">
        <v>88</v>
      </c>
      <c r="AY111" s="19" t="s">
        <v>169</v>
      </c>
      <c r="BE111" s="192">
        <f>IF(N111="základní",J111,0)</f>
        <v>0</v>
      </c>
      <c r="BF111" s="192">
        <f>IF(N111="snížená",J111,0)</f>
        <v>0</v>
      </c>
      <c r="BG111" s="192">
        <f>IF(N111="zákl. přenesená",J111,0)</f>
        <v>0</v>
      </c>
      <c r="BH111" s="192">
        <f>IF(N111="sníž. přenesená",J111,0)</f>
        <v>0</v>
      </c>
      <c r="BI111" s="192">
        <f>IF(N111="nulová",J111,0)</f>
        <v>0</v>
      </c>
      <c r="BJ111" s="19" t="s">
        <v>88</v>
      </c>
      <c r="BK111" s="192">
        <f>ROUND(I111*H111,2)</f>
        <v>0</v>
      </c>
      <c r="BL111" s="19" t="s">
        <v>176</v>
      </c>
      <c r="BM111" s="191" t="s">
        <v>242</v>
      </c>
    </row>
    <row r="112" spans="1:65" s="2" customFormat="1" ht="19.5">
      <c r="A112" s="36"/>
      <c r="B112" s="37"/>
      <c r="C112" s="38"/>
      <c r="D112" s="193" t="s">
        <v>2212</v>
      </c>
      <c r="E112" s="38"/>
      <c r="F112" s="194" t="s">
        <v>4040</v>
      </c>
      <c r="G112" s="38"/>
      <c r="H112" s="38"/>
      <c r="I112" s="195"/>
      <c r="J112" s="38"/>
      <c r="K112" s="38"/>
      <c r="L112" s="41"/>
      <c r="M112" s="196"/>
      <c r="N112" s="197"/>
      <c r="O112" s="66"/>
      <c r="P112" s="66"/>
      <c r="Q112" s="66"/>
      <c r="R112" s="66"/>
      <c r="S112" s="66"/>
      <c r="T112" s="67"/>
      <c r="U112" s="36"/>
      <c r="V112" s="36"/>
      <c r="W112" s="36"/>
      <c r="X112" s="36"/>
      <c r="Y112" s="36"/>
      <c r="Z112" s="36"/>
      <c r="AA112" s="36"/>
      <c r="AB112" s="36"/>
      <c r="AC112" s="36"/>
      <c r="AD112" s="36"/>
      <c r="AE112" s="36"/>
      <c r="AT112" s="19" t="s">
        <v>2212</v>
      </c>
      <c r="AU112" s="19" t="s">
        <v>88</v>
      </c>
    </row>
    <row r="113" spans="1:65" s="13" customFormat="1" ht="11.25">
      <c r="B113" s="198"/>
      <c r="C113" s="199"/>
      <c r="D113" s="193" t="s">
        <v>188</v>
      </c>
      <c r="E113" s="200" t="s">
        <v>19</v>
      </c>
      <c r="F113" s="201" t="s">
        <v>4048</v>
      </c>
      <c r="G113" s="199"/>
      <c r="H113" s="202">
        <v>250.99199999999999</v>
      </c>
      <c r="I113" s="203"/>
      <c r="J113" s="199"/>
      <c r="K113" s="199"/>
      <c r="L113" s="204"/>
      <c r="M113" s="205"/>
      <c r="N113" s="206"/>
      <c r="O113" s="206"/>
      <c r="P113" s="206"/>
      <c r="Q113" s="206"/>
      <c r="R113" s="206"/>
      <c r="S113" s="206"/>
      <c r="T113" s="207"/>
      <c r="AT113" s="208" t="s">
        <v>188</v>
      </c>
      <c r="AU113" s="208" t="s">
        <v>88</v>
      </c>
      <c r="AV113" s="13" t="s">
        <v>88</v>
      </c>
      <c r="AW113" s="13" t="s">
        <v>33</v>
      </c>
      <c r="AX113" s="13" t="s">
        <v>72</v>
      </c>
      <c r="AY113" s="208" t="s">
        <v>169</v>
      </c>
    </row>
    <row r="114" spans="1:65" s="14" customFormat="1" ht="11.25">
      <c r="B114" s="209"/>
      <c r="C114" s="210"/>
      <c r="D114" s="193" t="s">
        <v>188</v>
      </c>
      <c r="E114" s="211" t="s">
        <v>19</v>
      </c>
      <c r="F114" s="212" t="s">
        <v>191</v>
      </c>
      <c r="G114" s="210"/>
      <c r="H114" s="213">
        <v>250.99199999999999</v>
      </c>
      <c r="I114" s="214"/>
      <c r="J114" s="210"/>
      <c r="K114" s="210"/>
      <c r="L114" s="215"/>
      <c r="M114" s="216"/>
      <c r="N114" s="217"/>
      <c r="O114" s="217"/>
      <c r="P114" s="217"/>
      <c r="Q114" s="217"/>
      <c r="R114" s="217"/>
      <c r="S114" s="217"/>
      <c r="T114" s="218"/>
      <c r="AT114" s="219" t="s">
        <v>188</v>
      </c>
      <c r="AU114" s="219" t="s">
        <v>88</v>
      </c>
      <c r="AV114" s="14" t="s">
        <v>176</v>
      </c>
      <c r="AW114" s="14" t="s">
        <v>33</v>
      </c>
      <c r="AX114" s="14" t="s">
        <v>80</v>
      </c>
      <c r="AY114" s="219" t="s">
        <v>169</v>
      </c>
    </row>
    <row r="115" spans="1:65" s="2" customFormat="1" ht="37.9" customHeight="1">
      <c r="A115" s="36"/>
      <c r="B115" s="37"/>
      <c r="C115" s="180" t="s">
        <v>209</v>
      </c>
      <c r="D115" s="180" t="s">
        <v>171</v>
      </c>
      <c r="E115" s="181" t="s">
        <v>4049</v>
      </c>
      <c r="F115" s="182" t="s">
        <v>4050</v>
      </c>
      <c r="G115" s="183" t="s">
        <v>230</v>
      </c>
      <c r="H115" s="184">
        <v>228.78</v>
      </c>
      <c r="I115" s="185"/>
      <c r="J115" s="186">
        <f>ROUND(I115*H115,2)</f>
        <v>0</v>
      </c>
      <c r="K115" s="182" t="s">
        <v>2211</v>
      </c>
      <c r="L115" s="41"/>
      <c r="M115" s="187" t="s">
        <v>19</v>
      </c>
      <c r="N115" s="188" t="s">
        <v>44</v>
      </c>
      <c r="O115" s="66"/>
      <c r="P115" s="189">
        <f>O115*H115</f>
        <v>0</v>
      </c>
      <c r="Q115" s="189">
        <v>0</v>
      </c>
      <c r="R115" s="189">
        <f>Q115*H115</f>
        <v>0</v>
      </c>
      <c r="S115" s="189">
        <v>0</v>
      </c>
      <c r="T115" s="190">
        <f>S115*H115</f>
        <v>0</v>
      </c>
      <c r="U115" s="36"/>
      <c r="V115" s="36"/>
      <c r="W115" s="36"/>
      <c r="X115" s="36"/>
      <c r="Y115" s="36"/>
      <c r="Z115" s="36"/>
      <c r="AA115" s="36"/>
      <c r="AB115" s="36"/>
      <c r="AC115" s="36"/>
      <c r="AD115" s="36"/>
      <c r="AE115" s="36"/>
      <c r="AR115" s="191" t="s">
        <v>176</v>
      </c>
      <c r="AT115" s="191" t="s">
        <v>171</v>
      </c>
      <c r="AU115" s="191" t="s">
        <v>88</v>
      </c>
      <c r="AY115" s="19" t="s">
        <v>169</v>
      </c>
      <c r="BE115" s="192">
        <f>IF(N115="základní",J115,0)</f>
        <v>0</v>
      </c>
      <c r="BF115" s="192">
        <f>IF(N115="snížená",J115,0)</f>
        <v>0</v>
      </c>
      <c r="BG115" s="192">
        <f>IF(N115="zákl. přenesená",J115,0)</f>
        <v>0</v>
      </c>
      <c r="BH115" s="192">
        <f>IF(N115="sníž. přenesená",J115,0)</f>
        <v>0</v>
      </c>
      <c r="BI115" s="192">
        <f>IF(N115="nulová",J115,0)</f>
        <v>0</v>
      </c>
      <c r="BJ115" s="19" t="s">
        <v>88</v>
      </c>
      <c r="BK115" s="192">
        <f>ROUND(I115*H115,2)</f>
        <v>0</v>
      </c>
      <c r="BL115" s="19" t="s">
        <v>176</v>
      </c>
      <c r="BM115" s="191" t="s">
        <v>250</v>
      </c>
    </row>
    <row r="116" spans="1:65" s="2" customFormat="1" ht="19.5">
      <c r="A116" s="36"/>
      <c r="B116" s="37"/>
      <c r="C116" s="38"/>
      <c r="D116" s="193" t="s">
        <v>2212</v>
      </c>
      <c r="E116" s="38"/>
      <c r="F116" s="194" t="s">
        <v>4032</v>
      </c>
      <c r="G116" s="38"/>
      <c r="H116" s="38"/>
      <c r="I116" s="195"/>
      <c r="J116" s="38"/>
      <c r="K116" s="38"/>
      <c r="L116" s="41"/>
      <c r="M116" s="196"/>
      <c r="N116" s="197"/>
      <c r="O116" s="66"/>
      <c r="P116" s="66"/>
      <c r="Q116" s="66"/>
      <c r="R116" s="66"/>
      <c r="S116" s="66"/>
      <c r="T116" s="67"/>
      <c r="U116" s="36"/>
      <c r="V116" s="36"/>
      <c r="W116" s="36"/>
      <c r="X116" s="36"/>
      <c r="Y116" s="36"/>
      <c r="Z116" s="36"/>
      <c r="AA116" s="36"/>
      <c r="AB116" s="36"/>
      <c r="AC116" s="36"/>
      <c r="AD116" s="36"/>
      <c r="AE116" s="36"/>
      <c r="AT116" s="19" t="s">
        <v>2212</v>
      </c>
      <c r="AU116" s="19" t="s">
        <v>88</v>
      </c>
    </row>
    <row r="117" spans="1:65" s="13" customFormat="1" ht="11.25">
      <c r="B117" s="198"/>
      <c r="C117" s="199"/>
      <c r="D117" s="193" t="s">
        <v>188</v>
      </c>
      <c r="E117" s="200" t="s">
        <v>19</v>
      </c>
      <c r="F117" s="201" t="s">
        <v>4051</v>
      </c>
      <c r="G117" s="199"/>
      <c r="H117" s="202">
        <v>228.78</v>
      </c>
      <c r="I117" s="203"/>
      <c r="J117" s="199"/>
      <c r="K117" s="199"/>
      <c r="L117" s="204"/>
      <c r="M117" s="205"/>
      <c r="N117" s="206"/>
      <c r="O117" s="206"/>
      <c r="P117" s="206"/>
      <c r="Q117" s="206"/>
      <c r="R117" s="206"/>
      <c r="S117" s="206"/>
      <c r="T117" s="207"/>
      <c r="AT117" s="208" t="s">
        <v>188</v>
      </c>
      <c r="AU117" s="208" t="s">
        <v>88</v>
      </c>
      <c r="AV117" s="13" t="s">
        <v>88</v>
      </c>
      <c r="AW117" s="13" t="s">
        <v>33</v>
      </c>
      <c r="AX117" s="13" t="s">
        <v>72</v>
      </c>
      <c r="AY117" s="208" t="s">
        <v>169</v>
      </c>
    </row>
    <row r="118" spans="1:65" s="14" customFormat="1" ht="11.25">
      <c r="B118" s="209"/>
      <c r="C118" s="210"/>
      <c r="D118" s="193" t="s">
        <v>188</v>
      </c>
      <c r="E118" s="211" t="s">
        <v>19</v>
      </c>
      <c r="F118" s="212" t="s">
        <v>191</v>
      </c>
      <c r="G118" s="210"/>
      <c r="H118" s="213">
        <v>228.78</v>
      </c>
      <c r="I118" s="214"/>
      <c r="J118" s="210"/>
      <c r="K118" s="210"/>
      <c r="L118" s="215"/>
      <c r="M118" s="216"/>
      <c r="N118" s="217"/>
      <c r="O118" s="217"/>
      <c r="P118" s="217"/>
      <c r="Q118" s="217"/>
      <c r="R118" s="217"/>
      <c r="S118" s="217"/>
      <c r="T118" s="218"/>
      <c r="AT118" s="219" t="s">
        <v>188</v>
      </c>
      <c r="AU118" s="219" t="s">
        <v>88</v>
      </c>
      <c r="AV118" s="14" t="s">
        <v>176</v>
      </c>
      <c r="AW118" s="14" t="s">
        <v>33</v>
      </c>
      <c r="AX118" s="14" t="s">
        <v>80</v>
      </c>
      <c r="AY118" s="219" t="s">
        <v>169</v>
      </c>
    </row>
    <row r="119" spans="1:65" s="2" customFormat="1" ht="37.9" customHeight="1">
      <c r="A119" s="36"/>
      <c r="B119" s="37"/>
      <c r="C119" s="180" t="s">
        <v>214</v>
      </c>
      <c r="D119" s="180" t="s">
        <v>171</v>
      </c>
      <c r="E119" s="181" t="s">
        <v>2219</v>
      </c>
      <c r="F119" s="182" t="s">
        <v>2220</v>
      </c>
      <c r="G119" s="183" t="s">
        <v>230</v>
      </c>
      <c r="H119" s="184">
        <v>73.17</v>
      </c>
      <c r="I119" s="185"/>
      <c r="J119" s="186">
        <f>ROUND(I119*H119,2)</f>
        <v>0</v>
      </c>
      <c r="K119" s="182" t="s">
        <v>2211</v>
      </c>
      <c r="L119" s="41"/>
      <c r="M119" s="187" t="s">
        <v>19</v>
      </c>
      <c r="N119" s="188" t="s">
        <v>44</v>
      </c>
      <c r="O119" s="66"/>
      <c r="P119" s="189">
        <f>O119*H119</f>
        <v>0</v>
      </c>
      <c r="Q119" s="189">
        <v>0</v>
      </c>
      <c r="R119" s="189">
        <f>Q119*H119</f>
        <v>0</v>
      </c>
      <c r="S119" s="189">
        <v>0</v>
      </c>
      <c r="T119" s="190">
        <f>S119*H119</f>
        <v>0</v>
      </c>
      <c r="U119" s="36"/>
      <c r="V119" s="36"/>
      <c r="W119" s="36"/>
      <c r="X119" s="36"/>
      <c r="Y119" s="36"/>
      <c r="Z119" s="36"/>
      <c r="AA119" s="36"/>
      <c r="AB119" s="36"/>
      <c r="AC119" s="36"/>
      <c r="AD119" s="36"/>
      <c r="AE119" s="36"/>
      <c r="AR119" s="191" t="s">
        <v>176</v>
      </c>
      <c r="AT119" s="191" t="s">
        <v>171</v>
      </c>
      <c r="AU119" s="191" t="s">
        <v>88</v>
      </c>
      <c r="AY119" s="19" t="s">
        <v>169</v>
      </c>
      <c r="BE119" s="192">
        <f>IF(N119="základní",J119,0)</f>
        <v>0</v>
      </c>
      <c r="BF119" s="192">
        <f>IF(N119="snížená",J119,0)</f>
        <v>0</v>
      </c>
      <c r="BG119" s="192">
        <f>IF(N119="zákl. přenesená",J119,0)</f>
        <v>0</v>
      </c>
      <c r="BH119" s="192">
        <f>IF(N119="sníž. přenesená",J119,0)</f>
        <v>0</v>
      </c>
      <c r="BI119" s="192">
        <f>IF(N119="nulová",J119,0)</f>
        <v>0</v>
      </c>
      <c r="BJ119" s="19" t="s">
        <v>88</v>
      </c>
      <c r="BK119" s="192">
        <f>ROUND(I119*H119,2)</f>
        <v>0</v>
      </c>
      <c r="BL119" s="19" t="s">
        <v>176</v>
      </c>
      <c r="BM119" s="191" t="s">
        <v>258</v>
      </c>
    </row>
    <row r="120" spans="1:65" s="2" customFormat="1" ht="19.5">
      <c r="A120" s="36"/>
      <c r="B120" s="37"/>
      <c r="C120" s="38"/>
      <c r="D120" s="193" t="s">
        <v>2212</v>
      </c>
      <c r="E120" s="38"/>
      <c r="F120" s="194" t="s">
        <v>4032</v>
      </c>
      <c r="G120" s="38"/>
      <c r="H120" s="38"/>
      <c r="I120" s="195"/>
      <c r="J120" s="38"/>
      <c r="K120" s="38"/>
      <c r="L120" s="41"/>
      <c r="M120" s="196"/>
      <c r="N120" s="197"/>
      <c r="O120" s="66"/>
      <c r="P120" s="66"/>
      <c r="Q120" s="66"/>
      <c r="R120" s="66"/>
      <c r="S120" s="66"/>
      <c r="T120" s="67"/>
      <c r="U120" s="36"/>
      <c r="V120" s="36"/>
      <c r="W120" s="36"/>
      <c r="X120" s="36"/>
      <c r="Y120" s="36"/>
      <c r="Z120" s="36"/>
      <c r="AA120" s="36"/>
      <c r="AB120" s="36"/>
      <c r="AC120" s="36"/>
      <c r="AD120" s="36"/>
      <c r="AE120" s="36"/>
      <c r="AT120" s="19" t="s">
        <v>2212</v>
      </c>
      <c r="AU120" s="19" t="s">
        <v>88</v>
      </c>
    </row>
    <row r="121" spans="1:65" s="13" customFormat="1" ht="11.25">
      <c r="B121" s="198"/>
      <c r="C121" s="199"/>
      <c r="D121" s="193" t="s">
        <v>188</v>
      </c>
      <c r="E121" s="200" t="s">
        <v>19</v>
      </c>
      <c r="F121" s="201" t="s">
        <v>4052</v>
      </c>
      <c r="G121" s="199"/>
      <c r="H121" s="202">
        <v>73.17</v>
      </c>
      <c r="I121" s="203"/>
      <c r="J121" s="199"/>
      <c r="K121" s="199"/>
      <c r="L121" s="204"/>
      <c r="M121" s="205"/>
      <c r="N121" s="206"/>
      <c r="O121" s="206"/>
      <c r="P121" s="206"/>
      <c r="Q121" s="206"/>
      <c r="R121" s="206"/>
      <c r="S121" s="206"/>
      <c r="T121" s="207"/>
      <c r="AT121" s="208" t="s">
        <v>188</v>
      </c>
      <c r="AU121" s="208" t="s">
        <v>88</v>
      </c>
      <c r="AV121" s="13" t="s">
        <v>88</v>
      </c>
      <c r="AW121" s="13" t="s">
        <v>33</v>
      </c>
      <c r="AX121" s="13" t="s">
        <v>72</v>
      </c>
      <c r="AY121" s="208" t="s">
        <v>169</v>
      </c>
    </row>
    <row r="122" spans="1:65" s="14" customFormat="1" ht="11.25">
      <c r="B122" s="209"/>
      <c r="C122" s="210"/>
      <c r="D122" s="193" t="s">
        <v>188</v>
      </c>
      <c r="E122" s="211" t="s">
        <v>19</v>
      </c>
      <c r="F122" s="212" t="s">
        <v>191</v>
      </c>
      <c r="G122" s="210"/>
      <c r="H122" s="213">
        <v>73.17</v>
      </c>
      <c r="I122" s="214"/>
      <c r="J122" s="210"/>
      <c r="K122" s="210"/>
      <c r="L122" s="215"/>
      <c r="M122" s="216"/>
      <c r="N122" s="217"/>
      <c r="O122" s="217"/>
      <c r="P122" s="217"/>
      <c r="Q122" s="217"/>
      <c r="R122" s="217"/>
      <c r="S122" s="217"/>
      <c r="T122" s="218"/>
      <c r="AT122" s="219" t="s">
        <v>188</v>
      </c>
      <c r="AU122" s="219" t="s">
        <v>88</v>
      </c>
      <c r="AV122" s="14" t="s">
        <v>176</v>
      </c>
      <c r="AW122" s="14" t="s">
        <v>33</v>
      </c>
      <c r="AX122" s="14" t="s">
        <v>80</v>
      </c>
      <c r="AY122" s="219" t="s">
        <v>169</v>
      </c>
    </row>
    <row r="123" spans="1:65" s="2" customFormat="1" ht="14.45" customHeight="1">
      <c r="A123" s="36"/>
      <c r="B123" s="37"/>
      <c r="C123" s="235" t="s">
        <v>218</v>
      </c>
      <c r="D123" s="235" t="s">
        <v>456</v>
      </c>
      <c r="E123" s="236" t="s">
        <v>4053</v>
      </c>
      <c r="F123" s="237" t="s">
        <v>4054</v>
      </c>
      <c r="G123" s="238" t="s">
        <v>347</v>
      </c>
      <c r="H123" s="239">
        <v>15.552</v>
      </c>
      <c r="I123" s="240"/>
      <c r="J123" s="241">
        <f>ROUND(I123*H123,2)</f>
        <v>0</v>
      </c>
      <c r="K123" s="237" t="s">
        <v>2211</v>
      </c>
      <c r="L123" s="242"/>
      <c r="M123" s="243" t="s">
        <v>19</v>
      </c>
      <c r="N123" s="244" t="s">
        <v>44</v>
      </c>
      <c r="O123" s="66"/>
      <c r="P123" s="189">
        <f>O123*H123</f>
        <v>0</v>
      </c>
      <c r="Q123" s="189">
        <v>0</v>
      </c>
      <c r="R123" s="189">
        <f>Q123*H123</f>
        <v>0</v>
      </c>
      <c r="S123" s="189">
        <v>0</v>
      </c>
      <c r="T123" s="190">
        <f>S123*H123</f>
        <v>0</v>
      </c>
      <c r="U123" s="36"/>
      <c r="V123" s="36"/>
      <c r="W123" s="36"/>
      <c r="X123" s="36"/>
      <c r="Y123" s="36"/>
      <c r="Z123" s="36"/>
      <c r="AA123" s="36"/>
      <c r="AB123" s="36"/>
      <c r="AC123" s="36"/>
      <c r="AD123" s="36"/>
      <c r="AE123" s="36"/>
      <c r="AR123" s="191" t="s">
        <v>209</v>
      </c>
      <c r="AT123" s="191" t="s">
        <v>456</v>
      </c>
      <c r="AU123" s="191" t="s">
        <v>88</v>
      </c>
      <c r="AY123" s="19" t="s">
        <v>169</v>
      </c>
      <c r="BE123" s="192">
        <f>IF(N123="základní",J123,0)</f>
        <v>0</v>
      </c>
      <c r="BF123" s="192">
        <f>IF(N123="snížená",J123,0)</f>
        <v>0</v>
      </c>
      <c r="BG123" s="192">
        <f>IF(N123="zákl. přenesená",J123,0)</f>
        <v>0</v>
      </c>
      <c r="BH123" s="192">
        <f>IF(N123="sníž. přenesená",J123,0)</f>
        <v>0</v>
      </c>
      <c r="BI123" s="192">
        <f>IF(N123="nulová",J123,0)</f>
        <v>0</v>
      </c>
      <c r="BJ123" s="19" t="s">
        <v>88</v>
      </c>
      <c r="BK123" s="192">
        <f>ROUND(I123*H123,2)</f>
        <v>0</v>
      </c>
      <c r="BL123" s="19" t="s">
        <v>176</v>
      </c>
      <c r="BM123" s="191" t="s">
        <v>266</v>
      </c>
    </row>
    <row r="124" spans="1:65" s="2" customFormat="1" ht="19.5">
      <c r="A124" s="36"/>
      <c r="B124" s="37"/>
      <c r="C124" s="38"/>
      <c r="D124" s="193" t="s">
        <v>2212</v>
      </c>
      <c r="E124" s="38"/>
      <c r="F124" s="194" t="s">
        <v>4032</v>
      </c>
      <c r="G124" s="38"/>
      <c r="H124" s="38"/>
      <c r="I124" s="195"/>
      <c r="J124" s="38"/>
      <c r="K124" s="38"/>
      <c r="L124" s="41"/>
      <c r="M124" s="196"/>
      <c r="N124" s="197"/>
      <c r="O124" s="66"/>
      <c r="P124" s="66"/>
      <c r="Q124" s="66"/>
      <c r="R124" s="66"/>
      <c r="S124" s="66"/>
      <c r="T124" s="67"/>
      <c r="U124" s="36"/>
      <c r="V124" s="36"/>
      <c r="W124" s="36"/>
      <c r="X124" s="36"/>
      <c r="Y124" s="36"/>
      <c r="Z124" s="36"/>
      <c r="AA124" s="36"/>
      <c r="AB124" s="36"/>
      <c r="AC124" s="36"/>
      <c r="AD124" s="36"/>
      <c r="AE124" s="36"/>
      <c r="AT124" s="19" t="s">
        <v>2212</v>
      </c>
      <c r="AU124" s="19" t="s">
        <v>88</v>
      </c>
    </row>
    <row r="125" spans="1:65" s="13" customFormat="1" ht="11.25">
      <c r="B125" s="198"/>
      <c r="C125" s="199"/>
      <c r="D125" s="193" t="s">
        <v>188</v>
      </c>
      <c r="E125" s="200" t="s">
        <v>19</v>
      </c>
      <c r="F125" s="201" t="s">
        <v>4055</v>
      </c>
      <c r="G125" s="199"/>
      <c r="H125" s="202">
        <v>15.552</v>
      </c>
      <c r="I125" s="203"/>
      <c r="J125" s="199"/>
      <c r="K125" s="199"/>
      <c r="L125" s="204"/>
      <c r="M125" s="205"/>
      <c r="N125" s="206"/>
      <c r="O125" s="206"/>
      <c r="P125" s="206"/>
      <c r="Q125" s="206"/>
      <c r="R125" s="206"/>
      <c r="S125" s="206"/>
      <c r="T125" s="207"/>
      <c r="AT125" s="208" t="s">
        <v>188</v>
      </c>
      <c r="AU125" s="208" t="s">
        <v>88</v>
      </c>
      <c r="AV125" s="13" t="s">
        <v>88</v>
      </c>
      <c r="AW125" s="13" t="s">
        <v>33</v>
      </c>
      <c r="AX125" s="13" t="s">
        <v>72</v>
      </c>
      <c r="AY125" s="208" t="s">
        <v>169</v>
      </c>
    </row>
    <row r="126" spans="1:65" s="14" customFormat="1" ht="11.25">
      <c r="B126" s="209"/>
      <c r="C126" s="210"/>
      <c r="D126" s="193" t="s">
        <v>188</v>
      </c>
      <c r="E126" s="211" t="s">
        <v>19</v>
      </c>
      <c r="F126" s="212" t="s">
        <v>191</v>
      </c>
      <c r="G126" s="210"/>
      <c r="H126" s="213">
        <v>15.552</v>
      </c>
      <c r="I126" s="214"/>
      <c r="J126" s="210"/>
      <c r="K126" s="210"/>
      <c r="L126" s="215"/>
      <c r="M126" s="216"/>
      <c r="N126" s="217"/>
      <c r="O126" s="217"/>
      <c r="P126" s="217"/>
      <c r="Q126" s="217"/>
      <c r="R126" s="217"/>
      <c r="S126" s="217"/>
      <c r="T126" s="218"/>
      <c r="AT126" s="219" t="s">
        <v>188</v>
      </c>
      <c r="AU126" s="219" t="s">
        <v>88</v>
      </c>
      <c r="AV126" s="14" t="s">
        <v>176</v>
      </c>
      <c r="AW126" s="14" t="s">
        <v>33</v>
      </c>
      <c r="AX126" s="14" t="s">
        <v>80</v>
      </c>
      <c r="AY126" s="219" t="s">
        <v>169</v>
      </c>
    </row>
    <row r="127" spans="1:65" s="2" customFormat="1" ht="62.65" customHeight="1">
      <c r="A127" s="36"/>
      <c r="B127" s="37"/>
      <c r="C127" s="180" t="s">
        <v>222</v>
      </c>
      <c r="D127" s="180" t="s">
        <v>171</v>
      </c>
      <c r="E127" s="181" t="s">
        <v>2222</v>
      </c>
      <c r="F127" s="182" t="s">
        <v>2223</v>
      </c>
      <c r="G127" s="183" t="s">
        <v>230</v>
      </c>
      <c r="H127" s="184">
        <v>38.07</v>
      </c>
      <c r="I127" s="185"/>
      <c r="J127" s="186">
        <f>ROUND(I127*H127,2)</f>
        <v>0</v>
      </c>
      <c r="K127" s="182" t="s">
        <v>2211</v>
      </c>
      <c r="L127" s="41"/>
      <c r="M127" s="187" t="s">
        <v>19</v>
      </c>
      <c r="N127" s="188" t="s">
        <v>44</v>
      </c>
      <c r="O127" s="66"/>
      <c r="P127" s="189">
        <f>O127*H127</f>
        <v>0</v>
      </c>
      <c r="Q127" s="189">
        <v>0</v>
      </c>
      <c r="R127" s="189">
        <f>Q127*H127</f>
        <v>0</v>
      </c>
      <c r="S127" s="189">
        <v>0</v>
      </c>
      <c r="T127" s="190">
        <f>S127*H127</f>
        <v>0</v>
      </c>
      <c r="U127" s="36"/>
      <c r="V127" s="36"/>
      <c r="W127" s="36"/>
      <c r="X127" s="36"/>
      <c r="Y127" s="36"/>
      <c r="Z127" s="36"/>
      <c r="AA127" s="36"/>
      <c r="AB127" s="36"/>
      <c r="AC127" s="36"/>
      <c r="AD127" s="36"/>
      <c r="AE127" s="36"/>
      <c r="AR127" s="191" t="s">
        <v>176</v>
      </c>
      <c r="AT127" s="191" t="s">
        <v>171</v>
      </c>
      <c r="AU127" s="191" t="s">
        <v>88</v>
      </c>
      <c r="AY127" s="19" t="s">
        <v>169</v>
      </c>
      <c r="BE127" s="192">
        <f>IF(N127="základní",J127,0)</f>
        <v>0</v>
      </c>
      <c r="BF127" s="192">
        <f>IF(N127="snížená",J127,0)</f>
        <v>0</v>
      </c>
      <c r="BG127" s="192">
        <f>IF(N127="zákl. přenesená",J127,0)</f>
        <v>0</v>
      </c>
      <c r="BH127" s="192">
        <f>IF(N127="sníž. přenesená",J127,0)</f>
        <v>0</v>
      </c>
      <c r="BI127" s="192">
        <f>IF(N127="nulová",J127,0)</f>
        <v>0</v>
      </c>
      <c r="BJ127" s="19" t="s">
        <v>88</v>
      </c>
      <c r="BK127" s="192">
        <f>ROUND(I127*H127,2)</f>
        <v>0</v>
      </c>
      <c r="BL127" s="19" t="s">
        <v>176</v>
      </c>
      <c r="BM127" s="191" t="s">
        <v>275</v>
      </c>
    </row>
    <row r="128" spans="1:65" s="2" customFormat="1" ht="19.5">
      <c r="A128" s="36"/>
      <c r="B128" s="37"/>
      <c r="C128" s="38"/>
      <c r="D128" s="193" t="s">
        <v>2212</v>
      </c>
      <c r="E128" s="38"/>
      <c r="F128" s="194" t="s">
        <v>4032</v>
      </c>
      <c r="G128" s="38"/>
      <c r="H128" s="38"/>
      <c r="I128" s="195"/>
      <c r="J128" s="38"/>
      <c r="K128" s="38"/>
      <c r="L128" s="41"/>
      <c r="M128" s="196"/>
      <c r="N128" s="197"/>
      <c r="O128" s="66"/>
      <c r="P128" s="66"/>
      <c r="Q128" s="66"/>
      <c r="R128" s="66"/>
      <c r="S128" s="66"/>
      <c r="T128" s="67"/>
      <c r="U128" s="36"/>
      <c r="V128" s="36"/>
      <c r="W128" s="36"/>
      <c r="X128" s="36"/>
      <c r="Y128" s="36"/>
      <c r="Z128" s="36"/>
      <c r="AA128" s="36"/>
      <c r="AB128" s="36"/>
      <c r="AC128" s="36"/>
      <c r="AD128" s="36"/>
      <c r="AE128" s="36"/>
      <c r="AT128" s="19" t="s">
        <v>2212</v>
      </c>
      <c r="AU128" s="19" t="s">
        <v>88</v>
      </c>
    </row>
    <row r="129" spans="1:65" s="13" customFormat="1" ht="11.25">
      <c r="B129" s="198"/>
      <c r="C129" s="199"/>
      <c r="D129" s="193" t="s">
        <v>188</v>
      </c>
      <c r="E129" s="200" t="s">
        <v>19</v>
      </c>
      <c r="F129" s="201" t="s">
        <v>4056</v>
      </c>
      <c r="G129" s="199"/>
      <c r="H129" s="202">
        <v>38.07</v>
      </c>
      <c r="I129" s="203"/>
      <c r="J129" s="199"/>
      <c r="K129" s="199"/>
      <c r="L129" s="204"/>
      <c r="M129" s="205"/>
      <c r="N129" s="206"/>
      <c r="O129" s="206"/>
      <c r="P129" s="206"/>
      <c r="Q129" s="206"/>
      <c r="R129" s="206"/>
      <c r="S129" s="206"/>
      <c r="T129" s="207"/>
      <c r="AT129" s="208" t="s">
        <v>188</v>
      </c>
      <c r="AU129" s="208" t="s">
        <v>88</v>
      </c>
      <c r="AV129" s="13" t="s">
        <v>88</v>
      </c>
      <c r="AW129" s="13" t="s">
        <v>33</v>
      </c>
      <c r="AX129" s="13" t="s">
        <v>72</v>
      </c>
      <c r="AY129" s="208" t="s">
        <v>169</v>
      </c>
    </row>
    <row r="130" spans="1:65" s="14" customFormat="1" ht="11.25">
      <c r="B130" s="209"/>
      <c r="C130" s="210"/>
      <c r="D130" s="193" t="s">
        <v>188</v>
      </c>
      <c r="E130" s="211" t="s">
        <v>19</v>
      </c>
      <c r="F130" s="212" t="s">
        <v>191</v>
      </c>
      <c r="G130" s="210"/>
      <c r="H130" s="213">
        <v>38.07</v>
      </c>
      <c r="I130" s="214"/>
      <c r="J130" s="210"/>
      <c r="K130" s="210"/>
      <c r="L130" s="215"/>
      <c r="M130" s="216"/>
      <c r="N130" s="217"/>
      <c r="O130" s="217"/>
      <c r="P130" s="217"/>
      <c r="Q130" s="217"/>
      <c r="R130" s="217"/>
      <c r="S130" s="217"/>
      <c r="T130" s="218"/>
      <c r="AT130" s="219" t="s">
        <v>188</v>
      </c>
      <c r="AU130" s="219" t="s">
        <v>88</v>
      </c>
      <c r="AV130" s="14" t="s">
        <v>176</v>
      </c>
      <c r="AW130" s="14" t="s">
        <v>33</v>
      </c>
      <c r="AX130" s="14" t="s">
        <v>80</v>
      </c>
      <c r="AY130" s="219" t="s">
        <v>169</v>
      </c>
    </row>
    <row r="131" spans="1:65" s="2" customFormat="1" ht="14.45" customHeight="1">
      <c r="A131" s="36"/>
      <c r="B131" s="37"/>
      <c r="C131" s="235" t="s">
        <v>227</v>
      </c>
      <c r="D131" s="235" t="s">
        <v>456</v>
      </c>
      <c r="E131" s="236" t="s">
        <v>2225</v>
      </c>
      <c r="F131" s="237" t="s">
        <v>2226</v>
      </c>
      <c r="G131" s="238" t="s">
        <v>347</v>
      </c>
      <c r="H131" s="239">
        <v>60.911999999999999</v>
      </c>
      <c r="I131" s="240"/>
      <c r="J131" s="241">
        <f>ROUND(I131*H131,2)</f>
        <v>0</v>
      </c>
      <c r="K131" s="237" t="s">
        <v>2211</v>
      </c>
      <c r="L131" s="242"/>
      <c r="M131" s="243" t="s">
        <v>19</v>
      </c>
      <c r="N131" s="244" t="s">
        <v>44</v>
      </c>
      <c r="O131" s="66"/>
      <c r="P131" s="189">
        <f>O131*H131</f>
        <v>0</v>
      </c>
      <c r="Q131" s="189">
        <v>0</v>
      </c>
      <c r="R131" s="189">
        <f>Q131*H131</f>
        <v>0</v>
      </c>
      <c r="S131" s="189">
        <v>0</v>
      </c>
      <c r="T131" s="190">
        <f>S131*H131</f>
        <v>0</v>
      </c>
      <c r="U131" s="36"/>
      <c r="V131" s="36"/>
      <c r="W131" s="36"/>
      <c r="X131" s="36"/>
      <c r="Y131" s="36"/>
      <c r="Z131" s="36"/>
      <c r="AA131" s="36"/>
      <c r="AB131" s="36"/>
      <c r="AC131" s="36"/>
      <c r="AD131" s="36"/>
      <c r="AE131" s="36"/>
      <c r="AR131" s="191" t="s">
        <v>209</v>
      </c>
      <c r="AT131" s="191" t="s">
        <v>456</v>
      </c>
      <c r="AU131" s="191" t="s">
        <v>88</v>
      </c>
      <c r="AY131" s="19" t="s">
        <v>169</v>
      </c>
      <c r="BE131" s="192">
        <f>IF(N131="základní",J131,0)</f>
        <v>0</v>
      </c>
      <c r="BF131" s="192">
        <f>IF(N131="snížená",J131,0)</f>
        <v>0</v>
      </c>
      <c r="BG131" s="192">
        <f>IF(N131="zákl. přenesená",J131,0)</f>
        <v>0</v>
      </c>
      <c r="BH131" s="192">
        <f>IF(N131="sníž. přenesená",J131,0)</f>
        <v>0</v>
      </c>
      <c r="BI131" s="192">
        <f>IF(N131="nulová",J131,0)</f>
        <v>0</v>
      </c>
      <c r="BJ131" s="19" t="s">
        <v>88</v>
      </c>
      <c r="BK131" s="192">
        <f>ROUND(I131*H131,2)</f>
        <v>0</v>
      </c>
      <c r="BL131" s="19" t="s">
        <v>176</v>
      </c>
      <c r="BM131" s="191" t="s">
        <v>284</v>
      </c>
    </row>
    <row r="132" spans="1:65" s="2" customFormat="1" ht="19.5">
      <c r="A132" s="36"/>
      <c r="B132" s="37"/>
      <c r="C132" s="38"/>
      <c r="D132" s="193" t="s">
        <v>2212</v>
      </c>
      <c r="E132" s="38"/>
      <c r="F132" s="194" t="s">
        <v>4032</v>
      </c>
      <c r="G132" s="38"/>
      <c r="H132" s="38"/>
      <c r="I132" s="195"/>
      <c r="J132" s="38"/>
      <c r="K132" s="38"/>
      <c r="L132" s="41"/>
      <c r="M132" s="196"/>
      <c r="N132" s="197"/>
      <c r="O132" s="66"/>
      <c r="P132" s="66"/>
      <c r="Q132" s="66"/>
      <c r="R132" s="66"/>
      <c r="S132" s="66"/>
      <c r="T132" s="67"/>
      <c r="U132" s="36"/>
      <c r="V132" s="36"/>
      <c r="W132" s="36"/>
      <c r="X132" s="36"/>
      <c r="Y132" s="36"/>
      <c r="Z132" s="36"/>
      <c r="AA132" s="36"/>
      <c r="AB132" s="36"/>
      <c r="AC132" s="36"/>
      <c r="AD132" s="36"/>
      <c r="AE132" s="36"/>
      <c r="AT132" s="19" t="s">
        <v>2212</v>
      </c>
      <c r="AU132" s="19" t="s">
        <v>88</v>
      </c>
    </row>
    <row r="133" spans="1:65" s="13" customFormat="1" ht="11.25">
      <c r="B133" s="198"/>
      <c r="C133" s="199"/>
      <c r="D133" s="193" t="s">
        <v>188</v>
      </c>
      <c r="E133" s="200" t="s">
        <v>19</v>
      </c>
      <c r="F133" s="201" t="s">
        <v>4057</v>
      </c>
      <c r="G133" s="199"/>
      <c r="H133" s="202">
        <v>60.911999999999999</v>
      </c>
      <c r="I133" s="203"/>
      <c r="J133" s="199"/>
      <c r="K133" s="199"/>
      <c r="L133" s="204"/>
      <c r="M133" s="205"/>
      <c r="N133" s="206"/>
      <c r="O133" s="206"/>
      <c r="P133" s="206"/>
      <c r="Q133" s="206"/>
      <c r="R133" s="206"/>
      <c r="S133" s="206"/>
      <c r="T133" s="207"/>
      <c r="AT133" s="208" t="s">
        <v>188</v>
      </c>
      <c r="AU133" s="208" t="s">
        <v>88</v>
      </c>
      <c r="AV133" s="13" t="s">
        <v>88</v>
      </c>
      <c r="AW133" s="13" t="s">
        <v>33</v>
      </c>
      <c r="AX133" s="13" t="s">
        <v>72</v>
      </c>
      <c r="AY133" s="208" t="s">
        <v>169</v>
      </c>
    </row>
    <row r="134" spans="1:65" s="14" customFormat="1" ht="11.25">
      <c r="B134" s="209"/>
      <c r="C134" s="210"/>
      <c r="D134" s="193" t="s">
        <v>188</v>
      </c>
      <c r="E134" s="211" t="s">
        <v>19</v>
      </c>
      <c r="F134" s="212" t="s">
        <v>191</v>
      </c>
      <c r="G134" s="210"/>
      <c r="H134" s="213">
        <v>60.911999999999999</v>
      </c>
      <c r="I134" s="214"/>
      <c r="J134" s="210"/>
      <c r="K134" s="210"/>
      <c r="L134" s="215"/>
      <c r="M134" s="216"/>
      <c r="N134" s="217"/>
      <c r="O134" s="217"/>
      <c r="P134" s="217"/>
      <c r="Q134" s="217"/>
      <c r="R134" s="217"/>
      <c r="S134" s="217"/>
      <c r="T134" s="218"/>
      <c r="AT134" s="219" t="s">
        <v>188</v>
      </c>
      <c r="AU134" s="219" t="s">
        <v>88</v>
      </c>
      <c r="AV134" s="14" t="s">
        <v>176</v>
      </c>
      <c r="AW134" s="14" t="s">
        <v>33</v>
      </c>
      <c r="AX134" s="14" t="s">
        <v>80</v>
      </c>
      <c r="AY134" s="219" t="s">
        <v>169</v>
      </c>
    </row>
    <row r="135" spans="1:65" s="2" customFormat="1" ht="37.9" customHeight="1">
      <c r="A135" s="36"/>
      <c r="B135" s="37"/>
      <c r="C135" s="180" t="s">
        <v>235</v>
      </c>
      <c r="D135" s="180" t="s">
        <v>171</v>
      </c>
      <c r="E135" s="181" t="s">
        <v>4058</v>
      </c>
      <c r="F135" s="182" t="s">
        <v>4059</v>
      </c>
      <c r="G135" s="183" t="s">
        <v>185</v>
      </c>
      <c r="H135" s="184">
        <v>244.4</v>
      </c>
      <c r="I135" s="185"/>
      <c r="J135" s="186">
        <f>ROUND(I135*H135,2)</f>
        <v>0</v>
      </c>
      <c r="K135" s="182" t="s">
        <v>2211</v>
      </c>
      <c r="L135" s="41"/>
      <c r="M135" s="187" t="s">
        <v>19</v>
      </c>
      <c r="N135" s="188" t="s">
        <v>44</v>
      </c>
      <c r="O135" s="66"/>
      <c r="P135" s="189">
        <f>O135*H135</f>
        <v>0</v>
      </c>
      <c r="Q135" s="189">
        <v>0</v>
      </c>
      <c r="R135" s="189">
        <f>Q135*H135</f>
        <v>0</v>
      </c>
      <c r="S135" s="189">
        <v>0</v>
      </c>
      <c r="T135" s="190">
        <f>S135*H135</f>
        <v>0</v>
      </c>
      <c r="U135" s="36"/>
      <c r="V135" s="36"/>
      <c r="W135" s="36"/>
      <c r="X135" s="36"/>
      <c r="Y135" s="36"/>
      <c r="Z135" s="36"/>
      <c r="AA135" s="36"/>
      <c r="AB135" s="36"/>
      <c r="AC135" s="36"/>
      <c r="AD135" s="36"/>
      <c r="AE135" s="36"/>
      <c r="AR135" s="191" t="s">
        <v>176</v>
      </c>
      <c r="AT135" s="191" t="s">
        <v>171</v>
      </c>
      <c r="AU135" s="191" t="s">
        <v>88</v>
      </c>
      <c r="AY135" s="19" t="s">
        <v>169</v>
      </c>
      <c r="BE135" s="192">
        <f>IF(N135="základní",J135,0)</f>
        <v>0</v>
      </c>
      <c r="BF135" s="192">
        <f>IF(N135="snížená",J135,0)</f>
        <v>0</v>
      </c>
      <c r="BG135" s="192">
        <f>IF(N135="zákl. přenesená",J135,0)</f>
        <v>0</v>
      </c>
      <c r="BH135" s="192">
        <f>IF(N135="sníž. přenesená",J135,0)</f>
        <v>0</v>
      </c>
      <c r="BI135" s="192">
        <f>IF(N135="nulová",J135,0)</f>
        <v>0</v>
      </c>
      <c r="BJ135" s="19" t="s">
        <v>88</v>
      </c>
      <c r="BK135" s="192">
        <f>ROUND(I135*H135,2)</f>
        <v>0</v>
      </c>
      <c r="BL135" s="19" t="s">
        <v>176</v>
      </c>
      <c r="BM135" s="191" t="s">
        <v>292</v>
      </c>
    </row>
    <row r="136" spans="1:65" s="2" customFormat="1" ht="19.5">
      <c r="A136" s="36"/>
      <c r="B136" s="37"/>
      <c r="C136" s="38"/>
      <c r="D136" s="193" t="s">
        <v>2212</v>
      </c>
      <c r="E136" s="38"/>
      <c r="F136" s="194" t="s">
        <v>4032</v>
      </c>
      <c r="G136" s="38"/>
      <c r="H136" s="38"/>
      <c r="I136" s="195"/>
      <c r="J136" s="38"/>
      <c r="K136" s="38"/>
      <c r="L136" s="41"/>
      <c r="M136" s="196"/>
      <c r="N136" s="197"/>
      <c r="O136" s="66"/>
      <c r="P136" s="66"/>
      <c r="Q136" s="66"/>
      <c r="R136" s="66"/>
      <c r="S136" s="66"/>
      <c r="T136" s="67"/>
      <c r="U136" s="36"/>
      <c r="V136" s="36"/>
      <c r="W136" s="36"/>
      <c r="X136" s="36"/>
      <c r="Y136" s="36"/>
      <c r="Z136" s="36"/>
      <c r="AA136" s="36"/>
      <c r="AB136" s="36"/>
      <c r="AC136" s="36"/>
      <c r="AD136" s="36"/>
      <c r="AE136" s="36"/>
      <c r="AT136" s="19" t="s">
        <v>2212</v>
      </c>
      <c r="AU136" s="19" t="s">
        <v>88</v>
      </c>
    </row>
    <row r="137" spans="1:65" s="13" customFormat="1" ht="11.25">
      <c r="B137" s="198"/>
      <c r="C137" s="199"/>
      <c r="D137" s="193" t="s">
        <v>188</v>
      </c>
      <c r="E137" s="200" t="s">
        <v>19</v>
      </c>
      <c r="F137" s="201" t="s">
        <v>4060</v>
      </c>
      <c r="G137" s="199"/>
      <c r="H137" s="202">
        <v>244.4</v>
      </c>
      <c r="I137" s="203"/>
      <c r="J137" s="199"/>
      <c r="K137" s="199"/>
      <c r="L137" s="204"/>
      <c r="M137" s="205"/>
      <c r="N137" s="206"/>
      <c r="O137" s="206"/>
      <c r="P137" s="206"/>
      <c r="Q137" s="206"/>
      <c r="R137" s="206"/>
      <c r="S137" s="206"/>
      <c r="T137" s="207"/>
      <c r="AT137" s="208" t="s">
        <v>188</v>
      </c>
      <c r="AU137" s="208" t="s">
        <v>88</v>
      </c>
      <c r="AV137" s="13" t="s">
        <v>88</v>
      </c>
      <c r="AW137" s="13" t="s">
        <v>33</v>
      </c>
      <c r="AX137" s="13" t="s">
        <v>72</v>
      </c>
      <c r="AY137" s="208" t="s">
        <v>169</v>
      </c>
    </row>
    <row r="138" spans="1:65" s="14" customFormat="1" ht="11.25">
      <c r="B138" s="209"/>
      <c r="C138" s="210"/>
      <c r="D138" s="193" t="s">
        <v>188</v>
      </c>
      <c r="E138" s="211" t="s">
        <v>19</v>
      </c>
      <c r="F138" s="212" t="s">
        <v>191</v>
      </c>
      <c r="G138" s="210"/>
      <c r="H138" s="213">
        <v>244.4</v>
      </c>
      <c r="I138" s="214"/>
      <c r="J138" s="210"/>
      <c r="K138" s="210"/>
      <c r="L138" s="215"/>
      <c r="M138" s="216"/>
      <c r="N138" s="217"/>
      <c r="O138" s="217"/>
      <c r="P138" s="217"/>
      <c r="Q138" s="217"/>
      <c r="R138" s="217"/>
      <c r="S138" s="217"/>
      <c r="T138" s="218"/>
      <c r="AT138" s="219" t="s">
        <v>188</v>
      </c>
      <c r="AU138" s="219" t="s">
        <v>88</v>
      </c>
      <c r="AV138" s="14" t="s">
        <v>176</v>
      </c>
      <c r="AW138" s="14" t="s">
        <v>33</v>
      </c>
      <c r="AX138" s="14" t="s">
        <v>80</v>
      </c>
      <c r="AY138" s="219" t="s">
        <v>169</v>
      </c>
    </row>
    <row r="139" spans="1:65" s="2" customFormat="1" ht="37.9" customHeight="1">
      <c r="A139" s="36"/>
      <c r="B139" s="37"/>
      <c r="C139" s="180" t="s">
        <v>242</v>
      </c>
      <c r="D139" s="180" t="s">
        <v>171</v>
      </c>
      <c r="E139" s="181" t="s">
        <v>4061</v>
      </c>
      <c r="F139" s="182" t="s">
        <v>4062</v>
      </c>
      <c r="G139" s="183" t="s">
        <v>185</v>
      </c>
      <c r="H139" s="184">
        <v>244.4</v>
      </c>
      <c r="I139" s="185"/>
      <c r="J139" s="186">
        <f>ROUND(I139*H139,2)</f>
        <v>0</v>
      </c>
      <c r="K139" s="182" t="s">
        <v>2211</v>
      </c>
      <c r="L139" s="41"/>
      <c r="M139" s="187" t="s">
        <v>19</v>
      </c>
      <c r="N139" s="188" t="s">
        <v>44</v>
      </c>
      <c r="O139" s="66"/>
      <c r="P139" s="189">
        <f>O139*H139</f>
        <v>0</v>
      </c>
      <c r="Q139" s="189">
        <v>0</v>
      </c>
      <c r="R139" s="189">
        <f>Q139*H139</f>
        <v>0</v>
      </c>
      <c r="S139" s="189">
        <v>0</v>
      </c>
      <c r="T139" s="190">
        <f>S139*H139</f>
        <v>0</v>
      </c>
      <c r="U139" s="36"/>
      <c r="V139" s="36"/>
      <c r="W139" s="36"/>
      <c r="X139" s="36"/>
      <c r="Y139" s="36"/>
      <c r="Z139" s="36"/>
      <c r="AA139" s="36"/>
      <c r="AB139" s="36"/>
      <c r="AC139" s="36"/>
      <c r="AD139" s="36"/>
      <c r="AE139" s="36"/>
      <c r="AR139" s="191" t="s">
        <v>176</v>
      </c>
      <c r="AT139" s="191" t="s">
        <v>171</v>
      </c>
      <c r="AU139" s="191" t="s">
        <v>88</v>
      </c>
      <c r="AY139" s="19" t="s">
        <v>169</v>
      </c>
      <c r="BE139" s="192">
        <f>IF(N139="základní",J139,0)</f>
        <v>0</v>
      </c>
      <c r="BF139" s="192">
        <f>IF(N139="snížená",J139,0)</f>
        <v>0</v>
      </c>
      <c r="BG139" s="192">
        <f>IF(N139="zákl. přenesená",J139,0)</f>
        <v>0</v>
      </c>
      <c r="BH139" s="192">
        <f>IF(N139="sníž. přenesená",J139,0)</f>
        <v>0</v>
      </c>
      <c r="BI139" s="192">
        <f>IF(N139="nulová",J139,0)</f>
        <v>0</v>
      </c>
      <c r="BJ139" s="19" t="s">
        <v>88</v>
      </c>
      <c r="BK139" s="192">
        <f>ROUND(I139*H139,2)</f>
        <v>0</v>
      </c>
      <c r="BL139" s="19" t="s">
        <v>176</v>
      </c>
      <c r="BM139" s="191" t="s">
        <v>301</v>
      </c>
    </row>
    <row r="140" spans="1:65" s="2" customFormat="1" ht="19.5">
      <c r="A140" s="36"/>
      <c r="B140" s="37"/>
      <c r="C140" s="38"/>
      <c r="D140" s="193" t="s">
        <v>2212</v>
      </c>
      <c r="E140" s="38"/>
      <c r="F140" s="194" t="s">
        <v>4032</v>
      </c>
      <c r="G140" s="38"/>
      <c r="H140" s="38"/>
      <c r="I140" s="195"/>
      <c r="J140" s="38"/>
      <c r="K140" s="38"/>
      <c r="L140" s="41"/>
      <c r="M140" s="196"/>
      <c r="N140" s="197"/>
      <c r="O140" s="66"/>
      <c r="P140" s="66"/>
      <c r="Q140" s="66"/>
      <c r="R140" s="66"/>
      <c r="S140" s="66"/>
      <c r="T140" s="67"/>
      <c r="U140" s="36"/>
      <c r="V140" s="36"/>
      <c r="W140" s="36"/>
      <c r="X140" s="36"/>
      <c r="Y140" s="36"/>
      <c r="Z140" s="36"/>
      <c r="AA140" s="36"/>
      <c r="AB140" s="36"/>
      <c r="AC140" s="36"/>
      <c r="AD140" s="36"/>
      <c r="AE140" s="36"/>
      <c r="AT140" s="19" t="s">
        <v>2212</v>
      </c>
      <c r="AU140" s="19" t="s">
        <v>88</v>
      </c>
    </row>
    <row r="141" spans="1:65" s="13" customFormat="1" ht="11.25">
      <c r="B141" s="198"/>
      <c r="C141" s="199"/>
      <c r="D141" s="193" t="s">
        <v>188</v>
      </c>
      <c r="E141" s="200" t="s">
        <v>19</v>
      </c>
      <c r="F141" s="201" t="s">
        <v>4060</v>
      </c>
      <c r="G141" s="199"/>
      <c r="H141" s="202">
        <v>244.4</v>
      </c>
      <c r="I141" s="203"/>
      <c r="J141" s="199"/>
      <c r="K141" s="199"/>
      <c r="L141" s="204"/>
      <c r="M141" s="205"/>
      <c r="N141" s="206"/>
      <c r="O141" s="206"/>
      <c r="P141" s="206"/>
      <c r="Q141" s="206"/>
      <c r="R141" s="206"/>
      <c r="S141" s="206"/>
      <c r="T141" s="207"/>
      <c r="AT141" s="208" t="s">
        <v>188</v>
      </c>
      <c r="AU141" s="208" t="s">
        <v>88</v>
      </c>
      <c r="AV141" s="13" t="s">
        <v>88</v>
      </c>
      <c r="AW141" s="13" t="s">
        <v>33</v>
      </c>
      <c r="AX141" s="13" t="s">
        <v>72</v>
      </c>
      <c r="AY141" s="208" t="s">
        <v>169</v>
      </c>
    </row>
    <row r="142" spans="1:65" s="14" customFormat="1" ht="11.25">
      <c r="B142" s="209"/>
      <c r="C142" s="210"/>
      <c r="D142" s="193" t="s">
        <v>188</v>
      </c>
      <c r="E142" s="211" t="s">
        <v>19</v>
      </c>
      <c r="F142" s="212" t="s">
        <v>191</v>
      </c>
      <c r="G142" s="210"/>
      <c r="H142" s="213">
        <v>244.4</v>
      </c>
      <c r="I142" s="214"/>
      <c r="J142" s="210"/>
      <c r="K142" s="210"/>
      <c r="L142" s="215"/>
      <c r="M142" s="216"/>
      <c r="N142" s="217"/>
      <c r="O142" s="217"/>
      <c r="P142" s="217"/>
      <c r="Q142" s="217"/>
      <c r="R142" s="217"/>
      <c r="S142" s="217"/>
      <c r="T142" s="218"/>
      <c r="AT142" s="219" t="s">
        <v>188</v>
      </c>
      <c r="AU142" s="219" t="s">
        <v>88</v>
      </c>
      <c r="AV142" s="14" t="s">
        <v>176</v>
      </c>
      <c r="AW142" s="14" t="s">
        <v>33</v>
      </c>
      <c r="AX142" s="14" t="s">
        <v>80</v>
      </c>
      <c r="AY142" s="219" t="s">
        <v>169</v>
      </c>
    </row>
    <row r="143" spans="1:65" s="2" customFormat="1" ht="37.9" customHeight="1">
      <c r="A143" s="36"/>
      <c r="B143" s="37"/>
      <c r="C143" s="180" t="s">
        <v>8</v>
      </c>
      <c r="D143" s="180" t="s">
        <v>171</v>
      </c>
      <c r="E143" s="181" t="s">
        <v>4063</v>
      </c>
      <c r="F143" s="182" t="s">
        <v>4064</v>
      </c>
      <c r="G143" s="183" t="s">
        <v>185</v>
      </c>
      <c r="H143" s="184">
        <v>102</v>
      </c>
      <c r="I143" s="185"/>
      <c r="J143" s="186">
        <f>ROUND(I143*H143,2)</f>
        <v>0</v>
      </c>
      <c r="K143" s="182" t="s">
        <v>2211</v>
      </c>
      <c r="L143" s="41"/>
      <c r="M143" s="187" t="s">
        <v>19</v>
      </c>
      <c r="N143" s="188" t="s">
        <v>44</v>
      </c>
      <c r="O143" s="66"/>
      <c r="P143" s="189">
        <f>O143*H143</f>
        <v>0</v>
      </c>
      <c r="Q143" s="189">
        <v>0</v>
      </c>
      <c r="R143" s="189">
        <f>Q143*H143</f>
        <v>0</v>
      </c>
      <c r="S143" s="189">
        <v>0</v>
      </c>
      <c r="T143" s="190">
        <f>S143*H143</f>
        <v>0</v>
      </c>
      <c r="U143" s="36"/>
      <c r="V143" s="36"/>
      <c r="W143" s="36"/>
      <c r="X143" s="36"/>
      <c r="Y143" s="36"/>
      <c r="Z143" s="36"/>
      <c r="AA143" s="36"/>
      <c r="AB143" s="36"/>
      <c r="AC143" s="36"/>
      <c r="AD143" s="36"/>
      <c r="AE143" s="36"/>
      <c r="AR143" s="191" t="s">
        <v>176</v>
      </c>
      <c r="AT143" s="191" t="s">
        <v>171</v>
      </c>
      <c r="AU143" s="191" t="s">
        <v>88</v>
      </c>
      <c r="AY143" s="19" t="s">
        <v>169</v>
      </c>
      <c r="BE143" s="192">
        <f>IF(N143="základní",J143,0)</f>
        <v>0</v>
      </c>
      <c r="BF143" s="192">
        <f>IF(N143="snížená",J143,0)</f>
        <v>0</v>
      </c>
      <c r="BG143" s="192">
        <f>IF(N143="zákl. přenesená",J143,0)</f>
        <v>0</v>
      </c>
      <c r="BH143" s="192">
        <f>IF(N143="sníž. přenesená",J143,0)</f>
        <v>0</v>
      </c>
      <c r="BI143" s="192">
        <f>IF(N143="nulová",J143,0)</f>
        <v>0</v>
      </c>
      <c r="BJ143" s="19" t="s">
        <v>88</v>
      </c>
      <c r="BK143" s="192">
        <f>ROUND(I143*H143,2)</f>
        <v>0</v>
      </c>
      <c r="BL143" s="19" t="s">
        <v>176</v>
      </c>
      <c r="BM143" s="191" t="s">
        <v>314</v>
      </c>
    </row>
    <row r="144" spans="1:65" s="2" customFormat="1" ht="19.5">
      <c r="A144" s="36"/>
      <c r="B144" s="37"/>
      <c r="C144" s="38"/>
      <c r="D144" s="193" t="s">
        <v>2212</v>
      </c>
      <c r="E144" s="38"/>
      <c r="F144" s="194" t="s">
        <v>4032</v>
      </c>
      <c r="G144" s="38"/>
      <c r="H144" s="38"/>
      <c r="I144" s="195"/>
      <c r="J144" s="38"/>
      <c r="K144" s="38"/>
      <c r="L144" s="41"/>
      <c r="M144" s="196"/>
      <c r="N144" s="197"/>
      <c r="O144" s="66"/>
      <c r="P144" s="66"/>
      <c r="Q144" s="66"/>
      <c r="R144" s="66"/>
      <c r="S144" s="66"/>
      <c r="T144" s="67"/>
      <c r="U144" s="36"/>
      <c r="V144" s="36"/>
      <c r="W144" s="36"/>
      <c r="X144" s="36"/>
      <c r="Y144" s="36"/>
      <c r="Z144" s="36"/>
      <c r="AA144" s="36"/>
      <c r="AB144" s="36"/>
      <c r="AC144" s="36"/>
      <c r="AD144" s="36"/>
      <c r="AE144" s="36"/>
      <c r="AT144" s="19" t="s">
        <v>2212</v>
      </c>
      <c r="AU144" s="19" t="s">
        <v>88</v>
      </c>
    </row>
    <row r="145" spans="1:65" s="13" customFormat="1" ht="11.25">
      <c r="B145" s="198"/>
      <c r="C145" s="199"/>
      <c r="D145" s="193" t="s">
        <v>188</v>
      </c>
      <c r="E145" s="200" t="s">
        <v>19</v>
      </c>
      <c r="F145" s="201" t="s">
        <v>4065</v>
      </c>
      <c r="G145" s="199"/>
      <c r="H145" s="202">
        <v>102</v>
      </c>
      <c r="I145" s="203"/>
      <c r="J145" s="199"/>
      <c r="K145" s="199"/>
      <c r="L145" s="204"/>
      <c r="M145" s="205"/>
      <c r="N145" s="206"/>
      <c r="O145" s="206"/>
      <c r="P145" s="206"/>
      <c r="Q145" s="206"/>
      <c r="R145" s="206"/>
      <c r="S145" s="206"/>
      <c r="T145" s="207"/>
      <c r="AT145" s="208" t="s">
        <v>188</v>
      </c>
      <c r="AU145" s="208" t="s">
        <v>88</v>
      </c>
      <c r="AV145" s="13" t="s">
        <v>88</v>
      </c>
      <c r="AW145" s="13" t="s">
        <v>33</v>
      </c>
      <c r="AX145" s="13" t="s">
        <v>72</v>
      </c>
      <c r="AY145" s="208" t="s">
        <v>169</v>
      </c>
    </row>
    <row r="146" spans="1:65" s="14" customFormat="1" ht="11.25">
      <c r="B146" s="209"/>
      <c r="C146" s="210"/>
      <c r="D146" s="193" t="s">
        <v>188</v>
      </c>
      <c r="E146" s="211" t="s">
        <v>19</v>
      </c>
      <c r="F146" s="212" t="s">
        <v>191</v>
      </c>
      <c r="G146" s="210"/>
      <c r="H146" s="213">
        <v>102</v>
      </c>
      <c r="I146" s="214"/>
      <c r="J146" s="210"/>
      <c r="K146" s="210"/>
      <c r="L146" s="215"/>
      <c r="M146" s="216"/>
      <c r="N146" s="217"/>
      <c r="O146" s="217"/>
      <c r="P146" s="217"/>
      <c r="Q146" s="217"/>
      <c r="R146" s="217"/>
      <c r="S146" s="217"/>
      <c r="T146" s="218"/>
      <c r="AT146" s="219" t="s">
        <v>188</v>
      </c>
      <c r="AU146" s="219" t="s">
        <v>88</v>
      </c>
      <c r="AV146" s="14" t="s">
        <v>176</v>
      </c>
      <c r="AW146" s="14" t="s">
        <v>33</v>
      </c>
      <c r="AX146" s="14" t="s">
        <v>80</v>
      </c>
      <c r="AY146" s="219" t="s">
        <v>169</v>
      </c>
    </row>
    <row r="147" spans="1:65" s="2" customFormat="1" ht="37.9" customHeight="1">
      <c r="A147" s="36"/>
      <c r="B147" s="37"/>
      <c r="C147" s="180" t="s">
        <v>250</v>
      </c>
      <c r="D147" s="180" t="s">
        <v>171</v>
      </c>
      <c r="E147" s="181" t="s">
        <v>4066</v>
      </c>
      <c r="F147" s="182" t="s">
        <v>4067</v>
      </c>
      <c r="G147" s="183" t="s">
        <v>185</v>
      </c>
      <c r="H147" s="184">
        <v>102</v>
      </c>
      <c r="I147" s="185"/>
      <c r="J147" s="186">
        <f>ROUND(I147*H147,2)</f>
        <v>0</v>
      </c>
      <c r="K147" s="182" t="s">
        <v>2211</v>
      </c>
      <c r="L147" s="41"/>
      <c r="M147" s="187" t="s">
        <v>19</v>
      </c>
      <c r="N147" s="188" t="s">
        <v>44</v>
      </c>
      <c r="O147" s="66"/>
      <c r="P147" s="189">
        <f>O147*H147</f>
        <v>0</v>
      </c>
      <c r="Q147" s="189">
        <v>0</v>
      </c>
      <c r="R147" s="189">
        <f>Q147*H147</f>
        <v>0</v>
      </c>
      <c r="S147" s="189">
        <v>0</v>
      </c>
      <c r="T147" s="190">
        <f>S147*H147</f>
        <v>0</v>
      </c>
      <c r="U147" s="36"/>
      <c r="V147" s="36"/>
      <c r="W147" s="36"/>
      <c r="X147" s="36"/>
      <c r="Y147" s="36"/>
      <c r="Z147" s="36"/>
      <c r="AA147" s="36"/>
      <c r="AB147" s="36"/>
      <c r="AC147" s="36"/>
      <c r="AD147" s="36"/>
      <c r="AE147" s="36"/>
      <c r="AR147" s="191" t="s">
        <v>176</v>
      </c>
      <c r="AT147" s="191" t="s">
        <v>171</v>
      </c>
      <c r="AU147" s="191" t="s">
        <v>88</v>
      </c>
      <c r="AY147" s="19" t="s">
        <v>169</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176</v>
      </c>
      <c r="BM147" s="191" t="s">
        <v>323</v>
      </c>
    </row>
    <row r="148" spans="1:65" s="2" customFormat="1" ht="19.5">
      <c r="A148" s="36"/>
      <c r="B148" s="37"/>
      <c r="C148" s="38"/>
      <c r="D148" s="193" t="s">
        <v>2212</v>
      </c>
      <c r="E148" s="38"/>
      <c r="F148" s="194" t="s">
        <v>4032</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2212</v>
      </c>
      <c r="AU148" s="19" t="s">
        <v>88</v>
      </c>
    </row>
    <row r="149" spans="1:65" s="13" customFormat="1" ht="11.25">
      <c r="B149" s="198"/>
      <c r="C149" s="199"/>
      <c r="D149" s="193" t="s">
        <v>188</v>
      </c>
      <c r="E149" s="200" t="s">
        <v>19</v>
      </c>
      <c r="F149" s="201" t="s">
        <v>4065</v>
      </c>
      <c r="G149" s="199"/>
      <c r="H149" s="202">
        <v>102</v>
      </c>
      <c r="I149" s="203"/>
      <c r="J149" s="199"/>
      <c r="K149" s="199"/>
      <c r="L149" s="204"/>
      <c r="M149" s="205"/>
      <c r="N149" s="206"/>
      <c r="O149" s="206"/>
      <c r="P149" s="206"/>
      <c r="Q149" s="206"/>
      <c r="R149" s="206"/>
      <c r="S149" s="206"/>
      <c r="T149" s="207"/>
      <c r="AT149" s="208" t="s">
        <v>188</v>
      </c>
      <c r="AU149" s="208" t="s">
        <v>88</v>
      </c>
      <c r="AV149" s="13" t="s">
        <v>88</v>
      </c>
      <c r="AW149" s="13" t="s">
        <v>33</v>
      </c>
      <c r="AX149" s="13" t="s">
        <v>72</v>
      </c>
      <c r="AY149" s="208" t="s">
        <v>169</v>
      </c>
    </row>
    <row r="150" spans="1:65" s="14" customFormat="1" ht="11.25">
      <c r="B150" s="209"/>
      <c r="C150" s="210"/>
      <c r="D150" s="193" t="s">
        <v>188</v>
      </c>
      <c r="E150" s="211" t="s">
        <v>19</v>
      </c>
      <c r="F150" s="212" t="s">
        <v>191</v>
      </c>
      <c r="G150" s="210"/>
      <c r="H150" s="213">
        <v>102</v>
      </c>
      <c r="I150" s="214"/>
      <c r="J150" s="210"/>
      <c r="K150" s="210"/>
      <c r="L150" s="215"/>
      <c r="M150" s="216"/>
      <c r="N150" s="217"/>
      <c r="O150" s="217"/>
      <c r="P150" s="217"/>
      <c r="Q150" s="217"/>
      <c r="R150" s="217"/>
      <c r="S150" s="217"/>
      <c r="T150" s="218"/>
      <c r="AT150" s="219" t="s">
        <v>188</v>
      </c>
      <c r="AU150" s="219" t="s">
        <v>88</v>
      </c>
      <c r="AV150" s="14" t="s">
        <v>176</v>
      </c>
      <c r="AW150" s="14" t="s">
        <v>33</v>
      </c>
      <c r="AX150" s="14" t="s">
        <v>80</v>
      </c>
      <c r="AY150" s="219" t="s">
        <v>169</v>
      </c>
    </row>
    <row r="151" spans="1:65" s="12" customFormat="1" ht="22.9" customHeight="1">
      <c r="B151" s="164"/>
      <c r="C151" s="165"/>
      <c r="D151" s="166" t="s">
        <v>71</v>
      </c>
      <c r="E151" s="178" t="s">
        <v>176</v>
      </c>
      <c r="F151" s="178" t="s">
        <v>681</v>
      </c>
      <c r="G151" s="165"/>
      <c r="H151" s="165"/>
      <c r="I151" s="168"/>
      <c r="J151" s="179">
        <f>BK151</f>
        <v>0</v>
      </c>
      <c r="K151" s="165"/>
      <c r="L151" s="170"/>
      <c r="M151" s="171"/>
      <c r="N151" s="172"/>
      <c r="O151" s="172"/>
      <c r="P151" s="173">
        <f>SUM(P152:P155)</f>
        <v>0</v>
      </c>
      <c r="Q151" s="172"/>
      <c r="R151" s="173">
        <f>SUM(R152:R155)</f>
        <v>0</v>
      </c>
      <c r="S151" s="172"/>
      <c r="T151" s="174">
        <f>SUM(T152:T155)</f>
        <v>0</v>
      </c>
      <c r="AR151" s="175" t="s">
        <v>80</v>
      </c>
      <c r="AT151" s="176" t="s">
        <v>71</v>
      </c>
      <c r="AU151" s="176" t="s">
        <v>80</v>
      </c>
      <c r="AY151" s="175" t="s">
        <v>169</v>
      </c>
      <c r="BK151" s="177">
        <f>SUM(BK152:BK155)</f>
        <v>0</v>
      </c>
    </row>
    <row r="152" spans="1:65" s="2" customFormat="1" ht="24.2" customHeight="1">
      <c r="A152" s="36"/>
      <c r="B152" s="37"/>
      <c r="C152" s="180" t="s">
        <v>254</v>
      </c>
      <c r="D152" s="180" t="s">
        <v>171</v>
      </c>
      <c r="E152" s="181" t="s">
        <v>2231</v>
      </c>
      <c r="F152" s="182" t="s">
        <v>2232</v>
      </c>
      <c r="G152" s="183" t="s">
        <v>230</v>
      </c>
      <c r="H152" s="184">
        <v>8.4600000000000009</v>
      </c>
      <c r="I152" s="185"/>
      <c r="J152" s="186">
        <f>ROUND(I152*H152,2)</f>
        <v>0</v>
      </c>
      <c r="K152" s="182" t="s">
        <v>2211</v>
      </c>
      <c r="L152" s="41"/>
      <c r="M152" s="187" t="s">
        <v>19</v>
      </c>
      <c r="N152" s="188" t="s">
        <v>44</v>
      </c>
      <c r="O152" s="66"/>
      <c r="P152" s="189">
        <f>O152*H152</f>
        <v>0</v>
      </c>
      <c r="Q152" s="189">
        <v>0</v>
      </c>
      <c r="R152" s="189">
        <f>Q152*H152</f>
        <v>0</v>
      </c>
      <c r="S152" s="189">
        <v>0</v>
      </c>
      <c r="T152" s="190">
        <f>S152*H152</f>
        <v>0</v>
      </c>
      <c r="U152" s="36"/>
      <c r="V152" s="36"/>
      <c r="W152" s="36"/>
      <c r="X152" s="36"/>
      <c r="Y152" s="36"/>
      <c r="Z152" s="36"/>
      <c r="AA152" s="36"/>
      <c r="AB152" s="36"/>
      <c r="AC152" s="36"/>
      <c r="AD152" s="36"/>
      <c r="AE152" s="36"/>
      <c r="AR152" s="191" t="s">
        <v>176</v>
      </c>
      <c r="AT152" s="191" t="s">
        <v>171</v>
      </c>
      <c r="AU152" s="191" t="s">
        <v>88</v>
      </c>
      <c r="AY152" s="19" t="s">
        <v>169</v>
      </c>
      <c r="BE152" s="192">
        <f>IF(N152="základní",J152,0)</f>
        <v>0</v>
      </c>
      <c r="BF152" s="192">
        <f>IF(N152="snížená",J152,0)</f>
        <v>0</v>
      </c>
      <c r="BG152" s="192">
        <f>IF(N152="zákl. přenesená",J152,0)</f>
        <v>0</v>
      </c>
      <c r="BH152" s="192">
        <f>IF(N152="sníž. přenesená",J152,0)</f>
        <v>0</v>
      </c>
      <c r="BI152" s="192">
        <f>IF(N152="nulová",J152,0)</f>
        <v>0</v>
      </c>
      <c r="BJ152" s="19" t="s">
        <v>88</v>
      </c>
      <c r="BK152" s="192">
        <f>ROUND(I152*H152,2)</f>
        <v>0</v>
      </c>
      <c r="BL152" s="19" t="s">
        <v>176</v>
      </c>
      <c r="BM152" s="191" t="s">
        <v>333</v>
      </c>
    </row>
    <row r="153" spans="1:65" s="2" customFormat="1" ht="19.5">
      <c r="A153" s="36"/>
      <c r="B153" s="37"/>
      <c r="C153" s="38"/>
      <c r="D153" s="193" t="s">
        <v>2212</v>
      </c>
      <c r="E153" s="38"/>
      <c r="F153" s="194" t="s">
        <v>4032</v>
      </c>
      <c r="G153" s="38"/>
      <c r="H153" s="38"/>
      <c r="I153" s="195"/>
      <c r="J153" s="38"/>
      <c r="K153" s="38"/>
      <c r="L153" s="41"/>
      <c r="M153" s="196"/>
      <c r="N153" s="197"/>
      <c r="O153" s="66"/>
      <c r="P153" s="66"/>
      <c r="Q153" s="66"/>
      <c r="R153" s="66"/>
      <c r="S153" s="66"/>
      <c r="T153" s="67"/>
      <c r="U153" s="36"/>
      <c r="V153" s="36"/>
      <c r="W153" s="36"/>
      <c r="X153" s="36"/>
      <c r="Y153" s="36"/>
      <c r="Z153" s="36"/>
      <c r="AA153" s="36"/>
      <c r="AB153" s="36"/>
      <c r="AC153" s="36"/>
      <c r="AD153" s="36"/>
      <c r="AE153" s="36"/>
      <c r="AT153" s="19" t="s">
        <v>2212</v>
      </c>
      <c r="AU153" s="19" t="s">
        <v>88</v>
      </c>
    </row>
    <row r="154" spans="1:65" s="13" customFormat="1" ht="11.25">
      <c r="B154" s="198"/>
      <c r="C154" s="199"/>
      <c r="D154" s="193" t="s">
        <v>188</v>
      </c>
      <c r="E154" s="200" t="s">
        <v>19</v>
      </c>
      <c r="F154" s="201" t="s">
        <v>4068</v>
      </c>
      <c r="G154" s="199"/>
      <c r="H154" s="202">
        <v>8.4600000000000009</v>
      </c>
      <c r="I154" s="203"/>
      <c r="J154" s="199"/>
      <c r="K154" s="199"/>
      <c r="L154" s="204"/>
      <c r="M154" s="205"/>
      <c r="N154" s="206"/>
      <c r="O154" s="206"/>
      <c r="P154" s="206"/>
      <c r="Q154" s="206"/>
      <c r="R154" s="206"/>
      <c r="S154" s="206"/>
      <c r="T154" s="207"/>
      <c r="AT154" s="208" t="s">
        <v>188</v>
      </c>
      <c r="AU154" s="208" t="s">
        <v>88</v>
      </c>
      <c r="AV154" s="13" t="s">
        <v>88</v>
      </c>
      <c r="AW154" s="13" t="s">
        <v>33</v>
      </c>
      <c r="AX154" s="13" t="s">
        <v>72</v>
      </c>
      <c r="AY154" s="208" t="s">
        <v>169</v>
      </c>
    </row>
    <row r="155" spans="1:65" s="14" customFormat="1" ht="11.25">
      <c r="B155" s="209"/>
      <c r="C155" s="210"/>
      <c r="D155" s="193" t="s">
        <v>188</v>
      </c>
      <c r="E155" s="211" t="s">
        <v>19</v>
      </c>
      <c r="F155" s="212" t="s">
        <v>191</v>
      </c>
      <c r="G155" s="210"/>
      <c r="H155" s="213">
        <v>8.4600000000000009</v>
      </c>
      <c r="I155" s="214"/>
      <c r="J155" s="210"/>
      <c r="K155" s="210"/>
      <c r="L155" s="215"/>
      <c r="M155" s="216"/>
      <c r="N155" s="217"/>
      <c r="O155" s="217"/>
      <c r="P155" s="217"/>
      <c r="Q155" s="217"/>
      <c r="R155" s="217"/>
      <c r="S155" s="217"/>
      <c r="T155" s="218"/>
      <c r="AT155" s="219" t="s">
        <v>188</v>
      </c>
      <c r="AU155" s="219" t="s">
        <v>88</v>
      </c>
      <c r="AV155" s="14" t="s">
        <v>176</v>
      </c>
      <c r="AW155" s="14" t="s">
        <v>33</v>
      </c>
      <c r="AX155" s="14" t="s">
        <v>80</v>
      </c>
      <c r="AY155" s="219" t="s">
        <v>169</v>
      </c>
    </row>
    <row r="156" spans="1:65" s="12" customFormat="1" ht="22.9" customHeight="1">
      <c r="B156" s="164"/>
      <c r="C156" s="165"/>
      <c r="D156" s="166" t="s">
        <v>71</v>
      </c>
      <c r="E156" s="178" t="s">
        <v>209</v>
      </c>
      <c r="F156" s="178" t="s">
        <v>3879</v>
      </c>
      <c r="G156" s="165"/>
      <c r="H156" s="165"/>
      <c r="I156" s="168"/>
      <c r="J156" s="179">
        <f>BK156</f>
        <v>0</v>
      </c>
      <c r="K156" s="165"/>
      <c r="L156" s="170"/>
      <c r="M156" s="171"/>
      <c r="N156" s="172"/>
      <c r="O156" s="172"/>
      <c r="P156" s="173">
        <f>SUM(P157:P248)</f>
        <v>0</v>
      </c>
      <c r="Q156" s="172"/>
      <c r="R156" s="173">
        <f>SUM(R157:R248)</f>
        <v>0</v>
      </c>
      <c r="S156" s="172"/>
      <c r="T156" s="174">
        <f>SUM(T157:T248)</f>
        <v>0</v>
      </c>
      <c r="AR156" s="175" t="s">
        <v>80</v>
      </c>
      <c r="AT156" s="176" t="s">
        <v>71</v>
      </c>
      <c r="AU156" s="176" t="s">
        <v>80</v>
      </c>
      <c r="AY156" s="175" t="s">
        <v>169</v>
      </c>
      <c r="BK156" s="177">
        <f>SUM(BK157:BK248)</f>
        <v>0</v>
      </c>
    </row>
    <row r="157" spans="1:65" s="2" customFormat="1" ht="37.9" customHeight="1">
      <c r="A157" s="36"/>
      <c r="B157" s="37"/>
      <c r="C157" s="180" t="s">
        <v>258</v>
      </c>
      <c r="D157" s="180" t="s">
        <v>171</v>
      </c>
      <c r="E157" s="181" t="s">
        <v>4069</v>
      </c>
      <c r="F157" s="182" t="s">
        <v>4070</v>
      </c>
      <c r="G157" s="183" t="s">
        <v>463</v>
      </c>
      <c r="H157" s="184">
        <v>65</v>
      </c>
      <c r="I157" s="185"/>
      <c r="J157" s="186">
        <f>ROUND(I157*H157,2)</f>
        <v>0</v>
      </c>
      <c r="K157" s="182" t="s">
        <v>2211</v>
      </c>
      <c r="L157" s="41"/>
      <c r="M157" s="187" t="s">
        <v>19</v>
      </c>
      <c r="N157" s="188" t="s">
        <v>44</v>
      </c>
      <c r="O157" s="66"/>
      <c r="P157" s="189">
        <f>O157*H157</f>
        <v>0</v>
      </c>
      <c r="Q157" s="189">
        <v>0</v>
      </c>
      <c r="R157" s="189">
        <f>Q157*H157</f>
        <v>0</v>
      </c>
      <c r="S157" s="189">
        <v>0</v>
      </c>
      <c r="T157" s="190">
        <f>S157*H157</f>
        <v>0</v>
      </c>
      <c r="U157" s="36"/>
      <c r="V157" s="36"/>
      <c r="W157" s="36"/>
      <c r="X157" s="36"/>
      <c r="Y157" s="36"/>
      <c r="Z157" s="36"/>
      <c r="AA157" s="36"/>
      <c r="AB157" s="36"/>
      <c r="AC157" s="36"/>
      <c r="AD157" s="36"/>
      <c r="AE157" s="36"/>
      <c r="AR157" s="191" t="s">
        <v>176</v>
      </c>
      <c r="AT157" s="191" t="s">
        <v>171</v>
      </c>
      <c r="AU157" s="191" t="s">
        <v>88</v>
      </c>
      <c r="AY157" s="19" t="s">
        <v>169</v>
      </c>
      <c r="BE157" s="192">
        <f>IF(N157="základní",J157,0)</f>
        <v>0</v>
      </c>
      <c r="BF157" s="192">
        <f>IF(N157="snížená",J157,0)</f>
        <v>0</v>
      </c>
      <c r="BG157" s="192">
        <f>IF(N157="zákl. přenesená",J157,0)</f>
        <v>0</v>
      </c>
      <c r="BH157" s="192">
        <f>IF(N157="sníž. přenesená",J157,0)</f>
        <v>0</v>
      </c>
      <c r="BI157" s="192">
        <f>IF(N157="nulová",J157,0)</f>
        <v>0</v>
      </c>
      <c r="BJ157" s="19" t="s">
        <v>88</v>
      </c>
      <c r="BK157" s="192">
        <f>ROUND(I157*H157,2)</f>
        <v>0</v>
      </c>
      <c r="BL157" s="19" t="s">
        <v>176</v>
      </c>
      <c r="BM157" s="191" t="s">
        <v>344</v>
      </c>
    </row>
    <row r="158" spans="1:65" s="2" customFormat="1" ht="19.5">
      <c r="A158" s="36"/>
      <c r="B158" s="37"/>
      <c r="C158" s="38"/>
      <c r="D158" s="193" t="s">
        <v>2212</v>
      </c>
      <c r="E158" s="38"/>
      <c r="F158" s="194" t="s">
        <v>4032</v>
      </c>
      <c r="G158" s="38"/>
      <c r="H158" s="38"/>
      <c r="I158" s="195"/>
      <c r="J158" s="38"/>
      <c r="K158" s="38"/>
      <c r="L158" s="41"/>
      <c r="M158" s="196"/>
      <c r="N158" s="197"/>
      <c r="O158" s="66"/>
      <c r="P158" s="66"/>
      <c r="Q158" s="66"/>
      <c r="R158" s="66"/>
      <c r="S158" s="66"/>
      <c r="T158" s="67"/>
      <c r="U158" s="36"/>
      <c r="V158" s="36"/>
      <c r="W158" s="36"/>
      <c r="X158" s="36"/>
      <c r="Y158" s="36"/>
      <c r="Z158" s="36"/>
      <c r="AA158" s="36"/>
      <c r="AB158" s="36"/>
      <c r="AC158" s="36"/>
      <c r="AD158" s="36"/>
      <c r="AE158" s="36"/>
      <c r="AT158" s="19" t="s">
        <v>2212</v>
      </c>
      <c r="AU158" s="19" t="s">
        <v>88</v>
      </c>
    </row>
    <row r="159" spans="1:65" s="13" customFormat="1" ht="11.25">
      <c r="B159" s="198"/>
      <c r="C159" s="199"/>
      <c r="D159" s="193" t="s">
        <v>188</v>
      </c>
      <c r="E159" s="200" t="s">
        <v>19</v>
      </c>
      <c r="F159" s="201" t="s">
        <v>755</v>
      </c>
      <c r="G159" s="199"/>
      <c r="H159" s="202">
        <v>65</v>
      </c>
      <c r="I159" s="203"/>
      <c r="J159" s="199"/>
      <c r="K159" s="199"/>
      <c r="L159" s="204"/>
      <c r="M159" s="205"/>
      <c r="N159" s="206"/>
      <c r="O159" s="206"/>
      <c r="P159" s="206"/>
      <c r="Q159" s="206"/>
      <c r="R159" s="206"/>
      <c r="S159" s="206"/>
      <c r="T159" s="207"/>
      <c r="AT159" s="208" t="s">
        <v>188</v>
      </c>
      <c r="AU159" s="208" t="s">
        <v>88</v>
      </c>
      <c r="AV159" s="13" t="s">
        <v>88</v>
      </c>
      <c r="AW159" s="13" t="s">
        <v>33</v>
      </c>
      <c r="AX159" s="13" t="s">
        <v>72</v>
      </c>
      <c r="AY159" s="208" t="s">
        <v>169</v>
      </c>
    </row>
    <row r="160" spans="1:65" s="14" customFormat="1" ht="11.25">
      <c r="B160" s="209"/>
      <c r="C160" s="210"/>
      <c r="D160" s="193" t="s">
        <v>188</v>
      </c>
      <c r="E160" s="211" t="s">
        <v>19</v>
      </c>
      <c r="F160" s="212" t="s">
        <v>191</v>
      </c>
      <c r="G160" s="210"/>
      <c r="H160" s="213">
        <v>65</v>
      </c>
      <c r="I160" s="214"/>
      <c r="J160" s="210"/>
      <c r="K160" s="210"/>
      <c r="L160" s="215"/>
      <c r="M160" s="216"/>
      <c r="N160" s="217"/>
      <c r="O160" s="217"/>
      <c r="P160" s="217"/>
      <c r="Q160" s="217"/>
      <c r="R160" s="217"/>
      <c r="S160" s="217"/>
      <c r="T160" s="218"/>
      <c r="AT160" s="219" t="s">
        <v>188</v>
      </c>
      <c r="AU160" s="219" t="s">
        <v>88</v>
      </c>
      <c r="AV160" s="14" t="s">
        <v>176</v>
      </c>
      <c r="AW160" s="14" t="s">
        <v>33</v>
      </c>
      <c r="AX160" s="14" t="s">
        <v>80</v>
      </c>
      <c r="AY160" s="219" t="s">
        <v>169</v>
      </c>
    </row>
    <row r="161" spans="1:65" s="2" customFormat="1" ht="14.45" customHeight="1">
      <c r="A161" s="36"/>
      <c r="B161" s="37"/>
      <c r="C161" s="235" t="s">
        <v>262</v>
      </c>
      <c r="D161" s="235" t="s">
        <v>456</v>
      </c>
      <c r="E161" s="236" t="s">
        <v>4071</v>
      </c>
      <c r="F161" s="237" t="s">
        <v>4072</v>
      </c>
      <c r="G161" s="238" t="s">
        <v>463</v>
      </c>
      <c r="H161" s="239">
        <v>65</v>
      </c>
      <c r="I161" s="240"/>
      <c r="J161" s="241">
        <f>ROUND(I161*H161,2)</f>
        <v>0</v>
      </c>
      <c r="K161" s="237" t="s">
        <v>2211</v>
      </c>
      <c r="L161" s="242"/>
      <c r="M161" s="243" t="s">
        <v>19</v>
      </c>
      <c r="N161" s="244" t="s">
        <v>44</v>
      </c>
      <c r="O161" s="66"/>
      <c r="P161" s="189">
        <f>O161*H161</f>
        <v>0</v>
      </c>
      <c r="Q161" s="189">
        <v>0</v>
      </c>
      <c r="R161" s="189">
        <f>Q161*H161</f>
        <v>0</v>
      </c>
      <c r="S161" s="189">
        <v>0</v>
      </c>
      <c r="T161" s="190">
        <f>S161*H161</f>
        <v>0</v>
      </c>
      <c r="U161" s="36"/>
      <c r="V161" s="36"/>
      <c r="W161" s="36"/>
      <c r="X161" s="36"/>
      <c r="Y161" s="36"/>
      <c r="Z161" s="36"/>
      <c r="AA161" s="36"/>
      <c r="AB161" s="36"/>
      <c r="AC161" s="36"/>
      <c r="AD161" s="36"/>
      <c r="AE161" s="36"/>
      <c r="AR161" s="191" t="s">
        <v>209</v>
      </c>
      <c r="AT161" s="191" t="s">
        <v>456</v>
      </c>
      <c r="AU161" s="191" t="s">
        <v>88</v>
      </c>
      <c r="AY161" s="19" t="s">
        <v>169</v>
      </c>
      <c r="BE161" s="192">
        <f>IF(N161="základní",J161,0)</f>
        <v>0</v>
      </c>
      <c r="BF161" s="192">
        <f>IF(N161="snížená",J161,0)</f>
        <v>0</v>
      </c>
      <c r="BG161" s="192">
        <f>IF(N161="zákl. přenesená",J161,0)</f>
        <v>0</v>
      </c>
      <c r="BH161" s="192">
        <f>IF(N161="sníž. přenesená",J161,0)</f>
        <v>0</v>
      </c>
      <c r="BI161" s="192">
        <f>IF(N161="nulová",J161,0)</f>
        <v>0</v>
      </c>
      <c r="BJ161" s="19" t="s">
        <v>88</v>
      </c>
      <c r="BK161" s="192">
        <f>ROUND(I161*H161,2)</f>
        <v>0</v>
      </c>
      <c r="BL161" s="19" t="s">
        <v>176</v>
      </c>
      <c r="BM161" s="191" t="s">
        <v>355</v>
      </c>
    </row>
    <row r="162" spans="1:65" s="2" customFormat="1" ht="19.5">
      <c r="A162" s="36"/>
      <c r="B162" s="37"/>
      <c r="C162" s="38"/>
      <c r="D162" s="193" t="s">
        <v>2212</v>
      </c>
      <c r="E162" s="38"/>
      <c r="F162" s="194" t="s">
        <v>4032</v>
      </c>
      <c r="G162" s="38"/>
      <c r="H162" s="38"/>
      <c r="I162" s="195"/>
      <c r="J162" s="38"/>
      <c r="K162" s="38"/>
      <c r="L162" s="41"/>
      <c r="M162" s="196"/>
      <c r="N162" s="197"/>
      <c r="O162" s="66"/>
      <c r="P162" s="66"/>
      <c r="Q162" s="66"/>
      <c r="R162" s="66"/>
      <c r="S162" s="66"/>
      <c r="T162" s="67"/>
      <c r="U162" s="36"/>
      <c r="V162" s="36"/>
      <c r="W162" s="36"/>
      <c r="X162" s="36"/>
      <c r="Y162" s="36"/>
      <c r="Z162" s="36"/>
      <c r="AA162" s="36"/>
      <c r="AB162" s="36"/>
      <c r="AC162" s="36"/>
      <c r="AD162" s="36"/>
      <c r="AE162" s="36"/>
      <c r="AT162" s="19" t="s">
        <v>2212</v>
      </c>
      <c r="AU162" s="19" t="s">
        <v>88</v>
      </c>
    </row>
    <row r="163" spans="1:65" s="13" customFormat="1" ht="22.5">
      <c r="B163" s="198"/>
      <c r="C163" s="199"/>
      <c r="D163" s="193" t="s">
        <v>188</v>
      </c>
      <c r="E163" s="200" t="s">
        <v>19</v>
      </c>
      <c r="F163" s="201" t="s">
        <v>4073</v>
      </c>
      <c r="G163" s="199"/>
      <c r="H163" s="202">
        <v>65</v>
      </c>
      <c r="I163" s="203"/>
      <c r="J163" s="199"/>
      <c r="K163" s="199"/>
      <c r="L163" s="204"/>
      <c r="M163" s="205"/>
      <c r="N163" s="206"/>
      <c r="O163" s="206"/>
      <c r="P163" s="206"/>
      <c r="Q163" s="206"/>
      <c r="R163" s="206"/>
      <c r="S163" s="206"/>
      <c r="T163" s="207"/>
      <c r="AT163" s="208" t="s">
        <v>188</v>
      </c>
      <c r="AU163" s="208" t="s">
        <v>88</v>
      </c>
      <c r="AV163" s="13" t="s">
        <v>88</v>
      </c>
      <c r="AW163" s="13" t="s">
        <v>33</v>
      </c>
      <c r="AX163" s="13" t="s">
        <v>72</v>
      </c>
      <c r="AY163" s="208" t="s">
        <v>169</v>
      </c>
    </row>
    <row r="164" spans="1:65" s="14" customFormat="1" ht="11.25">
      <c r="B164" s="209"/>
      <c r="C164" s="210"/>
      <c r="D164" s="193" t="s">
        <v>188</v>
      </c>
      <c r="E164" s="211" t="s">
        <v>19</v>
      </c>
      <c r="F164" s="212" t="s">
        <v>191</v>
      </c>
      <c r="G164" s="210"/>
      <c r="H164" s="213">
        <v>65</v>
      </c>
      <c r="I164" s="214"/>
      <c r="J164" s="210"/>
      <c r="K164" s="210"/>
      <c r="L164" s="215"/>
      <c r="M164" s="216"/>
      <c r="N164" s="217"/>
      <c r="O164" s="217"/>
      <c r="P164" s="217"/>
      <c r="Q164" s="217"/>
      <c r="R164" s="217"/>
      <c r="S164" s="217"/>
      <c r="T164" s="218"/>
      <c r="AT164" s="219" t="s">
        <v>188</v>
      </c>
      <c r="AU164" s="219" t="s">
        <v>88</v>
      </c>
      <c r="AV164" s="14" t="s">
        <v>176</v>
      </c>
      <c r="AW164" s="14" t="s">
        <v>33</v>
      </c>
      <c r="AX164" s="14" t="s">
        <v>80</v>
      </c>
      <c r="AY164" s="219" t="s">
        <v>169</v>
      </c>
    </row>
    <row r="165" spans="1:65" s="2" customFormat="1" ht="37.9" customHeight="1">
      <c r="A165" s="36"/>
      <c r="B165" s="37"/>
      <c r="C165" s="180" t="s">
        <v>266</v>
      </c>
      <c r="D165" s="180" t="s">
        <v>171</v>
      </c>
      <c r="E165" s="181" t="s">
        <v>4074</v>
      </c>
      <c r="F165" s="182" t="s">
        <v>4075</v>
      </c>
      <c r="G165" s="183" t="s">
        <v>463</v>
      </c>
      <c r="H165" s="184">
        <v>29</v>
      </c>
      <c r="I165" s="185"/>
      <c r="J165" s="186">
        <f>ROUND(I165*H165,2)</f>
        <v>0</v>
      </c>
      <c r="K165" s="182" t="s">
        <v>2211</v>
      </c>
      <c r="L165" s="41"/>
      <c r="M165" s="187" t="s">
        <v>19</v>
      </c>
      <c r="N165" s="188" t="s">
        <v>44</v>
      </c>
      <c r="O165" s="66"/>
      <c r="P165" s="189">
        <f>O165*H165</f>
        <v>0</v>
      </c>
      <c r="Q165" s="189">
        <v>0</v>
      </c>
      <c r="R165" s="189">
        <f>Q165*H165</f>
        <v>0</v>
      </c>
      <c r="S165" s="189">
        <v>0</v>
      </c>
      <c r="T165" s="190">
        <f>S165*H165</f>
        <v>0</v>
      </c>
      <c r="U165" s="36"/>
      <c r="V165" s="36"/>
      <c r="W165" s="36"/>
      <c r="X165" s="36"/>
      <c r="Y165" s="36"/>
      <c r="Z165" s="36"/>
      <c r="AA165" s="36"/>
      <c r="AB165" s="36"/>
      <c r="AC165" s="36"/>
      <c r="AD165" s="36"/>
      <c r="AE165" s="36"/>
      <c r="AR165" s="191" t="s">
        <v>176</v>
      </c>
      <c r="AT165" s="191" t="s">
        <v>171</v>
      </c>
      <c r="AU165" s="191" t="s">
        <v>88</v>
      </c>
      <c r="AY165" s="19" t="s">
        <v>169</v>
      </c>
      <c r="BE165" s="192">
        <f>IF(N165="základní",J165,0)</f>
        <v>0</v>
      </c>
      <c r="BF165" s="192">
        <f>IF(N165="snížená",J165,0)</f>
        <v>0</v>
      </c>
      <c r="BG165" s="192">
        <f>IF(N165="zákl. přenesená",J165,0)</f>
        <v>0</v>
      </c>
      <c r="BH165" s="192">
        <f>IF(N165="sníž. přenesená",J165,0)</f>
        <v>0</v>
      </c>
      <c r="BI165" s="192">
        <f>IF(N165="nulová",J165,0)</f>
        <v>0</v>
      </c>
      <c r="BJ165" s="19" t="s">
        <v>88</v>
      </c>
      <c r="BK165" s="192">
        <f>ROUND(I165*H165,2)</f>
        <v>0</v>
      </c>
      <c r="BL165" s="19" t="s">
        <v>176</v>
      </c>
      <c r="BM165" s="191" t="s">
        <v>366</v>
      </c>
    </row>
    <row r="166" spans="1:65" s="2" customFormat="1" ht="19.5">
      <c r="A166" s="36"/>
      <c r="B166" s="37"/>
      <c r="C166" s="38"/>
      <c r="D166" s="193" t="s">
        <v>2212</v>
      </c>
      <c r="E166" s="38"/>
      <c r="F166" s="194" t="s">
        <v>4032</v>
      </c>
      <c r="G166" s="38"/>
      <c r="H166" s="38"/>
      <c r="I166" s="195"/>
      <c r="J166" s="38"/>
      <c r="K166" s="38"/>
      <c r="L166" s="41"/>
      <c r="M166" s="196"/>
      <c r="N166" s="197"/>
      <c r="O166" s="66"/>
      <c r="P166" s="66"/>
      <c r="Q166" s="66"/>
      <c r="R166" s="66"/>
      <c r="S166" s="66"/>
      <c r="T166" s="67"/>
      <c r="U166" s="36"/>
      <c r="V166" s="36"/>
      <c r="W166" s="36"/>
      <c r="X166" s="36"/>
      <c r="Y166" s="36"/>
      <c r="Z166" s="36"/>
      <c r="AA166" s="36"/>
      <c r="AB166" s="36"/>
      <c r="AC166" s="36"/>
      <c r="AD166" s="36"/>
      <c r="AE166" s="36"/>
      <c r="AT166" s="19" t="s">
        <v>2212</v>
      </c>
      <c r="AU166" s="19" t="s">
        <v>88</v>
      </c>
    </row>
    <row r="167" spans="1:65" s="13" customFormat="1" ht="11.25">
      <c r="B167" s="198"/>
      <c r="C167" s="199"/>
      <c r="D167" s="193" t="s">
        <v>188</v>
      </c>
      <c r="E167" s="200" t="s">
        <v>19</v>
      </c>
      <c r="F167" s="201" t="s">
        <v>308</v>
      </c>
      <c r="G167" s="199"/>
      <c r="H167" s="202">
        <v>29</v>
      </c>
      <c r="I167" s="203"/>
      <c r="J167" s="199"/>
      <c r="K167" s="199"/>
      <c r="L167" s="204"/>
      <c r="M167" s="205"/>
      <c r="N167" s="206"/>
      <c r="O167" s="206"/>
      <c r="P167" s="206"/>
      <c r="Q167" s="206"/>
      <c r="R167" s="206"/>
      <c r="S167" s="206"/>
      <c r="T167" s="207"/>
      <c r="AT167" s="208" t="s">
        <v>188</v>
      </c>
      <c r="AU167" s="208" t="s">
        <v>88</v>
      </c>
      <c r="AV167" s="13" t="s">
        <v>88</v>
      </c>
      <c r="AW167" s="13" t="s">
        <v>33</v>
      </c>
      <c r="AX167" s="13" t="s">
        <v>72</v>
      </c>
      <c r="AY167" s="208" t="s">
        <v>169</v>
      </c>
    </row>
    <row r="168" spans="1:65" s="14" customFormat="1" ht="11.25">
      <c r="B168" s="209"/>
      <c r="C168" s="210"/>
      <c r="D168" s="193" t="s">
        <v>188</v>
      </c>
      <c r="E168" s="211" t="s">
        <v>19</v>
      </c>
      <c r="F168" s="212" t="s">
        <v>191</v>
      </c>
      <c r="G168" s="210"/>
      <c r="H168" s="213">
        <v>29</v>
      </c>
      <c r="I168" s="214"/>
      <c r="J168" s="210"/>
      <c r="K168" s="210"/>
      <c r="L168" s="215"/>
      <c r="M168" s="216"/>
      <c r="N168" s="217"/>
      <c r="O168" s="217"/>
      <c r="P168" s="217"/>
      <c r="Q168" s="217"/>
      <c r="R168" s="217"/>
      <c r="S168" s="217"/>
      <c r="T168" s="218"/>
      <c r="AT168" s="219" t="s">
        <v>188</v>
      </c>
      <c r="AU168" s="219" t="s">
        <v>88</v>
      </c>
      <c r="AV168" s="14" t="s">
        <v>176</v>
      </c>
      <c r="AW168" s="14" t="s">
        <v>33</v>
      </c>
      <c r="AX168" s="14" t="s">
        <v>80</v>
      </c>
      <c r="AY168" s="219" t="s">
        <v>169</v>
      </c>
    </row>
    <row r="169" spans="1:65" s="2" customFormat="1" ht="14.45" customHeight="1">
      <c r="A169" s="36"/>
      <c r="B169" s="37"/>
      <c r="C169" s="235" t="s">
        <v>7</v>
      </c>
      <c r="D169" s="235" t="s">
        <v>456</v>
      </c>
      <c r="E169" s="236" t="s">
        <v>4076</v>
      </c>
      <c r="F169" s="237" t="s">
        <v>4077</v>
      </c>
      <c r="G169" s="238" t="s">
        <v>463</v>
      </c>
      <c r="H169" s="239">
        <v>27</v>
      </c>
      <c r="I169" s="240"/>
      <c r="J169" s="241">
        <f>ROUND(I169*H169,2)</f>
        <v>0</v>
      </c>
      <c r="K169" s="237" t="s">
        <v>2211</v>
      </c>
      <c r="L169" s="242"/>
      <c r="M169" s="243" t="s">
        <v>19</v>
      </c>
      <c r="N169" s="244" t="s">
        <v>44</v>
      </c>
      <c r="O169" s="66"/>
      <c r="P169" s="189">
        <f>O169*H169</f>
        <v>0</v>
      </c>
      <c r="Q169" s="189">
        <v>0</v>
      </c>
      <c r="R169" s="189">
        <f>Q169*H169</f>
        <v>0</v>
      </c>
      <c r="S169" s="189">
        <v>0</v>
      </c>
      <c r="T169" s="190">
        <f>S169*H169</f>
        <v>0</v>
      </c>
      <c r="U169" s="36"/>
      <c r="V169" s="36"/>
      <c r="W169" s="36"/>
      <c r="X169" s="36"/>
      <c r="Y169" s="36"/>
      <c r="Z169" s="36"/>
      <c r="AA169" s="36"/>
      <c r="AB169" s="36"/>
      <c r="AC169" s="36"/>
      <c r="AD169" s="36"/>
      <c r="AE169" s="36"/>
      <c r="AR169" s="191" t="s">
        <v>209</v>
      </c>
      <c r="AT169" s="191" t="s">
        <v>456</v>
      </c>
      <c r="AU169" s="191" t="s">
        <v>88</v>
      </c>
      <c r="AY169" s="19" t="s">
        <v>169</v>
      </c>
      <c r="BE169" s="192">
        <f>IF(N169="základní",J169,0)</f>
        <v>0</v>
      </c>
      <c r="BF169" s="192">
        <f>IF(N169="snížená",J169,0)</f>
        <v>0</v>
      </c>
      <c r="BG169" s="192">
        <f>IF(N169="zákl. přenesená",J169,0)</f>
        <v>0</v>
      </c>
      <c r="BH169" s="192">
        <f>IF(N169="sníž. přenesená",J169,0)</f>
        <v>0</v>
      </c>
      <c r="BI169" s="192">
        <f>IF(N169="nulová",J169,0)</f>
        <v>0</v>
      </c>
      <c r="BJ169" s="19" t="s">
        <v>88</v>
      </c>
      <c r="BK169" s="192">
        <f>ROUND(I169*H169,2)</f>
        <v>0</v>
      </c>
      <c r="BL169" s="19" t="s">
        <v>176</v>
      </c>
      <c r="BM169" s="191" t="s">
        <v>630</v>
      </c>
    </row>
    <row r="170" spans="1:65" s="2" customFormat="1" ht="19.5">
      <c r="A170" s="36"/>
      <c r="B170" s="37"/>
      <c r="C170" s="38"/>
      <c r="D170" s="193" t="s">
        <v>2212</v>
      </c>
      <c r="E170" s="38"/>
      <c r="F170" s="194" t="s">
        <v>4032</v>
      </c>
      <c r="G170" s="38"/>
      <c r="H170" s="38"/>
      <c r="I170" s="195"/>
      <c r="J170" s="38"/>
      <c r="K170" s="38"/>
      <c r="L170" s="41"/>
      <c r="M170" s="196"/>
      <c r="N170" s="197"/>
      <c r="O170" s="66"/>
      <c r="P170" s="66"/>
      <c r="Q170" s="66"/>
      <c r="R170" s="66"/>
      <c r="S170" s="66"/>
      <c r="T170" s="67"/>
      <c r="U170" s="36"/>
      <c r="V170" s="36"/>
      <c r="W170" s="36"/>
      <c r="X170" s="36"/>
      <c r="Y170" s="36"/>
      <c r="Z170" s="36"/>
      <c r="AA170" s="36"/>
      <c r="AB170" s="36"/>
      <c r="AC170" s="36"/>
      <c r="AD170" s="36"/>
      <c r="AE170" s="36"/>
      <c r="AT170" s="19" t="s">
        <v>2212</v>
      </c>
      <c r="AU170" s="19" t="s">
        <v>88</v>
      </c>
    </row>
    <row r="171" spans="1:65" s="13" customFormat="1" ht="22.5">
      <c r="B171" s="198"/>
      <c r="C171" s="199"/>
      <c r="D171" s="193" t="s">
        <v>188</v>
      </c>
      <c r="E171" s="200" t="s">
        <v>19</v>
      </c>
      <c r="F171" s="201" t="s">
        <v>4078</v>
      </c>
      <c r="G171" s="199"/>
      <c r="H171" s="202">
        <v>27</v>
      </c>
      <c r="I171" s="203"/>
      <c r="J171" s="199"/>
      <c r="K171" s="199"/>
      <c r="L171" s="204"/>
      <c r="M171" s="205"/>
      <c r="N171" s="206"/>
      <c r="O171" s="206"/>
      <c r="P171" s="206"/>
      <c r="Q171" s="206"/>
      <c r="R171" s="206"/>
      <c r="S171" s="206"/>
      <c r="T171" s="207"/>
      <c r="AT171" s="208" t="s">
        <v>188</v>
      </c>
      <c r="AU171" s="208" t="s">
        <v>88</v>
      </c>
      <c r="AV171" s="13" t="s">
        <v>88</v>
      </c>
      <c r="AW171" s="13" t="s">
        <v>33</v>
      </c>
      <c r="AX171" s="13" t="s">
        <v>72</v>
      </c>
      <c r="AY171" s="208" t="s">
        <v>169</v>
      </c>
    </row>
    <row r="172" spans="1:65" s="14" customFormat="1" ht="11.25">
      <c r="B172" s="209"/>
      <c r="C172" s="210"/>
      <c r="D172" s="193" t="s">
        <v>188</v>
      </c>
      <c r="E172" s="211" t="s">
        <v>19</v>
      </c>
      <c r="F172" s="212" t="s">
        <v>191</v>
      </c>
      <c r="G172" s="210"/>
      <c r="H172" s="213">
        <v>27</v>
      </c>
      <c r="I172" s="214"/>
      <c r="J172" s="210"/>
      <c r="K172" s="210"/>
      <c r="L172" s="215"/>
      <c r="M172" s="216"/>
      <c r="N172" s="217"/>
      <c r="O172" s="217"/>
      <c r="P172" s="217"/>
      <c r="Q172" s="217"/>
      <c r="R172" s="217"/>
      <c r="S172" s="217"/>
      <c r="T172" s="218"/>
      <c r="AT172" s="219" t="s">
        <v>188</v>
      </c>
      <c r="AU172" s="219" t="s">
        <v>88</v>
      </c>
      <c r="AV172" s="14" t="s">
        <v>176</v>
      </c>
      <c r="AW172" s="14" t="s">
        <v>33</v>
      </c>
      <c r="AX172" s="14" t="s">
        <v>80</v>
      </c>
      <c r="AY172" s="219" t="s">
        <v>169</v>
      </c>
    </row>
    <row r="173" spans="1:65" s="2" customFormat="1" ht="14.45" customHeight="1">
      <c r="A173" s="36"/>
      <c r="B173" s="37"/>
      <c r="C173" s="235" t="s">
        <v>275</v>
      </c>
      <c r="D173" s="235" t="s">
        <v>456</v>
      </c>
      <c r="E173" s="236" t="s">
        <v>4079</v>
      </c>
      <c r="F173" s="237" t="s">
        <v>4080</v>
      </c>
      <c r="G173" s="238" t="s">
        <v>463</v>
      </c>
      <c r="H173" s="239">
        <v>2</v>
      </c>
      <c r="I173" s="240"/>
      <c r="J173" s="241">
        <f>ROUND(I173*H173,2)</f>
        <v>0</v>
      </c>
      <c r="K173" s="237" t="s">
        <v>2211</v>
      </c>
      <c r="L173" s="242"/>
      <c r="M173" s="243" t="s">
        <v>19</v>
      </c>
      <c r="N173" s="244" t="s">
        <v>44</v>
      </c>
      <c r="O173" s="66"/>
      <c r="P173" s="189">
        <f>O173*H173</f>
        <v>0</v>
      </c>
      <c r="Q173" s="189">
        <v>0</v>
      </c>
      <c r="R173" s="189">
        <f>Q173*H173</f>
        <v>0</v>
      </c>
      <c r="S173" s="189">
        <v>0</v>
      </c>
      <c r="T173" s="190">
        <f>S173*H173</f>
        <v>0</v>
      </c>
      <c r="U173" s="36"/>
      <c r="V173" s="36"/>
      <c r="W173" s="36"/>
      <c r="X173" s="36"/>
      <c r="Y173" s="36"/>
      <c r="Z173" s="36"/>
      <c r="AA173" s="36"/>
      <c r="AB173" s="36"/>
      <c r="AC173" s="36"/>
      <c r="AD173" s="36"/>
      <c r="AE173" s="36"/>
      <c r="AR173" s="191" t="s">
        <v>209</v>
      </c>
      <c r="AT173" s="191" t="s">
        <v>456</v>
      </c>
      <c r="AU173" s="191" t="s">
        <v>88</v>
      </c>
      <c r="AY173" s="19" t="s">
        <v>169</v>
      </c>
      <c r="BE173" s="192">
        <f>IF(N173="základní",J173,0)</f>
        <v>0</v>
      </c>
      <c r="BF173" s="192">
        <f>IF(N173="snížená",J173,0)</f>
        <v>0</v>
      </c>
      <c r="BG173" s="192">
        <f>IF(N173="zákl. přenesená",J173,0)</f>
        <v>0</v>
      </c>
      <c r="BH173" s="192">
        <f>IF(N173="sníž. přenesená",J173,0)</f>
        <v>0</v>
      </c>
      <c r="BI173" s="192">
        <f>IF(N173="nulová",J173,0)</f>
        <v>0</v>
      </c>
      <c r="BJ173" s="19" t="s">
        <v>88</v>
      </c>
      <c r="BK173" s="192">
        <f>ROUND(I173*H173,2)</f>
        <v>0</v>
      </c>
      <c r="BL173" s="19" t="s">
        <v>176</v>
      </c>
      <c r="BM173" s="191" t="s">
        <v>642</v>
      </c>
    </row>
    <row r="174" spans="1:65" s="2" customFormat="1" ht="19.5">
      <c r="A174" s="36"/>
      <c r="B174" s="37"/>
      <c r="C174" s="38"/>
      <c r="D174" s="193" t="s">
        <v>2212</v>
      </c>
      <c r="E174" s="38"/>
      <c r="F174" s="194" t="s">
        <v>4032</v>
      </c>
      <c r="G174" s="38"/>
      <c r="H174" s="38"/>
      <c r="I174" s="195"/>
      <c r="J174" s="38"/>
      <c r="K174" s="38"/>
      <c r="L174" s="41"/>
      <c r="M174" s="196"/>
      <c r="N174" s="197"/>
      <c r="O174" s="66"/>
      <c r="P174" s="66"/>
      <c r="Q174" s="66"/>
      <c r="R174" s="66"/>
      <c r="S174" s="66"/>
      <c r="T174" s="67"/>
      <c r="U174" s="36"/>
      <c r="V174" s="36"/>
      <c r="W174" s="36"/>
      <c r="X174" s="36"/>
      <c r="Y174" s="36"/>
      <c r="Z174" s="36"/>
      <c r="AA174" s="36"/>
      <c r="AB174" s="36"/>
      <c r="AC174" s="36"/>
      <c r="AD174" s="36"/>
      <c r="AE174" s="36"/>
      <c r="AT174" s="19" t="s">
        <v>2212</v>
      </c>
      <c r="AU174" s="19" t="s">
        <v>88</v>
      </c>
    </row>
    <row r="175" spans="1:65" s="13" customFormat="1" ht="22.5">
      <c r="B175" s="198"/>
      <c r="C175" s="199"/>
      <c r="D175" s="193" t="s">
        <v>188</v>
      </c>
      <c r="E175" s="200" t="s">
        <v>19</v>
      </c>
      <c r="F175" s="201" t="s">
        <v>4081</v>
      </c>
      <c r="G175" s="199"/>
      <c r="H175" s="202">
        <v>2</v>
      </c>
      <c r="I175" s="203"/>
      <c r="J175" s="199"/>
      <c r="K175" s="199"/>
      <c r="L175" s="204"/>
      <c r="M175" s="205"/>
      <c r="N175" s="206"/>
      <c r="O175" s="206"/>
      <c r="P175" s="206"/>
      <c r="Q175" s="206"/>
      <c r="R175" s="206"/>
      <c r="S175" s="206"/>
      <c r="T175" s="207"/>
      <c r="AT175" s="208" t="s">
        <v>188</v>
      </c>
      <c r="AU175" s="208" t="s">
        <v>88</v>
      </c>
      <c r="AV175" s="13" t="s">
        <v>88</v>
      </c>
      <c r="AW175" s="13" t="s">
        <v>33</v>
      </c>
      <c r="AX175" s="13" t="s">
        <v>72</v>
      </c>
      <c r="AY175" s="208" t="s">
        <v>169</v>
      </c>
    </row>
    <row r="176" spans="1:65" s="14" customFormat="1" ht="11.25">
      <c r="B176" s="209"/>
      <c r="C176" s="210"/>
      <c r="D176" s="193" t="s">
        <v>188</v>
      </c>
      <c r="E176" s="211" t="s">
        <v>19</v>
      </c>
      <c r="F176" s="212" t="s">
        <v>191</v>
      </c>
      <c r="G176" s="210"/>
      <c r="H176" s="213">
        <v>2</v>
      </c>
      <c r="I176" s="214"/>
      <c r="J176" s="210"/>
      <c r="K176" s="210"/>
      <c r="L176" s="215"/>
      <c r="M176" s="216"/>
      <c r="N176" s="217"/>
      <c r="O176" s="217"/>
      <c r="P176" s="217"/>
      <c r="Q176" s="217"/>
      <c r="R176" s="217"/>
      <c r="S176" s="217"/>
      <c r="T176" s="218"/>
      <c r="AT176" s="219" t="s">
        <v>188</v>
      </c>
      <c r="AU176" s="219" t="s">
        <v>88</v>
      </c>
      <c r="AV176" s="14" t="s">
        <v>176</v>
      </c>
      <c r="AW176" s="14" t="s">
        <v>33</v>
      </c>
      <c r="AX176" s="14" t="s">
        <v>80</v>
      </c>
      <c r="AY176" s="219" t="s">
        <v>169</v>
      </c>
    </row>
    <row r="177" spans="1:65" s="2" customFormat="1" ht="14.45" customHeight="1">
      <c r="A177" s="36"/>
      <c r="B177" s="37"/>
      <c r="C177" s="180" t="s">
        <v>280</v>
      </c>
      <c r="D177" s="180" t="s">
        <v>171</v>
      </c>
      <c r="E177" s="181" t="s">
        <v>4082</v>
      </c>
      <c r="F177" s="182" t="s">
        <v>4083</v>
      </c>
      <c r="G177" s="183" t="s">
        <v>463</v>
      </c>
      <c r="H177" s="184">
        <v>65</v>
      </c>
      <c r="I177" s="185"/>
      <c r="J177" s="186">
        <f>ROUND(I177*H177,2)</f>
        <v>0</v>
      </c>
      <c r="K177" s="182" t="s">
        <v>2211</v>
      </c>
      <c r="L177" s="41"/>
      <c r="M177" s="187" t="s">
        <v>19</v>
      </c>
      <c r="N177" s="188" t="s">
        <v>44</v>
      </c>
      <c r="O177" s="66"/>
      <c r="P177" s="189">
        <f>O177*H177</f>
        <v>0</v>
      </c>
      <c r="Q177" s="189">
        <v>0</v>
      </c>
      <c r="R177" s="189">
        <f>Q177*H177</f>
        <v>0</v>
      </c>
      <c r="S177" s="189">
        <v>0</v>
      </c>
      <c r="T177" s="190">
        <f>S177*H177</f>
        <v>0</v>
      </c>
      <c r="U177" s="36"/>
      <c r="V177" s="36"/>
      <c r="W177" s="36"/>
      <c r="X177" s="36"/>
      <c r="Y177" s="36"/>
      <c r="Z177" s="36"/>
      <c r="AA177" s="36"/>
      <c r="AB177" s="36"/>
      <c r="AC177" s="36"/>
      <c r="AD177" s="36"/>
      <c r="AE177" s="36"/>
      <c r="AR177" s="191" t="s">
        <v>176</v>
      </c>
      <c r="AT177" s="191" t="s">
        <v>171</v>
      </c>
      <c r="AU177" s="191" t="s">
        <v>88</v>
      </c>
      <c r="AY177" s="19" t="s">
        <v>169</v>
      </c>
      <c r="BE177" s="192">
        <f>IF(N177="základní",J177,0)</f>
        <v>0</v>
      </c>
      <c r="BF177" s="192">
        <f>IF(N177="snížená",J177,0)</f>
        <v>0</v>
      </c>
      <c r="BG177" s="192">
        <f>IF(N177="zákl. přenesená",J177,0)</f>
        <v>0</v>
      </c>
      <c r="BH177" s="192">
        <f>IF(N177="sníž. přenesená",J177,0)</f>
        <v>0</v>
      </c>
      <c r="BI177" s="192">
        <f>IF(N177="nulová",J177,0)</f>
        <v>0</v>
      </c>
      <c r="BJ177" s="19" t="s">
        <v>88</v>
      </c>
      <c r="BK177" s="192">
        <f>ROUND(I177*H177,2)</f>
        <v>0</v>
      </c>
      <c r="BL177" s="19" t="s">
        <v>176</v>
      </c>
      <c r="BM177" s="191" t="s">
        <v>652</v>
      </c>
    </row>
    <row r="178" spans="1:65" s="2" customFormat="1" ht="19.5">
      <c r="A178" s="36"/>
      <c r="B178" s="37"/>
      <c r="C178" s="38"/>
      <c r="D178" s="193" t="s">
        <v>2212</v>
      </c>
      <c r="E178" s="38"/>
      <c r="F178" s="194" t="s">
        <v>4032</v>
      </c>
      <c r="G178" s="38"/>
      <c r="H178" s="38"/>
      <c r="I178" s="195"/>
      <c r="J178" s="38"/>
      <c r="K178" s="38"/>
      <c r="L178" s="41"/>
      <c r="M178" s="196"/>
      <c r="N178" s="197"/>
      <c r="O178" s="66"/>
      <c r="P178" s="66"/>
      <c r="Q178" s="66"/>
      <c r="R178" s="66"/>
      <c r="S178" s="66"/>
      <c r="T178" s="67"/>
      <c r="U178" s="36"/>
      <c r="V178" s="36"/>
      <c r="W178" s="36"/>
      <c r="X178" s="36"/>
      <c r="Y178" s="36"/>
      <c r="Z178" s="36"/>
      <c r="AA178" s="36"/>
      <c r="AB178" s="36"/>
      <c r="AC178" s="36"/>
      <c r="AD178" s="36"/>
      <c r="AE178" s="36"/>
      <c r="AT178" s="19" t="s">
        <v>2212</v>
      </c>
      <c r="AU178" s="19" t="s">
        <v>88</v>
      </c>
    </row>
    <row r="179" spans="1:65" s="13" customFormat="1" ht="11.25">
      <c r="B179" s="198"/>
      <c r="C179" s="199"/>
      <c r="D179" s="193" t="s">
        <v>188</v>
      </c>
      <c r="E179" s="200" t="s">
        <v>19</v>
      </c>
      <c r="F179" s="201" t="s">
        <v>755</v>
      </c>
      <c r="G179" s="199"/>
      <c r="H179" s="202">
        <v>65</v>
      </c>
      <c r="I179" s="203"/>
      <c r="J179" s="199"/>
      <c r="K179" s="199"/>
      <c r="L179" s="204"/>
      <c r="M179" s="205"/>
      <c r="N179" s="206"/>
      <c r="O179" s="206"/>
      <c r="P179" s="206"/>
      <c r="Q179" s="206"/>
      <c r="R179" s="206"/>
      <c r="S179" s="206"/>
      <c r="T179" s="207"/>
      <c r="AT179" s="208" t="s">
        <v>188</v>
      </c>
      <c r="AU179" s="208" t="s">
        <v>88</v>
      </c>
      <c r="AV179" s="13" t="s">
        <v>88</v>
      </c>
      <c r="AW179" s="13" t="s">
        <v>33</v>
      </c>
      <c r="AX179" s="13" t="s">
        <v>72</v>
      </c>
      <c r="AY179" s="208" t="s">
        <v>169</v>
      </c>
    </row>
    <row r="180" spans="1:65" s="14" customFormat="1" ht="11.25">
      <c r="B180" s="209"/>
      <c r="C180" s="210"/>
      <c r="D180" s="193" t="s">
        <v>188</v>
      </c>
      <c r="E180" s="211" t="s">
        <v>19</v>
      </c>
      <c r="F180" s="212" t="s">
        <v>191</v>
      </c>
      <c r="G180" s="210"/>
      <c r="H180" s="213">
        <v>65</v>
      </c>
      <c r="I180" s="214"/>
      <c r="J180" s="210"/>
      <c r="K180" s="210"/>
      <c r="L180" s="215"/>
      <c r="M180" s="216"/>
      <c r="N180" s="217"/>
      <c r="O180" s="217"/>
      <c r="P180" s="217"/>
      <c r="Q180" s="217"/>
      <c r="R180" s="217"/>
      <c r="S180" s="217"/>
      <c r="T180" s="218"/>
      <c r="AT180" s="219" t="s">
        <v>188</v>
      </c>
      <c r="AU180" s="219" t="s">
        <v>88</v>
      </c>
      <c r="AV180" s="14" t="s">
        <v>176</v>
      </c>
      <c r="AW180" s="14" t="s">
        <v>33</v>
      </c>
      <c r="AX180" s="14" t="s">
        <v>80</v>
      </c>
      <c r="AY180" s="219" t="s">
        <v>169</v>
      </c>
    </row>
    <row r="181" spans="1:65" s="2" customFormat="1" ht="14.45" customHeight="1">
      <c r="A181" s="36"/>
      <c r="B181" s="37"/>
      <c r="C181" s="180" t="s">
        <v>284</v>
      </c>
      <c r="D181" s="180" t="s">
        <v>171</v>
      </c>
      <c r="E181" s="181" t="s">
        <v>4084</v>
      </c>
      <c r="F181" s="182" t="s">
        <v>4085</v>
      </c>
      <c r="G181" s="183" t="s">
        <v>463</v>
      </c>
      <c r="H181" s="184">
        <v>29</v>
      </c>
      <c r="I181" s="185"/>
      <c r="J181" s="186">
        <f>ROUND(I181*H181,2)</f>
        <v>0</v>
      </c>
      <c r="K181" s="182" t="s">
        <v>2211</v>
      </c>
      <c r="L181" s="41"/>
      <c r="M181" s="187" t="s">
        <v>19</v>
      </c>
      <c r="N181" s="188" t="s">
        <v>44</v>
      </c>
      <c r="O181" s="66"/>
      <c r="P181" s="189">
        <f>O181*H181</f>
        <v>0</v>
      </c>
      <c r="Q181" s="189">
        <v>0</v>
      </c>
      <c r="R181" s="189">
        <f>Q181*H181</f>
        <v>0</v>
      </c>
      <c r="S181" s="189">
        <v>0</v>
      </c>
      <c r="T181" s="190">
        <f>S181*H181</f>
        <v>0</v>
      </c>
      <c r="U181" s="36"/>
      <c r="V181" s="36"/>
      <c r="W181" s="36"/>
      <c r="X181" s="36"/>
      <c r="Y181" s="36"/>
      <c r="Z181" s="36"/>
      <c r="AA181" s="36"/>
      <c r="AB181" s="36"/>
      <c r="AC181" s="36"/>
      <c r="AD181" s="36"/>
      <c r="AE181" s="36"/>
      <c r="AR181" s="191" t="s">
        <v>176</v>
      </c>
      <c r="AT181" s="191" t="s">
        <v>171</v>
      </c>
      <c r="AU181" s="191" t="s">
        <v>88</v>
      </c>
      <c r="AY181" s="19" t="s">
        <v>169</v>
      </c>
      <c r="BE181" s="192">
        <f>IF(N181="základní",J181,0)</f>
        <v>0</v>
      </c>
      <c r="BF181" s="192">
        <f>IF(N181="snížená",J181,0)</f>
        <v>0</v>
      </c>
      <c r="BG181" s="192">
        <f>IF(N181="zákl. přenesená",J181,0)</f>
        <v>0</v>
      </c>
      <c r="BH181" s="192">
        <f>IF(N181="sníž. přenesená",J181,0)</f>
        <v>0</v>
      </c>
      <c r="BI181" s="192">
        <f>IF(N181="nulová",J181,0)</f>
        <v>0</v>
      </c>
      <c r="BJ181" s="19" t="s">
        <v>88</v>
      </c>
      <c r="BK181" s="192">
        <f>ROUND(I181*H181,2)</f>
        <v>0</v>
      </c>
      <c r="BL181" s="19" t="s">
        <v>176</v>
      </c>
      <c r="BM181" s="191" t="s">
        <v>663</v>
      </c>
    </row>
    <row r="182" spans="1:65" s="2" customFormat="1" ht="19.5">
      <c r="A182" s="36"/>
      <c r="B182" s="37"/>
      <c r="C182" s="38"/>
      <c r="D182" s="193" t="s">
        <v>2212</v>
      </c>
      <c r="E182" s="38"/>
      <c r="F182" s="194" t="s">
        <v>4032</v>
      </c>
      <c r="G182" s="38"/>
      <c r="H182" s="38"/>
      <c r="I182" s="195"/>
      <c r="J182" s="38"/>
      <c r="K182" s="38"/>
      <c r="L182" s="41"/>
      <c r="M182" s="196"/>
      <c r="N182" s="197"/>
      <c r="O182" s="66"/>
      <c r="P182" s="66"/>
      <c r="Q182" s="66"/>
      <c r="R182" s="66"/>
      <c r="S182" s="66"/>
      <c r="T182" s="67"/>
      <c r="U182" s="36"/>
      <c r="V182" s="36"/>
      <c r="W182" s="36"/>
      <c r="X182" s="36"/>
      <c r="Y182" s="36"/>
      <c r="Z182" s="36"/>
      <c r="AA182" s="36"/>
      <c r="AB182" s="36"/>
      <c r="AC182" s="36"/>
      <c r="AD182" s="36"/>
      <c r="AE182" s="36"/>
      <c r="AT182" s="19" t="s">
        <v>2212</v>
      </c>
      <c r="AU182" s="19" t="s">
        <v>88</v>
      </c>
    </row>
    <row r="183" spans="1:65" s="13" customFormat="1" ht="11.25">
      <c r="B183" s="198"/>
      <c r="C183" s="199"/>
      <c r="D183" s="193" t="s">
        <v>188</v>
      </c>
      <c r="E183" s="200" t="s">
        <v>19</v>
      </c>
      <c r="F183" s="201" t="s">
        <v>308</v>
      </c>
      <c r="G183" s="199"/>
      <c r="H183" s="202">
        <v>29</v>
      </c>
      <c r="I183" s="203"/>
      <c r="J183" s="199"/>
      <c r="K183" s="199"/>
      <c r="L183" s="204"/>
      <c r="M183" s="205"/>
      <c r="N183" s="206"/>
      <c r="O183" s="206"/>
      <c r="P183" s="206"/>
      <c r="Q183" s="206"/>
      <c r="R183" s="206"/>
      <c r="S183" s="206"/>
      <c r="T183" s="207"/>
      <c r="AT183" s="208" t="s">
        <v>188</v>
      </c>
      <c r="AU183" s="208" t="s">
        <v>88</v>
      </c>
      <c r="AV183" s="13" t="s">
        <v>88</v>
      </c>
      <c r="AW183" s="13" t="s">
        <v>33</v>
      </c>
      <c r="AX183" s="13" t="s">
        <v>72</v>
      </c>
      <c r="AY183" s="208" t="s">
        <v>169</v>
      </c>
    </row>
    <row r="184" spans="1:65" s="14" customFormat="1" ht="11.25">
      <c r="B184" s="209"/>
      <c r="C184" s="210"/>
      <c r="D184" s="193" t="s">
        <v>188</v>
      </c>
      <c r="E184" s="211" t="s">
        <v>19</v>
      </c>
      <c r="F184" s="212" t="s">
        <v>191</v>
      </c>
      <c r="G184" s="210"/>
      <c r="H184" s="213">
        <v>29</v>
      </c>
      <c r="I184" s="214"/>
      <c r="J184" s="210"/>
      <c r="K184" s="210"/>
      <c r="L184" s="215"/>
      <c r="M184" s="216"/>
      <c r="N184" s="217"/>
      <c r="O184" s="217"/>
      <c r="P184" s="217"/>
      <c r="Q184" s="217"/>
      <c r="R184" s="217"/>
      <c r="S184" s="217"/>
      <c r="T184" s="218"/>
      <c r="AT184" s="219" t="s">
        <v>188</v>
      </c>
      <c r="AU184" s="219" t="s">
        <v>88</v>
      </c>
      <c r="AV184" s="14" t="s">
        <v>176</v>
      </c>
      <c r="AW184" s="14" t="s">
        <v>33</v>
      </c>
      <c r="AX184" s="14" t="s">
        <v>80</v>
      </c>
      <c r="AY184" s="219" t="s">
        <v>169</v>
      </c>
    </row>
    <row r="185" spans="1:65" s="2" customFormat="1" ht="24.2" customHeight="1">
      <c r="A185" s="36"/>
      <c r="B185" s="37"/>
      <c r="C185" s="180" t="s">
        <v>288</v>
      </c>
      <c r="D185" s="180" t="s">
        <v>171</v>
      </c>
      <c r="E185" s="181" t="s">
        <v>4086</v>
      </c>
      <c r="F185" s="182" t="s">
        <v>4087</v>
      </c>
      <c r="G185" s="183" t="s">
        <v>174</v>
      </c>
      <c r="H185" s="184">
        <v>4</v>
      </c>
      <c r="I185" s="185"/>
      <c r="J185" s="186">
        <f>ROUND(I185*H185,2)</f>
        <v>0</v>
      </c>
      <c r="K185" s="182" t="s">
        <v>2211</v>
      </c>
      <c r="L185" s="41"/>
      <c r="M185" s="187" t="s">
        <v>19</v>
      </c>
      <c r="N185" s="188" t="s">
        <v>44</v>
      </c>
      <c r="O185" s="66"/>
      <c r="P185" s="189">
        <f>O185*H185</f>
        <v>0</v>
      </c>
      <c r="Q185" s="189">
        <v>0</v>
      </c>
      <c r="R185" s="189">
        <f>Q185*H185</f>
        <v>0</v>
      </c>
      <c r="S185" s="189">
        <v>0</v>
      </c>
      <c r="T185" s="190">
        <f>S185*H185</f>
        <v>0</v>
      </c>
      <c r="U185" s="36"/>
      <c r="V185" s="36"/>
      <c r="W185" s="36"/>
      <c r="X185" s="36"/>
      <c r="Y185" s="36"/>
      <c r="Z185" s="36"/>
      <c r="AA185" s="36"/>
      <c r="AB185" s="36"/>
      <c r="AC185" s="36"/>
      <c r="AD185" s="36"/>
      <c r="AE185" s="36"/>
      <c r="AR185" s="191" t="s">
        <v>176</v>
      </c>
      <c r="AT185" s="191" t="s">
        <v>171</v>
      </c>
      <c r="AU185" s="191" t="s">
        <v>88</v>
      </c>
      <c r="AY185" s="19" t="s">
        <v>169</v>
      </c>
      <c r="BE185" s="192">
        <f>IF(N185="základní",J185,0)</f>
        <v>0</v>
      </c>
      <c r="BF185" s="192">
        <f>IF(N185="snížená",J185,0)</f>
        <v>0</v>
      </c>
      <c r="BG185" s="192">
        <f>IF(N185="zákl. přenesená",J185,0)</f>
        <v>0</v>
      </c>
      <c r="BH185" s="192">
        <f>IF(N185="sníž. přenesená",J185,0)</f>
        <v>0</v>
      </c>
      <c r="BI185" s="192">
        <f>IF(N185="nulová",J185,0)</f>
        <v>0</v>
      </c>
      <c r="BJ185" s="19" t="s">
        <v>88</v>
      </c>
      <c r="BK185" s="192">
        <f>ROUND(I185*H185,2)</f>
        <v>0</v>
      </c>
      <c r="BL185" s="19" t="s">
        <v>176</v>
      </c>
      <c r="BM185" s="191" t="s">
        <v>675</v>
      </c>
    </row>
    <row r="186" spans="1:65" s="2" customFormat="1" ht="19.5">
      <c r="A186" s="36"/>
      <c r="B186" s="37"/>
      <c r="C186" s="38"/>
      <c r="D186" s="193" t="s">
        <v>2212</v>
      </c>
      <c r="E186" s="38"/>
      <c r="F186" s="194" t="s">
        <v>4032</v>
      </c>
      <c r="G186" s="38"/>
      <c r="H186" s="38"/>
      <c r="I186" s="195"/>
      <c r="J186" s="38"/>
      <c r="K186" s="38"/>
      <c r="L186" s="41"/>
      <c r="M186" s="196"/>
      <c r="N186" s="197"/>
      <c r="O186" s="66"/>
      <c r="P186" s="66"/>
      <c r="Q186" s="66"/>
      <c r="R186" s="66"/>
      <c r="S186" s="66"/>
      <c r="T186" s="67"/>
      <c r="U186" s="36"/>
      <c r="V186" s="36"/>
      <c r="W186" s="36"/>
      <c r="X186" s="36"/>
      <c r="Y186" s="36"/>
      <c r="Z186" s="36"/>
      <c r="AA186" s="36"/>
      <c r="AB186" s="36"/>
      <c r="AC186" s="36"/>
      <c r="AD186" s="36"/>
      <c r="AE186" s="36"/>
      <c r="AT186" s="19" t="s">
        <v>2212</v>
      </c>
      <c r="AU186" s="19" t="s">
        <v>88</v>
      </c>
    </row>
    <row r="187" spans="1:65" s="13" customFormat="1" ht="11.25">
      <c r="B187" s="198"/>
      <c r="C187" s="199"/>
      <c r="D187" s="193" t="s">
        <v>188</v>
      </c>
      <c r="E187" s="200" t="s">
        <v>19</v>
      </c>
      <c r="F187" s="201" t="s">
        <v>4088</v>
      </c>
      <c r="G187" s="199"/>
      <c r="H187" s="202">
        <v>4</v>
      </c>
      <c r="I187" s="203"/>
      <c r="J187" s="199"/>
      <c r="K187" s="199"/>
      <c r="L187" s="204"/>
      <c r="M187" s="205"/>
      <c r="N187" s="206"/>
      <c r="O187" s="206"/>
      <c r="P187" s="206"/>
      <c r="Q187" s="206"/>
      <c r="R187" s="206"/>
      <c r="S187" s="206"/>
      <c r="T187" s="207"/>
      <c r="AT187" s="208" t="s">
        <v>188</v>
      </c>
      <c r="AU187" s="208" t="s">
        <v>88</v>
      </c>
      <c r="AV187" s="13" t="s">
        <v>88</v>
      </c>
      <c r="AW187" s="13" t="s">
        <v>33</v>
      </c>
      <c r="AX187" s="13" t="s">
        <v>72</v>
      </c>
      <c r="AY187" s="208" t="s">
        <v>169</v>
      </c>
    </row>
    <row r="188" spans="1:65" s="14" customFormat="1" ht="11.25">
      <c r="B188" s="209"/>
      <c r="C188" s="210"/>
      <c r="D188" s="193" t="s">
        <v>188</v>
      </c>
      <c r="E188" s="211" t="s">
        <v>19</v>
      </c>
      <c r="F188" s="212" t="s">
        <v>191</v>
      </c>
      <c r="G188" s="210"/>
      <c r="H188" s="213">
        <v>4</v>
      </c>
      <c r="I188" s="214"/>
      <c r="J188" s="210"/>
      <c r="K188" s="210"/>
      <c r="L188" s="215"/>
      <c r="M188" s="216"/>
      <c r="N188" s="217"/>
      <c r="O188" s="217"/>
      <c r="P188" s="217"/>
      <c r="Q188" s="217"/>
      <c r="R188" s="217"/>
      <c r="S188" s="217"/>
      <c r="T188" s="218"/>
      <c r="AT188" s="219" t="s">
        <v>188</v>
      </c>
      <c r="AU188" s="219" t="s">
        <v>88</v>
      </c>
      <c r="AV188" s="14" t="s">
        <v>176</v>
      </c>
      <c r="AW188" s="14" t="s">
        <v>33</v>
      </c>
      <c r="AX188" s="14" t="s">
        <v>80</v>
      </c>
      <c r="AY188" s="219" t="s">
        <v>169</v>
      </c>
    </row>
    <row r="189" spans="1:65" s="2" customFormat="1" ht="37.9" customHeight="1">
      <c r="A189" s="36"/>
      <c r="B189" s="37"/>
      <c r="C189" s="180" t="s">
        <v>292</v>
      </c>
      <c r="D189" s="180" t="s">
        <v>171</v>
      </c>
      <c r="E189" s="181" t="s">
        <v>4089</v>
      </c>
      <c r="F189" s="182" t="s">
        <v>4090</v>
      </c>
      <c r="G189" s="183" t="s">
        <v>174</v>
      </c>
      <c r="H189" s="184">
        <v>3</v>
      </c>
      <c r="I189" s="185"/>
      <c r="J189" s="186">
        <f>ROUND(I189*H189,2)</f>
        <v>0</v>
      </c>
      <c r="K189" s="182" t="s">
        <v>2211</v>
      </c>
      <c r="L189" s="41"/>
      <c r="M189" s="187" t="s">
        <v>19</v>
      </c>
      <c r="N189" s="188" t="s">
        <v>44</v>
      </c>
      <c r="O189" s="66"/>
      <c r="P189" s="189">
        <f>O189*H189</f>
        <v>0</v>
      </c>
      <c r="Q189" s="189">
        <v>0</v>
      </c>
      <c r="R189" s="189">
        <f>Q189*H189</f>
        <v>0</v>
      </c>
      <c r="S189" s="189">
        <v>0</v>
      </c>
      <c r="T189" s="190">
        <f>S189*H189</f>
        <v>0</v>
      </c>
      <c r="U189" s="36"/>
      <c r="V189" s="36"/>
      <c r="W189" s="36"/>
      <c r="X189" s="36"/>
      <c r="Y189" s="36"/>
      <c r="Z189" s="36"/>
      <c r="AA189" s="36"/>
      <c r="AB189" s="36"/>
      <c r="AC189" s="36"/>
      <c r="AD189" s="36"/>
      <c r="AE189" s="36"/>
      <c r="AR189" s="191" t="s">
        <v>176</v>
      </c>
      <c r="AT189" s="191" t="s">
        <v>171</v>
      </c>
      <c r="AU189" s="191" t="s">
        <v>88</v>
      </c>
      <c r="AY189" s="19" t="s">
        <v>169</v>
      </c>
      <c r="BE189" s="192">
        <f>IF(N189="základní",J189,0)</f>
        <v>0</v>
      </c>
      <c r="BF189" s="192">
        <f>IF(N189="snížená",J189,0)</f>
        <v>0</v>
      </c>
      <c r="BG189" s="192">
        <f>IF(N189="zákl. přenesená",J189,0)</f>
        <v>0</v>
      </c>
      <c r="BH189" s="192">
        <f>IF(N189="sníž. přenesená",J189,0)</f>
        <v>0</v>
      </c>
      <c r="BI189" s="192">
        <f>IF(N189="nulová",J189,0)</f>
        <v>0</v>
      </c>
      <c r="BJ189" s="19" t="s">
        <v>88</v>
      </c>
      <c r="BK189" s="192">
        <f>ROUND(I189*H189,2)</f>
        <v>0</v>
      </c>
      <c r="BL189" s="19" t="s">
        <v>176</v>
      </c>
      <c r="BM189" s="191" t="s">
        <v>687</v>
      </c>
    </row>
    <row r="190" spans="1:65" s="2" customFormat="1" ht="19.5">
      <c r="A190" s="36"/>
      <c r="B190" s="37"/>
      <c r="C190" s="38"/>
      <c r="D190" s="193" t="s">
        <v>2212</v>
      </c>
      <c r="E190" s="38"/>
      <c r="F190" s="194" t="s">
        <v>4032</v>
      </c>
      <c r="G190" s="38"/>
      <c r="H190" s="38"/>
      <c r="I190" s="195"/>
      <c r="J190" s="38"/>
      <c r="K190" s="38"/>
      <c r="L190" s="41"/>
      <c r="M190" s="196"/>
      <c r="N190" s="197"/>
      <c r="O190" s="66"/>
      <c r="P190" s="66"/>
      <c r="Q190" s="66"/>
      <c r="R190" s="66"/>
      <c r="S190" s="66"/>
      <c r="T190" s="67"/>
      <c r="U190" s="36"/>
      <c r="V190" s="36"/>
      <c r="W190" s="36"/>
      <c r="X190" s="36"/>
      <c r="Y190" s="36"/>
      <c r="Z190" s="36"/>
      <c r="AA190" s="36"/>
      <c r="AB190" s="36"/>
      <c r="AC190" s="36"/>
      <c r="AD190" s="36"/>
      <c r="AE190" s="36"/>
      <c r="AT190" s="19" t="s">
        <v>2212</v>
      </c>
      <c r="AU190" s="19" t="s">
        <v>88</v>
      </c>
    </row>
    <row r="191" spans="1:65" s="13" customFormat="1" ht="11.25">
      <c r="B191" s="198"/>
      <c r="C191" s="199"/>
      <c r="D191" s="193" t="s">
        <v>188</v>
      </c>
      <c r="E191" s="200" t="s">
        <v>19</v>
      </c>
      <c r="F191" s="201" t="s">
        <v>107</v>
      </c>
      <c r="G191" s="199"/>
      <c r="H191" s="202">
        <v>3</v>
      </c>
      <c r="I191" s="203"/>
      <c r="J191" s="199"/>
      <c r="K191" s="199"/>
      <c r="L191" s="204"/>
      <c r="M191" s="205"/>
      <c r="N191" s="206"/>
      <c r="O191" s="206"/>
      <c r="P191" s="206"/>
      <c r="Q191" s="206"/>
      <c r="R191" s="206"/>
      <c r="S191" s="206"/>
      <c r="T191" s="207"/>
      <c r="AT191" s="208" t="s">
        <v>188</v>
      </c>
      <c r="AU191" s="208" t="s">
        <v>88</v>
      </c>
      <c r="AV191" s="13" t="s">
        <v>88</v>
      </c>
      <c r="AW191" s="13" t="s">
        <v>33</v>
      </c>
      <c r="AX191" s="13" t="s">
        <v>72</v>
      </c>
      <c r="AY191" s="208" t="s">
        <v>169</v>
      </c>
    </row>
    <row r="192" spans="1:65" s="14" customFormat="1" ht="11.25">
      <c r="B192" s="209"/>
      <c r="C192" s="210"/>
      <c r="D192" s="193" t="s">
        <v>188</v>
      </c>
      <c r="E192" s="211" t="s">
        <v>19</v>
      </c>
      <c r="F192" s="212" t="s">
        <v>191</v>
      </c>
      <c r="G192" s="210"/>
      <c r="H192" s="213">
        <v>3</v>
      </c>
      <c r="I192" s="214"/>
      <c r="J192" s="210"/>
      <c r="K192" s="210"/>
      <c r="L192" s="215"/>
      <c r="M192" s="216"/>
      <c r="N192" s="217"/>
      <c r="O192" s="217"/>
      <c r="P192" s="217"/>
      <c r="Q192" s="217"/>
      <c r="R192" s="217"/>
      <c r="S192" s="217"/>
      <c r="T192" s="218"/>
      <c r="AT192" s="219" t="s">
        <v>188</v>
      </c>
      <c r="AU192" s="219" t="s">
        <v>88</v>
      </c>
      <c r="AV192" s="14" t="s">
        <v>176</v>
      </c>
      <c r="AW192" s="14" t="s">
        <v>33</v>
      </c>
      <c r="AX192" s="14" t="s">
        <v>80</v>
      </c>
      <c r="AY192" s="219" t="s">
        <v>169</v>
      </c>
    </row>
    <row r="193" spans="1:65" s="2" customFormat="1" ht="37.9" customHeight="1">
      <c r="A193" s="36"/>
      <c r="B193" s="37"/>
      <c r="C193" s="180" t="s">
        <v>296</v>
      </c>
      <c r="D193" s="180" t="s">
        <v>171</v>
      </c>
      <c r="E193" s="181" t="s">
        <v>4091</v>
      </c>
      <c r="F193" s="182" t="s">
        <v>4092</v>
      </c>
      <c r="G193" s="183" t="s">
        <v>174</v>
      </c>
      <c r="H193" s="184">
        <v>5</v>
      </c>
      <c r="I193" s="185"/>
      <c r="J193" s="186">
        <f>ROUND(I193*H193,2)</f>
        <v>0</v>
      </c>
      <c r="K193" s="182" t="s">
        <v>2211</v>
      </c>
      <c r="L193" s="41"/>
      <c r="M193" s="187" t="s">
        <v>19</v>
      </c>
      <c r="N193" s="188" t="s">
        <v>44</v>
      </c>
      <c r="O193" s="66"/>
      <c r="P193" s="189">
        <f>O193*H193</f>
        <v>0</v>
      </c>
      <c r="Q193" s="189">
        <v>0</v>
      </c>
      <c r="R193" s="189">
        <f>Q193*H193</f>
        <v>0</v>
      </c>
      <c r="S193" s="189">
        <v>0</v>
      </c>
      <c r="T193" s="190">
        <f>S193*H193</f>
        <v>0</v>
      </c>
      <c r="U193" s="36"/>
      <c r="V193" s="36"/>
      <c r="W193" s="36"/>
      <c r="X193" s="36"/>
      <c r="Y193" s="36"/>
      <c r="Z193" s="36"/>
      <c r="AA193" s="36"/>
      <c r="AB193" s="36"/>
      <c r="AC193" s="36"/>
      <c r="AD193" s="36"/>
      <c r="AE193" s="36"/>
      <c r="AR193" s="191" t="s">
        <v>176</v>
      </c>
      <c r="AT193" s="191" t="s">
        <v>171</v>
      </c>
      <c r="AU193" s="191" t="s">
        <v>88</v>
      </c>
      <c r="AY193" s="19" t="s">
        <v>169</v>
      </c>
      <c r="BE193" s="192">
        <f>IF(N193="základní",J193,0)</f>
        <v>0</v>
      </c>
      <c r="BF193" s="192">
        <f>IF(N193="snížená",J193,0)</f>
        <v>0</v>
      </c>
      <c r="BG193" s="192">
        <f>IF(N193="zákl. přenesená",J193,0)</f>
        <v>0</v>
      </c>
      <c r="BH193" s="192">
        <f>IF(N193="sníž. přenesená",J193,0)</f>
        <v>0</v>
      </c>
      <c r="BI193" s="192">
        <f>IF(N193="nulová",J193,0)</f>
        <v>0</v>
      </c>
      <c r="BJ193" s="19" t="s">
        <v>88</v>
      </c>
      <c r="BK193" s="192">
        <f>ROUND(I193*H193,2)</f>
        <v>0</v>
      </c>
      <c r="BL193" s="19" t="s">
        <v>176</v>
      </c>
      <c r="BM193" s="191" t="s">
        <v>695</v>
      </c>
    </row>
    <row r="194" spans="1:65" s="2" customFormat="1" ht="19.5">
      <c r="A194" s="36"/>
      <c r="B194" s="37"/>
      <c r="C194" s="38"/>
      <c r="D194" s="193" t="s">
        <v>2212</v>
      </c>
      <c r="E194" s="38"/>
      <c r="F194" s="194" t="s">
        <v>4032</v>
      </c>
      <c r="G194" s="38"/>
      <c r="H194" s="38"/>
      <c r="I194" s="195"/>
      <c r="J194" s="38"/>
      <c r="K194" s="38"/>
      <c r="L194" s="41"/>
      <c r="M194" s="196"/>
      <c r="N194" s="197"/>
      <c r="O194" s="66"/>
      <c r="P194" s="66"/>
      <c r="Q194" s="66"/>
      <c r="R194" s="66"/>
      <c r="S194" s="66"/>
      <c r="T194" s="67"/>
      <c r="U194" s="36"/>
      <c r="V194" s="36"/>
      <c r="W194" s="36"/>
      <c r="X194" s="36"/>
      <c r="Y194" s="36"/>
      <c r="Z194" s="36"/>
      <c r="AA194" s="36"/>
      <c r="AB194" s="36"/>
      <c r="AC194" s="36"/>
      <c r="AD194" s="36"/>
      <c r="AE194" s="36"/>
      <c r="AT194" s="19" t="s">
        <v>2212</v>
      </c>
      <c r="AU194" s="19" t="s">
        <v>88</v>
      </c>
    </row>
    <row r="195" spans="1:65" s="13" customFormat="1" ht="11.25">
      <c r="B195" s="198"/>
      <c r="C195" s="199"/>
      <c r="D195" s="193" t="s">
        <v>188</v>
      </c>
      <c r="E195" s="200" t="s">
        <v>19</v>
      </c>
      <c r="F195" s="201" t="s">
        <v>196</v>
      </c>
      <c r="G195" s="199"/>
      <c r="H195" s="202">
        <v>5</v>
      </c>
      <c r="I195" s="203"/>
      <c r="J195" s="199"/>
      <c r="K195" s="199"/>
      <c r="L195" s="204"/>
      <c r="M195" s="205"/>
      <c r="N195" s="206"/>
      <c r="O195" s="206"/>
      <c r="P195" s="206"/>
      <c r="Q195" s="206"/>
      <c r="R195" s="206"/>
      <c r="S195" s="206"/>
      <c r="T195" s="207"/>
      <c r="AT195" s="208" t="s">
        <v>188</v>
      </c>
      <c r="AU195" s="208" t="s">
        <v>88</v>
      </c>
      <c r="AV195" s="13" t="s">
        <v>88</v>
      </c>
      <c r="AW195" s="13" t="s">
        <v>33</v>
      </c>
      <c r="AX195" s="13" t="s">
        <v>72</v>
      </c>
      <c r="AY195" s="208" t="s">
        <v>169</v>
      </c>
    </row>
    <row r="196" spans="1:65" s="14" customFormat="1" ht="11.25">
      <c r="B196" s="209"/>
      <c r="C196" s="210"/>
      <c r="D196" s="193" t="s">
        <v>188</v>
      </c>
      <c r="E196" s="211" t="s">
        <v>19</v>
      </c>
      <c r="F196" s="212" t="s">
        <v>191</v>
      </c>
      <c r="G196" s="210"/>
      <c r="H196" s="213">
        <v>5</v>
      </c>
      <c r="I196" s="214"/>
      <c r="J196" s="210"/>
      <c r="K196" s="210"/>
      <c r="L196" s="215"/>
      <c r="M196" s="216"/>
      <c r="N196" s="217"/>
      <c r="O196" s="217"/>
      <c r="P196" s="217"/>
      <c r="Q196" s="217"/>
      <c r="R196" s="217"/>
      <c r="S196" s="217"/>
      <c r="T196" s="218"/>
      <c r="AT196" s="219" t="s">
        <v>188</v>
      </c>
      <c r="AU196" s="219" t="s">
        <v>88</v>
      </c>
      <c r="AV196" s="14" t="s">
        <v>176</v>
      </c>
      <c r="AW196" s="14" t="s">
        <v>33</v>
      </c>
      <c r="AX196" s="14" t="s">
        <v>80</v>
      </c>
      <c r="AY196" s="219" t="s">
        <v>169</v>
      </c>
    </row>
    <row r="197" spans="1:65" s="2" customFormat="1" ht="37.9" customHeight="1">
      <c r="A197" s="36"/>
      <c r="B197" s="37"/>
      <c r="C197" s="180" t="s">
        <v>301</v>
      </c>
      <c r="D197" s="180" t="s">
        <v>171</v>
      </c>
      <c r="E197" s="181" t="s">
        <v>4093</v>
      </c>
      <c r="F197" s="182" t="s">
        <v>4094</v>
      </c>
      <c r="G197" s="183" t="s">
        <v>174</v>
      </c>
      <c r="H197" s="184">
        <v>10</v>
      </c>
      <c r="I197" s="185"/>
      <c r="J197" s="186">
        <f>ROUND(I197*H197,2)</f>
        <v>0</v>
      </c>
      <c r="K197" s="182" t="s">
        <v>2211</v>
      </c>
      <c r="L197" s="41"/>
      <c r="M197" s="187" t="s">
        <v>19</v>
      </c>
      <c r="N197" s="188" t="s">
        <v>44</v>
      </c>
      <c r="O197" s="66"/>
      <c r="P197" s="189">
        <f>O197*H197</f>
        <v>0</v>
      </c>
      <c r="Q197" s="189">
        <v>0</v>
      </c>
      <c r="R197" s="189">
        <f>Q197*H197</f>
        <v>0</v>
      </c>
      <c r="S197" s="189">
        <v>0</v>
      </c>
      <c r="T197" s="190">
        <f>S197*H197</f>
        <v>0</v>
      </c>
      <c r="U197" s="36"/>
      <c r="V197" s="36"/>
      <c r="W197" s="36"/>
      <c r="X197" s="36"/>
      <c r="Y197" s="36"/>
      <c r="Z197" s="36"/>
      <c r="AA197" s="36"/>
      <c r="AB197" s="36"/>
      <c r="AC197" s="36"/>
      <c r="AD197" s="36"/>
      <c r="AE197" s="36"/>
      <c r="AR197" s="191" t="s">
        <v>176</v>
      </c>
      <c r="AT197" s="191" t="s">
        <v>171</v>
      </c>
      <c r="AU197" s="191" t="s">
        <v>88</v>
      </c>
      <c r="AY197" s="19" t="s">
        <v>169</v>
      </c>
      <c r="BE197" s="192">
        <f>IF(N197="základní",J197,0)</f>
        <v>0</v>
      </c>
      <c r="BF197" s="192">
        <f>IF(N197="snížená",J197,0)</f>
        <v>0</v>
      </c>
      <c r="BG197" s="192">
        <f>IF(N197="zákl. přenesená",J197,0)</f>
        <v>0</v>
      </c>
      <c r="BH197" s="192">
        <f>IF(N197="sníž. přenesená",J197,0)</f>
        <v>0</v>
      </c>
      <c r="BI197" s="192">
        <f>IF(N197="nulová",J197,0)</f>
        <v>0</v>
      </c>
      <c r="BJ197" s="19" t="s">
        <v>88</v>
      </c>
      <c r="BK197" s="192">
        <f>ROUND(I197*H197,2)</f>
        <v>0</v>
      </c>
      <c r="BL197" s="19" t="s">
        <v>176</v>
      </c>
      <c r="BM197" s="191" t="s">
        <v>704</v>
      </c>
    </row>
    <row r="198" spans="1:65" s="2" customFormat="1" ht="19.5">
      <c r="A198" s="36"/>
      <c r="B198" s="37"/>
      <c r="C198" s="38"/>
      <c r="D198" s="193" t="s">
        <v>2212</v>
      </c>
      <c r="E198" s="38"/>
      <c r="F198" s="194" t="s">
        <v>4032</v>
      </c>
      <c r="G198" s="38"/>
      <c r="H198" s="38"/>
      <c r="I198" s="195"/>
      <c r="J198" s="38"/>
      <c r="K198" s="38"/>
      <c r="L198" s="41"/>
      <c r="M198" s="196"/>
      <c r="N198" s="197"/>
      <c r="O198" s="66"/>
      <c r="P198" s="66"/>
      <c r="Q198" s="66"/>
      <c r="R198" s="66"/>
      <c r="S198" s="66"/>
      <c r="T198" s="67"/>
      <c r="U198" s="36"/>
      <c r="V198" s="36"/>
      <c r="W198" s="36"/>
      <c r="X198" s="36"/>
      <c r="Y198" s="36"/>
      <c r="Z198" s="36"/>
      <c r="AA198" s="36"/>
      <c r="AB198" s="36"/>
      <c r="AC198" s="36"/>
      <c r="AD198" s="36"/>
      <c r="AE198" s="36"/>
      <c r="AT198" s="19" t="s">
        <v>2212</v>
      </c>
      <c r="AU198" s="19" t="s">
        <v>88</v>
      </c>
    </row>
    <row r="199" spans="1:65" s="13" customFormat="1" ht="11.25">
      <c r="B199" s="198"/>
      <c r="C199" s="199"/>
      <c r="D199" s="193" t="s">
        <v>188</v>
      </c>
      <c r="E199" s="200" t="s">
        <v>19</v>
      </c>
      <c r="F199" s="201" t="s">
        <v>4095</v>
      </c>
      <c r="G199" s="199"/>
      <c r="H199" s="202">
        <v>10</v>
      </c>
      <c r="I199" s="203"/>
      <c r="J199" s="199"/>
      <c r="K199" s="199"/>
      <c r="L199" s="204"/>
      <c r="M199" s="205"/>
      <c r="N199" s="206"/>
      <c r="O199" s="206"/>
      <c r="P199" s="206"/>
      <c r="Q199" s="206"/>
      <c r="R199" s="206"/>
      <c r="S199" s="206"/>
      <c r="T199" s="207"/>
      <c r="AT199" s="208" t="s">
        <v>188</v>
      </c>
      <c r="AU199" s="208" t="s">
        <v>88</v>
      </c>
      <c r="AV199" s="13" t="s">
        <v>88</v>
      </c>
      <c r="AW199" s="13" t="s">
        <v>33</v>
      </c>
      <c r="AX199" s="13" t="s">
        <v>72</v>
      </c>
      <c r="AY199" s="208" t="s">
        <v>169</v>
      </c>
    </row>
    <row r="200" spans="1:65" s="14" customFormat="1" ht="11.25">
      <c r="B200" s="209"/>
      <c r="C200" s="210"/>
      <c r="D200" s="193" t="s">
        <v>188</v>
      </c>
      <c r="E200" s="211" t="s">
        <v>19</v>
      </c>
      <c r="F200" s="212" t="s">
        <v>191</v>
      </c>
      <c r="G200" s="210"/>
      <c r="H200" s="213">
        <v>10</v>
      </c>
      <c r="I200" s="214"/>
      <c r="J200" s="210"/>
      <c r="K200" s="210"/>
      <c r="L200" s="215"/>
      <c r="M200" s="216"/>
      <c r="N200" s="217"/>
      <c r="O200" s="217"/>
      <c r="P200" s="217"/>
      <c r="Q200" s="217"/>
      <c r="R200" s="217"/>
      <c r="S200" s="217"/>
      <c r="T200" s="218"/>
      <c r="AT200" s="219" t="s">
        <v>188</v>
      </c>
      <c r="AU200" s="219" t="s">
        <v>88</v>
      </c>
      <c r="AV200" s="14" t="s">
        <v>176</v>
      </c>
      <c r="AW200" s="14" t="s">
        <v>33</v>
      </c>
      <c r="AX200" s="14" t="s">
        <v>80</v>
      </c>
      <c r="AY200" s="219" t="s">
        <v>169</v>
      </c>
    </row>
    <row r="201" spans="1:65" s="2" customFormat="1" ht="37.9" customHeight="1">
      <c r="A201" s="36"/>
      <c r="B201" s="37"/>
      <c r="C201" s="180" t="s">
        <v>308</v>
      </c>
      <c r="D201" s="180" t="s">
        <v>171</v>
      </c>
      <c r="E201" s="181" t="s">
        <v>4096</v>
      </c>
      <c r="F201" s="182" t="s">
        <v>4097</v>
      </c>
      <c r="G201" s="183" t="s">
        <v>174</v>
      </c>
      <c r="H201" s="184">
        <v>8</v>
      </c>
      <c r="I201" s="185"/>
      <c r="J201" s="186">
        <f>ROUND(I201*H201,2)</f>
        <v>0</v>
      </c>
      <c r="K201" s="182" t="s">
        <v>2211</v>
      </c>
      <c r="L201" s="41"/>
      <c r="M201" s="187" t="s">
        <v>19</v>
      </c>
      <c r="N201" s="188" t="s">
        <v>44</v>
      </c>
      <c r="O201" s="66"/>
      <c r="P201" s="189">
        <f>O201*H201</f>
        <v>0</v>
      </c>
      <c r="Q201" s="189">
        <v>0</v>
      </c>
      <c r="R201" s="189">
        <f>Q201*H201</f>
        <v>0</v>
      </c>
      <c r="S201" s="189">
        <v>0</v>
      </c>
      <c r="T201" s="190">
        <f>S201*H201</f>
        <v>0</v>
      </c>
      <c r="U201" s="36"/>
      <c r="V201" s="36"/>
      <c r="W201" s="36"/>
      <c r="X201" s="36"/>
      <c r="Y201" s="36"/>
      <c r="Z201" s="36"/>
      <c r="AA201" s="36"/>
      <c r="AB201" s="36"/>
      <c r="AC201" s="36"/>
      <c r="AD201" s="36"/>
      <c r="AE201" s="36"/>
      <c r="AR201" s="191" t="s">
        <v>176</v>
      </c>
      <c r="AT201" s="191" t="s">
        <v>171</v>
      </c>
      <c r="AU201" s="191" t="s">
        <v>88</v>
      </c>
      <c r="AY201" s="19" t="s">
        <v>169</v>
      </c>
      <c r="BE201" s="192">
        <f>IF(N201="základní",J201,0)</f>
        <v>0</v>
      </c>
      <c r="BF201" s="192">
        <f>IF(N201="snížená",J201,0)</f>
        <v>0</v>
      </c>
      <c r="BG201" s="192">
        <f>IF(N201="zákl. přenesená",J201,0)</f>
        <v>0</v>
      </c>
      <c r="BH201" s="192">
        <f>IF(N201="sníž. přenesená",J201,0)</f>
        <v>0</v>
      </c>
      <c r="BI201" s="192">
        <f>IF(N201="nulová",J201,0)</f>
        <v>0</v>
      </c>
      <c r="BJ201" s="19" t="s">
        <v>88</v>
      </c>
      <c r="BK201" s="192">
        <f>ROUND(I201*H201,2)</f>
        <v>0</v>
      </c>
      <c r="BL201" s="19" t="s">
        <v>176</v>
      </c>
      <c r="BM201" s="191" t="s">
        <v>717</v>
      </c>
    </row>
    <row r="202" spans="1:65" s="2" customFormat="1" ht="19.5">
      <c r="A202" s="36"/>
      <c r="B202" s="37"/>
      <c r="C202" s="38"/>
      <c r="D202" s="193" t="s">
        <v>2212</v>
      </c>
      <c r="E202" s="38"/>
      <c r="F202" s="194" t="s">
        <v>4032</v>
      </c>
      <c r="G202" s="38"/>
      <c r="H202" s="38"/>
      <c r="I202" s="195"/>
      <c r="J202" s="38"/>
      <c r="K202" s="38"/>
      <c r="L202" s="41"/>
      <c r="M202" s="196"/>
      <c r="N202" s="197"/>
      <c r="O202" s="66"/>
      <c r="P202" s="66"/>
      <c r="Q202" s="66"/>
      <c r="R202" s="66"/>
      <c r="S202" s="66"/>
      <c r="T202" s="67"/>
      <c r="U202" s="36"/>
      <c r="V202" s="36"/>
      <c r="W202" s="36"/>
      <c r="X202" s="36"/>
      <c r="Y202" s="36"/>
      <c r="Z202" s="36"/>
      <c r="AA202" s="36"/>
      <c r="AB202" s="36"/>
      <c r="AC202" s="36"/>
      <c r="AD202" s="36"/>
      <c r="AE202" s="36"/>
      <c r="AT202" s="19" t="s">
        <v>2212</v>
      </c>
      <c r="AU202" s="19" t="s">
        <v>88</v>
      </c>
    </row>
    <row r="203" spans="1:65" s="13" customFormat="1" ht="11.25">
      <c r="B203" s="198"/>
      <c r="C203" s="199"/>
      <c r="D203" s="193" t="s">
        <v>188</v>
      </c>
      <c r="E203" s="200" t="s">
        <v>19</v>
      </c>
      <c r="F203" s="201" t="s">
        <v>209</v>
      </c>
      <c r="G203" s="199"/>
      <c r="H203" s="202">
        <v>8</v>
      </c>
      <c r="I203" s="203"/>
      <c r="J203" s="199"/>
      <c r="K203" s="199"/>
      <c r="L203" s="204"/>
      <c r="M203" s="205"/>
      <c r="N203" s="206"/>
      <c r="O203" s="206"/>
      <c r="P203" s="206"/>
      <c r="Q203" s="206"/>
      <c r="R203" s="206"/>
      <c r="S203" s="206"/>
      <c r="T203" s="207"/>
      <c r="AT203" s="208" t="s">
        <v>188</v>
      </c>
      <c r="AU203" s="208" t="s">
        <v>88</v>
      </c>
      <c r="AV203" s="13" t="s">
        <v>88</v>
      </c>
      <c r="AW203" s="13" t="s">
        <v>33</v>
      </c>
      <c r="AX203" s="13" t="s">
        <v>72</v>
      </c>
      <c r="AY203" s="208" t="s">
        <v>169</v>
      </c>
    </row>
    <row r="204" spans="1:65" s="14" customFormat="1" ht="11.25">
      <c r="B204" s="209"/>
      <c r="C204" s="210"/>
      <c r="D204" s="193" t="s">
        <v>188</v>
      </c>
      <c r="E204" s="211" t="s">
        <v>19</v>
      </c>
      <c r="F204" s="212" t="s">
        <v>191</v>
      </c>
      <c r="G204" s="210"/>
      <c r="H204" s="213">
        <v>8</v>
      </c>
      <c r="I204" s="214"/>
      <c r="J204" s="210"/>
      <c r="K204" s="210"/>
      <c r="L204" s="215"/>
      <c r="M204" s="216"/>
      <c r="N204" s="217"/>
      <c r="O204" s="217"/>
      <c r="P204" s="217"/>
      <c r="Q204" s="217"/>
      <c r="R204" s="217"/>
      <c r="S204" s="217"/>
      <c r="T204" s="218"/>
      <c r="AT204" s="219" t="s">
        <v>188</v>
      </c>
      <c r="AU204" s="219" t="s">
        <v>88</v>
      </c>
      <c r="AV204" s="14" t="s">
        <v>176</v>
      </c>
      <c r="AW204" s="14" t="s">
        <v>33</v>
      </c>
      <c r="AX204" s="14" t="s">
        <v>80</v>
      </c>
      <c r="AY204" s="219" t="s">
        <v>169</v>
      </c>
    </row>
    <row r="205" spans="1:65" s="2" customFormat="1" ht="37.9" customHeight="1">
      <c r="A205" s="36"/>
      <c r="B205" s="37"/>
      <c r="C205" s="180" t="s">
        <v>314</v>
      </c>
      <c r="D205" s="180" t="s">
        <v>171</v>
      </c>
      <c r="E205" s="181" t="s">
        <v>4098</v>
      </c>
      <c r="F205" s="182" t="s">
        <v>4099</v>
      </c>
      <c r="G205" s="183" t="s">
        <v>174</v>
      </c>
      <c r="H205" s="184">
        <v>4</v>
      </c>
      <c r="I205" s="185"/>
      <c r="J205" s="186">
        <f>ROUND(I205*H205,2)</f>
        <v>0</v>
      </c>
      <c r="K205" s="182" t="s">
        <v>2211</v>
      </c>
      <c r="L205" s="41"/>
      <c r="M205" s="187" t="s">
        <v>19</v>
      </c>
      <c r="N205" s="188" t="s">
        <v>44</v>
      </c>
      <c r="O205" s="66"/>
      <c r="P205" s="189">
        <f>O205*H205</f>
        <v>0</v>
      </c>
      <c r="Q205" s="189">
        <v>0</v>
      </c>
      <c r="R205" s="189">
        <f>Q205*H205</f>
        <v>0</v>
      </c>
      <c r="S205" s="189">
        <v>0</v>
      </c>
      <c r="T205" s="190">
        <f>S205*H205</f>
        <v>0</v>
      </c>
      <c r="U205" s="36"/>
      <c r="V205" s="36"/>
      <c r="W205" s="36"/>
      <c r="X205" s="36"/>
      <c r="Y205" s="36"/>
      <c r="Z205" s="36"/>
      <c r="AA205" s="36"/>
      <c r="AB205" s="36"/>
      <c r="AC205" s="36"/>
      <c r="AD205" s="36"/>
      <c r="AE205" s="36"/>
      <c r="AR205" s="191" t="s">
        <v>176</v>
      </c>
      <c r="AT205" s="191" t="s">
        <v>171</v>
      </c>
      <c r="AU205" s="191" t="s">
        <v>88</v>
      </c>
      <c r="AY205" s="19" t="s">
        <v>169</v>
      </c>
      <c r="BE205" s="192">
        <f>IF(N205="základní",J205,0)</f>
        <v>0</v>
      </c>
      <c r="BF205" s="192">
        <f>IF(N205="snížená",J205,0)</f>
        <v>0</v>
      </c>
      <c r="BG205" s="192">
        <f>IF(N205="zákl. přenesená",J205,0)</f>
        <v>0</v>
      </c>
      <c r="BH205" s="192">
        <f>IF(N205="sníž. přenesená",J205,0)</f>
        <v>0</v>
      </c>
      <c r="BI205" s="192">
        <f>IF(N205="nulová",J205,0)</f>
        <v>0</v>
      </c>
      <c r="BJ205" s="19" t="s">
        <v>88</v>
      </c>
      <c r="BK205" s="192">
        <f>ROUND(I205*H205,2)</f>
        <v>0</v>
      </c>
      <c r="BL205" s="19" t="s">
        <v>176</v>
      </c>
      <c r="BM205" s="191" t="s">
        <v>730</v>
      </c>
    </row>
    <row r="206" spans="1:65" s="2" customFormat="1" ht="19.5">
      <c r="A206" s="36"/>
      <c r="B206" s="37"/>
      <c r="C206" s="38"/>
      <c r="D206" s="193" t="s">
        <v>2212</v>
      </c>
      <c r="E206" s="38"/>
      <c r="F206" s="194" t="s">
        <v>4032</v>
      </c>
      <c r="G206" s="38"/>
      <c r="H206" s="38"/>
      <c r="I206" s="195"/>
      <c r="J206" s="38"/>
      <c r="K206" s="38"/>
      <c r="L206" s="41"/>
      <c r="M206" s="196"/>
      <c r="N206" s="197"/>
      <c r="O206" s="66"/>
      <c r="P206" s="66"/>
      <c r="Q206" s="66"/>
      <c r="R206" s="66"/>
      <c r="S206" s="66"/>
      <c r="T206" s="67"/>
      <c r="U206" s="36"/>
      <c r="V206" s="36"/>
      <c r="W206" s="36"/>
      <c r="X206" s="36"/>
      <c r="Y206" s="36"/>
      <c r="Z206" s="36"/>
      <c r="AA206" s="36"/>
      <c r="AB206" s="36"/>
      <c r="AC206" s="36"/>
      <c r="AD206" s="36"/>
      <c r="AE206" s="36"/>
      <c r="AT206" s="19" t="s">
        <v>2212</v>
      </c>
      <c r="AU206" s="19" t="s">
        <v>88</v>
      </c>
    </row>
    <row r="207" spans="1:65" s="13" customFormat="1" ht="11.25">
      <c r="B207" s="198"/>
      <c r="C207" s="199"/>
      <c r="D207" s="193" t="s">
        <v>188</v>
      </c>
      <c r="E207" s="200" t="s">
        <v>19</v>
      </c>
      <c r="F207" s="201" t="s">
        <v>176</v>
      </c>
      <c r="G207" s="199"/>
      <c r="H207" s="202">
        <v>4</v>
      </c>
      <c r="I207" s="203"/>
      <c r="J207" s="199"/>
      <c r="K207" s="199"/>
      <c r="L207" s="204"/>
      <c r="M207" s="205"/>
      <c r="N207" s="206"/>
      <c r="O207" s="206"/>
      <c r="P207" s="206"/>
      <c r="Q207" s="206"/>
      <c r="R207" s="206"/>
      <c r="S207" s="206"/>
      <c r="T207" s="207"/>
      <c r="AT207" s="208" t="s">
        <v>188</v>
      </c>
      <c r="AU207" s="208" t="s">
        <v>88</v>
      </c>
      <c r="AV207" s="13" t="s">
        <v>88</v>
      </c>
      <c r="AW207" s="13" t="s">
        <v>33</v>
      </c>
      <c r="AX207" s="13" t="s">
        <v>72</v>
      </c>
      <c r="AY207" s="208" t="s">
        <v>169</v>
      </c>
    </row>
    <row r="208" spans="1:65" s="14" customFormat="1" ht="11.25">
      <c r="B208" s="209"/>
      <c r="C208" s="210"/>
      <c r="D208" s="193" t="s">
        <v>188</v>
      </c>
      <c r="E208" s="211" t="s">
        <v>19</v>
      </c>
      <c r="F208" s="212" t="s">
        <v>191</v>
      </c>
      <c r="G208" s="210"/>
      <c r="H208" s="213">
        <v>4</v>
      </c>
      <c r="I208" s="214"/>
      <c r="J208" s="210"/>
      <c r="K208" s="210"/>
      <c r="L208" s="215"/>
      <c r="M208" s="216"/>
      <c r="N208" s="217"/>
      <c r="O208" s="217"/>
      <c r="P208" s="217"/>
      <c r="Q208" s="217"/>
      <c r="R208" s="217"/>
      <c r="S208" s="217"/>
      <c r="T208" s="218"/>
      <c r="AT208" s="219" t="s">
        <v>188</v>
      </c>
      <c r="AU208" s="219" t="s">
        <v>88</v>
      </c>
      <c r="AV208" s="14" t="s">
        <v>176</v>
      </c>
      <c r="AW208" s="14" t="s">
        <v>33</v>
      </c>
      <c r="AX208" s="14" t="s">
        <v>80</v>
      </c>
      <c r="AY208" s="219" t="s">
        <v>169</v>
      </c>
    </row>
    <row r="209" spans="1:65" s="2" customFormat="1" ht="37.9" customHeight="1">
      <c r="A209" s="36"/>
      <c r="B209" s="37"/>
      <c r="C209" s="180" t="s">
        <v>319</v>
      </c>
      <c r="D209" s="180" t="s">
        <v>171</v>
      </c>
      <c r="E209" s="181" t="s">
        <v>4100</v>
      </c>
      <c r="F209" s="182" t="s">
        <v>4101</v>
      </c>
      <c r="G209" s="183" t="s">
        <v>174</v>
      </c>
      <c r="H209" s="184">
        <v>4</v>
      </c>
      <c r="I209" s="185"/>
      <c r="J209" s="186">
        <f>ROUND(I209*H209,2)</f>
        <v>0</v>
      </c>
      <c r="K209" s="182" t="s">
        <v>2211</v>
      </c>
      <c r="L209" s="41"/>
      <c r="M209" s="187" t="s">
        <v>19</v>
      </c>
      <c r="N209" s="188" t="s">
        <v>44</v>
      </c>
      <c r="O209" s="66"/>
      <c r="P209" s="189">
        <f>O209*H209</f>
        <v>0</v>
      </c>
      <c r="Q209" s="189">
        <v>0</v>
      </c>
      <c r="R209" s="189">
        <f>Q209*H209</f>
        <v>0</v>
      </c>
      <c r="S209" s="189">
        <v>0</v>
      </c>
      <c r="T209" s="190">
        <f>S209*H209</f>
        <v>0</v>
      </c>
      <c r="U209" s="36"/>
      <c r="V209" s="36"/>
      <c r="W209" s="36"/>
      <c r="X209" s="36"/>
      <c r="Y209" s="36"/>
      <c r="Z209" s="36"/>
      <c r="AA209" s="36"/>
      <c r="AB209" s="36"/>
      <c r="AC209" s="36"/>
      <c r="AD209" s="36"/>
      <c r="AE209" s="36"/>
      <c r="AR209" s="191" t="s">
        <v>176</v>
      </c>
      <c r="AT209" s="191" t="s">
        <v>171</v>
      </c>
      <c r="AU209" s="191" t="s">
        <v>88</v>
      </c>
      <c r="AY209" s="19" t="s">
        <v>169</v>
      </c>
      <c r="BE209" s="192">
        <f>IF(N209="základní",J209,0)</f>
        <v>0</v>
      </c>
      <c r="BF209" s="192">
        <f>IF(N209="snížená",J209,0)</f>
        <v>0</v>
      </c>
      <c r="BG209" s="192">
        <f>IF(N209="zákl. přenesená",J209,0)</f>
        <v>0</v>
      </c>
      <c r="BH209" s="192">
        <f>IF(N209="sníž. přenesená",J209,0)</f>
        <v>0</v>
      </c>
      <c r="BI209" s="192">
        <f>IF(N209="nulová",J209,0)</f>
        <v>0</v>
      </c>
      <c r="BJ209" s="19" t="s">
        <v>88</v>
      </c>
      <c r="BK209" s="192">
        <f>ROUND(I209*H209,2)</f>
        <v>0</v>
      </c>
      <c r="BL209" s="19" t="s">
        <v>176</v>
      </c>
      <c r="BM209" s="191" t="s">
        <v>741</v>
      </c>
    </row>
    <row r="210" spans="1:65" s="2" customFormat="1" ht="19.5">
      <c r="A210" s="36"/>
      <c r="B210" s="37"/>
      <c r="C210" s="38"/>
      <c r="D210" s="193" t="s">
        <v>2212</v>
      </c>
      <c r="E210" s="38"/>
      <c r="F210" s="194" t="s">
        <v>4032</v>
      </c>
      <c r="G210" s="38"/>
      <c r="H210" s="38"/>
      <c r="I210" s="195"/>
      <c r="J210" s="38"/>
      <c r="K210" s="38"/>
      <c r="L210" s="41"/>
      <c r="M210" s="196"/>
      <c r="N210" s="197"/>
      <c r="O210" s="66"/>
      <c r="P210" s="66"/>
      <c r="Q210" s="66"/>
      <c r="R210" s="66"/>
      <c r="S210" s="66"/>
      <c r="T210" s="67"/>
      <c r="U210" s="36"/>
      <c r="V210" s="36"/>
      <c r="W210" s="36"/>
      <c r="X210" s="36"/>
      <c r="Y210" s="36"/>
      <c r="Z210" s="36"/>
      <c r="AA210" s="36"/>
      <c r="AB210" s="36"/>
      <c r="AC210" s="36"/>
      <c r="AD210" s="36"/>
      <c r="AE210" s="36"/>
      <c r="AT210" s="19" t="s">
        <v>2212</v>
      </c>
      <c r="AU210" s="19" t="s">
        <v>88</v>
      </c>
    </row>
    <row r="211" spans="1:65" s="13" customFormat="1" ht="11.25">
      <c r="B211" s="198"/>
      <c r="C211" s="199"/>
      <c r="D211" s="193" t="s">
        <v>188</v>
      </c>
      <c r="E211" s="200" t="s">
        <v>19</v>
      </c>
      <c r="F211" s="201" t="s">
        <v>176</v>
      </c>
      <c r="G211" s="199"/>
      <c r="H211" s="202">
        <v>4</v>
      </c>
      <c r="I211" s="203"/>
      <c r="J211" s="199"/>
      <c r="K211" s="199"/>
      <c r="L211" s="204"/>
      <c r="M211" s="205"/>
      <c r="N211" s="206"/>
      <c r="O211" s="206"/>
      <c r="P211" s="206"/>
      <c r="Q211" s="206"/>
      <c r="R211" s="206"/>
      <c r="S211" s="206"/>
      <c r="T211" s="207"/>
      <c r="AT211" s="208" t="s">
        <v>188</v>
      </c>
      <c r="AU211" s="208" t="s">
        <v>88</v>
      </c>
      <c r="AV211" s="13" t="s">
        <v>88</v>
      </c>
      <c r="AW211" s="13" t="s">
        <v>33</v>
      </c>
      <c r="AX211" s="13" t="s">
        <v>72</v>
      </c>
      <c r="AY211" s="208" t="s">
        <v>169</v>
      </c>
    </row>
    <row r="212" spans="1:65" s="14" customFormat="1" ht="11.25">
      <c r="B212" s="209"/>
      <c r="C212" s="210"/>
      <c r="D212" s="193" t="s">
        <v>188</v>
      </c>
      <c r="E212" s="211" t="s">
        <v>19</v>
      </c>
      <c r="F212" s="212" t="s">
        <v>191</v>
      </c>
      <c r="G212" s="210"/>
      <c r="H212" s="213">
        <v>4</v>
      </c>
      <c r="I212" s="214"/>
      <c r="J212" s="210"/>
      <c r="K212" s="210"/>
      <c r="L212" s="215"/>
      <c r="M212" s="216"/>
      <c r="N212" s="217"/>
      <c r="O212" s="217"/>
      <c r="P212" s="217"/>
      <c r="Q212" s="217"/>
      <c r="R212" s="217"/>
      <c r="S212" s="217"/>
      <c r="T212" s="218"/>
      <c r="AT212" s="219" t="s">
        <v>188</v>
      </c>
      <c r="AU212" s="219" t="s">
        <v>88</v>
      </c>
      <c r="AV212" s="14" t="s">
        <v>176</v>
      </c>
      <c r="AW212" s="14" t="s">
        <v>33</v>
      </c>
      <c r="AX212" s="14" t="s">
        <v>80</v>
      </c>
      <c r="AY212" s="219" t="s">
        <v>169</v>
      </c>
    </row>
    <row r="213" spans="1:65" s="2" customFormat="1" ht="24.2" customHeight="1">
      <c r="A213" s="36"/>
      <c r="B213" s="37"/>
      <c r="C213" s="180" t="s">
        <v>323</v>
      </c>
      <c r="D213" s="180" t="s">
        <v>171</v>
      </c>
      <c r="E213" s="181" t="s">
        <v>4102</v>
      </c>
      <c r="F213" s="182" t="s">
        <v>4103</v>
      </c>
      <c r="G213" s="183" t="s">
        <v>1115</v>
      </c>
      <c r="H213" s="184">
        <v>1</v>
      </c>
      <c r="I213" s="185"/>
      <c r="J213" s="186">
        <f>ROUND(I213*H213,2)</f>
        <v>0</v>
      </c>
      <c r="K213" s="182" t="s">
        <v>2211</v>
      </c>
      <c r="L213" s="41"/>
      <c r="M213" s="187" t="s">
        <v>19</v>
      </c>
      <c r="N213" s="188" t="s">
        <v>44</v>
      </c>
      <c r="O213" s="66"/>
      <c r="P213" s="189">
        <f>O213*H213</f>
        <v>0</v>
      </c>
      <c r="Q213" s="189">
        <v>0</v>
      </c>
      <c r="R213" s="189">
        <f>Q213*H213</f>
        <v>0</v>
      </c>
      <c r="S213" s="189">
        <v>0</v>
      </c>
      <c r="T213" s="190">
        <f>S213*H213</f>
        <v>0</v>
      </c>
      <c r="U213" s="36"/>
      <c r="V213" s="36"/>
      <c r="W213" s="36"/>
      <c r="X213" s="36"/>
      <c r="Y213" s="36"/>
      <c r="Z213" s="36"/>
      <c r="AA213" s="36"/>
      <c r="AB213" s="36"/>
      <c r="AC213" s="36"/>
      <c r="AD213" s="36"/>
      <c r="AE213" s="36"/>
      <c r="AR213" s="191" t="s">
        <v>176</v>
      </c>
      <c r="AT213" s="191" t="s">
        <v>171</v>
      </c>
      <c r="AU213" s="191" t="s">
        <v>88</v>
      </c>
      <c r="AY213" s="19" t="s">
        <v>169</v>
      </c>
      <c r="BE213" s="192">
        <f>IF(N213="základní",J213,0)</f>
        <v>0</v>
      </c>
      <c r="BF213" s="192">
        <f>IF(N213="snížená",J213,0)</f>
        <v>0</v>
      </c>
      <c r="BG213" s="192">
        <f>IF(N213="zákl. přenesená",J213,0)</f>
        <v>0</v>
      </c>
      <c r="BH213" s="192">
        <f>IF(N213="sníž. přenesená",J213,0)</f>
        <v>0</v>
      </c>
      <c r="BI213" s="192">
        <f>IF(N213="nulová",J213,0)</f>
        <v>0</v>
      </c>
      <c r="BJ213" s="19" t="s">
        <v>88</v>
      </c>
      <c r="BK213" s="192">
        <f>ROUND(I213*H213,2)</f>
        <v>0</v>
      </c>
      <c r="BL213" s="19" t="s">
        <v>176</v>
      </c>
      <c r="BM213" s="191" t="s">
        <v>750</v>
      </c>
    </row>
    <row r="214" spans="1:65" s="2" customFormat="1" ht="19.5">
      <c r="A214" s="36"/>
      <c r="B214" s="37"/>
      <c r="C214" s="38"/>
      <c r="D214" s="193" t="s">
        <v>2212</v>
      </c>
      <c r="E214" s="38"/>
      <c r="F214" s="194" t="s">
        <v>4032</v>
      </c>
      <c r="G214" s="38"/>
      <c r="H214" s="38"/>
      <c r="I214" s="195"/>
      <c r="J214" s="38"/>
      <c r="K214" s="38"/>
      <c r="L214" s="41"/>
      <c r="M214" s="196"/>
      <c r="N214" s="197"/>
      <c r="O214" s="66"/>
      <c r="P214" s="66"/>
      <c r="Q214" s="66"/>
      <c r="R214" s="66"/>
      <c r="S214" s="66"/>
      <c r="T214" s="67"/>
      <c r="U214" s="36"/>
      <c r="V214" s="36"/>
      <c r="W214" s="36"/>
      <c r="X214" s="36"/>
      <c r="Y214" s="36"/>
      <c r="Z214" s="36"/>
      <c r="AA214" s="36"/>
      <c r="AB214" s="36"/>
      <c r="AC214" s="36"/>
      <c r="AD214" s="36"/>
      <c r="AE214" s="36"/>
      <c r="AT214" s="19" t="s">
        <v>2212</v>
      </c>
      <c r="AU214" s="19" t="s">
        <v>88</v>
      </c>
    </row>
    <row r="215" spans="1:65" s="13" customFormat="1" ht="11.25">
      <c r="B215" s="198"/>
      <c r="C215" s="199"/>
      <c r="D215" s="193" t="s">
        <v>188</v>
      </c>
      <c r="E215" s="200" t="s">
        <v>19</v>
      </c>
      <c r="F215" s="201" t="s">
        <v>80</v>
      </c>
      <c r="G215" s="199"/>
      <c r="H215" s="202">
        <v>1</v>
      </c>
      <c r="I215" s="203"/>
      <c r="J215" s="199"/>
      <c r="K215" s="199"/>
      <c r="L215" s="204"/>
      <c r="M215" s="205"/>
      <c r="N215" s="206"/>
      <c r="O215" s="206"/>
      <c r="P215" s="206"/>
      <c r="Q215" s="206"/>
      <c r="R215" s="206"/>
      <c r="S215" s="206"/>
      <c r="T215" s="207"/>
      <c r="AT215" s="208" t="s">
        <v>188</v>
      </c>
      <c r="AU215" s="208" t="s">
        <v>88</v>
      </c>
      <c r="AV215" s="13" t="s">
        <v>88</v>
      </c>
      <c r="AW215" s="13" t="s">
        <v>33</v>
      </c>
      <c r="AX215" s="13" t="s">
        <v>72</v>
      </c>
      <c r="AY215" s="208" t="s">
        <v>169</v>
      </c>
    </row>
    <row r="216" spans="1:65" s="14" customFormat="1" ht="11.25">
      <c r="B216" s="209"/>
      <c r="C216" s="210"/>
      <c r="D216" s="193" t="s">
        <v>188</v>
      </c>
      <c r="E216" s="211" t="s">
        <v>19</v>
      </c>
      <c r="F216" s="212" t="s">
        <v>191</v>
      </c>
      <c r="G216" s="210"/>
      <c r="H216" s="213">
        <v>1</v>
      </c>
      <c r="I216" s="214"/>
      <c r="J216" s="210"/>
      <c r="K216" s="210"/>
      <c r="L216" s="215"/>
      <c r="M216" s="216"/>
      <c r="N216" s="217"/>
      <c r="O216" s="217"/>
      <c r="P216" s="217"/>
      <c r="Q216" s="217"/>
      <c r="R216" s="217"/>
      <c r="S216" s="217"/>
      <c r="T216" s="218"/>
      <c r="AT216" s="219" t="s">
        <v>188</v>
      </c>
      <c r="AU216" s="219" t="s">
        <v>88</v>
      </c>
      <c r="AV216" s="14" t="s">
        <v>176</v>
      </c>
      <c r="AW216" s="14" t="s">
        <v>33</v>
      </c>
      <c r="AX216" s="14" t="s">
        <v>80</v>
      </c>
      <c r="AY216" s="219" t="s">
        <v>169</v>
      </c>
    </row>
    <row r="217" spans="1:65" s="2" customFormat="1" ht="14.45" customHeight="1">
      <c r="A217" s="36"/>
      <c r="B217" s="37"/>
      <c r="C217" s="235" t="s">
        <v>328</v>
      </c>
      <c r="D217" s="235" t="s">
        <v>456</v>
      </c>
      <c r="E217" s="236" t="s">
        <v>4104</v>
      </c>
      <c r="F217" s="237" t="s">
        <v>4105</v>
      </c>
      <c r="G217" s="238" t="s">
        <v>174</v>
      </c>
      <c r="H217" s="239">
        <v>50</v>
      </c>
      <c r="I217" s="240"/>
      <c r="J217" s="241">
        <f>ROUND(I217*H217,2)</f>
        <v>0</v>
      </c>
      <c r="K217" s="237" t="s">
        <v>2211</v>
      </c>
      <c r="L217" s="242"/>
      <c r="M217" s="243" t="s">
        <v>19</v>
      </c>
      <c r="N217" s="244" t="s">
        <v>44</v>
      </c>
      <c r="O217" s="66"/>
      <c r="P217" s="189">
        <f>O217*H217</f>
        <v>0</v>
      </c>
      <c r="Q217" s="189">
        <v>0</v>
      </c>
      <c r="R217" s="189">
        <f>Q217*H217</f>
        <v>0</v>
      </c>
      <c r="S217" s="189">
        <v>0</v>
      </c>
      <c r="T217" s="190">
        <f>S217*H217</f>
        <v>0</v>
      </c>
      <c r="U217" s="36"/>
      <c r="V217" s="36"/>
      <c r="W217" s="36"/>
      <c r="X217" s="36"/>
      <c r="Y217" s="36"/>
      <c r="Z217" s="36"/>
      <c r="AA217" s="36"/>
      <c r="AB217" s="36"/>
      <c r="AC217" s="36"/>
      <c r="AD217" s="36"/>
      <c r="AE217" s="36"/>
      <c r="AR217" s="191" t="s">
        <v>209</v>
      </c>
      <c r="AT217" s="191" t="s">
        <v>456</v>
      </c>
      <c r="AU217" s="191" t="s">
        <v>88</v>
      </c>
      <c r="AY217" s="19" t="s">
        <v>169</v>
      </c>
      <c r="BE217" s="192">
        <f>IF(N217="základní",J217,0)</f>
        <v>0</v>
      </c>
      <c r="BF217" s="192">
        <f>IF(N217="snížená",J217,0)</f>
        <v>0</v>
      </c>
      <c r="BG217" s="192">
        <f>IF(N217="zákl. přenesená",J217,0)</f>
        <v>0</v>
      </c>
      <c r="BH217" s="192">
        <f>IF(N217="sníž. přenesená",J217,0)</f>
        <v>0</v>
      </c>
      <c r="BI217" s="192">
        <f>IF(N217="nulová",J217,0)</f>
        <v>0</v>
      </c>
      <c r="BJ217" s="19" t="s">
        <v>88</v>
      </c>
      <c r="BK217" s="192">
        <f>ROUND(I217*H217,2)</f>
        <v>0</v>
      </c>
      <c r="BL217" s="19" t="s">
        <v>176</v>
      </c>
      <c r="BM217" s="191" t="s">
        <v>759</v>
      </c>
    </row>
    <row r="218" spans="1:65" s="2" customFormat="1" ht="19.5">
      <c r="A218" s="36"/>
      <c r="B218" s="37"/>
      <c r="C218" s="38"/>
      <c r="D218" s="193" t="s">
        <v>2212</v>
      </c>
      <c r="E218" s="38"/>
      <c r="F218" s="194" t="s">
        <v>4032</v>
      </c>
      <c r="G218" s="38"/>
      <c r="H218" s="38"/>
      <c r="I218" s="195"/>
      <c r="J218" s="38"/>
      <c r="K218" s="38"/>
      <c r="L218" s="41"/>
      <c r="M218" s="196"/>
      <c r="N218" s="197"/>
      <c r="O218" s="66"/>
      <c r="P218" s="66"/>
      <c r="Q218" s="66"/>
      <c r="R218" s="66"/>
      <c r="S218" s="66"/>
      <c r="T218" s="67"/>
      <c r="U218" s="36"/>
      <c r="V218" s="36"/>
      <c r="W218" s="36"/>
      <c r="X218" s="36"/>
      <c r="Y218" s="36"/>
      <c r="Z218" s="36"/>
      <c r="AA218" s="36"/>
      <c r="AB218" s="36"/>
      <c r="AC218" s="36"/>
      <c r="AD218" s="36"/>
      <c r="AE218" s="36"/>
      <c r="AT218" s="19" t="s">
        <v>2212</v>
      </c>
      <c r="AU218" s="19" t="s">
        <v>88</v>
      </c>
    </row>
    <row r="219" spans="1:65" s="13" customFormat="1" ht="11.25">
      <c r="B219" s="198"/>
      <c r="C219" s="199"/>
      <c r="D219" s="193" t="s">
        <v>188</v>
      </c>
      <c r="E219" s="200" t="s">
        <v>19</v>
      </c>
      <c r="F219" s="201" t="s">
        <v>675</v>
      </c>
      <c r="G219" s="199"/>
      <c r="H219" s="202">
        <v>50</v>
      </c>
      <c r="I219" s="203"/>
      <c r="J219" s="199"/>
      <c r="K219" s="199"/>
      <c r="L219" s="204"/>
      <c r="M219" s="205"/>
      <c r="N219" s="206"/>
      <c r="O219" s="206"/>
      <c r="P219" s="206"/>
      <c r="Q219" s="206"/>
      <c r="R219" s="206"/>
      <c r="S219" s="206"/>
      <c r="T219" s="207"/>
      <c r="AT219" s="208" t="s">
        <v>188</v>
      </c>
      <c r="AU219" s="208" t="s">
        <v>88</v>
      </c>
      <c r="AV219" s="13" t="s">
        <v>88</v>
      </c>
      <c r="AW219" s="13" t="s">
        <v>33</v>
      </c>
      <c r="AX219" s="13" t="s">
        <v>72</v>
      </c>
      <c r="AY219" s="208" t="s">
        <v>169</v>
      </c>
    </row>
    <row r="220" spans="1:65" s="14" customFormat="1" ht="11.25">
      <c r="B220" s="209"/>
      <c r="C220" s="210"/>
      <c r="D220" s="193" t="s">
        <v>188</v>
      </c>
      <c r="E220" s="211" t="s">
        <v>19</v>
      </c>
      <c r="F220" s="212" t="s">
        <v>191</v>
      </c>
      <c r="G220" s="210"/>
      <c r="H220" s="213">
        <v>50</v>
      </c>
      <c r="I220" s="214"/>
      <c r="J220" s="210"/>
      <c r="K220" s="210"/>
      <c r="L220" s="215"/>
      <c r="M220" s="216"/>
      <c r="N220" s="217"/>
      <c r="O220" s="217"/>
      <c r="P220" s="217"/>
      <c r="Q220" s="217"/>
      <c r="R220" s="217"/>
      <c r="S220" s="217"/>
      <c r="T220" s="218"/>
      <c r="AT220" s="219" t="s">
        <v>188</v>
      </c>
      <c r="AU220" s="219" t="s">
        <v>88</v>
      </c>
      <c r="AV220" s="14" t="s">
        <v>176</v>
      </c>
      <c r="AW220" s="14" t="s">
        <v>33</v>
      </c>
      <c r="AX220" s="14" t="s">
        <v>80</v>
      </c>
      <c r="AY220" s="219" t="s">
        <v>169</v>
      </c>
    </row>
    <row r="221" spans="1:65" s="2" customFormat="1" ht="14.45" customHeight="1">
      <c r="A221" s="36"/>
      <c r="B221" s="37"/>
      <c r="C221" s="235" t="s">
        <v>333</v>
      </c>
      <c r="D221" s="235" t="s">
        <v>456</v>
      </c>
      <c r="E221" s="236" t="s">
        <v>4106</v>
      </c>
      <c r="F221" s="237" t="s">
        <v>4107</v>
      </c>
      <c r="G221" s="238" t="s">
        <v>174</v>
      </c>
      <c r="H221" s="239">
        <v>2</v>
      </c>
      <c r="I221" s="240"/>
      <c r="J221" s="241">
        <f>ROUND(I221*H221,2)</f>
        <v>0</v>
      </c>
      <c r="K221" s="237" t="s">
        <v>2211</v>
      </c>
      <c r="L221" s="242"/>
      <c r="M221" s="243" t="s">
        <v>19</v>
      </c>
      <c r="N221" s="244" t="s">
        <v>44</v>
      </c>
      <c r="O221" s="66"/>
      <c r="P221" s="189">
        <f>O221*H221</f>
        <v>0</v>
      </c>
      <c r="Q221" s="189">
        <v>0</v>
      </c>
      <c r="R221" s="189">
        <f>Q221*H221</f>
        <v>0</v>
      </c>
      <c r="S221" s="189">
        <v>0</v>
      </c>
      <c r="T221" s="190">
        <f>S221*H221</f>
        <v>0</v>
      </c>
      <c r="U221" s="36"/>
      <c r="V221" s="36"/>
      <c r="W221" s="36"/>
      <c r="X221" s="36"/>
      <c r="Y221" s="36"/>
      <c r="Z221" s="36"/>
      <c r="AA221" s="36"/>
      <c r="AB221" s="36"/>
      <c r="AC221" s="36"/>
      <c r="AD221" s="36"/>
      <c r="AE221" s="36"/>
      <c r="AR221" s="191" t="s">
        <v>209</v>
      </c>
      <c r="AT221" s="191" t="s">
        <v>456</v>
      </c>
      <c r="AU221" s="191" t="s">
        <v>88</v>
      </c>
      <c r="AY221" s="19" t="s">
        <v>169</v>
      </c>
      <c r="BE221" s="192">
        <f>IF(N221="základní",J221,0)</f>
        <v>0</v>
      </c>
      <c r="BF221" s="192">
        <f>IF(N221="snížená",J221,0)</f>
        <v>0</v>
      </c>
      <c r="BG221" s="192">
        <f>IF(N221="zákl. přenesená",J221,0)</f>
        <v>0</v>
      </c>
      <c r="BH221" s="192">
        <f>IF(N221="sníž. přenesená",J221,0)</f>
        <v>0</v>
      </c>
      <c r="BI221" s="192">
        <f>IF(N221="nulová",J221,0)</f>
        <v>0</v>
      </c>
      <c r="BJ221" s="19" t="s">
        <v>88</v>
      </c>
      <c r="BK221" s="192">
        <f>ROUND(I221*H221,2)</f>
        <v>0</v>
      </c>
      <c r="BL221" s="19" t="s">
        <v>176</v>
      </c>
      <c r="BM221" s="191" t="s">
        <v>767</v>
      </c>
    </row>
    <row r="222" spans="1:65" s="2" customFormat="1" ht="19.5">
      <c r="A222" s="36"/>
      <c r="B222" s="37"/>
      <c r="C222" s="38"/>
      <c r="D222" s="193" t="s">
        <v>2212</v>
      </c>
      <c r="E222" s="38"/>
      <c r="F222" s="194" t="s">
        <v>4032</v>
      </c>
      <c r="G222" s="38"/>
      <c r="H222" s="38"/>
      <c r="I222" s="195"/>
      <c r="J222" s="38"/>
      <c r="K222" s="38"/>
      <c r="L222" s="41"/>
      <c r="M222" s="196"/>
      <c r="N222" s="197"/>
      <c r="O222" s="66"/>
      <c r="P222" s="66"/>
      <c r="Q222" s="66"/>
      <c r="R222" s="66"/>
      <c r="S222" s="66"/>
      <c r="T222" s="67"/>
      <c r="U222" s="36"/>
      <c r="V222" s="36"/>
      <c r="W222" s="36"/>
      <c r="X222" s="36"/>
      <c r="Y222" s="36"/>
      <c r="Z222" s="36"/>
      <c r="AA222" s="36"/>
      <c r="AB222" s="36"/>
      <c r="AC222" s="36"/>
      <c r="AD222" s="36"/>
      <c r="AE222" s="36"/>
      <c r="AT222" s="19" t="s">
        <v>2212</v>
      </c>
      <c r="AU222" s="19" t="s">
        <v>88</v>
      </c>
    </row>
    <row r="223" spans="1:65" s="13" customFormat="1" ht="11.25">
      <c r="B223" s="198"/>
      <c r="C223" s="199"/>
      <c r="D223" s="193" t="s">
        <v>188</v>
      </c>
      <c r="E223" s="200" t="s">
        <v>19</v>
      </c>
      <c r="F223" s="201" t="s">
        <v>88</v>
      </c>
      <c r="G223" s="199"/>
      <c r="H223" s="202">
        <v>2</v>
      </c>
      <c r="I223" s="203"/>
      <c r="J223" s="199"/>
      <c r="K223" s="199"/>
      <c r="L223" s="204"/>
      <c r="M223" s="205"/>
      <c r="N223" s="206"/>
      <c r="O223" s="206"/>
      <c r="P223" s="206"/>
      <c r="Q223" s="206"/>
      <c r="R223" s="206"/>
      <c r="S223" s="206"/>
      <c r="T223" s="207"/>
      <c r="AT223" s="208" t="s">
        <v>188</v>
      </c>
      <c r="AU223" s="208" t="s">
        <v>88</v>
      </c>
      <c r="AV223" s="13" t="s">
        <v>88</v>
      </c>
      <c r="AW223" s="13" t="s">
        <v>33</v>
      </c>
      <c r="AX223" s="13" t="s">
        <v>72</v>
      </c>
      <c r="AY223" s="208" t="s">
        <v>169</v>
      </c>
    </row>
    <row r="224" spans="1:65" s="14" customFormat="1" ht="11.25">
      <c r="B224" s="209"/>
      <c r="C224" s="210"/>
      <c r="D224" s="193" t="s">
        <v>188</v>
      </c>
      <c r="E224" s="211" t="s">
        <v>19</v>
      </c>
      <c r="F224" s="212" t="s">
        <v>191</v>
      </c>
      <c r="G224" s="210"/>
      <c r="H224" s="213">
        <v>2</v>
      </c>
      <c r="I224" s="214"/>
      <c r="J224" s="210"/>
      <c r="K224" s="210"/>
      <c r="L224" s="215"/>
      <c r="M224" s="216"/>
      <c r="N224" s="217"/>
      <c r="O224" s="217"/>
      <c r="P224" s="217"/>
      <c r="Q224" s="217"/>
      <c r="R224" s="217"/>
      <c r="S224" s="217"/>
      <c r="T224" s="218"/>
      <c r="AT224" s="219" t="s">
        <v>188</v>
      </c>
      <c r="AU224" s="219" t="s">
        <v>88</v>
      </c>
      <c r="AV224" s="14" t="s">
        <v>176</v>
      </c>
      <c r="AW224" s="14" t="s">
        <v>33</v>
      </c>
      <c r="AX224" s="14" t="s">
        <v>80</v>
      </c>
      <c r="AY224" s="219" t="s">
        <v>169</v>
      </c>
    </row>
    <row r="225" spans="1:65" s="2" customFormat="1" ht="14.45" customHeight="1">
      <c r="A225" s="36"/>
      <c r="B225" s="37"/>
      <c r="C225" s="235" t="s">
        <v>337</v>
      </c>
      <c r="D225" s="235" t="s">
        <v>456</v>
      </c>
      <c r="E225" s="236" t="s">
        <v>4108</v>
      </c>
      <c r="F225" s="237" t="s">
        <v>4109</v>
      </c>
      <c r="G225" s="238" t="s">
        <v>174</v>
      </c>
      <c r="H225" s="239">
        <v>2</v>
      </c>
      <c r="I225" s="240"/>
      <c r="J225" s="241">
        <f>ROUND(I225*H225,2)</f>
        <v>0</v>
      </c>
      <c r="K225" s="237" t="s">
        <v>2211</v>
      </c>
      <c r="L225" s="242"/>
      <c r="M225" s="243" t="s">
        <v>19</v>
      </c>
      <c r="N225" s="244" t="s">
        <v>44</v>
      </c>
      <c r="O225" s="66"/>
      <c r="P225" s="189">
        <f>O225*H225</f>
        <v>0</v>
      </c>
      <c r="Q225" s="189">
        <v>0</v>
      </c>
      <c r="R225" s="189">
        <f>Q225*H225</f>
        <v>0</v>
      </c>
      <c r="S225" s="189">
        <v>0</v>
      </c>
      <c r="T225" s="190">
        <f>S225*H225</f>
        <v>0</v>
      </c>
      <c r="U225" s="36"/>
      <c r="V225" s="36"/>
      <c r="W225" s="36"/>
      <c r="X225" s="36"/>
      <c r="Y225" s="36"/>
      <c r="Z225" s="36"/>
      <c r="AA225" s="36"/>
      <c r="AB225" s="36"/>
      <c r="AC225" s="36"/>
      <c r="AD225" s="36"/>
      <c r="AE225" s="36"/>
      <c r="AR225" s="191" t="s">
        <v>209</v>
      </c>
      <c r="AT225" s="191" t="s">
        <v>456</v>
      </c>
      <c r="AU225" s="191" t="s">
        <v>88</v>
      </c>
      <c r="AY225" s="19" t="s">
        <v>169</v>
      </c>
      <c r="BE225" s="192">
        <f>IF(N225="základní",J225,0)</f>
        <v>0</v>
      </c>
      <c r="BF225" s="192">
        <f>IF(N225="snížená",J225,0)</f>
        <v>0</v>
      </c>
      <c r="BG225" s="192">
        <f>IF(N225="zákl. přenesená",J225,0)</f>
        <v>0</v>
      </c>
      <c r="BH225" s="192">
        <f>IF(N225="sníž. přenesená",J225,0)</f>
        <v>0</v>
      </c>
      <c r="BI225" s="192">
        <f>IF(N225="nulová",J225,0)</f>
        <v>0</v>
      </c>
      <c r="BJ225" s="19" t="s">
        <v>88</v>
      </c>
      <c r="BK225" s="192">
        <f>ROUND(I225*H225,2)</f>
        <v>0</v>
      </c>
      <c r="BL225" s="19" t="s">
        <v>176</v>
      </c>
      <c r="BM225" s="191" t="s">
        <v>779</v>
      </c>
    </row>
    <row r="226" spans="1:65" s="2" customFormat="1" ht="19.5">
      <c r="A226" s="36"/>
      <c r="B226" s="37"/>
      <c r="C226" s="38"/>
      <c r="D226" s="193" t="s">
        <v>2212</v>
      </c>
      <c r="E226" s="38"/>
      <c r="F226" s="194" t="s">
        <v>4032</v>
      </c>
      <c r="G226" s="38"/>
      <c r="H226" s="38"/>
      <c r="I226" s="195"/>
      <c r="J226" s="38"/>
      <c r="K226" s="38"/>
      <c r="L226" s="41"/>
      <c r="M226" s="196"/>
      <c r="N226" s="197"/>
      <c r="O226" s="66"/>
      <c r="P226" s="66"/>
      <c r="Q226" s="66"/>
      <c r="R226" s="66"/>
      <c r="S226" s="66"/>
      <c r="T226" s="67"/>
      <c r="U226" s="36"/>
      <c r="V226" s="36"/>
      <c r="W226" s="36"/>
      <c r="X226" s="36"/>
      <c r="Y226" s="36"/>
      <c r="Z226" s="36"/>
      <c r="AA226" s="36"/>
      <c r="AB226" s="36"/>
      <c r="AC226" s="36"/>
      <c r="AD226" s="36"/>
      <c r="AE226" s="36"/>
      <c r="AT226" s="19" t="s">
        <v>2212</v>
      </c>
      <c r="AU226" s="19" t="s">
        <v>88</v>
      </c>
    </row>
    <row r="227" spans="1:65" s="13" customFormat="1" ht="11.25">
      <c r="B227" s="198"/>
      <c r="C227" s="199"/>
      <c r="D227" s="193" t="s">
        <v>188</v>
      </c>
      <c r="E227" s="200" t="s">
        <v>19</v>
      </c>
      <c r="F227" s="201" t="s">
        <v>88</v>
      </c>
      <c r="G227" s="199"/>
      <c r="H227" s="202">
        <v>2</v>
      </c>
      <c r="I227" s="203"/>
      <c r="J227" s="199"/>
      <c r="K227" s="199"/>
      <c r="L227" s="204"/>
      <c r="M227" s="205"/>
      <c r="N227" s="206"/>
      <c r="O227" s="206"/>
      <c r="P227" s="206"/>
      <c r="Q227" s="206"/>
      <c r="R227" s="206"/>
      <c r="S227" s="206"/>
      <c r="T227" s="207"/>
      <c r="AT227" s="208" t="s">
        <v>188</v>
      </c>
      <c r="AU227" s="208" t="s">
        <v>88</v>
      </c>
      <c r="AV227" s="13" t="s">
        <v>88</v>
      </c>
      <c r="AW227" s="13" t="s">
        <v>33</v>
      </c>
      <c r="AX227" s="13" t="s">
        <v>72</v>
      </c>
      <c r="AY227" s="208" t="s">
        <v>169</v>
      </c>
    </row>
    <row r="228" spans="1:65" s="14" customFormat="1" ht="11.25">
      <c r="B228" s="209"/>
      <c r="C228" s="210"/>
      <c r="D228" s="193" t="s">
        <v>188</v>
      </c>
      <c r="E228" s="211" t="s">
        <v>19</v>
      </c>
      <c r="F228" s="212" t="s">
        <v>191</v>
      </c>
      <c r="G228" s="210"/>
      <c r="H228" s="213">
        <v>2</v>
      </c>
      <c r="I228" s="214"/>
      <c r="J228" s="210"/>
      <c r="K228" s="210"/>
      <c r="L228" s="215"/>
      <c r="M228" s="216"/>
      <c r="N228" s="217"/>
      <c r="O228" s="217"/>
      <c r="P228" s="217"/>
      <c r="Q228" s="217"/>
      <c r="R228" s="217"/>
      <c r="S228" s="217"/>
      <c r="T228" s="218"/>
      <c r="AT228" s="219" t="s">
        <v>188</v>
      </c>
      <c r="AU228" s="219" t="s">
        <v>88</v>
      </c>
      <c r="AV228" s="14" t="s">
        <v>176</v>
      </c>
      <c r="AW228" s="14" t="s">
        <v>33</v>
      </c>
      <c r="AX228" s="14" t="s">
        <v>80</v>
      </c>
      <c r="AY228" s="219" t="s">
        <v>169</v>
      </c>
    </row>
    <row r="229" spans="1:65" s="2" customFormat="1" ht="14.45" customHeight="1">
      <c r="A229" s="36"/>
      <c r="B229" s="37"/>
      <c r="C229" s="235" t="s">
        <v>344</v>
      </c>
      <c r="D229" s="235" t="s">
        <v>456</v>
      </c>
      <c r="E229" s="236" t="s">
        <v>4110</v>
      </c>
      <c r="F229" s="237" t="s">
        <v>4111</v>
      </c>
      <c r="G229" s="238" t="s">
        <v>174</v>
      </c>
      <c r="H229" s="239">
        <v>200</v>
      </c>
      <c r="I229" s="240"/>
      <c r="J229" s="241">
        <f>ROUND(I229*H229,2)</f>
        <v>0</v>
      </c>
      <c r="K229" s="237" t="s">
        <v>2211</v>
      </c>
      <c r="L229" s="242"/>
      <c r="M229" s="243" t="s">
        <v>19</v>
      </c>
      <c r="N229" s="244" t="s">
        <v>44</v>
      </c>
      <c r="O229" s="66"/>
      <c r="P229" s="189">
        <f>O229*H229</f>
        <v>0</v>
      </c>
      <c r="Q229" s="189">
        <v>0</v>
      </c>
      <c r="R229" s="189">
        <f>Q229*H229</f>
        <v>0</v>
      </c>
      <c r="S229" s="189">
        <v>0</v>
      </c>
      <c r="T229" s="190">
        <f>S229*H229</f>
        <v>0</v>
      </c>
      <c r="U229" s="36"/>
      <c r="V229" s="36"/>
      <c r="W229" s="36"/>
      <c r="X229" s="36"/>
      <c r="Y229" s="36"/>
      <c r="Z229" s="36"/>
      <c r="AA229" s="36"/>
      <c r="AB229" s="36"/>
      <c r="AC229" s="36"/>
      <c r="AD229" s="36"/>
      <c r="AE229" s="36"/>
      <c r="AR229" s="191" t="s">
        <v>209</v>
      </c>
      <c r="AT229" s="191" t="s">
        <v>456</v>
      </c>
      <c r="AU229" s="191" t="s">
        <v>88</v>
      </c>
      <c r="AY229" s="19" t="s">
        <v>169</v>
      </c>
      <c r="BE229" s="192">
        <f>IF(N229="základní",J229,0)</f>
        <v>0</v>
      </c>
      <c r="BF229" s="192">
        <f>IF(N229="snížená",J229,0)</f>
        <v>0</v>
      </c>
      <c r="BG229" s="192">
        <f>IF(N229="zákl. přenesená",J229,0)</f>
        <v>0</v>
      </c>
      <c r="BH229" s="192">
        <f>IF(N229="sníž. přenesená",J229,0)</f>
        <v>0</v>
      </c>
      <c r="BI229" s="192">
        <f>IF(N229="nulová",J229,0)</f>
        <v>0</v>
      </c>
      <c r="BJ229" s="19" t="s">
        <v>88</v>
      </c>
      <c r="BK229" s="192">
        <f>ROUND(I229*H229,2)</f>
        <v>0</v>
      </c>
      <c r="BL229" s="19" t="s">
        <v>176</v>
      </c>
      <c r="BM229" s="191" t="s">
        <v>790</v>
      </c>
    </row>
    <row r="230" spans="1:65" s="2" customFormat="1" ht="19.5">
      <c r="A230" s="36"/>
      <c r="B230" s="37"/>
      <c r="C230" s="38"/>
      <c r="D230" s="193" t="s">
        <v>2212</v>
      </c>
      <c r="E230" s="38"/>
      <c r="F230" s="194" t="s">
        <v>4032</v>
      </c>
      <c r="G230" s="38"/>
      <c r="H230" s="38"/>
      <c r="I230" s="195"/>
      <c r="J230" s="38"/>
      <c r="K230" s="38"/>
      <c r="L230" s="41"/>
      <c r="M230" s="196"/>
      <c r="N230" s="197"/>
      <c r="O230" s="66"/>
      <c r="P230" s="66"/>
      <c r="Q230" s="66"/>
      <c r="R230" s="66"/>
      <c r="S230" s="66"/>
      <c r="T230" s="67"/>
      <c r="U230" s="36"/>
      <c r="V230" s="36"/>
      <c r="W230" s="36"/>
      <c r="X230" s="36"/>
      <c r="Y230" s="36"/>
      <c r="Z230" s="36"/>
      <c r="AA230" s="36"/>
      <c r="AB230" s="36"/>
      <c r="AC230" s="36"/>
      <c r="AD230" s="36"/>
      <c r="AE230" s="36"/>
      <c r="AT230" s="19" t="s">
        <v>2212</v>
      </c>
      <c r="AU230" s="19" t="s">
        <v>88</v>
      </c>
    </row>
    <row r="231" spans="1:65" s="13" customFormat="1" ht="11.25">
      <c r="B231" s="198"/>
      <c r="C231" s="199"/>
      <c r="D231" s="193" t="s">
        <v>188</v>
      </c>
      <c r="E231" s="200" t="s">
        <v>19</v>
      </c>
      <c r="F231" s="201" t="s">
        <v>1489</v>
      </c>
      <c r="G231" s="199"/>
      <c r="H231" s="202">
        <v>200</v>
      </c>
      <c r="I231" s="203"/>
      <c r="J231" s="199"/>
      <c r="K231" s="199"/>
      <c r="L231" s="204"/>
      <c r="M231" s="205"/>
      <c r="N231" s="206"/>
      <c r="O231" s="206"/>
      <c r="P231" s="206"/>
      <c r="Q231" s="206"/>
      <c r="R231" s="206"/>
      <c r="S231" s="206"/>
      <c r="T231" s="207"/>
      <c r="AT231" s="208" t="s">
        <v>188</v>
      </c>
      <c r="AU231" s="208" t="s">
        <v>88</v>
      </c>
      <c r="AV231" s="13" t="s">
        <v>88</v>
      </c>
      <c r="AW231" s="13" t="s">
        <v>33</v>
      </c>
      <c r="AX231" s="13" t="s">
        <v>72</v>
      </c>
      <c r="AY231" s="208" t="s">
        <v>169</v>
      </c>
    </row>
    <row r="232" spans="1:65" s="14" customFormat="1" ht="11.25">
      <c r="B232" s="209"/>
      <c r="C232" s="210"/>
      <c r="D232" s="193" t="s">
        <v>188</v>
      </c>
      <c r="E232" s="211" t="s">
        <v>19</v>
      </c>
      <c r="F232" s="212" t="s">
        <v>191</v>
      </c>
      <c r="G232" s="210"/>
      <c r="H232" s="213">
        <v>200</v>
      </c>
      <c r="I232" s="214"/>
      <c r="J232" s="210"/>
      <c r="K232" s="210"/>
      <c r="L232" s="215"/>
      <c r="M232" s="216"/>
      <c r="N232" s="217"/>
      <c r="O232" s="217"/>
      <c r="P232" s="217"/>
      <c r="Q232" s="217"/>
      <c r="R232" s="217"/>
      <c r="S232" s="217"/>
      <c r="T232" s="218"/>
      <c r="AT232" s="219" t="s">
        <v>188</v>
      </c>
      <c r="AU232" s="219" t="s">
        <v>88</v>
      </c>
      <c r="AV232" s="14" t="s">
        <v>176</v>
      </c>
      <c r="AW232" s="14" t="s">
        <v>33</v>
      </c>
      <c r="AX232" s="14" t="s">
        <v>80</v>
      </c>
      <c r="AY232" s="219" t="s">
        <v>169</v>
      </c>
    </row>
    <row r="233" spans="1:65" s="2" customFormat="1" ht="14.45" customHeight="1">
      <c r="A233" s="36"/>
      <c r="B233" s="37"/>
      <c r="C233" s="235" t="s">
        <v>350</v>
      </c>
      <c r="D233" s="235" t="s">
        <v>456</v>
      </c>
      <c r="E233" s="236" t="s">
        <v>4112</v>
      </c>
      <c r="F233" s="237" t="s">
        <v>4113</v>
      </c>
      <c r="G233" s="238" t="s">
        <v>174</v>
      </c>
      <c r="H233" s="239">
        <v>10</v>
      </c>
      <c r="I233" s="240"/>
      <c r="J233" s="241">
        <f>ROUND(I233*H233,2)</f>
        <v>0</v>
      </c>
      <c r="K233" s="237" t="s">
        <v>2211</v>
      </c>
      <c r="L233" s="242"/>
      <c r="M233" s="243" t="s">
        <v>19</v>
      </c>
      <c r="N233" s="244" t="s">
        <v>44</v>
      </c>
      <c r="O233" s="66"/>
      <c r="P233" s="189">
        <f>O233*H233</f>
        <v>0</v>
      </c>
      <c r="Q233" s="189">
        <v>0</v>
      </c>
      <c r="R233" s="189">
        <f>Q233*H233</f>
        <v>0</v>
      </c>
      <c r="S233" s="189">
        <v>0</v>
      </c>
      <c r="T233" s="190">
        <f>S233*H233</f>
        <v>0</v>
      </c>
      <c r="U233" s="36"/>
      <c r="V233" s="36"/>
      <c r="W233" s="36"/>
      <c r="X233" s="36"/>
      <c r="Y233" s="36"/>
      <c r="Z233" s="36"/>
      <c r="AA233" s="36"/>
      <c r="AB233" s="36"/>
      <c r="AC233" s="36"/>
      <c r="AD233" s="36"/>
      <c r="AE233" s="36"/>
      <c r="AR233" s="191" t="s">
        <v>209</v>
      </c>
      <c r="AT233" s="191" t="s">
        <v>456</v>
      </c>
      <c r="AU233" s="191" t="s">
        <v>88</v>
      </c>
      <c r="AY233" s="19" t="s">
        <v>169</v>
      </c>
      <c r="BE233" s="192">
        <f>IF(N233="základní",J233,0)</f>
        <v>0</v>
      </c>
      <c r="BF233" s="192">
        <f>IF(N233="snížená",J233,0)</f>
        <v>0</v>
      </c>
      <c r="BG233" s="192">
        <f>IF(N233="zákl. přenesená",J233,0)</f>
        <v>0</v>
      </c>
      <c r="BH233" s="192">
        <f>IF(N233="sníž. přenesená",J233,0)</f>
        <v>0</v>
      </c>
      <c r="BI233" s="192">
        <f>IF(N233="nulová",J233,0)</f>
        <v>0</v>
      </c>
      <c r="BJ233" s="19" t="s">
        <v>88</v>
      </c>
      <c r="BK233" s="192">
        <f>ROUND(I233*H233,2)</f>
        <v>0</v>
      </c>
      <c r="BL233" s="19" t="s">
        <v>176</v>
      </c>
      <c r="BM233" s="191" t="s">
        <v>800</v>
      </c>
    </row>
    <row r="234" spans="1:65" s="2" customFormat="1" ht="19.5">
      <c r="A234" s="36"/>
      <c r="B234" s="37"/>
      <c r="C234" s="38"/>
      <c r="D234" s="193" t="s">
        <v>2212</v>
      </c>
      <c r="E234" s="38"/>
      <c r="F234" s="194" t="s">
        <v>4032</v>
      </c>
      <c r="G234" s="38"/>
      <c r="H234" s="38"/>
      <c r="I234" s="195"/>
      <c r="J234" s="38"/>
      <c r="K234" s="38"/>
      <c r="L234" s="41"/>
      <c r="M234" s="196"/>
      <c r="N234" s="197"/>
      <c r="O234" s="66"/>
      <c r="P234" s="66"/>
      <c r="Q234" s="66"/>
      <c r="R234" s="66"/>
      <c r="S234" s="66"/>
      <c r="T234" s="67"/>
      <c r="U234" s="36"/>
      <c r="V234" s="36"/>
      <c r="W234" s="36"/>
      <c r="X234" s="36"/>
      <c r="Y234" s="36"/>
      <c r="Z234" s="36"/>
      <c r="AA234" s="36"/>
      <c r="AB234" s="36"/>
      <c r="AC234" s="36"/>
      <c r="AD234" s="36"/>
      <c r="AE234" s="36"/>
      <c r="AT234" s="19" t="s">
        <v>2212</v>
      </c>
      <c r="AU234" s="19" t="s">
        <v>88</v>
      </c>
    </row>
    <row r="235" spans="1:65" s="13" customFormat="1" ht="11.25">
      <c r="B235" s="198"/>
      <c r="C235" s="199"/>
      <c r="D235" s="193" t="s">
        <v>188</v>
      </c>
      <c r="E235" s="200" t="s">
        <v>19</v>
      </c>
      <c r="F235" s="201" t="s">
        <v>218</v>
      </c>
      <c r="G235" s="199"/>
      <c r="H235" s="202">
        <v>10</v>
      </c>
      <c r="I235" s="203"/>
      <c r="J235" s="199"/>
      <c r="K235" s="199"/>
      <c r="L235" s="204"/>
      <c r="M235" s="205"/>
      <c r="N235" s="206"/>
      <c r="O235" s="206"/>
      <c r="P235" s="206"/>
      <c r="Q235" s="206"/>
      <c r="R235" s="206"/>
      <c r="S235" s="206"/>
      <c r="T235" s="207"/>
      <c r="AT235" s="208" t="s">
        <v>188</v>
      </c>
      <c r="AU235" s="208" t="s">
        <v>88</v>
      </c>
      <c r="AV235" s="13" t="s">
        <v>88</v>
      </c>
      <c r="AW235" s="13" t="s">
        <v>33</v>
      </c>
      <c r="AX235" s="13" t="s">
        <v>72</v>
      </c>
      <c r="AY235" s="208" t="s">
        <v>169</v>
      </c>
    </row>
    <row r="236" spans="1:65" s="14" customFormat="1" ht="11.25">
      <c r="B236" s="209"/>
      <c r="C236" s="210"/>
      <c r="D236" s="193" t="s">
        <v>188</v>
      </c>
      <c r="E236" s="211" t="s">
        <v>19</v>
      </c>
      <c r="F236" s="212" t="s">
        <v>191</v>
      </c>
      <c r="G236" s="210"/>
      <c r="H236" s="213">
        <v>10</v>
      </c>
      <c r="I236" s="214"/>
      <c r="J236" s="210"/>
      <c r="K236" s="210"/>
      <c r="L236" s="215"/>
      <c r="M236" s="216"/>
      <c r="N236" s="217"/>
      <c r="O236" s="217"/>
      <c r="P236" s="217"/>
      <c r="Q236" s="217"/>
      <c r="R236" s="217"/>
      <c r="S236" s="217"/>
      <c r="T236" s="218"/>
      <c r="AT236" s="219" t="s">
        <v>188</v>
      </c>
      <c r="AU236" s="219" t="s">
        <v>88</v>
      </c>
      <c r="AV236" s="14" t="s">
        <v>176</v>
      </c>
      <c r="AW236" s="14" t="s">
        <v>33</v>
      </c>
      <c r="AX236" s="14" t="s">
        <v>80</v>
      </c>
      <c r="AY236" s="219" t="s">
        <v>169</v>
      </c>
    </row>
    <row r="237" spans="1:65" s="2" customFormat="1" ht="37.9" customHeight="1">
      <c r="A237" s="36"/>
      <c r="B237" s="37"/>
      <c r="C237" s="180" t="s">
        <v>355</v>
      </c>
      <c r="D237" s="180" t="s">
        <v>171</v>
      </c>
      <c r="E237" s="181" t="s">
        <v>4114</v>
      </c>
      <c r="F237" s="182" t="s">
        <v>4115</v>
      </c>
      <c r="G237" s="183" t="s">
        <v>174</v>
      </c>
      <c r="H237" s="184">
        <v>2</v>
      </c>
      <c r="I237" s="185"/>
      <c r="J237" s="186">
        <f>ROUND(I237*H237,2)</f>
        <v>0</v>
      </c>
      <c r="K237" s="182" t="s">
        <v>2211</v>
      </c>
      <c r="L237" s="41"/>
      <c r="M237" s="187" t="s">
        <v>19</v>
      </c>
      <c r="N237" s="188" t="s">
        <v>44</v>
      </c>
      <c r="O237" s="66"/>
      <c r="P237" s="189">
        <f>O237*H237</f>
        <v>0</v>
      </c>
      <c r="Q237" s="189">
        <v>0</v>
      </c>
      <c r="R237" s="189">
        <f>Q237*H237</f>
        <v>0</v>
      </c>
      <c r="S237" s="189">
        <v>0</v>
      </c>
      <c r="T237" s="190">
        <f>S237*H237</f>
        <v>0</v>
      </c>
      <c r="U237" s="36"/>
      <c r="V237" s="36"/>
      <c r="W237" s="36"/>
      <c r="X237" s="36"/>
      <c r="Y237" s="36"/>
      <c r="Z237" s="36"/>
      <c r="AA237" s="36"/>
      <c r="AB237" s="36"/>
      <c r="AC237" s="36"/>
      <c r="AD237" s="36"/>
      <c r="AE237" s="36"/>
      <c r="AR237" s="191" t="s">
        <v>176</v>
      </c>
      <c r="AT237" s="191" t="s">
        <v>171</v>
      </c>
      <c r="AU237" s="191" t="s">
        <v>88</v>
      </c>
      <c r="AY237" s="19" t="s">
        <v>169</v>
      </c>
      <c r="BE237" s="192">
        <f>IF(N237="základní",J237,0)</f>
        <v>0</v>
      </c>
      <c r="BF237" s="192">
        <f>IF(N237="snížená",J237,0)</f>
        <v>0</v>
      </c>
      <c r="BG237" s="192">
        <f>IF(N237="zákl. přenesená",J237,0)</f>
        <v>0</v>
      </c>
      <c r="BH237" s="192">
        <f>IF(N237="sníž. přenesená",J237,0)</f>
        <v>0</v>
      </c>
      <c r="BI237" s="192">
        <f>IF(N237="nulová",J237,0)</f>
        <v>0</v>
      </c>
      <c r="BJ237" s="19" t="s">
        <v>88</v>
      </c>
      <c r="BK237" s="192">
        <f>ROUND(I237*H237,2)</f>
        <v>0</v>
      </c>
      <c r="BL237" s="19" t="s">
        <v>176</v>
      </c>
      <c r="BM237" s="191" t="s">
        <v>811</v>
      </c>
    </row>
    <row r="238" spans="1:65" s="2" customFormat="1" ht="19.5">
      <c r="A238" s="36"/>
      <c r="B238" s="37"/>
      <c r="C238" s="38"/>
      <c r="D238" s="193" t="s">
        <v>2212</v>
      </c>
      <c r="E238" s="38"/>
      <c r="F238" s="194" t="s">
        <v>4032</v>
      </c>
      <c r="G238" s="38"/>
      <c r="H238" s="38"/>
      <c r="I238" s="195"/>
      <c r="J238" s="38"/>
      <c r="K238" s="38"/>
      <c r="L238" s="41"/>
      <c r="M238" s="196"/>
      <c r="N238" s="197"/>
      <c r="O238" s="66"/>
      <c r="P238" s="66"/>
      <c r="Q238" s="66"/>
      <c r="R238" s="66"/>
      <c r="S238" s="66"/>
      <c r="T238" s="67"/>
      <c r="U238" s="36"/>
      <c r="V238" s="36"/>
      <c r="W238" s="36"/>
      <c r="X238" s="36"/>
      <c r="Y238" s="36"/>
      <c r="Z238" s="36"/>
      <c r="AA238" s="36"/>
      <c r="AB238" s="36"/>
      <c r="AC238" s="36"/>
      <c r="AD238" s="36"/>
      <c r="AE238" s="36"/>
      <c r="AT238" s="19" t="s">
        <v>2212</v>
      </c>
      <c r="AU238" s="19" t="s">
        <v>88</v>
      </c>
    </row>
    <row r="239" spans="1:65" s="13" customFormat="1" ht="11.25">
      <c r="B239" s="198"/>
      <c r="C239" s="199"/>
      <c r="D239" s="193" t="s">
        <v>188</v>
      </c>
      <c r="E239" s="200" t="s">
        <v>19</v>
      </c>
      <c r="F239" s="201" t="s">
        <v>88</v>
      </c>
      <c r="G239" s="199"/>
      <c r="H239" s="202">
        <v>2</v>
      </c>
      <c r="I239" s="203"/>
      <c r="J239" s="199"/>
      <c r="K239" s="199"/>
      <c r="L239" s="204"/>
      <c r="M239" s="205"/>
      <c r="N239" s="206"/>
      <c r="O239" s="206"/>
      <c r="P239" s="206"/>
      <c r="Q239" s="206"/>
      <c r="R239" s="206"/>
      <c r="S239" s="206"/>
      <c r="T239" s="207"/>
      <c r="AT239" s="208" t="s">
        <v>188</v>
      </c>
      <c r="AU239" s="208" t="s">
        <v>88</v>
      </c>
      <c r="AV239" s="13" t="s">
        <v>88</v>
      </c>
      <c r="AW239" s="13" t="s">
        <v>33</v>
      </c>
      <c r="AX239" s="13" t="s">
        <v>72</v>
      </c>
      <c r="AY239" s="208" t="s">
        <v>169</v>
      </c>
    </row>
    <row r="240" spans="1:65" s="14" customFormat="1" ht="11.25">
      <c r="B240" s="209"/>
      <c r="C240" s="210"/>
      <c r="D240" s="193" t="s">
        <v>188</v>
      </c>
      <c r="E240" s="211" t="s">
        <v>19</v>
      </c>
      <c r="F240" s="212" t="s">
        <v>191</v>
      </c>
      <c r="G240" s="210"/>
      <c r="H240" s="213">
        <v>2</v>
      </c>
      <c r="I240" s="214"/>
      <c r="J240" s="210"/>
      <c r="K240" s="210"/>
      <c r="L240" s="215"/>
      <c r="M240" s="216"/>
      <c r="N240" s="217"/>
      <c r="O240" s="217"/>
      <c r="P240" s="217"/>
      <c r="Q240" s="217"/>
      <c r="R240" s="217"/>
      <c r="S240" s="217"/>
      <c r="T240" s="218"/>
      <c r="AT240" s="219" t="s">
        <v>188</v>
      </c>
      <c r="AU240" s="219" t="s">
        <v>88</v>
      </c>
      <c r="AV240" s="14" t="s">
        <v>176</v>
      </c>
      <c r="AW240" s="14" t="s">
        <v>33</v>
      </c>
      <c r="AX240" s="14" t="s">
        <v>80</v>
      </c>
      <c r="AY240" s="219" t="s">
        <v>169</v>
      </c>
    </row>
    <row r="241" spans="1:65" s="2" customFormat="1" ht="14.45" customHeight="1">
      <c r="A241" s="36"/>
      <c r="B241" s="37"/>
      <c r="C241" s="180" t="s">
        <v>361</v>
      </c>
      <c r="D241" s="180" t="s">
        <v>171</v>
      </c>
      <c r="E241" s="181" t="s">
        <v>4116</v>
      </c>
      <c r="F241" s="182" t="s">
        <v>4117</v>
      </c>
      <c r="G241" s="183" t="s">
        <v>185</v>
      </c>
      <c r="H241" s="184">
        <v>119</v>
      </c>
      <c r="I241" s="185"/>
      <c r="J241" s="186">
        <f>ROUND(I241*H241,2)</f>
        <v>0</v>
      </c>
      <c r="K241" s="182" t="s">
        <v>2211</v>
      </c>
      <c r="L241" s="41"/>
      <c r="M241" s="187" t="s">
        <v>19</v>
      </c>
      <c r="N241" s="188" t="s">
        <v>44</v>
      </c>
      <c r="O241" s="66"/>
      <c r="P241" s="189">
        <f>O241*H241</f>
        <v>0</v>
      </c>
      <c r="Q241" s="189">
        <v>0</v>
      </c>
      <c r="R241" s="189">
        <f>Q241*H241</f>
        <v>0</v>
      </c>
      <c r="S241" s="189">
        <v>0</v>
      </c>
      <c r="T241" s="190">
        <f>S241*H241</f>
        <v>0</v>
      </c>
      <c r="U241" s="36"/>
      <c r="V241" s="36"/>
      <c r="W241" s="36"/>
      <c r="X241" s="36"/>
      <c r="Y241" s="36"/>
      <c r="Z241" s="36"/>
      <c r="AA241" s="36"/>
      <c r="AB241" s="36"/>
      <c r="AC241" s="36"/>
      <c r="AD241" s="36"/>
      <c r="AE241" s="36"/>
      <c r="AR241" s="191" t="s">
        <v>176</v>
      </c>
      <c r="AT241" s="191" t="s">
        <v>171</v>
      </c>
      <c r="AU241" s="191" t="s">
        <v>88</v>
      </c>
      <c r="AY241" s="19" t="s">
        <v>169</v>
      </c>
      <c r="BE241" s="192">
        <f>IF(N241="základní",J241,0)</f>
        <v>0</v>
      </c>
      <c r="BF241" s="192">
        <f>IF(N241="snížená",J241,0)</f>
        <v>0</v>
      </c>
      <c r="BG241" s="192">
        <f>IF(N241="zákl. přenesená",J241,0)</f>
        <v>0</v>
      </c>
      <c r="BH241" s="192">
        <f>IF(N241="sníž. přenesená",J241,0)</f>
        <v>0</v>
      </c>
      <c r="BI241" s="192">
        <f>IF(N241="nulová",J241,0)</f>
        <v>0</v>
      </c>
      <c r="BJ241" s="19" t="s">
        <v>88</v>
      </c>
      <c r="BK241" s="192">
        <f>ROUND(I241*H241,2)</f>
        <v>0</v>
      </c>
      <c r="BL241" s="19" t="s">
        <v>176</v>
      </c>
      <c r="BM241" s="191" t="s">
        <v>825</v>
      </c>
    </row>
    <row r="242" spans="1:65" s="2" customFormat="1" ht="19.5">
      <c r="A242" s="36"/>
      <c r="B242" s="37"/>
      <c r="C242" s="38"/>
      <c r="D242" s="193" t="s">
        <v>2212</v>
      </c>
      <c r="E242" s="38"/>
      <c r="F242" s="194" t="s">
        <v>4032</v>
      </c>
      <c r="G242" s="38"/>
      <c r="H242" s="38"/>
      <c r="I242" s="195"/>
      <c r="J242" s="38"/>
      <c r="K242" s="38"/>
      <c r="L242" s="41"/>
      <c r="M242" s="196"/>
      <c r="N242" s="197"/>
      <c r="O242" s="66"/>
      <c r="P242" s="66"/>
      <c r="Q242" s="66"/>
      <c r="R242" s="66"/>
      <c r="S242" s="66"/>
      <c r="T242" s="67"/>
      <c r="U242" s="36"/>
      <c r="V242" s="36"/>
      <c r="W242" s="36"/>
      <c r="X242" s="36"/>
      <c r="Y242" s="36"/>
      <c r="Z242" s="36"/>
      <c r="AA242" s="36"/>
      <c r="AB242" s="36"/>
      <c r="AC242" s="36"/>
      <c r="AD242" s="36"/>
      <c r="AE242" s="36"/>
      <c r="AT242" s="19" t="s">
        <v>2212</v>
      </c>
      <c r="AU242" s="19" t="s">
        <v>88</v>
      </c>
    </row>
    <row r="243" spans="1:65" s="13" customFormat="1" ht="11.25">
      <c r="B243" s="198"/>
      <c r="C243" s="199"/>
      <c r="D243" s="193" t="s">
        <v>188</v>
      </c>
      <c r="E243" s="200" t="s">
        <v>19</v>
      </c>
      <c r="F243" s="201" t="s">
        <v>1066</v>
      </c>
      <c r="G243" s="199"/>
      <c r="H243" s="202">
        <v>119</v>
      </c>
      <c r="I243" s="203"/>
      <c r="J243" s="199"/>
      <c r="K243" s="199"/>
      <c r="L243" s="204"/>
      <c r="M243" s="205"/>
      <c r="N243" s="206"/>
      <c r="O243" s="206"/>
      <c r="P243" s="206"/>
      <c r="Q243" s="206"/>
      <c r="R243" s="206"/>
      <c r="S243" s="206"/>
      <c r="T243" s="207"/>
      <c r="AT243" s="208" t="s">
        <v>188</v>
      </c>
      <c r="AU243" s="208" t="s">
        <v>88</v>
      </c>
      <c r="AV243" s="13" t="s">
        <v>88</v>
      </c>
      <c r="AW243" s="13" t="s">
        <v>33</v>
      </c>
      <c r="AX243" s="13" t="s">
        <v>72</v>
      </c>
      <c r="AY243" s="208" t="s">
        <v>169</v>
      </c>
    </row>
    <row r="244" spans="1:65" s="14" customFormat="1" ht="11.25">
      <c r="B244" s="209"/>
      <c r="C244" s="210"/>
      <c r="D244" s="193" t="s">
        <v>188</v>
      </c>
      <c r="E244" s="211" t="s">
        <v>19</v>
      </c>
      <c r="F244" s="212" t="s">
        <v>191</v>
      </c>
      <c r="G244" s="210"/>
      <c r="H244" s="213">
        <v>119</v>
      </c>
      <c r="I244" s="214"/>
      <c r="J244" s="210"/>
      <c r="K244" s="210"/>
      <c r="L244" s="215"/>
      <c r="M244" s="216"/>
      <c r="N244" s="217"/>
      <c r="O244" s="217"/>
      <c r="P244" s="217"/>
      <c r="Q244" s="217"/>
      <c r="R244" s="217"/>
      <c r="S244" s="217"/>
      <c r="T244" s="218"/>
      <c r="AT244" s="219" t="s">
        <v>188</v>
      </c>
      <c r="AU244" s="219" t="s">
        <v>88</v>
      </c>
      <c r="AV244" s="14" t="s">
        <v>176</v>
      </c>
      <c r="AW244" s="14" t="s">
        <v>33</v>
      </c>
      <c r="AX244" s="14" t="s">
        <v>80</v>
      </c>
      <c r="AY244" s="219" t="s">
        <v>169</v>
      </c>
    </row>
    <row r="245" spans="1:65" s="2" customFormat="1" ht="14.45" customHeight="1">
      <c r="A245" s="36"/>
      <c r="B245" s="37"/>
      <c r="C245" s="235" t="s">
        <v>366</v>
      </c>
      <c r="D245" s="235" t="s">
        <v>456</v>
      </c>
      <c r="E245" s="236" t="s">
        <v>4118</v>
      </c>
      <c r="F245" s="237" t="s">
        <v>4119</v>
      </c>
      <c r="G245" s="238" t="s">
        <v>185</v>
      </c>
      <c r="H245" s="239">
        <v>119</v>
      </c>
      <c r="I245" s="240"/>
      <c r="J245" s="241">
        <f>ROUND(I245*H245,2)</f>
        <v>0</v>
      </c>
      <c r="K245" s="237" t="s">
        <v>2211</v>
      </c>
      <c r="L245" s="242"/>
      <c r="M245" s="243" t="s">
        <v>19</v>
      </c>
      <c r="N245" s="244" t="s">
        <v>44</v>
      </c>
      <c r="O245" s="66"/>
      <c r="P245" s="189">
        <f>O245*H245</f>
        <v>0</v>
      </c>
      <c r="Q245" s="189">
        <v>0</v>
      </c>
      <c r="R245" s="189">
        <f>Q245*H245</f>
        <v>0</v>
      </c>
      <c r="S245" s="189">
        <v>0</v>
      </c>
      <c r="T245" s="190">
        <f>S245*H245</f>
        <v>0</v>
      </c>
      <c r="U245" s="36"/>
      <c r="V245" s="36"/>
      <c r="W245" s="36"/>
      <c r="X245" s="36"/>
      <c r="Y245" s="36"/>
      <c r="Z245" s="36"/>
      <c r="AA245" s="36"/>
      <c r="AB245" s="36"/>
      <c r="AC245" s="36"/>
      <c r="AD245" s="36"/>
      <c r="AE245" s="36"/>
      <c r="AR245" s="191" t="s">
        <v>209</v>
      </c>
      <c r="AT245" s="191" t="s">
        <v>456</v>
      </c>
      <c r="AU245" s="191" t="s">
        <v>88</v>
      </c>
      <c r="AY245" s="19" t="s">
        <v>169</v>
      </c>
      <c r="BE245" s="192">
        <f>IF(N245="základní",J245,0)</f>
        <v>0</v>
      </c>
      <c r="BF245" s="192">
        <f>IF(N245="snížená",J245,0)</f>
        <v>0</v>
      </c>
      <c r="BG245" s="192">
        <f>IF(N245="zákl. přenesená",J245,0)</f>
        <v>0</v>
      </c>
      <c r="BH245" s="192">
        <f>IF(N245="sníž. přenesená",J245,0)</f>
        <v>0</v>
      </c>
      <c r="BI245" s="192">
        <f>IF(N245="nulová",J245,0)</f>
        <v>0</v>
      </c>
      <c r="BJ245" s="19" t="s">
        <v>88</v>
      </c>
      <c r="BK245" s="192">
        <f>ROUND(I245*H245,2)</f>
        <v>0</v>
      </c>
      <c r="BL245" s="19" t="s">
        <v>176</v>
      </c>
      <c r="BM245" s="191" t="s">
        <v>835</v>
      </c>
    </row>
    <row r="246" spans="1:65" s="2" customFormat="1" ht="19.5">
      <c r="A246" s="36"/>
      <c r="B246" s="37"/>
      <c r="C246" s="38"/>
      <c r="D246" s="193" t="s">
        <v>2212</v>
      </c>
      <c r="E246" s="38"/>
      <c r="F246" s="194" t="s">
        <v>4032</v>
      </c>
      <c r="G246" s="38"/>
      <c r="H246" s="38"/>
      <c r="I246" s="195"/>
      <c r="J246" s="38"/>
      <c r="K246" s="38"/>
      <c r="L246" s="41"/>
      <c r="M246" s="196"/>
      <c r="N246" s="197"/>
      <c r="O246" s="66"/>
      <c r="P246" s="66"/>
      <c r="Q246" s="66"/>
      <c r="R246" s="66"/>
      <c r="S246" s="66"/>
      <c r="T246" s="67"/>
      <c r="U246" s="36"/>
      <c r="V246" s="36"/>
      <c r="W246" s="36"/>
      <c r="X246" s="36"/>
      <c r="Y246" s="36"/>
      <c r="Z246" s="36"/>
      <c r="AA246" s="36"/>
      <c r="AB246" s="36"/>
      <c r="AC246" s="36"/>
      <c r="AD246" s="36"/>
      <c r="AE246" s="36"/>
      <c r="AT246" s="19" t="s">
        <v>2212</v>
      </c>
      <c r="AU246" s="19" t="s">
        <v>88</v>
      </c>
    </row>
    <row r="247" spans="1:65" s="13" customFormat="1" ht="11.25">
      <c r="B247" s="198"/>
      <c r="C247" s="199"/>
      <c r="D247" s="193" t="s">
        <v>188</v>
      </c>
      <c r="E247" s="200" t="s">
        <v>19</v>
      </c>
      <c r="F247" s="201" t="s">
        <v>1066</v>
      </c>
      <c r="G247" s="199"/>
      <c r="H247" s="202">
        <v>119</v>
      </c>
      <c r="I247" s="203"/>
      <c r="J247" s="199"/>
      <c r="K247" s="199"/>
      <c r="L247" s="204"/>
      <c r="M247" s="205"/>
      <c r="N247" s="206"/>
      <c r="O247" s="206"/>
      <c r="P247" s="206"/>
      <c r="Q247" s="206"/>
      <c r="R247" s="206"/>
      <c r="S247" s="206"/>
      <c r="T247" s="207"/>
      <c r="AT247" s="208" t="s">
        <v>188</v>
      </c>
      <c r="AU247" s="208" t="s">
        <v>88</v>
      </c>
      <c r="AV247" s="13" t="s">
        <v>88</v>
      </c>
      <c r="AW247" s="13" t="s">
        <v>33</v>
      </c>
      <c r="AX247" s="13" t="s">
        <v>72</v>
      </c>
      <c r="AY247" s="208" t="s">
        <v>169</v>
      </c>
    </row>
    <row r="248" spans="1:65" s="14" customFormat="1" ht="11.25">
      <c r="B248" s="209"/>
      <c r="C248" s="210"/>
      <c r="D248" s="193" t="s">
        <v>188</v>
      </c>
      <c r="E248" s="211" t="s">
        <v>19</v>
      </c>
      <c r="F248" s="212" t="s">
        <v>191</v>
      </c>
      <c r="G248" s="210"/>
      <c r="H248" s="213">
        <v>119</v>
      </c>
      <c r="I248" s="214"/>
      <c r="J248" s="210"/>
      <c r="K248" s="210"/>
      <c r="L248" s="215"/>
      <c r="M248" s="216"/>
      <c r="N248" s="217"/>
      <c r="O248" s="217"/>
      <c r="P248" s="217"/>
      <c r="Q248" s="217"/>
      <c r="R248" s="217"/>
      <c r="S248" s="217"/>
      <c r="T248" s="218"/>
      <c r="AT248" s="219" t="s">
        <v>188</v>
      </c>
      <c r="AU248" s="219" t="s">
        <v>88</v>
      </c>
      <c r="AV248" s="14" t="s">
        <v>176</v>
      </c>
      <c r="AW248" s="14" t="s">
        <v>33</v>
      </c>
      <c r="AX248" s="14" t="s">
        <v>80</v>
      </c>
      <c r="AY248" s="219" t="s">
        <v>169</v>
      </c>
    </row>
    <row r="249" spans="1:65" s="12" customFormat="1" ht="22.9" customHeight="1">
      <c r="B249" s="164"/>
      <c r="C249" s="165"/>
      <c r="D249" s="166" t="s">
        <v>71</v>
      </c>
      <c r="E249" s="178" t="s">
        <v>1119</v>
      </c>
      <c r="F249" s="178" t="s">
        <v>1120</v>
      </c>
      <c r="G249" s="165"/>
      <c r="H249" s="165"/>
      <c r="I249" s="168"/>
      <c r="J249" s="179">
        <f>BK249</f>
        <v>0</v>
      </c>
      <c r="K249" s="165"/>
      <c r="L249" s="170"/>
      <c r="M249" s="171"/>
      <c r="N249" s="172"/>
      <c r="O249" s="172"/>
      <c r="P249" s="173">
        <f>SUM(P250:P253)</f>
        <v>0</v>
      </c>
      <c r="Q249" s="172"/>
      <c r="R249" s="173">
        <f>SUM(R250:R253)</f>
        <v>0</v>
      </c>
      <c r="S249" s="172"/>
      <c r="T249" s="174">
        <f>SUM(T250:T253)</f>
        <v>0</v>
      </c>
      <c r="AR249" s="175" t="s">
        <v>80</v>
      </c>
      <c r="AT249" s="176" t="s">
        <v>71</v>
      </c>
      <c r="AU249" s="176" t="s">
        <v>80</v>
      </c>
      <c r="AY249" s="175" t="s">
        <v>169</v>
      </c>
      <c r="BK249" s="177">
        <f>SUM(BK250:BK253)</f>
        <v>0</v>
      </c>
    </row>
    <row r="250" spans="1:65" s="2" customFormat="1" ht="49.15" customHeight="1">
      <c r="A250" s="36"/>
      <c r="B250" s="37"/>
      <c r="C250" s="180" t="s">
        <v>625</v>
      </c>
      <c r="D250" s="180" t="s">
        <v>171</v>
      </c>
      <c r="E250" s="181" t="s">
        <v>4120</v>
      </c>
      <c r="F250" s="182" t="s">
        <v>4121</v>
      </c>
      <c r="G250" s="183" t="s">
        <v>347</v>
      </c>
      <c r="H250" s="184">
        <v>82.248999999999995</v>
      </c>
      <c r="I250" s="185"/>
      <c r="J250" s="186">
        <f>ROUND(I250*H250,2)</f>
        <v>0</v>
      </c>
      <c r="K250" s="182" t="s">
        <v>2211</v>
      </c>
      <c r="L250" s="41"/>
      <c r="M250" s="187" t="s">
        <v>19</v>
      </c>
      <c r="N250" s="188" t="s">
        <v>44</v>
      </c>
      <c r="O250" s="66"/>
      <c r="P250" s="189">
        <f>O250*H250</f>
        <v>0</v>
      </c>
      <c r="Q250" s="189">
        <v>0</v>
      </c>
      <c r="R250" s="189">
        <f>Q250*H250</f>
        <v>0</v>
      </c>
      <c r="S250" s="189">
        <v>0</v>
      </c>
      <c r="T250" s="190">
        <f>S250*H250</f>
        <v>0</v>
      </c>
      <c r="U250" s="36"/>
      <c r="V250" s="36"/>
      <c r="W250" s="36"/>
      <c r="X250" s="36"/>
      <c r="Y250" s="36"/>
      <c r="Z250" s="36"/>
      <c r="AA250" s="36"/>
      <c r="AB250" s="36"/>
      <c r="AC250" s="36"/>
      <c r="AD250" s="36"/>
      <c r="AE250" s="36"/>
      <c r="AR250" s="191" t="s">
        <v>176</v>
      </c>
      <c r="AT250" s="191" t="s">
        <v>171</v>
      </c>
      <c r="AU250" s="191" t="s">
        <v>88</v>
      </c>
      <c r="AY250" s="19" t="s">
        <v>169</v>
      </c>
      <c r="BE250" s="192">
        <f>IF(N250="základní",J250,0)</f>
        <v>0</v>
      </c>
      <c r="BF250" s="192">
        <f>IF(N250="snížená",J250,0)</f>
        <v>0</v>
      </c>
      <c r="BG250" s="192">
        <f>IF(N250="zákl. přenesená",J250,0)</f>
        <v>0</v>
      </c>
      <c r="BH250" s="192">
        <f>IF(N250="sníž. přenesená",J250,0)</f>
        <v>0</v>
      </c>
      <c r="BI250" s="192">
        <f>IF(N250="nulová",J250,0)</f>
        <v>0</v>
      </c>
      <c r="BJ250" s="19" t="s">
        <v>88</v>
      </c>
      <c r="BK250" s="192">
        <f>ROUND(I250*H250,2)</f>
        <v>0</v>
      </c>
      <c r="BL250" s="19" t="s">
        <v>176</v>
      </c>
      <c r="BM250" s="191" t="s">
        <v>846</v>
      </c>
    </row>
    <row r="251" spans="1:65" s="2" customFormat="1" ht="19.5">
      <c r="A251" s="36"/>
      <c r="B251" s="37"/>
      <c r="C251" s="38"/>
      <c r="D251" s="193" t="s">
        <v>2212</v>
      </c>
      <c r="E251" s="38"/>
      <c r="F251" s="194" t="s">
        <v>4032</v>
      </c>
      <c r="G251" s="38"/>
      <c r="H251" s="38"/>
      <c r="I251" s="195"/>
      <c r="J251" s="38"/>
      <c r="K251" s="38"/>
      <c r="L251" s="41"/>
      <c r="M251" s="196"/>
      <c r="N251" s="197"/>
      <c r="O251" s="66"/>
      <c r="P251" s="66"/>
      <c r="Q251" s="66"/>
      <c r="R251" s="66"/>
      <c r="S251" s="66"/>
      <c r="T251" s="67"/>
      <c r="U251" s="36"/>
      <c r="V251" s="36"/>
      <c r="W251" s="36"/>
      <c r="X251" s="36"/>
      <c r="Y251" s="36"/>
      <c r="Z251" s="36"/>
      <c r="AA251" s="36"/>
      <c r="AB251" s="36"/>
      <c r="AC251" s="36"/>
      <c r="AD251" s="36"/>
      <c r="AE251" s="36"/>
      <c r="AT251" s="19" t="s">
        <v>2212</v>
      </c>
      <c r="AU251" s="19" t="s">
        <v>88</v>
      </c>
    </row>
    <row r="252" spans="1:65" s="13" customFormat="1" ht="11.25">
      <c r="B252" s="198"/>
      <c r="C252" s="199"/>
      <c r="D252" s="193" t="s">
        <v>188</v>
      </c>
      <c r="E252" s="200" t="s">
        <v>19</v>
      </c>
      <c r="F252" s="201" t="s">
        <v>4122</v>
      </c>
      <c r="G252" s="199"/>
      <c r="H252" s="202">
        <v>82.248999999999995</v>
      </c>
      <c r="I252" s="203"/>
      <c r="J252" s="199"/>
      <c r="K252" s="199"/>
      <c r="L252" s="204"/>
      <c r="M252" s="205"/>
      <c r="N252" s="206"/>
      <c r="O252" s="206"/>
      <c r="P252" s="206"/>
      <c r="Q252" s="206"/>
      <c r="R252" s="206"/>
      <c r="S252" s="206"/>
      <c r="T252" s="207"/>
      <c r="AT252" s="208" t="s">
        <v>188</v>
      </c>
      <c r="AU252" s="208" t="s">
        <v>88</v>
      </c>
      <c r="AV252" s="13" t="s">
        <v>88</v>
      </c>
      <c r="AW252" s="13" t="s">
        <v>33</v>
      </c>
      <c r="AX252" s="13" t="s">
        <v>72</v>
      </c>
      <c r="AY252" s="208" t="s">
        <v>169</v>
      </c>
    </row>
    <row r="253" spans="1:65" s="14" customFormat="1" ht="11.25">
      <c r="B253" s="209"/>
      <c r="C253" s="210"/>
      <c r="D253" s="193" t="s">
        <v>188</v>
      </c>
      <c r="E253" s="211" t="s">
        <v>19</v>
      </c>
      <c r="F253" s="212" t="s">
        <v>191</v>
      </c>
      <c r="G253" s="210"/>
      <c r="H253" s="213">
        <v>82.248999999999995</v>
      </c>
      <c r="I253" s="214"/>
      <c r="J253" s="210"/>
      <c r="K253" s="210"/>
      <c r="L253" s="215"/>
      <c r="M253" s="257"/>
      <c r="N253" s="258"/>
      <c r="O253" s="258"/>
      <c r="P253" s="258"/>
      <c r="Q253" s="258"/>
      <c r="R253" s="258"/>
      <c r="S253" s="258"/>
      <c r="T253" s="259"/>
      <c r="AT253" s="219" t="s">
        <v>188</v>
      </c>
      <c r="AU253" s="219" t="s">
        <v>88</v>
      </c>
      <c r="AV253" s="14" t="s">
        <v>176</v>
      </c>
      <c r="AW253" s="14" t="s">
        <v>33</v>
      </c>
      <c r="AX253" s="14" t="s">
        <v>80</v>
      </c>
      <c r="AY253" s="219" t="s">
        <v>169</v>
      </c>
    </row>
    <row r="254" spans="1:65" s="2" customFormat="1" ht="6.95" customHeight="1">
      <c r="A254" s="36"/>
      <c r="B254" s="49"/>
      <c r="C254" s="50"/>
      <c r="D254" s="50"/>
      <c r="E254" s="50"/>
      <c r="F254" s="50"/>
      <c r="G254" s="50"/>
      <c r="H254" s="50"/>
      <c r="I254" s="50"/>
      <c r="J254" s="50"/>
      <c r="K254" s="50"/>
      <c r="L254" s="41"/>
      <c r="M254" s="36"/>
      <c r="O254" s="36"/>
      <c r="P254" s="36"/>
      <c r="Q254" s="36"/>
      <c r="R254" s="36"/>
      <c r="S254" s="36"/>
      <c r="T254" s="36"/>
      <c r="U254" s="36"/>
      <c r="V254" s="36"/>
      <c r="W254" s="36"/>
      <c r="X254" s="36"/>
      <c r="Y254" s="36"/>
      <c r="Z254" s="36"/>
      <c r="AA254" s="36"/>
      <c r="AB254" s="36"/>
      <c r="AC254" s="36"/>
      <c r="AD254" s="36"/>
      <c r="AE254" s="36"/>
    </row>
  </sheetData>
  <sheetProtection algorithmName="SHA-512" hashValue="7yniynaz/mYDV/47s6UwI7K9Fjnh1gI/cRFDezqhhIx4h2G7V5hq5YiPR6kwSLWTa4vHdtdL/yWWCNulqQHcpQ==" saltValue="TELhb4jPF7EWN2BgJ30MEtqHkteVozWxCGIp7nmy+KNNiAXe0MEbBgkPecgmO4lYl6TugH6AJbiva4kgX4wDww==" spinCount="100000" sheet="1" objects="1" scenarios="1" formatColumns="0" formatRows="0" autoFilter="0"/>
  <autoFilter ref="C83:K253" xr:uid="{00000000-0009-0000-0000-00000E000000}"/>
  <mergeCells count="9">
    <mergeCell ref="E50:H50"/>
    <mergeCell ref="E74:H74"/>
    <mergeCell ref="E76:H76"/>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BM234"/>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131</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s="2" customFormat="1" ht="12" customHeight="1">
      <c r="A8" s="36"/>
      <c r="B8" s="41"/>
      <c r="C8" s="36"/>
      <c r="D8" s="114" t="s">
        <v>145</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407" t="s">
        <v>4123</v>
      </c>
      <c r="F9" s="408"/>
      <c r="G9" s="408"/>
      <c r="H9" s="408"/>
      <c r="I9" s="36"/>
      <c r="J9" s="36"/>
      <c r="K9" s="36"/>
      <c r="L9" s="115"/>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21</v>
      </c>
      <c r="E12" s="36"/>
      <c r="F12" s="105" t="s">
        <v>22</v>
      </c>
      <c r="G12" s="36"/>
      <c r="H12" s="36"/>
      <c r="I12" s="114" t="s">
        <v>23</v>
      </c>
      <c r="J12" s="116" t="str">
        <f>'Rekapitulace stavby'!AN8</f>
        <v>10. 11. 2020</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09" t="str">
        <f>'Rekapitulace stavby'!E14</f>
        <v>Vyplň údaj</v>
      </c>
      <c r="F18" s="410"/>
      <c r="G18" s="410"/>
      <c r="H18" s="410"/>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19</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4" t="s">
        <v>28</v>
      </c>
      <c r="J21" s="105" t="s">
        <v>19</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411" t="s">
        <v>19</v>
      </c>
      <c r="F27" s="411"/>
      <c r="G27" s="411"/>
      <c r="H27" s="411"/>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ROUND(J86, 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ROUND((SUM(BE86:BE233)),  2)</f>
        <v>0</v>
      </c>
      <c r="G33" s="36"/>
      <c r="H33" s="36"/>
      <c r="I33" s="126">
        <v>0.21</v>
      </c>
      <c r="J33" s="125">
        <f>ROUND(((SUM(BE86:BE233))*I33),  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ROUND((SUM(BF86:BF233)),  2)</f>
        <v>0</v>
      </c>
      <c r="G34" s="36"/>
      <c r="H34" s="36"/>
      <c r="I34" s="126">
        <v>0.15</v>
      </c>
      <c r="J34" s="125">
        <f>ROUND(((SUM(BF86:BF233))*I34),  2)</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45</v>
      </c>
      <c r="F35" s="125">
        <f>ROUND((SUM(BG86:BG233)),  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46</v>
      </c>
      <c r="F36" s="125">
        <f>ROUND((SUM(BH86:BH233)),  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47</v>
      </c>
      <c r="F37" s="125">
        <f>ROUND((SUM(BI86:BI233)),  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2" t="str">
        <f>E7</f>
        <v>Výstavba bytů U Náhonu – Šenov u Nového Jičína</v>
      </c>
      <c r="F48" s="413"/>
      <c r="G48" s="413"/>
      <c r="H48" s="413"/>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145</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65" t="str">
        <f>E9</f>
        <v>SO 05 - SPLAŠKOVÁ KANALIZACE</v>
      </c>
      <c r="F50" s="414"/>
      <c r="G50" s="414"/>
      <c r="H50" s="414"/>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Šenov u Nového Jičína</v>
      </c>
      <c r="G52" s="38"/>
      <c r="H52" s="38"/>
      <c r="I52" s="31" t="s">
        <v>23</v>
      </c>
      <c r="J52" s="61" t="str">
        <f>IF(J12="","",J12)</f>
        <v>10. 11. 2020</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25</v>
      </c>
      <c r="D54" s="38"/>
      <c r="E54" s="38"/>
      <c r="F54" s="29" t="str">
        <f>E15</f>
        <v>Obec Šenov u Nového Jičína</v>
      </c>
      <c r="G54" s="38"/>
      <c r="H54" s="38"/>
      <c r="I54" s="31" t="s">
        <v>31</v>
      </c>
      <c r="J54" s="34" t="str">
        <f>E21</f>
        <v>Ing. Miroslav Havlásek</v>
      </c>
      <c r="K54" s="38"/>
      <c r="L54" s="115"/>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148</v>
      </c>
      <c r="D57" s="139"/>
      <c r="E57" s="139"/>
      <c r="F57" s="139"/>
      <c r="G57" s="139"/>
      <c r="H57" s="139"/>
      <c r="I57" s="139"/>
      <c r="J57" s="140" t="s">
        <v>149</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J86</f>
        <v>0</v>
      </c>
      <c r="K59" s="38"/>
      <c r="L59" s="115"/>
      <c r="S59" s="36"/>
      <c r="T59" s="36"/>
      <c r="U59" s="36"/>
      <c r="V59" s="36"/>
      <c r="W59" s="36"/>
      <c r="X59" s="36"/>
      <c r="Y59" s="36"/>
      <c r="Z59" s="36"/>
      <c r="AA59" s="36"/>
      <c r="AB59" s="36"/>
      <c r="AC59" s="36"/>
      <c r="AD59" s="36"/>
      <c r="AE59" s="36"/>
      <c r="AU59" s="19" t="s">
        <v>150</v>
      </c>
    </row>
    <row r="60" spans="1:47" s="9" customFormat="1" ht="24.95" customHeight="1">
      <c r="B60" s="142"/>
      <c r="C60" s="143"/>
      <c r="D60" s="144" t="s">
        <v>151</v>
      </c>
      <c r="E60" s="145"/>
      <c r="F60" s="145"/>
      <c r="G60" s="145"/>
      <c r="H60" s="145"/>
      <c r="I60" s="145"/>
      <c r="J60" s="146">
        <f>J87</f>
        <v>0</v>
      </c>
      <c r="K60" s="143"/>
      <c r="L60" s="147"/>
    </row>
    <row r="61" spans="1:47" s="10" customFormat="1" ht="19.899999999999999" customHeight="1">
      <c r="B61" s="148"/>
      <c r="C61" s="99"/>
      <c r="D61" s="149" t="s">
        <v>152</v>
      </c>
      <c r="E61" s="150"/>
      <c r="F61" s="150"/>
      <c r="G61" s="150"/>
      <c r="H61" s="150"/>
      <c r="I61" s="150"/>
      <c r="J61" s="151">
        <f>J88</f>
        <v>0</v>
      </c>
      <c r="K61" s="99"/>
      <c r="L61" s="152"/>
    </row>
    <row r="62" spans="1:47" s="10" customFormat="1" ht="19.899999999999999" customHeight="1">
      <c r="B62" s="148"/>
      <c r="C62" s="99"/>
      <c r="D62" s="149" t="s">
        <v>393</v>
      </c>
      <c r="E62" s="150"/>
      <c r="F62" s="150"/>
      <c r="G62" s="150"/>
      <c r="H62" s="150"/>
      <c r="I62" s="150"/>
      <c r="J62" s="151">
        <f>J137</f>
        <v>0</v>
      </c>
      <c r="K62" s="99"/>
      <c r="L62" s="152"/>
    </row>
    <row r="63" spans="1:47" s="10" customFormat="1" ht="19.899999999999999" customHeight="1">
      <c r="B63" s="148"/>
      <c r="C63" s="99"/>
      <c r="D63" s="149" t="s">
        <v>3717</v>
      </c>
      <c r="E63" s="150"/>
      <c r="F63" s="150"/>
      <c r="G63" s="150"/>
      <c r="H63" s="150"/>
      <c r="I63" s="150"/>
      <c r="J63" s="151">
        <f>J142</f>
        <v>0</v>
      </c>
      <c r="K63" s="99"/>
      <c r="L63" s="152"/>
    </row>
    <row r="64" spans="1:47" s="10" customFormat="1" ht="19.899999999999999" customHeight="1">
      <c r="B64" s="148"/>
      <c r="C64" s="99"/>
      <c r="D64" s="149" t="s">
        <v>395</v>
      </c>
      <c r="E64" s="150"/>
      <c r="F64" s="150"/>
      <c r="G64" s="150"/>
      <c r="H64" s="150"/>
      <c r="I64" s="150"/>
      <c r="J64" s="151">
        <f>J199</f>
        <v>0</v>
      </c>
      <c r="K64" s="99"/>
      <c r="L64" s="152"/>
    </row>
    <row r="65" spans="1:31" s="10" customFormat="1" ht="19.899999999999999" customHeight="1">
      <c r="B65" s="148"/>
      <c r="C65" s="99"/>
      <c r="D65" s="149" t="s">
        <v>153</v>
      </c>
      <c r="E65" s="150"/>
      <c r="F65" s="150"/>
      <c r="G65" s="150"/>
      <c r="H65" s="150"/>
      <c r="I65" s="150"/>
      <c r="J65" s="151">
        <f>J216</f>
        <v>0</v>
      </c>
      <c r="K65" s="99"/>
      <c r="L65" s="152"/>
    </row>
    <row r="66" spans="1:31" s="10" customFormat="1" ht="19.899999999999999" customHeight="1">
      <c r="B66" s="148"/>
      <c r="C66" s="99"/>
      <c r="D66" s="149" t="s">
        <v>396</v>
      </c>
      <c r="E66" s="150"/>
      <c r="F66" s="150"/>
      <c r="G66" s="150"/>
      <c r="H66" s="150"/>
      <c r="I66" s="150"/>
      <c r="J66" s="151">
        <f>J229</f>
        <v>0</v>
      </c>
      <c r="K66" s="99"/>
      <c r="L66" s="152"/>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154</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412" t="str">
        <f>E7</f>
        <v>Výstavba bytů U Náhonu – Šenov u Nového Jičína</v>
      </c>
      <c r="F76" s="413"/>
      <c r="G76" s="413"/>
      <c r="H76" s="413"/>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145</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65" t="str">
        <f>E9</f>
        <v>SO 05 - SPLAŠKOVÁ KANALIZACE</v>
      </c>
      <c r="F78" s="414"/>
      <c r="G78" s="414"/>
      <c r="H78" s="414"/>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Šenov u Nového Jičína</v>
      </c>
      <c r="G80" s="38"/>
      <c r="H80" s="38"/>
      <c r="I80" s="31" t="s">
        <v>23</v>
      </c>
      <c r="J80" s="61" t="str">
        <f>IF(J12="","",J12)</f>
        <v>10. 11. 2020</v>
      </c>
      <c r="K80" s="38"/>
      <c r="L80" s="115"/>
      <c r="S80" s="36"/>
      <c r="T80" s="36"/>
      <c r="U80" s="36"/>
      <c r="V80" s="36"/>
      <c r="W80" s="36"/>
      <c r="X80" s="36"/>
      <c r="Y80" s="36"/>
      <c r="Z80" s="36"/>
      <c r="AA80" s="36"/>
      <c r="AB80" s="36"/>
      <c r="AC80" s="36"/>
      <c r="AD80" s="36"/>
      <c r="AE80" s="36"/>
    </row>
    <row r="81" spans="1:65"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65" s="2" customFormat="1" ht="25.7" customHeight="1">
      <c r="A82" s="36"/>
      <c r="B82" s="37"/>
      <c r="C82" s="31" t="s">
        <v>25</v>
      </c>
      <c r="D82" s="38"/>
      <c r="E82" s="38"/>
      <c r="F82" s="29" t="str">
        <f>E15</f>
        <v>Obec Šenov u Nového Jičína</v>
      </c>
      <c r="G82" s="38"/>
      <c r="H82" s="38"/>
      <c r="I82" s="31" t="s">
        <v>31</v>
      </c>
      <c r="J82" s="34" t="str">
        <f>E21</f>
        <v>Ing. Miroslav Havlásek</v>
      </c>
      <c r="K82" s="38"/>
      <c r="L82" s="115"/>
      <c r="S82" s="36"/>
      <c r="T82" s="36"/>
      <c r="U82" s="36"/>
      <c r="V82" s="36"/>
      <c r="W82" s="36"/>
      <c r="X82" s="36"/>
      <c r="Y82" s="36"/>
      <c r="Z82" s="36"/>
      <c r="AA82" s="36"/>
      <c r="AB82" s="36"/>
      <c r="AC82" s="36"/>
      <c r="AD82" s="36"/>
      <c r="AE82" s="36"/>
    </row>
    <row r="83" spans="1:65" s="2" customFormat="1" ht="15.2" customHeight="1">
      <c r="A83" s="36"/>
      <c r="B83" s="37"/>
      <c r="C83" s="31" t="s">
        <v>29</v>
      </c>
      <c r="D83" s="38"/>
      <c r="E83" s="38"/>
      <c r="F83" s="29" t="str">
        <f>IF(E18="","",E18)</f>
        <v>Vyplň údaj</v>
      </c>
      <c r="G83" s="38"/>
      <c r="H83" s="38"/>
      <c r="I83" s="31" t="s">
        <v>34</v>
      </c>
      <c r="J83" s="34" t="str">
        <f>E24</f>
        <v xml:space="preserve"> </v>
      </c>
      <c r="K83" s="38"/>
      <c r="L83" s="115"/>
      <c r="S83" s="36"/>
      <c r="T83" s="36"/>
      <c r="U83" s="36"/>
      <c r="V83" s="36"/>
      <c r="W83" s="36"/>
      <c r="X83" s="36"/>
      <c r="Y83" s="36"/>
      <c r="Z83" s="36"/>
      <c r="AA83" s="36"/>
      <c r="AB83" s="36"/>
      <c r="AC83" s="36"/>
      <c r="AD83" s="36"/>
      <c r="AE83" s="36"/>
    </row>
    <row r="84" spans="1:65" s="2" customFormat="1" ht="10.3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65" s="11" customFormat="1" ht="29.25" customHeight="1">
      <c r="A85" s="153"/>
      <c r="B85" s="154"/>
      <c r="C85" s="155" t="s">
        <v>155</v>
      </c>
      <c r="D85" s="156" t="s">
        <v>57</v>
      </c>
      <c r="E85" s="156" t="s">
        <v>53</v>
      </c>
      <c r="F85" s="156" t="s">
        <v>54</v>
      </c>
      <c r="G85" s="156" t="s">
        <v>156</v>
      </c>
      <c r="H85" s="156" t="s">
        <v>157</v>
      </c>
      <c r="I85" s="156" t="s">
        <v>158</v>
      </c>
      <c r="J85" s="156" t="s">
        <v>149</v>
      </c>
      <c r="K85" s="157" t="s">
        <v>159</v>
      </c>
      <c r="L85" s="158"/>
      <c r="M85" s="70" t="s">
        <v>19</v>
      </c>
      <c r="N85" s="71" t="s">
        <v>42</v>
      </c>
      <c r="O85" s="71" t="s">
        <v>160</v>
      </c>
      <c r="P85" s="71" t="s">
        <v>161</v>
      </c>
      <c r="Q85" s="71" t="s">
        <v>162</v>
      </c>
      <c r="R85" s="71" t="s">
        <v>163</v>
      </c>
      <c r="S85" s="71" t="s">
        <v>164</v>
      </c>
      <c r="T85" s="72" t="s">
        <v>165</v>
      </c>
      <c r="U85" s="153"/>
      <c r="V85" s="153"/>
      <c r="W85" s="153"/>
      <c r="X85" s="153"/>
      <c r="Y85" s="153"/>
      <c r="Z85" s="153"/>
      <c r="AA85" s="153"/>
      <c r="AB85" s="153"/>
      <c r="AC85" s="153"/>
      <c r="AD85" s="153"/>
      <c r="AE85" s="153"/>
    </row>
    <row r="86" spans="1:65" s="2" customFormat="1" ht="22.9" customHeight="1">
      <c r="A86" s="36"/>
      <c r="B86" s="37"/>
      <c r="C86" s="77" t="s">
        <v>166</v>
      </c>
      <c r="D86" s="38"/>
      <c r="E86" s="38"/>
      <c r="F86" s="38"/>
      <c r="G86" s="38"/>
      <c r="H86" s="38"/>
      <c r="I86" s="38"/>
      <c r="J86" s="159">
        <f>BK86</f>
        <v>0</v>
      </c>
      <c r="K86" s="38"/>
      <c r="L86" s="41"/>
      <c r="M86" s="73"/>
      <c r="N86" s="160"/>
      <c r="O86" s="74"/>
      <c r="P86" s="161">
        <f>P87</f>
        <v>0</v>
      </c>
      <c r="Q86" s="74"/>
      <c r="R86" s="161">
        <f>R87</f>
        <v>0</v>
      </c>
      <c r="S86" s="74"/>
      <c r="T86" s="162">
        <f>T87</f>
        <v>0</v>
      </c>
      <c r="U86" s="36"/>
      <c r="V86" s="36"/>
      <c r="W86" s="36"/>
      <c r="X86" s="36"/>
      <c r="Y86" s="36"/>
      <c r="Z86" s="36"/>
      <c r="AA86" s="36"/>
      <c r="AB86" s="36"/>
      <c r="AC86" s="36"/>
      <c r="AD86" s="36"/>
      <c r="AE86" s="36"/>
      <c r="AT86" s="19" t="s">
        <v>71</v>
      </c>
      <c r="AU86" s="19" t="s">
        <v>150</v>
      </c>
      <c r="BK86" s="163">
        <f>BK87</f>
        <v>0</v>
      </c>
    </row>
    <row r="87" spans="1:65" s="12" customFormat="1" ht="25.9" customHeight="1">
      <c r="B87" s="164"/>
      <c r="C87" s="165"/>
      <c r="D87" s="166" t="s">
        <v>71</v>
      </c>
      <c r="E87" s="167" t="s">
        <v>167</v>
      </c>
      <c r="F87" s="167" t="s">
        <v>168</v>
      </c>
      <c r="G87" s="165"/>
      <c r="H87" s="165"/>
      <c r="I87" s="168"/>
      <c r="J87" s="169">
        <f>BK87</f>
        <v>0</v>
      </c>
      <c r="K87" s="165"/>
      <c r="L87" s="170"/>
      <c r="M87" s="171"/>
      <c r="N87" s="172"/>
      <c r="O87" s="172"/>
      <c r="P87" s="173">
        <f>P88+P137+P142+P199+P216+P229</f>
        <v>0</v>
      </c>
      <c r="Q87" s="172"/>
      <c r="R87" s="173">
        <f>R88+R137+R142+R199+R216+R229</f>
        <v>0</v>
      </c>
      <c r="S87" s="172"/>
      <c r="T87" s="174">
        <f>T88+T137+T142+T199+T216+T229</f>
        <v>0</v>
      </c>
      <c r="AR87" s="175" t="s">
        <v>80</v>
      </c>
      <c r="AT87" s="176" t="s">
        <v>71</v>
      </c>
      <c r="AU87" s="176" t="s">
        <v>72</v>
      </c>
      <c r="AY87" s="175" t="s">
        <v>169</v>
      </c>
      <c r="BK87" s="177">
        <f>BK88+BK137+BK142+BK199+BK216+BK229</f>
        <v>0</v>
      </c>
    </row>
    <row r="88" spans="1:65" s="12" customFormat="1" ht="22.9" customHeight="1">
      <c r="B88" s="164"/>
      <c r="C88" s="165"/>
      <c r="D88" s="166" t="s">
        <v>71</v>
      </c>
      <c r="E88" s="178" t="s">
        <v>80</v>
      </c>
      <c r="F88" s="178" t="s">
        <v>170</v>
      </c>
      <c r="G88" s="165"/>
      <c r="H88" s="165"/>
      <c r="I88" s="168"/>
      <c r="J88" s="179">
        <f>BK88</f>
        <v>0</v>
      </c>
      <c r="K88" s="165"/>
      <c r="L88" s="170"/>
      <c r="M88" s="171"/>
      <c r="N88" s="172"/>
      <c r="O88" s="172"/>
      <c r="P88" s="173">
        <f>SUM(P89:P136)</f>
        <v>0</v>
      </c>
      <c r="Q88" s="172"/>
      <c r="R88" s="173">
        <f>SUM(R89:R136)</f>
        <v>0</v>
      </c>
      <c r="S88" s="172"/>
      <c r="T88" s="174">
        <f>SUM(T89:T136)</f>
        <v>0</v>
      </c>
      <c r="AR88" s="175" t="s">
        <v>80</v>
      </c>
      <c r="AT88" s="176" t="s">
        <v>71</v>
      </c>
      <c r="AU88" s="176" t="s">
        <v>80</v>
      </c>
      <c r="AY88" s="175" t="s">
        <v>169</v>
      </c>
      <c r="BK88" s="177">
        <f>SUM(BK89:BK136)</f>
        <v>0</v>
      </c>
    </row>
    <row r="89" spans="1:65" s="2" customFormat="1" ht="49.15" customHeight="1">
      <c r="A89" s="36"/>
      <c r="B89" s="37"/>
      <c r="C89" s="180" t="s">
        <v>80</v>
      </c>
      <c r="D89" s="180" t="s">
        <v>171</v>
      </c>
      <c r="E89" s="181" t="s">
        <v>4034</v>
      </c>
      <c r="F89" s="182" t="s">
        <v>4035</v>
      </c>
      <c r="G89" s="183" t="s">
        <v>230</v>
      </c>
      <c r="H89" s="184">
        <v>135.09</v>
      </c>
      <c r="I89" s="185"/>
      <c r="J89" s="186">
        <f>ROUND(I89*H89,2)</f>
        <v>0</v>
      </c>
      <c r="K89" s="182" t="s">
        <v>2211</v>
      </c>
      <c r="L89" s="41"/>
      <c r="M89" s="187" t="s">
        <v>19</v>
      </c>
      <c r="N89" s="188" t="s">
        <v>44</v>
      </c>
      <c r="O89" s="66"/>
      <c r="P89" s="189">
        <f>O89*H89</f>
        <v>0</v>
      </c>
      <c r="Q89" s="189">
        <v>0</v>
      </c>
      <c r="R89" s="189">
        <f>Q89*H89</f>
        <v>0</v>
      </c>
      <c r="S89" s="189">
        <v>0</v>
      </c>
      <c r="T89" s="190">
        <f>S89*H89</f>
        <v>0</v>
      </c>
      <c r="U89" s="36"/>
      <c r="V89" s="36"/>
      <c r="W89" s="36"/>
      <c r="X89" s="36"/>
      <c r="Y89" s="36"/>
      <c r="Z89" s="36"/>
      <c r="AA89" s="36"/>
      <c r="AB89" s="36"/>
      <c r="AC89" s="36"/>
      <c r="AD89" s="36"/>
      <c r="AE89" s="36"/>
      <c r="AR89" s="191" t="s">
        <v>176</v>
      </c>
      <c r="AT89" s="191" t="s">
        <v>171</v>
      </c>
      <c r="AU89" s="191" t="s">
        <v>88</v>
      </c>
      <c r="AY89" s="19" t="s">
        <v>169</v>
      </c>
      <c r="BE89" s="192">
        <f>IF(N89="základní",J89,0)</f>
        <v>0</v>
      </c>
      <c r="BF89" s="192">
        <f>IF(N89="snížená",J89,0)</f>
        <v>0</v>
      </c>
      <c r="BG89" s="192">
        <f>IF(N89="zákl. přenesená",J89,0)</f>
        <v>0</v>
      </c>
      <c r="BH89" s="192">
        <f>IF(N89="sníž. přenesená",J89,0)</f>
        <v>0</v>
      </c>
      <c r="BI89" s="192">
        <f>IF(N89="nulová",J89,0)</f>
        <v>0</v>
      </c>
      <c r="BJ89" s="19" t="s">
        <v>88</v>
      </c>
      <c r="BK89" s="192">
        <f>ROUND(I89*H89,2)</f>
        <v>0</v>
      </c>
      <c r="BL89" s="19" t="s">
        <v>176</v>
      </c>
      <c r="BM89" s="191" t="s">
        <v>88</v>
      </c>
    </row>
    <row r="90" spans="1:65" s="2" customFormat="1" ht="19.5">
      <c r="A90" s="36"/>
      <c r="B90" s="37"/>
      <c r="C90" s="38"/>
      <c r="D90" s="193" t="s">
        <v>2212</v>
      </c>
      <c r="E90" s="38"/>
      <c r="F90" s="194" t="s">
        <v>4032</v>
      </c>
      <c r="G90" s="38"/>
      <c r="H90" s="38"/>
      <c r="I90" s="195"/>
      <c r="J90" s="38"/>
      <c r="K90" s="38"/>
      <c r="L90" s="41"/>
      <c r="M90" s="196"/>
      <c r="N90" s="197"/>
      <c r="O90" s="66"/>
      <c r="P90" s="66"/>
      <c r="Q90" s="66"/>
      <c r="R90" s="66"/>
      <c r="S90" s="66"/>
      <c r="T90" s="67"/>
      <c r="U90" s="36"/>
      <c r="V90" s="36"/>
      <c r="W90" s="36"/>
      <c r="X90" s="36"/>
      <c r="Y90" s="36"/>
      <c r="Z90" s="36"/>
      <c r="AA90" s="36"/>
      <c r="AB90" s="36"/>
      <c r="AC90" s="36"/>
      <c r="AD90" s="36"/>
      <c r="AE90" s="36"/>
      <c r="AT90" s="19" t="s">
        <v>2212</v>
      </c>
      <c r="AU90" s="19" t="s">
        <v>88</v>
      </c>
    </row>
    <row r="91" spans="1:65" s="13" customFormat="1" ht="11.25">
      <c r="B91" s="198"/>
      <c r="C91" s="199"/>
      <c r="D91" s="193" t="s">
        <v>188</v>
      </c>
      <c r="E91" s="200" t="s">
        <v>19</v>
      </c>
      <c r="F91" s="201" t="s">
        <v>4124</v>
      </c>
      <c r="G91" s="199"/>
      <c r="H91" s="202">
        <v>135.09</v>
      </c>
      <c r="I91" s="203"/>
      <c r="J91" s="199"/>
      <c r="K91" s="199"/>
      <c r="L91" s="204"/>
      <c r="M91" s="205"/>
      <c r="N91" s="206"/>
      <c r="O91" s="206"/>
      <c r="P91" s="206"/>
      <c r="Q91" s="206"/>
      <c r="R91" s="206"/>
      <c r="S91" s="206"/>
      <c r="T91" s="207"/>
      <c r="AT91" s="208" t="s">
        <v>188</v>
      </c>
      <c r="AU91" s="208" t="s">
        <v>88</v>
      </c>
      <c r="AV91" s="13" t="s">
        <v>88</v>
      </c>
      <c r="AW91" s="13" t="s">
        <v>33</v>
      </c>
      <c r="AX91" s="13" t="s">
        <v>72</v>
      </c>
      <c r="AY91" s="208" t="s">
        <v>169</v>
      </c>
    </row>
    <row r="92" spans="1:65" s="14" customFormat="1" ht="11.25">
      <c r="B92" s="209"/>
      <c r="C92" s="210"/>
      <c r="D92" s="193" t="s">
        <v>188</v>
      </c>
      <c r="E92" s="211" t="s">
        <v>19</v>
      </c>
      <c r="F92" s="212" t="s">
        <v>191</v>
      </c>
      <c r="G92" s="210"/>
      <c r="H92" s="213">
        <v>135.09</v>
      </c>
      <c r="I92" s="214"/>
      <c r="J92" s="210"/>
      <c r="K92" s="210"/>
      <c r="L92" s="215"/>
      <c r="M92" s="216"/>
      <c r="N92" s="217"/>
      <c r="O92" s="217"/>
      <c r="P92" s="217"/>
      <c r="Q92" s="217"/>
      <c r="R92" s="217"/>
      <c r="S92" s="217"/>
      <c r="T92" s="218"/>
      <c r="AT92" s="219" t="s">
        <v>188</v>
      </c>
      <c r="AU92" s="219" t="s">
        <v>88</v>
      </c>
      <c r="AV92" s="14" t="s">
        <v>176</v>
      </c>
      <c r="AW92" s="14" t="s">
        <v>33</v>
      </c>
      <c r="AX92" s="14" t="s">
        <v>80</v>
      </c>
      <c r="AY92" s="219" t="s">
        <v>169</v>
      </c>
    </row>
    <row r="93" spans="1:65" s="2" customFormat="1" ht="49.15" customHeight="1">
      <c r="A93" s="36"/>
      <c r="B93" s="37"/>
      <c r="C93" s="180" t="s">
        <v>88</v>
      </c>
      <c r="D93" s="180" t="s">
        <v>171</v>
      </c>
      <c r="E93" s="181" t="s">
        <v>2215</v>
      </c>
      <c r="F93" s="182" t="s">
        <v>2216</v>
      </c>
      <c r="G93" s="183" t="s">
        <v>230</v>
      </c>
      <c r="H93" s="184">
        <v>135.09</v>
      </c>
      <c r="I93" s="185"/>
      <c r="J93" s="186">
        <f>ROUND(I93*H93,2)</f>
        <v>0</v>
      </c>
      <c r="K93" s="182" t="s">
        <v>2211</v>
      </c>
      <c r="L93" s="41"/>
      <c r="M93" s="187" t="s">
        <v>19</v>
      </c>
      <c r="N93" s="188" t="s">
        <v>44</v>
      </c>
      <c r="O93" s="66"/>
      <c r="P93" s="189">
        <f>O93*H93</f>
        <v>0</v>
      </c>
      <c r="Q93" s="189">
        <v>0</v>
      </c>
      <c r="R93" s="189">
        <f>Q93*H93</f>
        <v>0</v>
      </c>
      <c r="S93" s="189">
        <v>0</v>
      </c>
      <c r="T93" s="190">
        <f>S93*H93</f>
        <v>0</v>
      </c>
      <c r="U93" s="36"/>
      <c r="V93" s="36"/>
      <c r="W93" s="36"/>
      <c r="X93" s="36"/>
      <c r="Y93" s="36"/>
      <c r="Z93" s="36"/>
      <c r="AA93" s="36"/>
      <c r="AB93" s="36"/>
      <c r="AC93" s="36"/>
      <c r="AD93" s="36"/>
      <c r="AE93" s="36"/>
      <c r="AR93" s="191" t="s">
        <v>176</v>
      </c>
      <c r="AT93" s="191" t="s">
        <v>171</v>
      </c>
      <c r="AU93" s="191" t="s">
        <v>88</v>
      </c>
      <c r="AY93" s="19" t="s">
        <v>169</v>
      </c>
      <c r="BE93" s="192">
        <f>IF(N93="základní",J93,0)</f>
        <v>0</v>
      </c>
      <c r="BF93" s="192">
        <f>IF(N93="snížená",J93,0)</f>
        <v>0</v>
      </c>
      <c r="BG93" s="192">
        <f>IF(N93="zákl. přenesená",J93,0)</f>
        <v>0</v>
      </c>
      <c r="BH93" s="192">
        <f>IF(N93="sníž. přenesená",J93,0)</f>
        <v>0</v>
      </c>
      <c r="BI93" s="192">
        <f>IF(N93="nulová",J93,0)</f>
        <v>0</v>
      </c>
      <c r="BJ93" s="19" t="s">
        <v>88</v>
      </c>
      <c r="BK93" s="192">
        <f>ROUND(I93*H93,2)</f>
        <v>0</v>
      </c>
      <c r="BL93" s="19" t="s">
        <v>176</v>
      </c>
      <c r="BM93" s="191" t="s">
        <v>176</v>
      </c>
    </row>
    <row r="94" spans="1:65" s="2" customFormat="1" ht="19.5">
      <c r="A94" s="36"/>
      <c r="B94" s="37"/>
      <c r="C94" s="38"/>
      <c r="D94" s="193" t="s">
        <v>2212</v>
      </c>
      <c r="E94" s="38"/>
      <c r="F94" s="194" t="s">
        <v>4032</v>
      </c>
      <c r="G94" s="38"/>
      <c r="H94" s="38"/>
      <c r="I94" s="195"/>
      <c r="J94" s="38"/>
      <c r="K94" s="38"/>
      <c r="L94" s="41"/>
      <c r="M94" s="196"/>
      <c r="N94" s="197"/>
      <c r="O94" s="66"/>
      <c r="P94" s="66"/>
      <c r="Q94" s="66"/>
      <c r="R94" s="66"/>
      <c r="S94" s="66"/>
      <c r="T94" s="67"/>
      <c r="U94" s="36"/>
      <c r="V94" s="36"/>
      <c r="W94" s="36"/>
      <c r="X94" s="36"/>
      <c r="Y94" s="36"/>
      <c r="Z94" s="36"/>
      <c r="AA94" s="36"/>
      <c r="AB94" s="36"/>
      <c r="AC94" s="36"/>
      <c r="AD94" s="36"/>
      <c r="AE94" s="36"/>
      <c r="AT94" s="19" t="s">
        <v>2212</v>
      </c>
      <c r="AU94" s="19" t="s">
        <v>88</v>
      </c>
    </row>
    <row r="95" spans="1:65" s="13" customFormat="1" ht="11.25">
      <c r="B95" s="198"/>
      <c r="C95" s="199"/>
      <c r="D95" s="193" t="s">
        <v>188</v>
      </c>
      <c r="E95" s="200" t="s">
        <v>19</v>
      </c>
      <c r="F95" s="201" t="s">
        <v>4124</v>
      </c>
      <c r="G95" s="199"/>
      <c r="H95" s="202">
        <v>135.09</v>
      </c>
      <c r="I95" s="203"/>
      <c r="J95" s="199"/>
      <c r="K95" s="199"/>
      <c r="L95" s="204"/>
      <c r="M95" s="205"/>
      <c r="N95" s="206"/>
      <c r="O95" s="206"/>
      <c r="P95" s="206"/>
      <c r="Q95" s="206"/>
      <c r="R95" s="206"/>
      <c r="S95" s="206"/>
      <c r="T95" s="207"/>
      <c r="AT95" s="208" t="s">
        <v>188</v>
      </c>
      <c r="AU95" s="208" t="s">
        <v>88</v>
      </c>
      <c r="AV95" s="13" t="s">
        <v>88</v>
      </c>
      <c r="AW95" s="13" t="s">
        <v>33</v>
      </c>
      <c r="AX95" s="13" t="s">
        <v>72</v>
      </c>
      <c r="AY95" s="208" t="s">
        <v>169</v>
      </c>
    </row>
    <row r="96" spans="1:65" s="14" customFormat="1" ht="11.25">
      <c r="B96" s="209"/>
      <c r="C96" s="210"/>
      <c r="D96" s="193" t="s">
        <v>188</v>
      </c>
      <c r="E96" s="211" t="s">
        <v>19</v>
      </c>
      <c r="F96" s="212" t="s">
        <v>191</v>
      </c>
      <c r="G96" s="210"/>
      <c r="H96" s="213">
        <v>135.09</v>
      </c>
      <c r="I96" s="214"/>
      <c r="J96" s="210"/>
      <c r="K96" s="210"/>
      <c r="L96" s="215"/>
      <c r="M96" s="216"/>
      <c r="N96" s="217"/>
      <c r="O96" s="217"/>
      <c r="P96" s="217"/>
      <c r="Q96" s="217"/>
      <c r="R96" s="217"/>
      <c r="S96" s="217"/>
      <c r="T96" s="218"/>
      <c r="AT96" s="219" t="s">
        <v>188</v>
      </c>
      <c r="AU96" s="219" t="s">
        <v>88</v>
      </c>
      <c r="AV96" s="14" t="s">
        <v>176</v>
      </c>
      <c r="AW96" s="14" t="s">
        <v>33</v>
      </c>
      <c r="AX96" s="14" t="s">
        <v>80</v>
      </c>
      <c r="AY96" s="219" t="s">
        <v>169</v>
      </c>
    </row>
    <row r="97" spans="1:65" s="2" customFormat="1" ht="49.15" customHeight="1">
      <c r="A97" s="36"/>
      <c r="B97" s="37"/>
      <c r="C97" s="180" t="s">
        <v>107</v>
      </c>
      <c r="D97" s="180" t="s">
        <v>171</v>
      </c>
      <c r="E97" s="181" t="s">
        <v>4038</v>
      </c>
      <c r="F97" s="182" t="s">
        <v>4039</v>
      </c>
      <c r="G97" s="183" t="s">
        <v>230</v>
      </c>
      <c r="H97" s="184">
        <v>42.66</v>
      </c>
      <c r="I97" s="185"/>
      <c r="J97" s="186">
        <f>ROUND(I97*H97,2)</f>
        <v>0</v>
      </c>
      <c r="K97" s="182" t="s">
        <v>2211</v>
      </c>
      <c r="L97" s="41"/>
      <c r="M97" s="187" t="s">
        <v>19</v>
      </c>
      <c r="N97" s="188" t="s">
        <v>44</v>
      </c>
      <c r="O97" s="66"/>
      <c r="P97" s="189">
        <f>O97*H97</f>
        <v>0</v>
      </c>
      <c r="Q97" s="189">
        <v>0</v>
      </c>
      <c r="R97" s="189">
        <f>Q97*H97</f>
        <v>0</v>
      </c>
      <c r="S97" s="189">
        <v>0</v>
      </c>
      <c r="T97" s="190">
        <f>S97*H97</f>
        <v>0</v>
      </c>
      <c r="U97" s="36"/>
      <c r="V97" s="36"/>
      <c r="W97" s="36"/>
      <c r="X97" s="36"/>
      <c r="Y97" s="36"/>
      <c r="Z97" s="36"/>
      <c r="AA97" s="36"/>
      <c r="AB97" s="36"/>
      <c r="AC97" s="36"/>
      <c r="AD97" s="36"/>
      <c r="AE97" s="36"/>
      <c r="AR97" s="191" t="s">
        <v>176</v>
      </c>
      <c r="AT97" s="191" t="s">
        <v>171</v>
      </c>
      <c r="AU97" s="191" t="s">
        <v>88</v>
      </c>
      <c r="AY97" s="19" t="s">
        <v>169</v>
      </c>
      <c r="BE97" s="192">
        <f>IF(N97="základní",J97,0)</f>
        <v>0</v>
      </c>
      <c r="BF97" s="192">
        <f>IF(N97="snížená",J97,0)</f>
        <v>0</v>
      </c>
      <c r="BG97" s="192">
        <f>IF(N97="zákl. přenesená",J97,0)</f>
        <v>0</v>
      </c>
      <c r="BH97" s="192">
        <f>IF(N97="sníž. přenesená",J97,0)</f>
        <v>0</v>
      </c>
      <c r="BI97" s="192">
        <f>IF(N97="nulová",J97,0)</f>
        <v>0</v>
      </c>
      <c r="BJ97" s="19" t="s">
        <v>88</v>
      </c>
      <c r="BK97" s="192">
        <f>ROUND(I97*H97,2)</f>
        <v>0</v>
      </c>
      <c r="BL97" s="19" t="s">
        <v>176</v>
      </c>
      <c r="BM97" s="191" t="s">
        <v>200</v>
      </c>
    </row>
    <row r="98" spans="1:65" s="2" customFormat="1" ht="19.5">
      <c r="A98" s="36"/>
      <c r="B98" s="37"/>
      <c r="C98" s="38"/>
      <c r="D98" s="193" t="s">
        <v>2212</v>
      </c>
      <c r="E98" s="38"/>
      <c r="F98" s="194" t="s">
        <v>4040</v>
      </c>
      <c r="G98" s="38"/>
      <c r="H98" s="38"/>
      <c r="I98" s="195"/>
      <c r="J98" s="38"/>
      <c r="K98" s="38"/>
      <c r="L98" s="41"/>
      <c r="M98" s="196"/>
      <c r="N98" s="197"/>
      <c r="O98" s="66"/>
      <c r="P98" s="66"/>
      <c r="Q98" s="66"/>
      <c r="R98" s="66"/>
      <c r="S98" s="66"/>
      <c r="T98" s="67"/>
      <c r="U98" s="36"/>
      <c r="V98" s="36"/>
      <c r="W98" s="36"/>
      <c r="X98" s="36"/>
      <c r="Y98" s="36"/>
      <c r="Z98" s="36"/>
      <c r="AA98" s="36"/>
      <c r="AB98" s="36"/>
      <c r="AC98" s="36"/>
      <c r="AD98" s="36"/>
      <c r="AE98" s="36"/>
      <c r="AT98" s="19" t="s">
        <v>2212</v>
      </c>
      <c r="AU98" s="19" t="s">
        <v>88</v>
      </c>
    </row>
    <row r="99" spans="1:65" s="13" customFormat="1" ht="11.25">
      <c r="B99" s="198"/>
      <c r="C99" s="199"/>
      <c r="D99" s="193" t="s">
        <v>188</v>
      </c>
      <c r="E99" s="200" t="s">
        <v>19</v>
      </c>
      <c r="F99" s="201" t="s">
        <v>4125</v>
      </c>
      <c r="G99" s="199"/>
      <c r="H99" s="202">
        <v>42.66</v>
      </c>
      <c r="I99" s="203"/>
      <c r="J99" s="199"/>
      <c r="K99" s="199"/>
      <c r="L99" s="204"/>
      <c r="M99" s="205"/>
      <c r="N99" s="206"/>
      <c r="O99" s="206"/>
      <c r="P99" s="206"/>
      <c r="Q99" s="206"/>
      <c r="R99" s="206"/>
      <c r="S99" s="206"/>
      <c r="T99" s="207"/>
      <c r="AT99" s="208" t="s">
        <v>188</v>
      </c>
      <c r="AU99" s="208" t="s">
        <v>88</v>
      </c>
      <c r="AV99" s="13" t="s">
        <v>88</v>
      </c>
      <c r="AW99" s="13" t="s">
        <v>33</v>
      </c>
      <c r="AX99" s="13" t="s">
        <v>72</v>
      </c>
      <c r="AY99" s="208" t="s">
        <v>169</v>
      </c>
    </row>
    <row r="100" spans="1:65" s="14" customFormat="1" ht="11.25">
      <c r="B100" s="209"/>
      <c r="C100" s="210"/>
      <c r="D100" s="193" t="s">
        <v>188</v>
      </c>
      <c r="E100" s="211" t="s">
        <v>19</v>
      </c>
      <c r="F100" s="212" t="s">
        <v>191</v>
      </c>
      <c r="G100" s="210"/>
      <c r="H100" s="213">
        <v>42.66</v>
      </c>
      <c r="I100" s="214"/>
      <c r="J100" s="210"/>
      <c r="K100" s="210"/>
      <c r="L100" s="215"/>
      <c r="M100" s="216"/>
      <c r="N100" s="217"/>
      <c r="O100" s="217"/>
      <c r="P100" s="217"/>
      <c r="Q100" s="217"/>
      <c r="R100" s="217"/>
      <c r="S100" s="217"/>
      <c r="T100" s="218"/>
      <c r="AT100" s="219" t="s">
        <v>188</v>
      </c>
      <c r="AU100" s="219" t="s">
        <v>88</v>
      </c>
      <c r="AV100" s="14" t="s">
        <v>176</v>
      </c>
      <c r="AW100" s="14" t="s">
        <v>33</v>
      </c>
      <c r="AX100" s="14" t="s">
        <v>80</v>
      </c>
      <c r="AY100" s="219" t="s">
        <v>169</v>
      </c>
    </row>
    <row r="101" spans="1:65" s="2" customFormat="1" ht="62.65" customHeight="1">
      <c r="A101" s="36"/>
      <c r="B101" s="37"/>
      <c r="C101" s="180" t="s">
        <v>176</v>
      </c>
      <c r="D101" s="180" t="s">
        <v>171</v>
      </c>
      <c r="E101" s="181" t="s">
        <v>4041</v>
      </c>
      <c r="F101" s="182" t="s">
        <v>4042</v>
      </c>
      <c r="G101" s="183" t="s">
        <v>230</v>
      </c>
      <c r="H101" s="184">
        <v>42.66</v>
      </c>
      <c r="I101" s="185"/>
      <c r="J101" s="186">
        <f>ROUND(I101*H101,2)</f>
        <v>0</v>
      </c>
      <c r="K101" s="182" t="s">
        <v>2211</v>
      </c>
      <c r="L101" s="41"/>
      <c r="M101" s="187" t="s">
        <v>19</v>
      </c>
      <c r="N101" s="188" t="s">
        <v>44</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176</v>
      </c>
      <c r="AT101" s="191" t="s">
        <v>171</v>
      </c>
      <c r="AU101" s="191" t="s">
        <v>88</v>
      </c>
      <c r="AY101" s="19" t="s">
        <v>169</v>
      </c>
      <c r="BE101" s="192">
        <f>IF(N101="základní",J101,0)</f>
        <v>0</v>
      </c>
      <c r="BF101" s="192">
        <f>IF(N101="snížená",J101,0)</f>
        <v>0</v>
      </c>
      <c r="BG101" s="192">
        <f>IF(N101="zákl. přenesená",J101,0)</f>
        <v>0</v>
      </c>
      <c r="BH101" s="192">
        <f>IF(N101="sníž. přenesená",J101,0)</f>
        <v>0</v>
      </c>
      <c r="BI101" s="192">
        <f>IF(N101="nulová",J101,0)</f>
        <v>0</v>
      </c>
      <c r="BJ101" s="19" t="s">
        <v>88</v>
      </c>
      <c r="BK101" s="192">
        <f>ROUND(I101*H101,2)</f>
        <v>0</v>
      </c>
      <c r="BL101" s="19" t="s">
        <v>176</v>
      </c>
      <c r="BM101" s="191" t="s">
        <v>209</v>
      </c>
    </row>
    <row r="102" spans="1:65" s="2" customFormat="1" ht="19.5">
      <c r="A102" s="36"/>
      <c r="B102" s="37"/>
      <c r="C102" s="38"/>
      <c r="D102" s="193" t="s">
        <v>2212</v>
      </c>
      <c r="E102" s="38"/>
      <c r="F102" s="194" t="s">
        <v>4040</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2212</v>
      </c>
      <c r="AU102" s="19" t="s">
        <v>88</v>
      </c>
    </row>
    <row r="103" spans="1:65" s="13" customFormat="1" ht="11.25">
      <c r="B103" s="198"/>
      <c r="C103" s="199"/>
      <c r="D103" s="193" t="s">
        <v>188</v>
      </c>
      <c r="E103" s="200" t="s">
        <v>19</v>
      </c>
      <c r="F103" s="201" t="s">
        <v>4125</v>
      </c>
      <c r="G103" s="199"/>
      <c r="H103" s="202">
        <v>42.66</v>
      </c>
      <c r="I103" s="203"/>
      <c r="J103" s="199"/>
      <c r="K103" s="199"/>
      <c r="L103" s="204"/>
      <c r="M103" s="205"/>
      <c r="N103" s="206"/>
      <c r="O103" s="206"/>
      <c r="P103" s="206"/>
      <c r="Q103" s="206"/>
      <c r="R103" s="206"/>
      <c r="S103" s="206"/>
      <c r="T103" s="207"/>
      <c r="AT103" s="208" t="s">
        <v>188</v>
      </c>
      <c r="AU103" s="208" t="s">
        <v>88</v>
      </c>
      <c r="AV103" s="13" t="s">
        <v>88</v>
      </c>
      <c r="AW103" s="13" t="s">
        <v>33</v>
      </c>
      <c r="AX103" s="13" t="s">
        <v>72</v>
      </c>
      <c r="AY103" s="208" t="s">
        <v>169</v>
      </c>
    </row>
    <row r="104" spans="1:65" s="14" customFormat="1" ht="11.25">
      <c r="B104" s="209"/>
      <c r="C104" s="210"/>
      <c r="D104" s="193" t="s">
        <v>188</v>
      </c>
      <c r="E104" s="211" t="s">
        <v>19</v>
      </c>
      <c r="F104" s="212" t="s">
        <v>191</v>
      </c>
      <c r="G104" s="210"/>
      <c r="H104" s="213">
        <v>42.66</v>
      </c>
      <c r="I104" s="214"/>
      <c r="J104" s="210"/>
      <c r="K104" s="210"/>
      <c r="L104" s="215"/>
      <c r="M104" s="216"/>
      <c r="N104" s="217"/>
      <c r="O104" s="217"/>
      <c r="P104" s="217"/>
      <c r="Q104" s="217"/>
      <c r="R104" s="217"/>
      <c r="S104" s="217"/>
      <c r="T104" s="218"/>
      <c r="AT104" s="219" t="s">
        <v>188</v>
      </c>
      <c r="AU104" s="219" t="s">
        <v>88</v>
      </c>
      <c r="AV104" s="14" t="s">
        <v>176</v>
      </c>
      <c r="AW104" s="14" t="s">
        <v>33</v>
      </c>
      <c r="AX104" s="14" t="s">
        <v>80</v>
      </c>
      <c r="AY104" s="219" t="s">
        <v>169</v>
      </c>
    </row>
    <row r="105" spans="1:65" s="2" customFormat="1" ht="14.45" customHeight="1">
      <c r="A105" s="36"/>
      <c r="B105" s="37"/>
      <c r="C105" s="180" t="s">
        <v>196</v>
      </c>
      <c r="D105" s="180" t="s">
        <v>171</v>
      </c>
      <c r="E105" s="181" t="s">
        <v>4043</v>
      </c>
      <c r="F105" s="182" t="s">
        <v>4044</v>
      </c>
      <c r="G105" s="183" t="s">
        <v>230</v>
      </c>
      <c r="H105" s="184">
        <v>42.66</v>
      </c>
      <c r="I105" s="185"/>
      <c r="J105" s="186">
        <f>ROUND(I105*H105,2)</f>
        <v>0</v>
      </c>
      <c r="K105" s="182" t="s">
        <v>2211</v>
      </c>
      <c r="L105" s="41"/>
      <c r="M105" s="187" t="s">
        <v>19</v>
      </c>
      <c r="N105" s="188" t="s">
        <v>44</v>
      </c>
      <c r="O105" s="66"/>
      <c r="P105" s="189">
        <f>O105*H105</f>
        <v>0</v>
      </c>
      <c r="Q105" s="189">
        <v>0</v>
      </c>
      <c r="R105" s="189">
        <f>Q105*H105</f>
        <v>0</v>
      </c>
      <c r="S105" s="189">
        <v>0</v>
      </c>
      <c r="T105" s="190">
        <f>S105*H105</f>
        <v>0</v>
      </c>
      <c r="U105" s="36"/>
      <c r="V105" s="36"/>
      <c r="W105" s="36"/>
      <c r="X105" s="36"/>
      <c r="Y105" s="36"/>
      <c r="Z105" s="36"/>
      <c r="AA105" s="36"/>
      <c r="AB105" s="36"/>
      <c r="AC105" s="36"/>
      <c r="AD105" s="36"/>
      <c r="AE105" s="36"/>
      <c r="AR105" s="191" t="s">
        <v>176</v>
      </c>
      <c r="AT105" s="191" t="s">
        <v>171</v>
      </c>
      <c r="AU105" s="191" t="s">
        <v>88</v>
      </c>
      <c r="AY105" s="19" t="s">
        <v>169</v>
      </c>
      <c r="BE105" s="192">
        <f>IF(N105="základní",J105,0)</f>
        <v>0</v>
      </c>
      <c r="BF105" s="192">
        <f>IF(N105="snížená",J105,0)</f>
        <v>0</v>
      </c>
      <c r="BG105" s="192">
        <f>IF(N105="zákl. přenesená",J105,0)</f>
        <v>0</v>
      </c>
      <c r="BH105" s="192">
        <f>IF(N105="sníž. přenesená",J105,0)</f>
        <v>0</v>
      </c>
      <c r="BI105" s="192">
        <f>IF(N105="nulová",J105,0)</f>
        <v>0</v>
      </c>
      <c r="BJ105" s="19" t="s">
        <v>88</v>
      </c>
      <c r="BK105" s="192">
        <f>ROUND(I105*H105,2)</f>
        <v>0</v>
      </c>
      <c r="BL105" s="19" t="s">
        <v>176</v>
      </c>
      <c r="BM105" s="191" t="s">
        <v>218</v>
      </c>
    </row>
    <row r="106" spans="1:65" s="2" customFormat="1" ht="19.5">
      <c r="A106" s="36"/>
      <c r="B106" s="37"/>
      <c r="C106" s="38"/>
      <c r="D106" s="193" t="s">
        <v>2212</v>
      </c>
      <c r="E106" s="38"/>
      <c r="F106" s="194" t="s">
        <v>4040</v>
      </c>
      <c r="G106" s="38"/>
      <c r="H106" s="38"/>
      <c r="I106" s="195"/>
      <c r="J106" s="38"/>
      <c r="K106" s="38"/>
      <c r="L106" s="41"/>
      <c r="M106" s="196"/>
      <c r="N106" s="197"/>
      <c r="O106" s="66"/>
      <c r="P106" s="66"/>
      <c r="Q106" s="66"/>
      <c r="R106" s="66"/>
      <c r="S106" s="66"/>
      <c r="T106" s="67"/>
      <c r="U106" s="36"/>
      <c r="V106" s="36"/>
      <c r="W106" s="36"/>
      <c r="X106" s="36"/>
      <c r="Y106" s="36"/>
      <c r="Z106" s="36"/>
      <c r="AA106" s="36"/>
      <c r="AB106" s="36"/>
      <c r="AC106" s="36"/>
      <c r="AD106" s="36"/>
      <c r="AE106" s="36"/>
      <c r="AT106" s="19" t="s">
        <v>2212</v>
      </c>
      <c r="AU106" s="19" t="s">
        <v>88</v>
      </c>
    </row>
    <row r="107" spans="1:65" s="13" customFormat="1" ht="11.25">
      <c r="B107" s="198"/>
      <c r="C107" s="199"/>
      <c r="D107" s="193" t="s">
        <v>188</v>
      </c>
      <c r="E107" s="200" t="s">
        <v>19</v>
      </c>
      <c r="F107" s="201" t="s">
        <v>4125</v>
      </c>
      <c r="G107" s="199"/>
      <c r="H107" s="202">
        <v>42.66</v>
      </c>
      <c r="I107" s="203"/>
      <c r="J107" s="199"/>
      <c r="K107" s="199"/>
      <c r="L107" s="204"/>
      <c r="M107" s="205"/>
      <c r="N107" s="206"/>
      <c r="O107" s="206"/>
      <c r="P107" s="206"/>
      <c r="Q107" s="206"/>
      <c r="R107" s="206"/>
      <c r="S107" s="206"/>
      <c r="T107" s="207"/>
      <c r="AT107" s="208" t="s">
        <v>188</v>
      </c>
      <c r="AU107" s="208" t="s">
        <v>88</v>
      </c>
      <c r="AV107" s="13" t="s">
        <v>88</v>
      </c>
      <c r="AW107" s="13" t="s">
        <v>33</v>
      </c>
      <c r="AX107" s="13" t="s">
        <v>72</v>
      </c>
      <c r="AY107" s="208" t="s">
        <v>169</v>
      </c>
    </row>
    <row r="108" spans="1:65" s="14" customFormat="1" ht="11.25">
      <c r="B108" s="209"/>
      <c r="C108" s="210"/>
      <c r="D108" s="193" t="s">
        <v>188</v>
      </c>
      <c r="E108" s="211" t="s">
        <v>19</v>
      </c>
      <c r="F108" s="212" t="s">
        <v>191</v>
      </c>
      <c r="G108" s="210"/>
      <c r="H108" s="213">
        <v>42.66</v>
      </c>
      <c r="I108" s="214"/>
      <c r="J108" s="210"/>
      <c r="K108" s="210"/>
      <c r="L108" s="215"/>
      <c r="M108" s="216"/>
      <c r="N108" s="217"/>
      <c r="O108" s="217"/>
      <c r="P108" s="217"/>
      <c r="Q108" s="217"/>
      <c r="R108" s="217"/>
      <c r="S108" s="217"/>
      <c r="T108" s="218"/>
      <c r="AT108" s="219" t="s">
        <v>188</v>
      </c>
      <c r="AU108" s="219" t="s">
        <v>88</v>
      </c>
      <c r="AV108" s="14" t="s">
        <v>176</v>
      </c>
      <c r="AW108" s="14" t="s">
        <v>33</v>
      </c>
      <c r="AX108" s="14" t="s">
        <v>80</v>
      </c>
      <c r="AY108" s="219" t="s">
        <v>169</v>
      </c>
    </row>
    <row r="109" spans="1:65" s="2" customFormat="1" ht="24.2" customHeight="1">
      <c r="A109" s="36"/>
      <c r="B109" s="37"/>
      <c r="C109" s="180" t="s">
        <v>200</v>
      </c>
      <c r="D109" s="180" t="s">
        <v>171</v>
      </c>
      <c r="E109" s="181" t="s">
        <v>4046</v>
      </c>
      <c r="F109" s="182" t="s">
        <v>4047</v>
      </c>
      <c r="G109" s="183" t="s">
        <v>347</v>
      </c>
      <c r="H109" s="184">
        <v>42.66</v>
      </c>
      <c r="I109" s="185"/>
      <c r="J109" s="186">
        <f>ROUND(I109*H109,2)</f>
        <v>0</v>
      </c>
      <c r="K109" s="182" t="s">
        <v>2211</v>
      </c>
      <c r="L109" s="41"/>
      <c r="M109" s="187" t="s">
        <v>19</v>
      </c>
      <c r="N109" s="188" t="s">
        <v>44</v>
      </c>
      <c r="O109" s="66"/>
      <c r="P109" s="189">
        <f>O109*H109</f>
        <v>0</v>
      </c>
      <c r="Q109" s="189">
        <v>0</v>
      </c>
      <c r="R109" s="189">
        <f>Q109*H109</f>
        <v>0</v>
      </c>
      <c r="S109" s="189">
        <v>0</v>
      </c>
      <c r="T109" s="190">
        <f>S109*H109</f>
        <v>0</v>
      </c>
      <c r="U109" s="36"/>
      <c r="V109" s="36"/>
      <c r="W109" s="36"/>
      <c r="X109" s="36"/>
      <c r="Y109" s="36"/>
      <c r="Z109" s="36"/>
      <c r="AA109" s="36"/>
      <c r="AB109" s="36"/>
      <c r="AC109" s="36"/>
      <c r="AD109" s="36"/>
      <c r="AE109" s="36"/>
      <c r="AR109" s="191" t="s">
        <v>176</v>
      </c>
      <c r="AT109" s="191" t="s">
        <v>171</v>
      </c>
      <c r="AU109" s="191" t="s">
        <v>88</v>
      </c>
      <c r="AY109" s="19" t="s">
        <v>169</v>
      </c>
      <c r="BE109" s="192">
        <f>IF(N109="základní",J109,0)</f>
        <v>0</v>
      </c>
      <c r="BF109" s="192">
        <f>IF(N109="snížená",J109,0)</f>
        <v>0</v>
      </c>
      <c r="BG109" s="192">
        <f>IF(N109="zákl. přenesená",J109,0)</f>
        <v>0</v>
      </c>
      <c r="BH109" s="192">
        <f>IF(N109="sníž. přenesená",J109,0)</f>
        <v>0</v>
      </c>
      <c r="BI109" s="192">
        <f>IF(N109="nulová",J109,0)</f>
        <v>0</v>
      </c>
      <c r="BJ109" s="19" t="s">
        <v>88</v>
      </c>
      <c r="BK109" s="192">
        <f>ROUND(I109*H109,2)</f>
        <v>0</v>
      </c>
      <c r="BL109" s="19" t="s">
        <v>176</v>
      </c>
      <c r="BM109" s="191" t="s">
        <v>227</v>
      </c>
    </row>
    <row r="110" spans="1:65" s="2" customFormat="1" ht="19.5">
      <c r="A110" s="36"/>
      <c r="B110" s="37"/>
      <c r="C110" s="38"/>
      <c r="D110" s="193" t="s">
        <v>2212</v>
      </c>
      <c r="E110" s="38"/>
      <c r="F110" s="194" t="s">
        <v>4040</v>
      </c>
      <c r="G110" s="38"/>
      <c r="H110" s="38"/>
      <c r="I110" s="195"/>
      <c r="J110" s="38"/>
      <c r="K110" s="38"/>
      <c r="L110" s="41"/>
      <c r="M110" s="196"/>
      <c r="N110" s="197"/>
      <c r="O110" s="66"/>
      <c r="P110" s="66"/>
      <c r="Q110" s="66"/>
      <c r="R110" s="66"/>
      <c r="S110" s="66"/>
      <c r="T110" s="67"/>
      <c r="U110" s="36"/>
      <c r="V110" s="36"/>
      <c r="W110" s="36"/>
      <c r="X110" s="36"/>
      <c r="Y110" s="36"/>
      <c r="Z110" s="36"/>
      <c r="AA110" s="36"/>
      <c r="AB110" s="36"/>
      <c r="AC110" s="36"/>
      <c r="AD110" s="36"/>
      <c r="AE110" s="36"/>
      <c r="AT110" s="19" t="s">
        <v>2212</v>
      </c>
      <c r="AU110" s="19" t="s">
        <v>88</v>
      </c>
    </row>
    <row r="111" spans="1:65" s="13" customFormat="1" ht="11.25">
      <c r="B111" s="198"/>
      <c r="C111" s="199"/>
      <c r="D111" s="193" t="s">
        <v>188</v>
      </c>
      <c r="E111" s="200" t="s">
        <v>19</v>
      </c>
      <c r="F111" s="201" t="s">
        <v>4125</v>
      </c>
      <c r="G111" s="199"/>
      <c r="H111" s="202">
        <v>42.66</v>
      </c>
      <c r="I111" s="203"/>
      <c r="J111" s="199"/>
      <c r="K111" s="199"/>
      <c r="L111" s="204"/>
      <c r="M111" s="205"/>
      <c r="N111" s="206"/>
      <c r="O111" s="206"/>
      <c r="P111" s="206"/>
      <c r="Q111" s="206"/>
      <c r="R111" s="206"/>
      <c r="S111" s="206"/>
      <c r="T111" s="207"/>
      <c r="AT111" s="208" t="s">
        <v>188</v>
      </c>
      <c r="AU111" s="208" t="s">
        <v>88</v>
      </c>
      <c r="AV111" s="13" t="s">
        <v>88</v>
      </c>
      <c r="AW111" s="13" t="s">
        <v>33</v>
      </c>
      <c r="AX111" s="13" t="s">
        <v>72</v>
      </c>
      <c r="AY111" s="208" t="s">
        <v>169</v>
      </c>
    </row>
    <row r="112" spans="1:65" s="14" customFormat="1" ht="11.25">
      <c r="B112" s="209"/>
      <c r="C112" s="210"/>
      <c r="D112" s="193" t="s">
        <v>188</v>
      </c>
      <c r="E112" s="211" t="s">
        <v>19</v>
      </c>
      <c r="F112" s="212" t="s">
        <v>191</v>
      </c>
      <c r="G112" s="210"/>
      <c r="H112" s="213">
        <v>42.66</v>
      </c>
      <c r="I112" s="214"/>
      <c r="J112" s="210"/>
      <c r="K112" s="210"/>
      <c r="L112" s="215"/>
      <c r="M112" s="216"/>
      <c r="N112" s="217"/>
      <c r="O112" s="217"/>
      <c r="P112" s="217"/>
      <c r="Q112" s="217"/>
      <c r="R112" s="217"/>
      <c r="S112" s="217"/>
      <c r="T112" s="218"/>
      <c r="AT112" s="219" t="s">
        <v>188</v>
      </c>
      <c r="AU112" s="219" t="s">
        <v>88</v>
      </c>
      <c r="AV112" s="14" t="s">
        <v>176</v>
      </c>
      <c r="AW112" s="14" t="s">
        <v>33</v>
      </c>
      <c r="AX112" s="14" t="s">
        <v>80</v>
      </c>
      <c r="AY112" s="219" t="s">
        <v>169</v>
      </c>
    </row>
    <row r="113" spans="1:65" s="2" customFormat="1" ht="37.9" customHeight="1">
      <c r="A113" s="36"/>
      <c r="B113" s="37"/>
      <c r="C113" s="180" t="s">
        <v>205</v>
      </c>
      <c r="D113" s="180" t="s">
        <v>171</v>
      </c>
      <c r="E113" s="181" t="s">
        <v>4049</v>
      </c>
      <c r="F113" s="182" t="s">
        <v>4050</v>
      </c>
      <c r="G113" s="183" t="s">
        <v>230</v>
      </c>
      <c r="H113" s="184">
        <v>135.09</v>
      </c>
      <c r="I113" s="185"/>
      <c r="J113" s="186">
        <f>ROUND(I113*H113,2)</f>
        <v>0</v>
      </c>
      <c r="K113" s="182" t="s">
        <v>2211</v>
      </c>
      <c r="L113" s="41"/>
      <c r="M113" s="187" t="s">
        <v>19</v>
      </c>
      <c r="N113" s="188" t="s">
        <v>44</v>
      </c>
      <c r="O113" s="66"/>
      <c r="P113" s="189">
        <f>O113*H113</f>
        <v>0</v>
      </c>
      <c r="Q113" s="189">
        <v>0</v>
      </c>
      <c r="R113" s="189">
        <f>Q113*H113</f>
        <v>0</v>
      </c>
      <c r="S113" s="189">
        <v>0</v>
      </c>
      <c r="T113" s="190">
        <f>S113*H113</f>
        <v>0</v>
      </c>
      <c r="U113" s="36"/>
      <c r="V113" s="36"/>
      <c r="W113" s="36"/>
      <c r="X113" s="36"/>
      <c r="Y113" s="36"/>
      <c r="Z113" s="36"/>
      <c r="AA113" s="36"/>
      <c r="AB113" s="36"/>
      <c r="AC113" s="36"/>
      <c r="AD113" s="36"/>
      <c r="AE113" s="36"/>
      <c r="AR113" s="191" t="s">
        <v>176</v>
      </c>
      <c r="AT113" s="191" t="s">
        <v>171</v>
      </c>
      <c r="AU113" s="191" t="s">
        <v>88</v>
      </c>
      <c r="AY113" s="19" t="s">
        <v>169</v>
      </c>
      <c r="BE113" s="192">
        <f>IF(N113="základní",J113,0)</f>
        <v>0</v>
      </c>
      <c r="BF113" s="192">
        <f>IF(N113="snížená",J113,0)</f>
        <v>0</v>
      </c>
      <c r="BG113" s="192">
        <f>IF(N113="zákl. přenesená",J113,0)</f>
        <v>0</v>
      </c>
      <c r="BH113" s="192">
        <f>IF(N113="sníž. přenesená",J113,0)</f>
        <v>0</v>
      </c>
      <c r="BI113" s="192">
        <f>IF(N113="nulová",J113,0)</f>
        <v>0</v>
      </c>
      <c r="BJ113" s="19" t="s">
        <v>88</v>
      </c>
      <c r="BK113" s="192">
        <f>ROUND(I113*H113,2)</f>
        <v>0</v>
      </c>
      <c r="BL113" s="19" t="s">
        <v>176</v>
      </c>
      <c r="BM113" s="191" t="s">
        <v>242</v>
      </c>
    </row>
    <row r="114" spans="1:65" s="2" customFormat="1" ht="19.5">
      <c r="A114" s="36"/>
      <c r="B114" s="37"/>
      <c r="C114" s="38"/>
      <c r="D114" s="193" t="s">
        <v>2212</v>
      </c>
      <c r="E114" s="38"/>
      <c r="F114" s="194" t="s">
        <v>4032</v>
      </c>
      <c r="G114" s="38"/>
      <c r="H114" s="38"/>
      <c r="I114" s="195"/>
      <c r="J114" s="38"/>
      <c r="K114" s="38"/>
      <c r="L114" s="41"/>
      <c r="M114" s="196"/>
      <c r="N114" s="197"/>
      <c r="O114" s="66"/>
      <c r="P114" s="66"/>
      <c r="Q114" s="66"/>
      <c r="R114" s="66"/>
      <c r="S114" s="66"/>
      <c r="T114" s="67"/>
      <c r="U114" s="36"/>
      <c r="V114" s="36"/>
      <c r="W114" s="36"/>
      <c r="X114" s="36"/>
      <c r="Y114" s="36"/>
      <c r="Z114" s="36"/>
      <c r="AA114" s="36"/>
      <c r="AB114" s="36"/>
      <c r="AC114" s="36"/>
      <c r="AD114" s="36"/>
      <c r="AE114" s="36"/>
      <c r="AT114" s="19" t="s">
        <v>2212</v>
      </c>
      <c r="AU114" s="19" t="s">
        <v>88</v>
      </c>
    </row>
    <row r="115" spans="1:65" s="13" customFormat="1" ht="11.25">
      <c r="B115" s="198"/>
      <c r="C115" s="199"/>
      <c r="D115" s="193" t="s">
        <v>188</v>
      </c>
      <c r="E115" s="200" t="s">
        <v>19</v>
      </c>
      <c r="F115" s="201" t="s">
        <v>4124</v>
      </c>
      <c r="G115" s="199"/>
      <c r="H115" s="202">
        <v>135.09</v>
      </c>
      <c r="I115" s="203"/>
      <c r="J115" s="199"/>
      <c r="K115" s="199"/>
      <c r="L115" s="204"/>
      <c r="M115" s="205"/>
      <c r="N115" s="206"/>
      <c r="O115" s="206"/>
      <c r="P115" s="206"/>
      <c r="Q115" s="206"/>
      <c r="R115" s="206"/>
      <c r="S115" s="206"/>
      <c r="T115" s="207"/>
      <c r="AT115" s="208" t="s">
        <v>188</v>
      </c>
      <c r="AU115" s="208" t="s">
        <v>88</v>
      </c>
      <c r="AV115" s="13" t="s">
        <v>88</v>
      </c>
      <c r="AW115" s="13" t="s">
        <v>33</v>
      </c>
      <c r="AX115" s="13" t="s">
        <v>72</v>
      </c>
      <c r="AY115" s="208" t="s">
        <v>169</v>
      </c>
    </row>
    <row r="116" spans="1:65" s="14" customFormat="1" ht="11.25">
      <c r="B116" s="209"/>
      <c r="C116" s="210"/>
      <c r="D116" s="193" t="s">
        <v>188</v>
      </c>
      <c r="E116" s="211" t="s">
        <v>19</v>
      </c>
      <c r="F116" s="212" t="s">
        <v>191</v>
      </c>
      <c r="G116" s="210"/>
      <c r="H116" s="213">
        <v>135.09</v>
      </c>
      <c r="I116" s="214"/>
      <c r="J116" s="210"/>
      <c r="K116" s="210"/>
      <c r="L116" s="215"/>
      <c r="M116" s="216"/>
      <c r="N116" s="217"/>
      <c r="O116" s="217"/>
      <c r="P116" s="217"/>
      <c r="Q116" s="217"/>
      <c r="R116" s="217"/>
      <c r="S116" s="217"/>
      <c r="T116" s="218"/>
      <c r="AT116" s="219" t="s">
        <v>188</v>
      </c>
      <c r="AU116" s="219" t="s">
        <v>88</v>
      </c>
      <c r="AV116" s="14" t="s">
        <v>176</v>
      </c>
      <c r="AW116" s="14" t="s">
        <v>33</v>
      </c>
      <c r="AX116" s="14" t="s">
        <v>80</v>
      </c>
      <c r="AY116" s="219" t="s">
        <v>169</v>
      </c>
    </row>
    <row r="117" spans="1:65" s="2" customFormat="1" ht="37.9" customHeight="1">
      <c r="A117" s="36"/>
      <c r="B117" s="37"/>
      <c r="C117" s="180" t="s">
        <v>209</v>
      </c>
      <c r="D117" s="180" t="s">
        <v>171</v>
      </c>
      <c r="E117" s="181" t="s">
        <v>2219</v>
      </c>
      <c r="F117" s="182" t="s">
        <v>2220</v>
      </c>
      <c r="G117" s="183" t="s">
        <v>230</v>
      </c>
      <c r="H117" s="184">
        <v>92.43</v>
      </c>
      <c r="I117" s="185"/>
      <c r="J117" s="186">
        <f>ROUND(I117*H117,2)</f>
        <v>0</v>
      </c>
      <c r="K117" s="182" t="s">
        <v>2211</v>
      </c>
      <c r="L117" s="41"/>
      <c r="M117" s="187" t="s">
        <v>19</v>
      </c>
      <c r="N117" s="188" t="s">
        <v>44</v>
      </c>
      <c r="O117" s="66"/>
      <c r="P117" s="189">
        <f>O117*H117</f>
        <v>0</v>
      </c>
      <c r="Q117" s="189">
        <v>0</v>
      </c>
      <c r="R117" s="189">
        <f>Q117*H117</f>
        <v>0</v>
      </c>
      <c r="S117" s="189">
        <v>0</v>
      </c>
      <c r="T117" s="190">
        <f>S117*H117</f>
        <v>0</v>
      </c>
      <c r="U117" s="36"/>
      <c r="V117" s="36"/>
      <c r="W117" s="36"/>
      <c r="X117" s="36"/>
      <c r="Y117" s="36"/>
      <c r="Z117" s="36"/>
      <c r="AA117" s="36"/>
      <c r="AB117" s="36"/>
      <c r="AC117" s="36"/>
      <c r="AD117" s="36"/>
      <c r="AE117" s="36"/>
      <c r="AR117" s="191" t="s">
        <v>176</v>
      </c>
      <c r="AT117" s="191" t="s">
        <v>171</v>
      </c>
      <c r="AU117" s="191" t="s">
        <v>88</v>
      </c>
      <c r="AY117" s="19" t="s">
        <v>169</v>
      </c>
      <c r="BE117" s="192">
        <f>IF(N117="základní",J117,0)</f>
        <v>0</v>
      </c>
      <c r="BF117" s="192">
        <f>IF(N117="snížená",J117,0)</f>
        <v>0</v>
      </c>
      <c r="BG117" s="192">
        <f>IF(N117="zákl. přenesená",J117,0)</f>
        <v>0</v>
      </c>
      <c r="BH117" s="192">
        <f>IF(N117="sníž. přenesená",J117,0)</f>
        <v>0</v>
      </c>
      <c r="BI117" s="192">
        <f>IF(N117="nulová",J117,0)</f>
        <v>0</v>
      </c>
      <c r="BJ117" s="19" t="s">
        <v>88</v>
      </c>
      <c r="BK117" s="192">
        <f>ROUND(I117*H117,2)</f>
        <v>0</v>
      </c>
      <c r="BL117" s="19" t="s">
        <v>176</v>
      </c>
      <c r="BM117" s="191" t="s">
        <v>250</v>
      </c>
    </row>
    <row r="118" spans="1:65" s="2" customFormat="1" ht="19.5">
      <c r="A118" s="36"/>
      <c r="B118" s="37"/>
      <c r="C118" s="38"/>
      <c r="D118" s="193" t="s">
        <v>2212</v>
      </c>
      <c r="E118" s="38"/>
      <c r="F118" s="194" t="s">
        <v>4032</v>
      </c>
      <c r="G118" s="38"/>
      <c r="H118" s="38"/>
      <c r="I118" s="195"/>
      <c r="J118" s="38"/>
      <c r="K118" s="38"/>
      <c r="L118" s="41"/>
      <c r="M118" s="196"/>
      <c r="N118" s="197"/>
      <c r="O118" s="66"/>
      <c r="P118" s="66"/>
      <c r="Q118" s="66"/>
      <c r="R118" s="66"/>
      <c r="S118" s="66"/>
      <c r="T118" s="67"/>
      <c r="U118" s="36"/>
      <c r="V118" s="36"/>
      <c r="W118" s="36"/>
      <c r="X118" s="36"/>
      <c r="Y118" s="36"/>
      <c r="Z118" s="36"/>
      <c r="AA118" s="36"/>
      <c r="AB118" s="36"/>
      <c r="AC118" s="36"/>
      <c r="AD118" s="36"/>
      <c r="AE118" s="36"/>
      <c r="AT118" s="19" t="s">
        <v>2212</v>
      </c>
      <c r="AU118" s="19" t="s">
        <v>88</v>
      </c>
    </row>
    <row r="119" spans="1:65" s="13" customFormat="1" ht="11.25">
      <c r="B119" s="198"/>
      <c r="C119" s="199"/>
      <c r="D119" s="193" t="s">
        <v>188</v>
      </c>
      <c r="E119" s="200" t="s">
        <v>19</v>
      </c>
      <c r="F119" s="201" t="s">
        <v>4126</v>
      </c>
      <c r="G119" s="199"/>
      <c r="H119" s="202">
        <v>92.43</v>
      </c>
      <c r="I119" s="203"/>
      <c r="J119" s="199"/>
      <c r="K119" s="199"/>
      <c r="L119" s="204"/>
      <c r="M119" s="205"/>
      <c r="N119" s="206"/>
      <c r="O119" s="206"/>
      <c r="P119" s="206"/>
      <c r="Q119" s="206"/>
      <c r="R119" s="206"/>
      <c r="S119" s="206"/>
      <c r="T119" s="207"/>
      <c r="AT119" s="208" t="s">
        <v>188</v>
      </c>
      <c r="AU119" s="208" t="s">
        <v>88</v>
      </c>
      <c r="AV119" s="13" t="s">
        <v>88</v>
      </c>
      <c r="AW119" s="13" t="s">
        <v>33</v>
      </c>
      <c r="AX119" s="13" t="s">
        <v>72</v>
      </c>
      <c r="AY119" s="208" t="s">
        <v>169</v>
      </c>
    </row>
    <row r="120" spans="1:65" s="14" customFormat="1" ht="11.25">
      <c r="B120" s="209"/>
      <c r="C120" s="210"/>
      <c r="D120" s="193" t="s">
        <v>188</v>
      </c>
      <c r="E120" s="211" t="s">
        <v>19</v>
      </c>
      <c r="F120" s="212" t="s">
        <v>191</v>
      </c>
      <c r="G120" s="210"/>
      <c r="H120" s="213">
        <v>92.43</v>
      </c>
      <c r="I120" s="214"/>
      <c r="J120" s="210"/>
      <c r="K120" s="210"/>
      <c r="L120" s="215"/>
      <c r="M120" s="216"/>
      <c r="N120" s="217"/>
      <c r="O120" s="217"/>
      <c r="P120" s="217"/>
      <c r="Q120" s="217"/>
      <c r="R120" s="217"/>
      <c r="S120" s="217"/>
      <c r="T120" s="218"/>
      <c r="AT120" s="219" t="s">
        <v>188</v>
      </c>
      <c r="AU120" s="219" t="s">
        <v>88</v>
      </c>
      <c r="AV120" s="14" t="s">
        <v>176</v>
      </c>
      <c r="AW120" s="14" t="s">
        <v>33</v>
      </c>
      <c r="AX120" s="14" t="s">
        <v>80</v>
      </c>
      <c r="AY120" s="219" t="s">
        <v>169</v>
      </c>
    </row>
    <row r="121" spans="1:65" s="2" customFormat="1" ht="62.65" customHeight="1">
      <c r="A121" s="36"/>
      <c r="B121" s="37"/>
      <c r="C121" s="180" t="s">
        <v>214</v>
      </c>
      <c r="D121" s="180" t="s">
        <v>171</v>
      </c>
      <c r="E121" s="181" t="s">
        <v>2222</v>
      </c>
      <c r="F121" s="182" t="s">
        <v>2223</v>
      </c>
      <c r="G121" s="183" t="s">
        <v>230</v>
      </c>
      <c r="H121" s="184">
        <v>35.549999999999997</v>
      </c>
      <c r="I121" s="185"/>
      <c r="J121" s="186">
        <f>ROUND(I121*H121,2)</f>
        <v>0</v>
      </c>
      <c r="K121" s="182" t="s">
        <v>2211</v>
      </c>
      <c r="L121" s="41"/>
      <c r="M121" s="187" t="s">
        <v>19</v>
      </c>
      <c r="N121" s="188" t="s">
        <v>44</v>
      </c>
      <c r="O121" s="66"/>
      <c r="P121" s="189">
        <f>O121*H121</f>
        <v>0</v>
      </c>
      <c r="Q121" s="189">
        <v>0</v>
      </c>
      <c r="R121" s="189">
        <f>Q121*H121</f>
        <v>0</v>
      </c>
      <c r="S121" s="189">
        <v>0</v>
      </c>
      <c r="T121" s="190">
        <f>S121*H121</f>
        <v>0</v>
      </c>
      <c r="U121" s="36"/>
      <c r="V121" s="36"/>
      <c r="W121" s="36"/>
      <c r="X121" s="36"/>
      <c r="Y121" s="36"/>
      <c r="Z121" s="36"/>
      <c r="AA121" s="36"/>
      <c r="AB121" s="36"/>
      <c r="AC121" s="36"/>
      <c r="AD121" s="36"/>
      <c r="AE121" s="36"/>
      <c r="AR121" s="191" t="s">
        <v>176</v>
      </c>
      <c r="AT121" s="191" t="s">
        <v>171</v>
      </c>
      <c r="AU121" s="191" t="s">
        <v>88</v>
      </c>
      <c r="AY121" s="19" t="s">
        <v>169</v>
      </c>
      <c r="BE121" s="192">
        <f>IF(N121="základní",J121,0)</f>
        <v>0</v>
      </c>
      <c r="BF121" s="192">
        <f>IF(N121="snížená",J121,0)</f>
        <v>0</v>
      </c>
      <c r="BG121" s="192">
        <f>IF(N121="zákl. přenesená",J121,0)</f>
        <v>0</v>
      </c>
      <c r="BH121" s="192">
        <f>IF(N121="sníž. přenesená",J121,0)</f>
        <v>0</v>
      </c>
      <c r="BI121" s="192">
        <f>IF(N121="nulová",J121,0)</f>
        <v>0</v>
      </c>
      <c r="BJ121" s="19" t="s">
        <v>88</v>
      </c>
      <c r="BK121" s="192">
        <f>ROUND(I121*H121,2)</f>
        <v>0</v>
      </c>
      <c r="BL121" s="19" t="s">
        <v>176</v>
      </c>
      <c r="BM121" s="191" t="s">
        <v>258</v>
      </c>
    </row>
    <row r="122" spans="1:65" s="2" customFormat="1" ht="19.5">
      <c r="A122" s="36"/>
      <c r="B122" s="37"/>
      <c r="C122" s="38"/>
      <c r="D122" s="193" t="s">
        <v>2212</v>
      </c>
      <c r="E122" s="38"/>
      <c r="F122" s="194" t="s">
        <v>4032</v>
      </c>
      <c r="G122" s="38"/>
      <c r="H122" s="38"/>
      <c r="I122" s="195"/>
      <c r="J122" s="38"/>
      <c r="K122" s="38"/>
      <c r="L122" s="41"/>
      <c r="M122" s="196"/>
      <c r="N122" s="197"/>
      <c r="O122" s="66"/>
      <c r="P122" s="66"/>
      <c r="Q122" s="66"/>
      <c r="R122" s="66"/>
      <c r="S122" s="66"/>
      <c r="T122" s="67"/>
      <c r="U122" s="36"/>
      <c r="V122" s="36"/>
      <c r="W122" s="36"/>
      <c r="X122" s="36"/>
      <c r="Y122" s="36"/>
      <c r="Z122" s="36"/>
      <c r="AA122" s="36"/>
      <c r="AB122" s="36"/>
      <c r="AC122" s="36"/>
      <c r="AD122" s="36"/>
      <c r="AE122" s="36"/>
      <c r="AT122" s="19" t="s">
        <v>2212</v>
      </c>
      <c r="AU122" s="19" t="s">
        <v>88</v>
      </c>
    </row>
    <row r="123" spans="1:65" s="13" customFormat="1" ht="11.25">
      <c r="B123" s="198"/>
      <c r="C123" s="199"/>
      <c r="D123" s="193" t="s">
        <v>188</v>
      </c>
      <c r="E123" s="200" t="s">
        <v>19</v>
      </c>
      <c r="F123" s="201" t="s">
        <v>4127</v>
      </c>
      <c r="G123" s="199"/>
      <c r="H123" s="202">
        <v>35.549999999999997</v>
      </c>
      <c r="I123" s="203"/>
      <c r="J123" s="199"/>
      <c r="K123" s="199"/>
      <c r="L123" s="204"/>
      <c r="M123" s="205"/>
      <c r="N123" s="206"/>
      <c r="O123" s="206"/>
      <c r="P123" s="206"/>
      <c r="Q123" s="206"/>
      <c r="R123" s="206"/>
      <c r="S123" s="206"/>
      <c r="T123" s="207"/>
      <c r="AT123" s="208" t="s">
        <v>188</v>
      </c>
      <c r="AU123" s="208" t="s">
        <v>88</v>
      </c>
      <c r="AV123" s="13" t="s">
        <v>88</v>
      </c>
      <c r="AW123" s="13" t="s">
        <v>33</v>
      </c>
      <c r="AX123" s="13" t="s">
        <v>72</v>
      </c>
      <c r="AY123" s="208" t="s">
        <v>169</v>
      </c>
    </row>
    <row r="124" spans="1:65" s="14" customFormat="1" ht="11.25">
      <c r="B124" s="209"/>
      <c r="C124" s="210"/>
      <c r="D124" s="193" t="s">
        <v>188</v>
      </c>
      <c r="E124" s="211" t="s">
        <v>19</v>
      </c>
      <c r="F124" s="212" t="s">
        <v>191</v>
      </c>
      <c r="G124" s="210"/>
      <c r="H124" s="213">
        <v>35.549999999999997</v>
      </c>
      <c r="I124" s="214"/>
      <c r="J124" s="210"/>
      <c r="K124" s="210"/>
      <c r="L124" s="215"/>
      <c r="M124" s="216"/>
      <c r="N124" s="217"/>
      <c r="O124" s="217"/>
      <c r="P124" s="217"/>
      <c r="Q124" s="217"/>
      <c r="R124" s="217"/>
      <c r="S124" s="217"/>
      <c r="T124" s="218"/>
      <c r="AT124" s="219" t="s">
        <v>188</v>
      </c>
      <c r="AU124" s="219" t="s">
        <v>88</v>
      </c>
      <c r="AV124" s="14" t="s">
        <v>176</v>
      </c>
      <c r="AW124" s="14" t="s">
        <v>33</v>
      </c>
      <c r="AX124" s="14" t="s">
        <v>80</v>
      </c>
      <c r="AY124" s="219" t="s">
        <v>169</v>
      </c>
    </row>
    <row r="125" spans="1:65" s="2" customFormat="1" ht="14.45" customHeight="1">
      <c r="A125" s="36"/>
      <c r="B125" s="37"/>
      <c r="C125" s="235" t="s">
        <v>218</v>
      </c>
      <c r="D125" s="235" t="s">
        <v>456</v>
      </c>
      <c r="E125" s="236" t="s">
        <v>2225</v>
      </c>
      <c r="F125" s="237" t="s">
        <v>2226</v>
      </c>
      <c r="G125" s="238" t="s">
        <v>347</v>
      </c>
      <c r="H125" s="239">
        <v>56.88</v>
      </c>
      <c r="I125" s="240"/>
      <c r="J125" s="241">
        <f>ROUND(I125*H125,2)</f>
        <v>0</v>
      </c>
      <c r="K125" s="237" t="s">
        <v>2211</v>
      </c>
      <c r="L125" s="242"/>
      <c r="M125" s="243" t="s">
        <v>19</v>
      </c>
      <c r="N125" s="244" t="s">
        <v>44</v>
      </c>
      <c r="O125" s="66"/>
      <c r="P125" s="189">
        <f>O125*H125</f>
        <v>0</v>
      </c>
      <c r="Q125" s="189">
        <v>0</v>
      </c>
      <c r="R125" s="189">
        <f>Q125*H125</f>
        <v>0</v>
      </c>
      <c r="S125" s="189">
        <v>0</v>
      </c>
      <c r="T125" s="190">
        <f>S125*H125</f>
        <v>0</v>
      </c>
      <c r="U125" s="36"/>
      <c r="V125" s="36"/>
      <c r="W125" s="36"/>
      <c r="X125" s="36"/>
      <c r="Y125" s="36"/>
      <c r="Z125" s="36"/>
      <c r="AA125" s="36"/>
      <c r="AB125" s="36"/>
      <c r="AC125" s="36"/>
      <c r="AD125" s="36"/>
      <c r="AE125" s="36"/>
      <c r="AR125" s="191" t="s">
        <v>209</v>
      </c>
      <c r="AT125" s="191" t="s">
        <v>456</v>
      </c>
      <c r="AU125" s="191" t="s">
        <v>88</v>
      </c>
      <c r="AY125" s="19" t="s">
        <v>169</v>
      </c>
      <c r="BE125" s="192">
        <f>IF(N125="základní",J125,0)</f>
        <v>0</v>
      </c>
      <c r="BF125" s="192">
        <f>IF(N125="snížená",J125,0)</f>
        <v>0</v>
      </c>
      <c r="BG125" s="192">
        <f>IF(N125="zákl. přenesená",J125,0)</f>
        <v>0</v>
      </c>
      <c r="BH125" s="192">
        <f>IF(N125="sníž. přenesená",J125,0)</f>
        <v>0</v>
      </c>
      <c r="BI125" s="192">
        <f>IF(N125="nulová",J125,0)</f>
        <v>0</v>
      </c>
      <c r="BJ125" s="19" t="s">
        <v>88</v>
      </c>
      <c r="BK125" s="192">
        <f>ROUND(I125*H125,2)</f>
        <v>0</v>
      </c>
      <c r="BL125" s="19" t="s">
        <v>176</v>
      </c>
      <c r="BM125" s="191" t="s">
        <v>266</v>
      </c>
    </row>
    <row r="126" spans="1:65" s="2" customFormat="1" ht="19.5">
      <c r="A126" s="36"/>
      <c r="B126" s="37"/>
      <c r="C126" s="38"/>
      <c r="D126" s="193" t="s">
        <v>2212</v>
      </c>
      <c r="E126" s="38"/>
      <c r="F126" s="194" t="s">
        <v>4032</v>
      </c>
      <c r="G126" s="38"/>
      <c r="H126" s="38"/>
      <c r="I126" s="195"/>
      <c r="J126" s="38"/>
      <c r="K126" s="38"/>
      <c r="L126" s="41"/>
      <c r="M126" s="196"/>
      <c r="N126" s="197"/>
      <c r="O126" s="66"/>
      <c r="P126" s="66"/>
      <c r="Q126" s="66"/>
      <c r="R126" s="66"/>
      <c r="S126" s="66"/>
      <c r="T126" s="67"/>
      <c r="U126" s="36"/>
      <c r="V126" s="36"/>
      <c r="W126" s="36"/>
      <c r="X126" s="36"/>
      <c r="Y126" s="36"/>
      <c r="Z126" s="36"/>
      <c r="AA126" s="36"/>
      <c r="AB126" s="36"/>
      <c r="AC126" s="36"/>
      <c r="AD126" s="36"/>
      <c r="AE126" s="36"/>
      <c r="AT126" s="19" t="s">
        <v>2212</v>
      </c>
      <c r="AU126" s="19" t="s">
        <v>88</v>
      </c>
    </row>
    <row r="127" spans="1:65" s="13" customFormat="1" ht="11.25">
      <c r="B127" s="198"/>
      <c r="C127" s="199"/>
      <c r="D127" s="193" t="s">
        <v>188</v>
      </c>
      <c r="E127" s="200" t="s">
        <v>19</v>
      </c>
      <c r="F127" s="201" t="s">
        <v>4128</v>
      </c>
      <c r="G127" s="199"/>
      <c r="H127" s="202">
        <v>56.88</v>
      </c>
      <c r="I127" s="203"/>
      <c r="J127" s="199"/>
      <c r="K127" s="199"/>
      <c r="L127" s="204"/>
      <c r="M127" s="205"/>
      <c r="N127" s="206"/>
      <c r="O127" s="206"/>
      <c r="P127" s="206"/>
      <c r="Q127" s="206"/>
      <c r="R127" s="206"/>
      <c r="S127" s="206"/>
      <c r="T127" s="207"/>
      <c r="AT127" s="208" t="s">
        <v>188</v>
      </c>
      <c r="AU127" s="208" t="s">
        <v>88</v>
      </c>
      <c r="AV127" s="13" t="s">
        <v>88</v>
      </c>
      <c r="AW127" s="13" t="s">
        <v>33</v>
      </c>
      <c r="AX127" s="13" t="s">
        <v>72</v>
      </c>
      <c r="AY127" s="208" t="s">
        <v>169</v>
      </c>
    </row>
    <row r="128" spans="1:65" s="14" customFormat="1" ht="11.25">
      <c r="B128" s="209"/>
      <c r="C128" s="210"/>
      <c r="D128" s="193" t="s">
        <v>188</v>
      </c>
      <c r="E128" s="211" t="s">
        <v>19</v>
      </c>
      <c r="F128" s="212" t="s">
        <v>191</v>
      </c>
      <c r="G128" s="210"/>
      <c r="H128" s="213">
        <v>56.88</v>
      </c>
      <c r="I128" s="214"/>
      <c r="J128" s="210"/>
      <c r="K128" s="210"/>
      <c r="L128" s="215"/>
      <c r="M128" s="216"/>
      <c r="N128" s="217"/>
      <c r="O128" s="217"/>
      <c r="P128" s="217"/>
      <c r="Q128" s="217"/>
      <c r="R128" s="217"/>
      <c r="S128" s="217"/>
      <c r="T128" s="218"/>
      <c r="AT128" s="219" t="s">
        <v>188</v>
      </c>
      <c r="AU128" s="219" t="s">
        <v>88</v>
      </c>
      <c r="AV128" s="14" t="s">
        <v>176</v>
      </c>
      <c r="AW128" s="14" t="s">
        <v>33</v>
      </c>
      <c r="AX128" s="14" t="s">
        <v>80</v>
      </c>
      <c r="AY128" s="219" t="s">
        <v>169</v>
      </c>
    </row>
    <row r="129" spans="1:65" s="2" customFormat="1" ht="37.9" customHeight="1">
      <c r="A129" s="36"/>
      <c r="B129" s="37"/>
      <c r="C129" s="180" t="s">
        <v>222</v>
      </c>
      <c r="D129" s="180" t="s">
        <v>171</v>
      </c>
      <c r="E129" s="181" t="s">
        <v>4058</v>
      </c>
      <c r="F129" s="182" t="s">
        <v>4059</v>
      </c>
      <c r="G129" s="183" t="s">
        <v>185</v>
      </c>
      <c r="H129" s="184">
        <v>300.2</v>
      </c>
      <c r="I129" s="185"/>
      <c r="J129" s="186">
        <f>ROUND(I129*H129,2)</f>
        <v>0</v>
      </c>
      <c r="K129" s="182" t="s">
        <v>2211</v>
      </c>
      <c r="L129" s="41"/>
      <c r="M129" s="187" t="s">
        <v>19</v>
      </c>
      <c r="N129" s="188" t="s">
        <v>44</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176</v>
      </c>
      <c r="AT129" s="191" t="s">
        <v>171</v>
      </c>
      <c r="AU129" s="191" t="s">
        <v>88</v>
      </c>
      <c r="AY129" s="19" t="s">
        <v>169</v>
      </c>
      <c r="BE129" s="192">
        <f>IF(N129="základní",J129,0)</f>
        <v>0</v>
      </c>
      <c r="BF129" s="192">
        <f>IF(N129="snížená",J129,0)</f>
        <v>0</v>
      </c>
      <c r="BG129" s="192">
        <f>IF(N129="zákl. přenesená",J129,0)</f>
        <v>0</v>
      </c>
      <c r="BH129" s="192">
        <f>IF(N129="sníž. přenesená",J129,0)</f>
        <v>0</v>
      </c>
      <c r="BI129" s="192">
        <f>IF(N129="nulová",J129,0)</f>
        <v>0</v>
      </c>
      <c r="BJ129" s="19" t="s">
        <v>88</v>
      </c>
      <c r="BK129" s="192">
        <f>ROUND(I129*H129,2)</f>
        <v>0</v>
      </c>
      <c r="BL129" s="19" t="s">
        <v>176</v>
      </c>
      <c r="BM129" s="191" t="s">
        <v>275</v>
      </c>
    </row>
    <row r="130" spans="1:65" s="2" customFormat="1" ht="19.5">
      <c r="A130" s="36"/>
      <c r="B130" s="37"/>
      <c r="C130" s="38"/>
      <c r="D130" s="193" t="s">
        <v>2212</v>
      </c>
      <c r="E130" s="38"/>
      <c r="F130" s="194" t="s">
        <v>4032</v>
      </c>
      <c r="G130" s="38"/>
      <c r="H130" s="38"/>
      <c r="I130" s="195"/>
      <c r="J130" s="38"/>
      <c r="K130" s="38"/>
      <c r="L130" s="41"/>
      <c r="M130" s="196"/>
      <c r="N130" s="197"/>
      <c r="O130" s="66"/>
      <c r="P130" s="66"/>
      <c r="Q130" s="66"/>
      <c r="R130" s="66"/>
      <c r="S130" s="66"/>
      <c r="T130" s="67"/>
      <c r="U130" s="36"/>
      <c r="V130" s="36"/>
      <c r="W130" s="36"/>
      <c r="X130" s="36"/>
      <c r="Y130" s="36"/>
      <c r="Z130" s="36"/>
      <c r="AA130" s="36"/>
      <c r="AB130" s="36"/>
      <c r="AC130" s="36"/>
      <c r="AD130" s="36"/>
      <c r="AE130" s="36"/>
      <c r="AT130" s="19" t="s">
        <v>2212</v>
      </c>
      <c r="AU130" s="19" t="s">
        <v>88</v>
      </c>
    </row>
    <row r="131" spans="1:65" s="13" customFormat="1" ht="11.25">
      <c r="B131" s="198"/>
      <c r="C131" s="199"/>
      <c r="D131" s="193" t="s">
        <v>188</v>
      </c>
      <c r="E131" s="200" t="s">
        <v>19</v>
      </c>
      <c r="F131" s="201" t="s">
        <v>4129</v>
      </c>
      <c r="G131" s="199"/>
      <c r="H131" s="202">
        <v>300.2</v>
      </c>
      <c r="I131" s="203"/>
      <c r="J131" s="199"/>
      <c r="K131" s="199"/>
      <c r="L131" s="204"/>
      <c r="M131" s="205"/>
      <c r="N131" s="206"/>
      <c r="O131" s="206"/>
      <c r="P131" s="206"/>
      <c r="Q131" s="206"/>
      <c r="R131" s="206"/>
      <c r="S131" s="206"/>
      <c r="T131" s="207"/>
      <c r="AT131" s="208" t="s">
        <v>188</v>
      </c>
      <c r="AU131" s="208" t="s">
        <v>88</v>
      </c>
      <c r="AV131" s="13" t="s">
        <v>88</v>
      </c>
      <c r="AW131" s="13" t="s">
        <v>33</v>
      </c>
      <c r="AX131" s="13" t="s">
        <v>72</v>
      </c>
      <c r="AY131" s="208" t="s">
        <v>169</v>
      </c>
    </row>
    <row r="132" spans="1:65" s="14" customFormat="1" ht="11.25">
      <c r="B132" s="209"/>
      <c r="C132" s="210"/>
      <c r="D132" s="193" t="s">
        <v>188</v>
      </c>
      <c r="E132" s="211" t="s">
        <v>19</v>
      </c>
      <c r="F132" s="212" t="s">
        <v>191</v>
      </c>
      <c r="G132" s="210"/>
      <c r="H132" s="213">
        <v>300.2</v>
      </c>
      <c r="I132" s="214"/>
      <c r="J132" s="210"/>
      <c r="K132" s="210"/>
      <c r="L132" s="215"/>
      <c r="M132" s="216"/>
      <c r="N132" s="217"/>
      <c r="O132" s="217"/>
      <c r="P132" s="217"/>
      <c r="Q132" s="217"/>
      <c r="R132" s="217"/>
      <c r="S132" s="217"/>
      <c r="T132" s="218"/>
      <c r="AT132" s="219" t="s">
        <v>188</v>
      </c>
      <c r="AU132" s="219" t="s">
        <v>88</v>
      </c>
      <c r="AV132" s="14" t="s">
        <v>176</v>
      </c>
      <c r="AW132" s="14" t="s">
        <v>33</v>
      </c>
      <c r="AX132" s="14" t="s">
        <v>80</v>
      </c>
      <c r="AY132" s="219" t="s">
        <v>169</v>
      </c>
    </row>
    <row r="133" spans="1:65" s="2" customFormat="1" ht="37.9" customHeight="1">
      <c r="A133" s="36"/>
      <c r="B133" s="37"/>
      <c r="C133" s="180" t="s">
        <v>227</v>
      </c>
      <c r="D133" s="180" t="s">
        <v>171</v>
      </c>
      <c r="E133" s="181" t="s">
        <v>4061</v>
      </c>
      <c r="F133" s="182" t="s">
        <v>4062</v>
      </c>
      <c r="G133" s="183" t="s">
        <v>185</v>
      </c>
      <c r="H133" s="184">
        <v>300.2</v>
      </c>
      <c r="I133" s="185"/>
      <c r="J133" s="186">
        <f>ROUND(I133*H133,2)</f>
        <v>0</v>
      </c>
      <c r="K133" s="182" t="s">
        <v>2211</v>
      </c>
      <c r="L133" s="41"/>
      <c r="M133" s="187" t="s">
        <v>19</v>
      </c>
      <c r="N133" s="188" t="s">
        <v>44</v>
      </c>
      <c r="O133" s="66"/>
      <c r="P133" s="189">
        <f>O133*H133</f>
        <v>0</v>
      </c>
      <c r="Q133" s="189">
        <v>0</v>
      </c>
      <c r="R133" s="189">
        <f>Q133*H133</f>
        <v>0</v>
      </c>
      <c r="S133" s="189">
        <v>0</v>
      </c>
      <c r="T133" s="190">
        <f>S133*H133</f>
        <v>0</v>
      </c>
      <c r="U133" s="36"/>
      <c r="V133" s="36"/>
      <c r="W133" s="36"/>
      <c r="X133" s="36"/>
      <c r="Y133" s="36"/>
      <c r="Z133" s="36"/>
      <c r="AA133" s="36"/>
      <c r="AB133" s="36"/>
      <c r="AC133" s="36"/>
      <c r="AD133" s="36"/>
      <c r="AE133" s="36"/>
      <c r="AR133" s="191" t="s">
        <v>176</v>
      </c>
      <c r="AT133" s="191" t="s">
        <v>171</v>
      </c>
      <c r="AU133" s="191" t="s">
        <v>88</v>
      </c>
      <c r="AY133" s="19" t="s">
        <v>169</v>
      </c>
      <c r="BE133" s="192">
        <f>IF(N133="základní",J133,0)</f>
        <v>0</v>
      </c>
      <c r="BF133" s="192">
        <f>IF(N133="snížená",J133,0)</f>
        <v>0</v>
      </c>
      <c r="BG133" s="192">
        <f>IF(N133="zákl. přenesená",J133,0)</f>
        <v>0</v>
      </c>
      <c r="BH133" s="192">
        <f>IF(N133="sníž. přenesená",J133,0)</f>
        <v>0</v>
      </c>
      <c r="BI133" s="192">
        <f>IF(N133="nulová",J133,0)</f>
        <v>0</v>
      </c>
      <c r="BJ133" s="19" t="s">
        <v>88</v>
      </c>
      <c r="BK133" s="192">
        <f>ROUND(I133*H133,2)</f>
        <v>0</v>
      </c>
      <c r="BL133" s="19" t="s">
        <v>176</v>
      </c>
      <c r="BM133" s="191" t="s">
        <v>284</v>
      </c>
    </row>
    <row r="134" spans="1:65" s="2" customFormat="1" ht="19.5">
      <c r="A134" s="36"/>
      <c r="B134" s="37"/>
      <c r="C134" s="38"/>
      <c r="D134" s="193" t="s">
        <v>2212</v>
      </c>
      <c r="E134" s="38"/>
      <c r="F134" s="194" t="s">
        <v>4032</v>
      </c>
      <c r="G134" s="38"/>
      <c r="H134" s="38"/>
      <c r="I134" s="195"/>
      <c r="J134" s="38"/>
      <c r="K134" s="38"/>
      <c r="L134" s="41"/>
      <c r="M134" s="196"/>
      <c r="N134" s="197"/>
      <c r="O134" s="66"/>
      <c r="P134" s="66"/>
      <c r="Q134" s="66"/>
      <c r="R134" s="66"/>
      <c r="S134" s="66"/>
      <c r="T134" s="67"/>
      <c r="U134" s="36"/>
      <c r="V134" s="36"/>
      <c r="W134" s="36"/>
      <c r="X134" s="36"/>
      <c r="Y134" s="36"/>
      <c r="Z134" s="36"/>
      <c r="AA134" s="36"/>
      <c r="AB134" s="36"/>
      <c r="AC134" s="36"/>
      <c r="AD134" s="36"/>
      <c r="AE134" s="36"/>
      <c r="AT134" s="19" t="s">
        <v>2212</v>
      </c>
      <c r="AU134" s="19" t="s">
        <v>88</v>
      </c>
    </row>
    <row r="135" spans="1:65" s="13" customFormat="1" ht="11.25">
      <c r="B135" s="198"/>
      <c r="C135" s="199"/>
      <c r="D135" s="193" t="s">
        <v>188</v>
      </c>
      <c r="E135" s="200" t="s">
        <v>19</v>
      </c>
      <c r="F135" s="201" t="s">
        <v>4129</v>
      </c>
      <c r="G135" s="199"/>
      <c r="H135" s="202">
        <v>300.2</v>
      </c>
      <c r="I135" s="203"/>
      <c r="J135" s="199"/>
      <c r="K135" s="199"/>
      <c r="L135" s="204"/>
      <c r="M135" s="205"/>
      <c r="N135" s="206"/>
      <c r="O135" s="206"/>
      <c r="P135" s="206"/>
      <c r="Q135" s="206"/>
      <c r="R135" s="206"/>
      <c r="S135" s="206"/>
      <c r="T135" s="207"/>
      <c r="AT135" s="208" t="s">
        <v>188</v>
      </c>
      <c r="AU135" s="208" t="s">
        <v>88</v>
      </c>
      <c r="AV135" s="13" t="s">
        <v>88</v>
      </c>
      <c r="AW135" s="13" t="s">
        <v>33</v>
      </c>
      <c r="AX135" s="13" t="s">
        <v>72</v>
      </c>
      <c r="AY135" s="208" t="s">
        <v>169</v>
      </c>
    </row>
    <row r="136" spans="1:65" s="14" customFormat="1" ht="11.25">
      <c r="B136" s="209"/>
      <c r="C136" s="210"/>
      <c r="D136" s="193" t="s">
        <v>188</v>
      </c>
      <c r="E136" s="211" t="s">
        <v>19</v>
      </c>
      <c r="F136" s="212" t="s">
        <v>191</v>
      </c>
      <c r="G136" s="210"/>
      <c r="H136" s="213">
        <v>300.2</v>
      </c>
      <c r="I136" s="214"/>
      <c r="J136" s="210"/>
      <c r="K136" s="210"/>
      <c r="L136" s="215"/>
      <c r="M136" s="216"/>
      <c r="N136" s="217"/>
      <c r="O136" s="217"/>
      <c r="P136" s="217"/>
      <c r="Q136" s="217"/>
      <c r="R136" s="217"/>
      <c r="S136" s="217"/>
      <c r="T136" s="218"/>
      <c r="AT136" s="219" t="s">
        <v>188</v>
      </c>
      <c r="AU136" s="219" t="s">
        <v>88</v>
      </c>
      <c r="AV136" s="14" t="s">
        <v>176</v>
      </c>
      <c r="AW136" s="14" t="s">
        <v>33</v>
      </c>
      <c r="AX136" s="14" t="s">
        <v>80</v>
      </c>
      <c r="AY136" s="219" t="s">
        <v>169</v>
      </c>
    </row>
    <row r="137" spans="1:65" s="12" customFormat="1" ht="22.9" customHeight="1">
      <c r="B137" s="164"/>
      <c r="C137" s="165"/>
      <c r="D137" s="166" t="s">
        <v>71</v>
      </c>
      <c r="E137" s="178" t="s">
        <v>176</v>
      </c>
      <c r="F137" s="178" t="s">
        <v>681</v>
      </c>
      <c r="G137" s="165"/>
      <c r="H137" s="165"/>
      <c r="I137" s="168"/>
      <c r="J137" s="179">
        <f>BK137</f>
        <v>0</v>
      </c>
      <c r="K137" s="165"/>
      <c r="L137" s="170"/>
      <c r="M137" s="171"/>
      <c r="N137" s="172"/>
      <c r="O137" s="172"/>
      <c r="P137" s="173">
        <f>SUM(P138:P141)</f>
        <v>0</v>
      </c>
      <c r="Q137" s="172"/>
      <c r="R137" s="173">
        <f>SUM(R138:R141)</f>
        <v>0</v>
      </c>
      <c r="S137" s="172"/>
      <c r="T137" s="174">
        <f>SUM(T138:T141)</f>
        <v>0</v>
      </c>
      <c r="AR137" s="175" t="s">
        <v>80</v>
      </c>
      <c r="AT137" s="176" t="s">
        <v>71</v>
      </c>
      <c r="AU137" s="176" t="s">
        <v>80</v>
      </c>
      <c r="AY137" s="175" t="s">
        <v>169</v>
      </c>
      <c r="BK137" s="177">
        <f>SUM(BK138:BK141)</f>
        <v>0</v>
      </c>
    </row>
    <row r="138" spans="1:65" s="2" customFormat="1" ht="24.2" customHeight="1">
      <c r="A138" s="36"/>
      <c r="B138" s="37"/>
      <c r="C138" s="180" t="s">
        <v>235</v>
      </c>
      <c r="D138" s="180" t="s">
        <v>171</v>
      </c>
      <c r="E138" s="181" t="s">
        <v>2231</v>
      </c>
      <c r="F138" s="182" t="s">
        <v>2232</v>
      </c>
      <c r="G138" s="183" t="s">
        <v>230</v>
      </c>
      <c r="H138" s="184">
        <v>7.11</v>
      </c>
      <c r="I138" s="185"/>
      <c r="J138" s="186">
        <f>ROUND(I138*H138,2)</f>
        <v>0</v>
      </c>
      <c r="K138" s="182" t="s">
        <v>2211</v>
      </c>
      <c r="L138" s="41"/>
      <c r="M138" s="187" t="s">
        <v>19</v>
      </c>
      <c r="N138" s="188" t="s">
        <v>44</v>
      </c>
      <c r="O138" s="66"/>
      <c r="P138" s="189">
        <f>O138*H138</f>
        <v>0</v>
      </c>
      <c r="Q138" s="189">
        <v>0</v>
      </c>
      <c r="R138" s="189">
        <f>Q138*H138</f>
        <v>0</v>
      </c>
      <c r="S138" s="189">
        <v>0</v>
      </c>
      <c r="T138" s="190">
        <f>S138*H138</f>
        <v>0</v>
      </c>
      <c r="U138" s="36"/>
      <c r="V138" s="36"/>
      <c r="W138" s="36"/>
      <c r="X138" s="36"/>
      <c r="Y138" s="36"/>
      <c r="Z138" s="36"/>
      <c r="AA138" s="36"/>
      <c r="AB138" s="36"/>
      <c r="AC138" s="36"/>
      <c r="AD138" s="36"/>
      <c r="AE138" s="36"/>
      <c r="AR138" s="191" t="s">
        <v>176</v>
      </c>
      <c r="AT138" s="191" t="s">
        <v>171</v>
      </c>
      <c r="AU138" s="191" t="s">
        <v>88</v>
      </c>
      <c r="AY138" s="19" t="s">
        <v>169</v>
      </c>
      <c r="BE138" s="192">
        <f>IF(N138="základní",J138,0)</f>
        <v>0</v>
      </c>
      <c r="BF138" s="192">
        <f>IF(N138="snížená",J138,0)</f>
        <v>0</v>
      </c>
      <c r="BG138" s="192">
        <f>IF(N138="zákl. přenesená",J138,0)</f>
        <v>0</v>
      </c>
      <c r="BH138" s="192">
        <f>IF(N138="sníž. přenesená",J138,0)</f>
        <v>0</v>
      </c>
      <c r="BI138" s="192">
        <f>IF(N138="nulová",J138,0)</f>
        <v>0</v>
      </c>
      <c r="BJ138" s="19" t="s">
        <v>88</v>
      </c>
      <c r="BK138" s="192">
        <f>ROUND(I138*H138,2)</f>
        <v>0</v>
      </c>
      <c r="BL138" s="19" t="s">
        <v>176</v>
      </c>
      <c r="BM138" s="191" t="s">
        <v>292</v>
      </c>
    </row>
    <row r="139" spans="1:65" s="2" customFormat="1" ht="19.5">
      <c r="A139" s="36"/>
      <c r="B139" s="37"/>
      <c r="C139" s="38"/>
      <c r="D139" s="193" t="s">
        <v>2212</v>
      </c>
      <c r="E139" s="38"/>
      <c r="F139" s="194" t="s">
        <v>4032</v>
      </c>
      <c r="G139" s="38"/>
      <c r="H139" s="38"/>
      <c r="I139" s="195"/>
      <c r="J139" s="38"/>
      <c r="K139" s="38"/>
      <c r="L139" s="41"/>
      <c r="M139" s="196"/>
      <c r="N139" s="197"/>
      <c r="O139" s="66"/>
      <c r="P139" s="66"/>
      <c r="Q139" s="66"/>
      <c r="R139" s="66"/>
      <c r="S139" s="66"/>
      <c r="T139" s="67"/>
      <c r="U139" s="36"/>
      <c r="V139" s="36"/>
      <c r="W139" s="36"/>
      <c r="X139" s="36"/>
      <c r="Y139" s="36"/>
      <c r="Z139" s="36"/>
      <c r="AA139" s="36"/>
      <c r="AB139" s="36"/>
      <c r="AC139" s="36"/>
      <c r="AD139" s="36"/>
      <c r="AE139" s="36"/>
      <c r="AT139" s="19" t="s">
        <v>2212</v>
      </c>
      <c r="AU139" s="19" t="s">
        <v>88</v>
      </c>
    </row>
    <row r="140" spans="1:65" s="13" customFormat="1" ht="11.25">
      <c r="B140" s="198"/>
      <c r="C140" s="199"/>
      <c r="D140" s="193" t="s">
        <v>188</v>
      </c>
      <c r="E140" s="200" t="s">
        <v>19</v>
      </c>
      <c r="F140" s="201" t="s">
        <v>4130</v>
      </c>
      <c r="G140" s="199"/>
      <c r="H140" s="202">
        <v>7.11</v>
      </c>
      <c r="I140" s="203"/>
      <c r="J140" s="199"/>
      <c r="K140" s="199"/>
      <c r="L140" s="204"/>
      <c r="M140" s="205"/>
      <c r="N140" s="206"/>
      <c r="O140" s="206"/>
      <c r="P140" s="206"/>
      <c r="Q140" s="206"/>
      <c r="R140" s="206"/>
      <c r="S140" s="206"/>
      <c r="T140" s="207"/>
      <c r="AT140" s="208" t="s">
        <v>188</v>
      </c>
      <c r="AU140" s="208" t="s">
        <v>88</v>
      </c>
      <c r="AV140" s="13" t="s">
        <v>88</v>
      </c>
      <c r="AW140" s="13" t="s">
        <v>33</v>
      </c>
      <c r="AX140" s="13" t="s">
        <v>72</v>
      </c>
      <c r="AY140" s="208" t="s">
        <v>169</v>
      </c>
    </row>
    <row r="141" spans="1:65" s="14" customFormat="1" ht="11.25">
      <c r="B141" s="209"/>
      <c r="C141" s="210"/>
      <c r="D141" s="193" t="s">
        <v>188</v>
      </c>
      <c r="E141" s="211" t="s">
        <v>19</v>
      </c>
      <c r="F141" s="212" t="s">
        <v>191</v>
      </c>
      <c r="G141" s="210"/>
      <c r="H141" s="213">
        <v>7.11</v>
      </c>
      <c r="I141" s="214"/>
      <c r="J141" s="210"/>
      <c r="K141" s="210"/>
      <c r="L141" s="215"/>
      <c r="M141" s="216"/>
      <c r="N141" s="217"/>
      <c r="O141" s="217"/>
      <c r="P141" s="217"/>
      <c r="Q141" s="217"/>
      <c r="R141" s="217"/>
      <c r="S141" s="217"/>
      <c r="T141" s="218"/>
      <c r="AT141" s="219" t="s">
        <v>188</v>
      </c>
      <c r="AU141" s="219" t="s">
        <v>88</v>
      </c>
      <c r="AV141" s="14" t="s">
        <v>176</v>
      </c>
      <c r="AW141" s="14" t="s">
        <v>33</v>
      </c>
      <c r="AX141" s="14" t="s">
        <v>80</v>
      </c>
      <c r="AY141" s="219" t="s">
        <v>169</v>
      </c>
    </row>
    <row r="142" spans="1:65" s="12" customFormat="1" ht="22.9" customHeight="1">
      <c r="B142" s="164"/>
      <c r="C142" s="165"/>
      <c r="D142" s="166" t="s">
        <v>71</v>
      </c>
      <c r="E142" s="178" t="s">
        <v>209</v>
      </c>
      <c r="F142" s="178" t="s">
        <v>3879</v>
      </c>
      <c r="G142" s="165"/>
      <c r="H142" s="165"/>
      <c r="I142" s="168"/>
      <c r="J142" s="179">
        <f>BK142</f>
        <v>0</v>
      </c>
      <c r="K142" s="165"/>
      <c r="L142" s="170"/>
      <c r="M142" s="171"/>
      <c r="N142" s="172"/>
      <c r="O142" s="172"/>
      <c r="P142" s="173">
        <f>SUM(P143:P198)</f>
        <v>0</v>
      </c>
      <c r="Q142" s="172"/>
      <c r="R142" s="173">
        <f>SUM(R143:R198)</f>
        <v>0</v>
      </c>
      <c r="S142" s="172"/>
      <c r="T142" s="174">
        <f>SUM(T143:T198)</f>
        <v>0</v>
      </c>
      <c r="AR142" s="175" t="s">
        <v>80</v>
      </c>
      <c r="AT142" s="176" t="s">
        <v>71</v>
      </c>
      <c r="AU142" s="176" t="s">
        <v>80</v>
      </c>
      <c r="AY142" s="175" t="s">
        <v>169</v>
      </c>
      <c r="BK142" s="177">
        <f>SUM(BK143:BK198)</f>
        <v>0</v>
      </c>
    </row>
    <row r="143" spans="1:65" s="2" customFormat="1" ht="37.9" customHeight="1">
      <c r="A143" s="36"/>
      <c r="B143" s="37"/>
      <c r="C143" s="180" t="s">
        <v>242</v>
      </c>
      <c r="D143" s="180" t="s">
        <v>171</v>
      </c>
      <c r="E143" s="181" t="s">
        <v>4131</v>
      </c>
      <c r="F143" s="182" t="s">
        <v>4132</v>
      </c>
      <c r="G143" s="183" t="s">
        <v>463</v>
      </c>
      <c r="H143" s="184">
        <v>79</v>
      </c>
      <c r="I143" s="185"/>
      <c r="J143" s="186">
        <f>ROUND(I143*H143,2)</f>
        <v>0</v>
      </c>
      <c r="K143" s="182" t="s">
        <v>2677</v>
      </c>
      <c r="L143" s="41"/>
      <c r="M143" s="187" t="s">
        <v>19</v>
      </c>
      <c r="N143" s="188" t="s">
        <v>44</v>
      </c>
      <c r="O143" s="66"/>
      <c r="P143" s="189">
        <f>O143*H143</f>
        <v>0</v>
      </c>
      <c r="Q143" s="189">
        <v>0</v>
      </c>
      <c r="R143" s="189">
        <f>Q143*H143</f>
        <v>0</v>
      </c>
      <c r="S143" s="189">
        <v>0</v>
      </c>
      <c r="T143" s="190">
        <f>S143*H143</f>
        <v>0</v>
      </c>
      <c r="U143" s="36"/>
      <c r="V143" s="36"/>
      <c r="W143" s="36"/>
      <c r="X143" s="36"/>
      <c r="Y143" s="36"/>
      <c r="Z143" s="36"/>
      <c r="AA143" s="36"/>
      <c r="AB143" s="36"/>
      <c r="AC143" s="36"/>
      <c r="AD143" s="36"/>
      <c r="AE143" s="36"/>
      <c r="AR143" s="191" t="s">
        <v>176</v>
      </c>
      <c r="AT143" s="191" t="s">
        <v>171</v>
      </c>
      <c r="AU143" s="191" t="s">
        <v>88</v>
      </c>
      <c r="AY143" s="19" t="s">
        <v>169</v>
      </c>
      <c r="BE143" s="192">
        <f>IF(N143="základní",J143,0)</f>
        <v>0</v>
      </c>
      <c r="BF143" s="192">
        <f>IF(N143="snížená",J143,0)</f>
        <v>0</v>
      </c>
      <c r="BG143" s="192">
        <f>IF(N143="zákl. přenesená",J143,0)</f>
        <v>0</v>
      </c>
      <c r="BH143" s="192">
        <f>IF(N143="sníž. přenesená",J143,0)</f>
        <v>0</v>
      </c>
      <c r="BI143" s="192">
        <f>IF(N143="nulová",J143,0)</f>
        <v>0</v>
      </c>
      <c r="BJ143" s="19" t="s">
        <v>88</v>
      </c>
      <c r="BK143" s="192">
        <f>ROUND(I143*H143,2)</f>
        <v>0</v>
      </c>
      <c r="BL143" s="19" t="s">
        <v>176</v>
      </c>
      <c r="BM143" s="191" t="s">
        <v>301</v>
      </c>
    </row>
    <row r="144" spans="1:65" s="2" customFormat="1" ht="19.5">
      <c r="A144" s="36"/>
      <c r="B144" s="37"/>
      <c r="C144" s="38"/>
      <c r="D144" s="193" t="s">
        <v>2212</v>
      </c>
      <c r="E144" s="38"/>
      <c r="F144" s="194" t="s">
        <v>4032</v>
      </c>
      <c r="G144" s="38"/>
      <c r="H144" s="38"/>
      <c r="I144" s="195"/>
      <c r="J144" s="38"/>
      <c r="K144" s="38"/>
      <c r="L144" s="41"/>
      <c r="M144" s="196"/>
      <c r="N144" s="197"/>
      <c r="O144" s="66"/>
      <c r="P144" s="66"/>
      <c r="Q144" s="66"/>
      <c r="R144" s="66"/>
      <c r="S144" s="66"/>
      <c r="T144" s="67"/>
      <c r="U144" s="36"/>
      <c r="V144" s="36"/>
      <c r="W144" s="36"/>
      <c r="X144" s="36"/>
      <c r="Y144" s="36"/>
      <c r="Z144" s="36"/>
      <c r="AA144" s="36"/>
      <c r="AB144" s="36"/>
      <c r="AC144" s="36"/>
      <c r="AD144" s="36"/>
      <c r="AE144" s="36"/>
      <c r="AT144" s="19" t="s">
        <v>2212</v>
      </c>
      <c r="AU144" s="19" t="s">
        <v>88</v>
      </c>
    </row>
    <row r="145" spans="1:65" s="13" customFormat="1" ht="11.25">
      <c r="B145" s="198"/>
      <c r="C145" s="199"/>
      <c r="D145" s="193" t="s">
        <v>188</v>
      </c>
      <c r="E145" s="200" t="s">
        <v>19</v>
      </c>
      <c r="F145" s="201" t="s">
        <v>831</v>
      </c>
      <c r="G145" s="199"/>
      <c r="H145" s="202">
        <v>79</v>
      </c>
      <c r="I145" s="203"/>
      <c r="J145" s="199"/>
      <c r="K145" s="199"/>
      <c r="L145" s="204"/>
      <c r="M145" s="205"/>
      <c r="N145" s="206"/>
      <c r="O145" s="206"/>
      <c r="P145" s="206"/>
      <c r="Q145" s="206"/>
      <c r="R145" s="206"/>
      <c r="S145" s="206"/>
      <c r="T145" s="207"/>
      <c r="AT145" s="208" t="s">
        <v>188</v>
      </c>
      <c r="AU145" s="208" t="s">
        <v>88</v>
      </c>
      <c r="AV145" s="13" t="s">
        <v>88</v>
      </c>
      <c r="AW145" s="13" t="s">
        <v>33</v>
      </c>
      <c r="AX145" s="13" t="s">
        <v>72</v>
      </c>
      <c r="AY145" s="208" t="s">
        <v>169</v>
      </c>
    </row>
    <row r="146" spans="1:65" s="14" customFormat="1" ht="11.25">
      <c r="B146" s="209"/>
      <c r="C146" s="210"/>
      <c r="D146" s="193" t="s">
        <v>188</v>
      </c>
      <c r="E146" s="211" t="s">
        <v>19</v>
      </c>
      <c r="F146" s="212" t="s">
        <v>191</v>
      </c>
      <c r="G146" s="210"/>
      <c r="H146" s="213">
        <v>79</v>
      </c>
      <c r="I146" s="214"/>
      <c r="J146" s="210"/>
      <c r="K146" s="210"/>
      <c r="L146" s="215"/>
      <c r="M146" s="216"/>
      <c r="N146" s="217"/>
      <c r="O146" s="217"/>
      <c r="P146" s="217"/>
      <c r="Q146" s="217"/>
      <c r="R146" s="217"/>
      <c r="S146" s="217"/>
      <c r="T146" s="218"/>
      <c r="AT146" s="219" t="s">
        <v>188</v>
      </c>
      <c r="AU146" s="219" t="s">
        <v>88</v>
      </c>
      <c r="AV146" s="14" t="s">
        <v>176</v>
      </c>
      <c r="AW146" s="14" t="s">
        <v>33</v>
      </c>
      <c r="AX146" s="14" t="s">
        <v>80</v>
      </c>
      <c r="AY146" s="219" t="s">
        <v>169</v>
      </c>
    </row>
    <row r="147" spans="1:65" s="2" customFormat="1" ht="14.45" customHeight="1">
      <c r="A147" s="36"/>
      <c r="B147" s="37"/>
      <c r="C147" s="235" t="s">
        <v>8</v>
      </c>
      <c r="D147" s="235" t="s">
        <v>456</v>
      </c>
      <c r="E147" s="236" t="s">
        <v>4133</v>
      </c>
      <c r="F147" s="237" t="s">
        <v>4134</v>
      </c>
      <c r="G147" s="238" t="s">
        <v>463</v>
      </c>
      <c r="H147" s="239">
        <v>75</v>
      </c>
      <c r="I147" s="240"/>
      <c r="J147" s="241">
        <f>ROUND(I147*H147,2)</f>
        <v>0</v>
      </c>
      <c r="K147" s="237" t="s">
        <v>2211</v>
      </c>
      <c r="L147" s="242"/>
      <c r="M147" s="243" t="s">
        <v>19</v>
      </c>
      <c r="N147" s="244" t="s">
        <v>44</v>
      </c>
      <c r="O147" s="66"/>
      <c r="P147" s="189">
        <f>O147*H147</f>
        <v>0</v>
      </c>
      <c r="Q147" s="189">
        <v>0</v>
      </c>
      <c r="R147" s="189">
        <f>Q147*H147</f>
        <v>0</v>
      </c>
      <c r="S147" s="189">
        <v>0</v>
      </c>
      <c r="T147" s="190">
        <f>S147*H147</f>
        <v>0</v>
      </c>
      <c r="U147" s="36"/>
      <c r="V147" s="36"/>
      <c r="W147" s="36"/>
      <c r="X147" s="36"/>
      <c r="Y147" s="36"/>
      <c r="Z147" s="36"/>
      <c r="AA147" s="36"/>
      <c r="AB147" s="36"/>
      <c r="AC147" s="36"/>
      <c r="AD147" s="36"/>
      <c r="AE147" s="36"/>
      <c r="AR147" s="191" t="s">
        <v>209</v>
      </c>
      <c r="AT147" s="191" t="s">
        <v>456</v>
      </c>
      <c r="AU147" s="191" t="s">
        <v>88</v>
      </c>
      <c r="AY147" s="19" t="s">
        <v>169</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176</v>
      </c>
      <c r="BM147" s="191" t="s">
        <v>314</v>
      </c>
    </row>
    <row r="148" spans="1:65" s="2" customFormat="1" ht="19.5">
      <c r="A148" s="36"/>
      <c r="B148" s="37"/>
      <c r="C148" s="38"/>
      <c r="D148" s="193" t="s">
        <v>2212</v>
      </c>
      <c r="E148" s="38"/>
      <c r="F148" s="194" t="s">
        <v>4032</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2212</v>
      </c>
      <c r="AU148" s="19" t="s">
        <v>88</v>
      </c>
    </row>
    <row r="149" spans="1:65" s="13" customFormat="1" ht="22.5">
      <c r="B149" s="198"/>
      <c r="C149" s="199"/>
      <c r="D149" s="193" t="s">
        <v>188</v>
      </c>
      <c r="E149" s="200" t="s">
        <v>19</v>
      </c>
      <c r="F149" s="201" t="s">
        <v>4135</v>
      </c>
      <c r="G149" s="199"/>
      <c r="H149" s="202">
        <v>75</v>
      </c>
      <c r="I149" s="203"/>
      <c r="J149" s="199"/>
      <c r="K149" s="199"/>
      <c r="L149" s="204"/>
      <c r="M149" s="205"/>
      <c r="N149" s="206"/>
      <c r="O149" s="206"/>
      <c r="P149" s="206"/>
      <c r="Q149" s="206"/>
      <c r="R149" s="206"/>
      <c r="S149" s="206"/>
      <c r="T149" s="207"/>
      <c r="AT149" s="208" t="s">
        <v>188</v>
      </c>
      <c r="AU149" s="208" t="s">
        <v>88</v>
      </c>
      <c r="AV149" s="13" t="s">
        <v>88</v>
      </c>
      <c r="AW149" s="13" t="s">
        <v>33</v>
      </c>
      <c r="AX149" s="13" t="s">
        <v>72</v>
      </c>
      <c r="AY149" s="208" t="s">
        <v>169</v>
      </c>
    </row>
    <row r="150" spans="1:65" s="14" customFormat="1" ht="11.25">
      <c r="B150" s="209"/>
      <c r="C150" s="210"/>
      <c r="D150" s="193" t="s">
        <v>188</v>
      </c>
      <c r="E150" s="211" t="s">
        <v>19</v>
      </c>
      <c r="F150" s="212" t="s">
        <v>191</v>
      </c>
      <c r="G150" s="210"/>
      <c r="H150" s="213">
        <v>75</v>
      </c>
      <c r="I150" s="214"/>
      <c r="J150" s="210"/>
      <c r="K150" s="210"/>
      <c r="L150" s="215"/>
      <c r="M150" s="216"/>
      <c r="N150" s="217"/>
      <c r="O150" s="217"/>
      <c r="P150" s="217"/>
      <c r="Q150" s="217"/>
      <c r="R150" s="217"/>
      <c r="S150" s="217"/>
      <c r="T150" s="218"/>
      <c r="AT150" s="219" t="s">
        <v>188</v>
      </c>
      <c r="AU150" s="219" t="s">
        <v>88</v>
      </c>
      <c r="AV150" s="14" t="s">
        <v>176</v>
      </c>
      <c r="AW150" s="14" t="s">
        <v>33</v>
      </c>
      <c r="AX150" s="14" t="s">
        <v>80</v>
      </c>
      <c r="AY150" s="219" t="s">
        <v>169</v>
      </c>
    </row>
    <row r="151" spans="1:65" s="2" customFormat="1" ht="14.45" customHeight="1">
      <c r="A151" s="36"/>
      <c r="B151" s="37"/>
      <c r="C151" s="235" t="s">
        <v>250</v>
      </c>
      <c r="D151" s="235" t="s">
        <v>456</v>
      </c>
      <c r="E151" s="236" t="s">
        <v>4136</v>
      </c>
      <c r="F151" s="237" t="s">
        <v>4137</v>
      </c>
      <c r="G151" s="238" t="s">
        <v>463</v>
      </c>
      <c r="H151" s="239">
        <v>4</v>
      </c>
      <c r="I151" s="240"/>
      <c r="J151" s="241">
        <f>ROUND(I151*H151,2)</f>
        <v>0</v>
      </c>
      <c r="K151" s="237" t="s">
        <v>2211</v>
      </c>
      <c r="L151" s="242"/>
      <c r="M151" s="243" t="s">
        <v>19</v>
      </c>
      <c r="N151" s="244" t="s">
        <v>44</v>
      </c>
      <c r="O151" s="66"/>
      <c r="P151" s="189">
        <f>O151*H151</f>
        <v>0</v>
      </c>
      <c r="Q151" s="189">
        <v>0</v>
      </c>
      <c r="R151" s="189">
        <f>Q151*H151</f>
        <v>0</v>
      </c>
      <c r="S151" s="189">
        <v>0</v>
      </c>
      <c r="T151" s="190">
        <f>S151*H151</f>
        <v>0</v>
      </c>
      <c r="U151" s="36"/>
      <c r="V151" s="36"/>
      <c r="W151" s="36"/>
      <c r="X151" s="36"/>
      <c r="Y151" s="36"/>
      <c r="Z151" s="36"/>
      <c r="AA151" s="36"/>
      <c r="AB151" s="36"/>
      <c r="AC151" s="36"/>
      <c r="AD151" s="36"/>
      <c r="AE151" s="36"/>
      <c r="AR151" s="191" t="s">
        <v>209</v>
      </c>
      <c r="AT151" s="191" t="s">
        <v>456</v>
      </c>
      <c r="AU151" s="191" t="s">
        <v>88</v>
      </c>
      <c r="AY151" s="19" t="s">
        <v>169</v>
      </c>
      <c r="BE151" s="192">
        <f>IF(N151="základní",J151,0)</f>
        <v>0</v>
      </c>
      <c r="BF151" s="192">
        <f>IF(N151="snížená",J151,0)</f>
        <v>0</v>
      </c>
      <c r="BG151" s="192">
        <f>IF(N151="zákl. přenesená",J151,0)</f>
        <v>0</v>
      </c>
      <c r="BH151" s="192">
        <f>IF(N151="sníž. přenesená",J151,0)</f>
        <v>0</v>
      </c>
      <c r="BI151" s="192">
        <f>IF(N151="nulová",J151,0)</f>
        <v>0</v>
      </c>
      <c r="BJ151" s="19" t="s">
        <v>88</v>
      </c>
      <c r="BK151" s="192">
        <f>ROUND(I151*H151,2)</f>
        <v>0</v>
      </c>
      <c r="BL151" s="19" t="s">
        <v>176</v>
      </c>
      <c r="BM151" s="191" t="s">
        <v>323</v>
      </c>
    </row>
    <row r="152" spans="1:65" s="2" customFormat="1" ht="19.5">
      <c r="A152" s="36"/>
      <c r="B152" s="37"/>
      <c r="C152" s="38"/>
      <c r="D152" s="193" t="s">
        <v>2212</v>
      </c>
      <c r="E152" s="38"/>
      <c r="F152" s="194" t="s">
        <v>4032</v>
      </c>
      <c r="G152" s="38"/>
      <c r="H152" s="38"/>
      <c r="I152" s="195"/>
      <c r="J152" s="38"/>
      <c r="K152" s="38"/>
      <c r="L152" s="41"/>
      <c r="M152" s="196"/>
      <c r="N152" s="197"/>
      <c r="O152" s="66"/>
      <c r="P152" s="66"/>
      <c r="Q152" s="66"/>
      <c r="R152" s="66"/>
      <c r="S152" s="66"/>
      <c r="T152" s="67"/>
      <c r="U152" s="36"/>
      <c r="V152" s="36"/>
      <c r="W152" s="36"/>
      <c r="X152" s="36"/>
      <c r="Y152" s="36"/>
      <c r="Z152" s="36"/>
      <c r="AA152" s="36"/>
      <c r="AB152" s="36"/>
      <c r="AC152" s="36"/>
      <c r="AD152" s="36"/>
      <c r="AE152" s="36"/>
      <c r="AT152" s="19" t="s">
        <v>2212</v>
      </c>
      <c r="AU152" s="19" t="s">
        <v>88</v>
      </c>
    </row>
    <row r="153" spans="1:65" s="13" customFormat="1" ht="22.5">
      <c r="B153" s="198"/>
      <c r="C153" s="199"/>
      <c r="D153" s="193" t="s">
        <v>188</v>
      </c>
      <c r="E153" s="200" t="s">
        <v>19</v>
      </c>
      <c r="F153" s="201" t="s">
        <v>4138</v>
      </c>
      <c r="G153" s="199"/>
      <c r="H153" s="202">
        <v>4</v>
      </c>
      <c r="I153" s="203"/>
      <c r="J153" s="199"/>
      <c r="K153" s="199"/>
      <c r="L153" s="204"/>
      <c r="M153" s="205"/>
      <c r="N153" s="206"/>
      <c r="O153" s="206"/>
      <c r="P153" s="206"/>
      <c r="Q153" s="206"/>
      <c r="R153" s="206"/>
      <c r="S153" s="206"/>
      <c r="T153" s="207"/>
      <c r="AT153" s="208" t="s">
        <v>188</v>
      </c>
      <c r="AU153" s="208" t="s">
        <v>88</v>
      </c>
      <c r="AV153" s="13" t="s">
        <v>88</v>
      </c>
      <c r="AW153" s="13" t="s">
        <v>33</v>
      </c>
      <c r="AX153" s="13" t="s">
        <v>72</v>
      </c>
      <c r="AY153" s="208" t="s">
        <v>169</v>
      </c>
    </row>
    <row r="154" spans="1:65" s="14" customFormat="1" ht="11.25">
      <c r="B154" s="209"/>
      <c r="C154" s="210"/>
      <c r="D154" s="193" t="s">
        <v>188</v>
      </c>
      <c r="E154" s="211" t="s">
        <v>19</v>
      </c>
      <c r="F154" s="212" t="s">
        <v>191</v>
      </c>
      <c r="G154" s="210"/>
      <c r="H154" s="213">
        <v>4</v>
      </c>
      <c r="I154" s="214"/>
      <c r="J154" s="210"/>
      <c r="K154" s="210"/>
      <c r="L154" s="215"/>
      <c r="M154" s="216"/>
      <c r="N154" s="217"/>
      <c r="O154" s="217"/>
      <c r="P154" s="217"/>
      <c r="Q154" s="217"/>
      <c r="R154" s="217"/>
      <c r="S154" s="217"/>
      <c r="T154" s="218"/>
      <c r="AT154" s="219" t="s">
        <v>188</v>
      </c>
      <c r="AU154" s="219" t="s">
        <v>88</v>
      </c>
      <c r="AV154" s="14" t="s">
        <v>176</v>
      </c>
      <c r="AW154" s="14" t="s">
        <v>33</v>
      </c>
      <c r="AX154" s="14" t="s">
        <v>80</v>
      </c>
      <c r="AY154" s="219" t="s">
        <v>169</v>
      </c>
    </row>
    <row r="155" spans="1:65" s="2" customFormat="1" ht="14.45" customHeight="1">
      <c r="A155" s="36"/>
      <c r="B155" s="37"/>
      <c r="C155" s="180" t="s">
        <v>254</v>
      </c>
      <c r="D155" s="180" t="s">
        <v>171</v>
      </c>
      <c r="E155" s="181" t="s">
        <v>4084</v>
      </c>
      <c r="F155" s="182" t="s">
        <v>4085</v>
      </c>
      <c r="G155" s="183" t="s">
        <v>463</v>
      </c>
      <c r="H155" s="184">
        <v>79</v>
      </c>
      <c r="I155" s="185"/>
      <c r="J155" s="186">
        <f>ROUND(I155*H155,2)</f>
        <v>0</v>
      </c>
      <c r="K155" s="182" t="s">
        <v>2211</v>
      </c>
      <c r="L155" s="41"/>
      <c r="M155" s="187" t="s">
        <v>19</v>
      </c>
      <c r="N155" s="188" t="s">
        <v>44</v>
      </c>
      <c r="O155" s="66"/>
      <c r="P155" s="189">
        <f>O155*H155</f>
        <v>0</v>
      </c>
      <c r="Q155" s="189">
        <v>0</v>
      </c>
      <c r="R155" s="189">
        <f>Q155*H155</f>
        <v>0</v>
      </c>
      <c r="S155" s="189">
        <v>0</v>
      </c>
      <c r="T155" s="190">
        <f>S155*H155</f>
        <v>0</v>
      </c>
      <c r="U155" s="36"/>
      <c r="V155" s="36"/>
      <c r="W155" s="36"/>
      <c r="X155" s="36"/>
      <c r="Y155" s="36"/>
      <c r="Z155" s="36"/>
      <c r="AA155" s="36"/>
      <c r="AB155" s="36"/>
      <c r="AC155" s="36"/>
      <c r="AD155" s="36"/>
      <c r="AE155" s="36"/>
      <c r="AR155" s="191" t="s">
        <v>176</v>
      </c>
      <c r="AT155" s="191" t="s">
        <v>171</v>
      </c>
      <c r="AU155" s="191" t="s">
        <v>88</v>
      </c>
      <c r="AY155" s="19" t="s">
        <v>169</v>
      </c>
      <c r="BE155" s="192">
        <f>IF(N155="základní",J155,0)</f>
        <v>0</v>
      </c>
      <c r="BF155" s="192">
        <f>IF(N155="snížená",J155,0)</f>
        <v>0</v>
      </c>
      <c r="BG155" s="192">
        <f>IF(N155="zákl. přenesená",J155,0)</f>
        <v>0</v>
      </c>
      <c r="BH155" s="192">
        <f>IF(N155="sníž. přenesená",J155,0)</f>
        <v>0</v>
      </c>
      <c r="BI155" s="192">
        <f>IF(N155="nulová",J155,0)</f>
        <v>0</v>
      </c>
      <c r="BJ155" s="19" t="s">
        <v>88</v>
      </c>
      <c r="BK155" s="192">
        <f>ROUND(I155*H155,2)</f>
        <v>0</v>
      </c>
      <c r="BL155" s="19" t="s">
        <v>176</v>
      </c>
      <c r="BM155" s="191" t="s">
        <v>333</v>
      </c>
    </row>
    <row r="156" spans="1:65" s="2" customFormat="1" ht="19.5">
      <c r="A156" s="36"/>
      <c r="B156" s="37"/>
      <c r="C156" s="38"/>
      <c r="D156" s="193" t="s">
        <v>2212</v>
      </c>
      <c r="E156" s="38"/>
      <c r="F156" s="194" t="s">
        <v>4032</v>
      </c>
      <c r="G156" s="38"/>
      <c r="H156" s="38"/>
      <c r="I156" s="195"/>
      <c r="J156" s="38"/>
      <c r="K156" s="38"/>
      <c r="L156" s="41"/>
      <c r="M156" s="196"/>
      <c r="N156" s="197"/>
      <c r="O156" s="66"/>
      <c r="P156" s="66"/>
      <c r="Q156" s="66"/>
      <c r="R156" s="66"/>
      <c r="S156" s="66"/>
      <c r="T156" s="67"/>
      <c r="U156" s="36"/>
      <c r="V156" s="36"/>
      <c r="W156" s="36"/>
      <c r="X156" s="36"/>
      <c r="Y156" s="36"/>
      <c r="Z156" s="36"/>
      <c r="AA156" s="36"/>
      <c r="AB156" s="36"/>
      <c r="AC156" s="36"/>
      <c r="AD156" s="36"/>
      <c r="AE156" s="36"/>
      <c r="AT156" s="19" t="s">
        <v>2212</v>
      </c>
      <c r="AU156" s="19" t="s">
        <v>88</v>
      </c>
    </row>
    <row r="157" spans="1:65" s="13" customFormat="1" ht="11.25">
      <c r="B157" s="198"/>
      <c r="C157" s="199"/>
      <c r="D157" s="193" t="s">
        <v>188</v>
      </c>
      <c r="E157" s="200" t="s">
        <v>19</v>
      </c>
      <c r="F157" s="201" t="s">
        <v>831</v>
      </c>
      <c r="G157" s="199"/>
      <c r="H157" s="202">
        <v>79</v>
      </c>
      <c r="I157" s="203"/>
      <c r="J157" s="199"/>
      <c r="K157" s="199"/>
      <c r="L157" s="204"/>
      <c r="M157" s="205"/>
      <c r="N157" s="206"/>
      <c r="O157" s="206"/>
      <c r="P157" s="206"/>
      <c r="Q157" s="206"/>
      <c r="R157" s="206"/>
      <c r="S157" s="206"/>
      <c r="T157" s="207"/>
      <c r="AT157" s="208" t="s">
        <v>188</v>
      </c>
      <c r="AU157" s="208" t="s">
        <v>88</v>
      </c>
      <c r="AV157" s="13" t="s">
        <v>88</v>
      </c>
      <c r="AW157" s="13" t="s">
        <v>33</v>
      </c>
      <c r="AX157" s="13" t="s">
        <v>72</v>
      </c>
      <c r="AY157" s="208" t="s">
        <v>169</v>
      </c>
    </row>
    <row r="158" spans="1:65" s="14" customFormat="1" ht="11.25">
      <c r="B158" s="209"/>
      <c r="C158" s="210"/>
      <c r="D158" s="193" t="s">
        <v>188</v>
      </c>
      <c r="E158" s="211" t="s">
        <v>19</v>
      </c>
      <c r="F158" s="212" t="s">
        <v>191</v>
      </c>
      <c r="G158" s="210"/>
      <c r="H158" s="213">
        <v>79</v>
      </c>
      <c r="I158" s="214"/>
      <c r="J158" s="210"/>
      <c r="K158" s="210"/>
      <c r="L158" s="215"/>
      <c r="M158" s="216"/>
      <c r="N158" s="217"/>
      <c r="O158" s="217"/>
      <c r="P158" s="217"/>
      <c r="Q158" s="217"/>
      <c r="R158" s="217"/>
      <c r="S158" s="217"/>
      <c r="T158" s="218"/>
      <c r="AT158" s="219" t="s">
        <v>188</v>
      </c>
      <c r="AU158" s="219" t="s">
        <v>88</v>
      </c>
      <c r="AV158" s="14" t="s">
        <v>176</v>
      </c>
      <c r="AW158" s="14" t="s">
        <v>33</v>
      </c>
      <c r="AX158" s="14" t="s">
        <v>80</v>
      </c>
      <c r="AY158" s="219" t="s">
        <v>169</v>
      </c>
    </row>
    <row r="159" spans="1:65" s="2" customFormat="1" ht="24.2" customHeight="1">
      <c r="A159" s="36"/>
      <c r="B159" s="37"/>
      <c r="C159" s="180" t="s">
        <v>258</v>
      </c>
      <c r="D159" s="180" t="s">
        <v>171</v>
      </c>
      <c r="E159" s="181" t="s">
        <v>4086</v>
      </c>
      <c r="F159" s="182" t="s">
        <v>4087</v>
      </c>
      <c r="G159" s="183" t="s">
        <v>174</v>
      </c>
      <c r="H159" s="184">
        <v>4</v>
      </c>
      <c r="I159" s="185"/>
      <c r="J159" s="186">
        <f>ROUND(I159*H159,2)</f>
        <v>0</v>
      </c>
      <c r="K159" s="182" t="s">
        <v>2211</v>
      </c>
      <c r="L159" s="41"/>
      <c r="M159" s="187" t="s">
        <v>19</v>
      </c>
      <c r="N159" s="188" t="s">
        <v>44</v>
      </c>
      <c r="O159" s="66"/>
      <c r="P159" s="189">
        <f>O159*H159</f>
        <v>0</v>
      </c>
      <c r="Q159" s="189">
        <v>0</v>
      </c>
      <c r="R159" s="189">
        <f>Q159*H159</f>
        <v>0</v>
      </c>
      <c r="S159" s="189">
        <v>0</v>
      </c>
      <c r="T159" s="190">
        <f>S159*H159</f>
        <v>0</v>
      </c>
      <c r="U159" s="36"/>
      <c r="V159" s="36"/>
      <c r="W159" s="36"/>
      <c r="X159" s="36"/>
      <c r="Y159" s="36"/>
      <c r="Z159" s="36"/>
      <c r="AA159" s="36"/>
      <c r="AB159" s="36"/>
      <c r="AC159" s="36"/>
      <c r="AD159" s="36"/>
      <c r="AE159" s="36"/>
      <c r="AR159" s="191" t="s">
        <v>176</v>
      </c>
      <c r="AT159" s="191" t="s">
        <v>171</v>
      </c>
      <c r="AU159" s="191" t="s">
        <v>88</v>
      </c>
      <c r="AY159" s="19" t="s">
        <v>169</v>
      </c>
      <c r="BE159" s="192">
        <f>IF(N159="základní",J159,0)</f>
        <v>0</v>
      </c>
      <c r="BF159" s="192">
        <f>IF(N159="snížená",J159,0)</f>
        <v>0</v>
      </c>
      <c r="BG159" s="192">
        <f>IF(N159="zákl. přenesená",J159,0)</f>
        <v>0</v>
      </c>
      <c r="BH159" s="192">
        <f>IF(N159="sníž. přenesená",J159,0)</f>
        <v>0</v>
      </c>
      <c r="BI159" s="192">
        <f>IF(N159="nulová",J159,0)</f>
        <v>0</v>
      </c>
      <c r="BJ159" s="19" t="s">
        <v>88</v>
      </c>
      <c r="BK159" s="192">
        <f>ROUND(I159*H159,2)</f>
        <v>0</v>
      </c>
      <c r="BL159" s="19" t="s">
        <v>176</v>
      </c>
      <c r="BM159" s="191" t="s">
        <v>344</v>
      </c>
    </row>
    <row r="160" spans="1:65" s="2" customFormat="1" ht="19.5">
      <c r="A160" s="36"/>
      <c r="B160" s="37"/>
      <c r="C160" s="38"/>
      <c r="D160" s="193" t="s">
        <v>2212</v>
      </c>
      <c r="E160" s="38"/>
      <c r="F160" s="194" t="s">
        <v>4032</v>
      </c>
      <c r="G160" s="38"/>
      <c r="H160" s="38"/>
      <c r="I160" s="195"/>
      <c r="J160" s="38"/>
      <c r="K160" s="38"/>
      <c r="L160" s="41"/>
      <c r="M160" s="196"/>
      <c r="N160" s="197"/>
      <c r="O160" s="66"/>
      <c r="P160" s="66"/>
      <c r="Q160" s="66"/>
      <c r="R160" s="66"/>
      <c r="S160" s="66"/>
      <c r="T160" s="67"/>
      <c r="U160" s="36"/>
      <c r="V160" s="36"/>
      <c r="W160" s="36"/>
      <c r="X160" s="36"/>
      <c r="Y160" s="36"/>
      <c r="Z160" s="36"/>
      <c r="AA160" s="36"/>
      <c r="AB160" s="36"/>
      <c r="AC160" s="36"/>
      <c r="AD160" s="36"/>
      <c r="AE160" s="36"/>
      <c r="AT160" s="19" t="s">
        <v>2212</v>
      </c>
      <c r="AU160" s="19" t="s">
        <v>88</v>
      </c>
    </row>
    <row r="161" spans="1:65" s="13" customFormat="1" ht="11.25">
      <c r="B161" s="198"/>
      <c r="C161" s="199"/>
      <c r="D161" s="193" t="s">
        <v>188</v>
      </c>
      <c r="E161" s="200" t="s">
        <v>19</v>
      </c>
      <c r="F161" s="201" t="s">
        <v>4088</v>
      </c>
      <c r="G161" s="199"/>
      <c r="H161" s="202">
        <v>4</v>
      </c>
      <c r="I161" s="203"/>
      <c r="J161" s="199"/>
      <c r="K161" s="199"/>
      <c r="L161" s="204"/>
      <c r="M161" s="205"/>
      <c r="N161" s="206"/>
      <c r="O161" s="206"/>
      <c r="P161" s="206"/>
      <c r="Q161" s="206"/>
      <c r="R161" s="206"/>
      <c r="S161" s="206"/>
      <c r="T161" s="207"/>
      <c r="AT161" s="208" t="s">
        <v>188</v>
      </c>
      <c r="AU161" s="208" t="s">
        <v>88</v>
      </c>
      <c r="AV161" s="13" t="s">
        <v>88</v>
      </c>
      <c r="AW161" s="13" t="s">
        <v>33</v>
      </c>
      <c r="AX161" s="13" t="s">
        <v>72</v>
      </c>
      <c r="AY161" s="208" t="s">
        <v>169</v>
      </c>
    </row>
    <row r="162" spans="1:65" s="14" customFormat="1" ht="11.25">
      <c r="B162" s="209"/>
      <c r="C162" s="210"/>
      <c r="D162" s="193" t="s">
        <v>188</v>
      </c>
      <c r="E162" s="211" t="s">
        <v>19</v>
      </c>
      <c r="F162" s="212" t="s">
        <v>191</v>
      </c>
      <c r="G162" s="210"/>
      <c r="H162" s="213">
        <v>4</v>
      </c>
      <c r="I162" s="214"/>
      <c r="J162" s="210"/>
      <c r="K162" s="210"/>
      <c r="L162" s="215"/>
      <c r="M162" s="216"/>
      <c r="N162" s="217"/>
      <c r="O162" s="217"/>
      <c r="P162" s="217"/>
      <c r="Q162" s="217"/>
      <c r="R162" s="217"/>
      <c r="S162" s="217"/>
      <c r="T162" s="218"/>
      <c r="AT162" s="219" t="s">
        <v>188</v>
      </c>
      <c r="AU162" s="219" t="s">
        <v>88</v>
      </c>
      <c r="AV162" s="14" t="s">
        <v>176</v>
      </c>
      <c r="AW162" s="14" t="s">
        <v>33</v>
      </c>
      <c r="AX162" s="14" t="s">
        <v>80</v>
      </c>
      <c r="AY162" s="219" t="s">
        <v>169</v>
      </c>
    </row>
    <row r="163" spans="1:65" s="2" customFormat="1" ht="37.9" customHeight="1">
      <c r="A163" s="36"/>
      <c r="B163" s="37"/>
      <c r="C163" s="180" t="s">
        <v>262</v>
      </c>
      <c r="D163" s="180" t="s">
        <v>171</v>
      </c>
      <c r="E163" s="181" t="s">
        <v>4139</v>
      </c>
      <c r="F163" s="182" t="s">
        <v>4140</v>
      </c>
      <c r="G163" s="183" t="s">
        <v>174</v>
      </c>
      <c r="H163" s="184">
        <v>2</v>
      </c>
      <c r="I163" s="185"/>
      <c r="J163" s="186">
        <f>ROUND(I163*H163,2)</f>
        <v>0</v>
      </c>
      <c r="K163" s="182" t="s">
        <v>2211</v>
      </c>
      <c r="L163" s="41"/>
      <c r="M163" s="187" t="s">
        <v>19</v>
      </c>
      <c r="N163" s="188" t="s">
        <v>44</v>
      </c>
      <c r="O163" s="66"/>
      <c r="P163" s="189">
        <f>O163*H163</f>
        <v>0</v>
      </c>
      <c r="Q163" s="189">
        <v>0</v>
      </c>
      <c r="R163" s="189">
        <f>Q163*H163</f>
        <v>0</v>
      </c>
      <c r="S163" s="189">
        <v>0</v>
      </c>
      <c r="T163" s="190">
        <f>S163*H163</f>
        <v>0</v>
      </c>
      <c r="U163" s="36"/>
      <c r="V163" s="36"/>
      <c r="W163" s="36"/>
      <c r="X163" s="36"/>
      <c r="Y163" s="36"/>
      <c r="Z163" s="36"/>
      <c r="AA163" s="36"/>
      <c r="AB163" s="36"/>
      <c r="AC163" s="36"/>
      <c r="AD163" s="36"/>
      <c r="AE163" s="36"/>
      <c r="AR163" s="191" t="s">
        <v>176</v>
      </c>
      <c r="AT163" s="191" t="s">
        <v>171</v>
      </c>
      <c r="AU163" s="191" t="s">
        <v>88</v>
      </c>
      <c r="AY163" s="19" t="s">
        <v>169</v>
      </c>
      <c r="BE163" s="192">
        <f>IF(N163="základní",J163,0)</f>
        <v>0</v>
      </c>
      <c r="BF163" s="192">
        <f>IF(N163="snížená",J163,0)</f>
        <v>0</v>
      </c>
      <c r="BG163" s="192">
        <f>IF(N163="zákl. přenesená",J163,0)</f>
        <v>0</v>
      </c>
      <c r="BH163" s="192">
        <f>IF(N163="sníž. přenesená",J163,0)</f>
        <v>0</v>
      </c>
      <c r="BI163" s="192">
        <f>IF(N163="nulová",J163,0)</f>
        <v>0</v>
      </c>
      <c r="BJ163" s="19" t="s">
        <v>88</v>
      </c>
      <c r="BK163" s="192">
        <f>ROUND(I163*H163,2)</f>
        <v>0</v>
      </c>
      <c r="BL163" s="19" t="s">
        <v>176</v>
      </c>
      <c r="BM163" s="191" t="s">
        <v>355</v>
      </c>
    </row>
    <row r="164" spans="1:65" s="2" customFormat="1" ht="19.5">
      <c r="A164" s="36"/>
      <c r="B164" s="37"/>
      <c r="C164" s="38"/>
      <c r="D164" s="193" t="s">
        <v>2212</v>
      </c>
      <c r="E164" s="38"/>
      <c r="F164" s="194" t="s">
        <v>4032</v>
      </c>
      <c r="G164" s="38"/>
      <c r="H164" s="38"/>
      <c r="I164" s="195"/>
      <c r="J164" s="38"/>
      <c r="K164" s="38"/>
      <c r="L164" s="41"/>
      <c r="M164" s="196"/>
      <c r="N164" s="197"/>
      <c r="O164" s="66"/>
      <c r="P164" s="66"/>
      <c r="Q164" s="66"/>
      <c r="R164" s="66"/>
      <c r="S164" s="66"/>
      <c r="T164" s="67"/>
      <c r="U164" s="36"/>
      <c r="V164" s="36"/>
      <c r="W164" s="36"/>
      <c r="X164" s="36"/>
      <c r="Y164" s="36"/>
      <c r="Z164" s="36"/>
      <c r="AA164" s="36"/>
      <c r="AB164" s="36"/>
      <c r="AC164" s="36"/>
      <c r="AD164" s="36"/>
      <c r="AE164" s="36"/>
      <c r="AT164" s="19" t="s">
        <v>2212</v>
      </c>
      <c r="AU164" s="19" t="s">
        <v>88</v>
      </c>
    </row>
    <row r="165" spans="1:65" s="13" customFormat="1" ht="11.25">
      <c r="B165" s="198"/>
      <c r="C165" s="199"/>
      <c r="D165" s="193" t="s">
        <v>188</v>
      </c>
      <c r="E165" s="200" t="s">
        <v>19</v>
      </c>
      <c r="F165" s="201" t="s">
        <v>88</v>
      </c>
      <c r="G165" s="199"/>
      <c r="H165" s="202">
        <v>2</v>
      </c>
      <c r="I165" s="203"/>
      <c r="J165" s="199"/>
      <c r="K165" s="199"/>
      <c r="L165" s="204"/>
      <c r="M165" s="205"/>
      <c r="N165" s="206"/>
      <c r="O165" s="206"/>
      <c r="P165" s="206"/>
      <c r="Q165" s="206"/>
      <c r="R165" s="206"/>
      <c r="S165" s="206"/>
      <c r="T165" s="207"/>
      <c r="AT165" s="208" t="s">
        <v>188</v>
      </c>
      <c r="AU165" s="208" t="s">
        <v>88</v>
      </c>
      <c r="AV165" s="13" t="s">
        <v>88</v>
      </c>
      <c r="AW165" s="13" t="s">
        <v>33</v>
      </c>
      <c r="AX165" s="13" t="s">
        <v>72</v>
      </c>
      <c r="AY165" s="208" t="s">
        <v>169</v>
      </c>
    </row>
    <row r="166" spans="1:65" s="14" customFormat="1" ht="11.25">
      <c r="B166" s="209"/>
      <c r="C166" s="210"/>
      <c r="D166" s="193" t="s">
        <v>188</v>
      </c>
      <c r="E166" s="211" t="s">
        <v>19</v>
      </c>
      <c r="F166" s="212" t="s">
        <v>191</v>
      </c>
      <c r="G166" s="210"/>
      <c r="H166" s="213">
        <v>2</v>
      </c>
      <c r="I166" s="214"/>
      <c r="J166" s="210"/>
      <c r="K166" s="210"/>
      <c r="L166" s="215"/>
      <c r="M166" s="216"/>
      <c r="N166" s="217"/>
      <c r="O166" s="217"/>
      <c r="P166" s="217"/>
      <c r="Q166" s="217"/>
      <c r="R166" s="217"/>
      <c r="S166" s="217"/>
      <c r="T166" s="218"/>
      <c r="AT166" s="219" t="s">
        <v>188</v>
      </c>
      <c r="AU166" s="219" t="s">
        <v>88</v>
      </c>
      <c r="AV166" s="14" t="s">
        <v>176</v>
      </c>
      <c r="AW166" s="14" t="s">
        <v>33</v>
      </c>
      <c r="AX166" s="14" t="s">
        <v>80</v>
      </c>
      <c r="AY166" s="219" t="s">
        <v>169</v>
      </c>
    </row>
    <row r="167" spans="1:65" s="2" customFormat="1" ht="37.9" customHeight="1">
      <c r="A167" s="36"/>
      <c r="B167" s="37"/>
      <c r="C167" s="180" t="s">
        <v>266</v>
      </c>
      <c r="D167" s="180" t="s">
        <v>171</v>
      </c>
      <c r="E167" s="181" t="s">
        <v>4093</v>
      </c>
      <c r="F167" s="182" t="s">
        <v>4094</v>
      </c>
      <c r="G167" s="183" t="s">
        <v>174</v>
      </c>
      <c r="H167" s="184">
        <v>2</v>
      </c>
      <c r="I167" s="185"/>
      <c r="J167" s="186">
        <f>ROUND(I167*H167,2)</f>
        <v>0</v>
      </c>
      <c r="K167" s="182" t="s">
        <v>2211</v>
      </c>
      <c r="L167" s="41"/>
      <c r="M167" s="187" t="s">
        <v>19</v>
      </c>
      <c r="N167" s="188" t="s">
        <v>44</v>
      </c>
      <c r="O167" s="66"/>
      <c r="P167" s="189">
        <f>O167*H167</f>
        <v>0</v>
      </c>
      <c r="Q167" s="189">
        <v>0</v>
      </c>
      <c r="R167" s="189">
        <f>Q167*H167</f>
        <v>0</v>
      </c>
      <c r="S167" s="189">
        <v>0</v>
      </c>
      <c r="T167" s="190">
        <f>S167*H167</f>
        <v>0</v>
      </c>
      <c r="U167" s="36"/>
      <c r="V167" s="36"/>
      <c r="W167" s="36"/>
      <c r="X167" s="36"/>
      <c r="Y167" s="36"/>
      <c r="Z167" s="36"/>
      <c r="AA167" s="36"/>
      <c r="AB167" s="36"/>
      <c r="AC167" s="36"/>
      <c r="AD167" s="36"/>
      <c r="AE167" s="36"/>
      <c r="AR167" s="191" t="s">
        <v>176</v>
      </c>
      <c r="AT167" s="191" t="s">
        <v>171</v>
      </c>
      <c r="AU167" s="191" t="s">
        <v>88</v>
      </c>
      <c r="AY167" s="19" t="s">
        <v>169</v>
      </c>
      <c r="BE167" s="192">
        <f>IF(N167="základní",J167,0)</f>
        <v>0</v>
      </c>
      <c r="BF167" s="192">
        <f>IF(N167="snížená",J167,0)</f>
        <v>0</v>
      </c>
      <c r="BG167" s="192">
        <f>IF(N167="zákl. přenesená",J167,0)</f>
        <v>0</v>
      </c>
      <c r="BH167" s="192">
        <f>IF(N167="sníž. přenesená",J167,0)</f>
        <v>0</v>
      </c>
      <c r="BI167" s="192">
        <f>IF(N167="nulová",J167,0)</f>
        <v>0</v>
      </c>
      <c r="BJ167" s="19" t="s">
        <v>88</v>
      </c>
      <c r="BK167" s="192">
        <f>ROUND(I167*H167,2)</f>
        <v>0</v>
      </c>
      <c r="BL167" s="19" t="s">
        <v>176</v>
      </c>
      <c r="BM167" s="191" t="s">
        <v>366</v>
      </c>
    </row>
    <row r="168" spans="1:65" s="2" customFormat="1" ht="19.5">
      <c r="A168" s="36"/>
      <c r="B168" s="37"/>
      <c r="C168" s="38"/>
      <c r="D168" s="193" t="s">
        <v>2212</v>
      </c>
      <c r="E168" s="38"/>
      <c r="F168" s="194" t="s">
        <v>4032</v>
      </c>
      <c r="G168" s="38"/>
      <c r="H168" s="38"/>
      <c r="I168" s="195"/>
      <c r="J168" s="38"/>
      <c r="K168" s="38"/>
      <c r="L168" s="41"/>
      <c r="M168" s="196"/>
      <c r="N168" s="197"/>
      <c r="O168" s="66"/>
      <c r="P168" s="66"/>
      <c r="Q168" s="66"/>
      <c r="R168" s="66"/>
      <c r="S168" s="66"/>
      <c r="T168" s="67"/>
      <c r="U168" s="36"/>
      <c r="V168" s="36"/>
      <c r="W168" s="36"/>
      <c r="X168" s="36"/>
      <c r="Y168" s="36"/>
      <c r="Z168" s="36"/>
      <c r="AA168" s="36"/>
      <c r="AB168" s="36"/>
      <c r="AC168" s="36"/>
      <c r="AD168" s="36"/>
      <c r="AE168" s="36"/>
      <c r="AT168" s="19" t="s">
        <v>2212</v>
      </c>
      <c r="AU168" s="19" t="s">
        <v>88</v>
      </c>
    </row>
    <row r="169" spans="1:65" s="13" customFormat="1" ht="11.25">
      <c r="B169" s="198"/>
      <c r="C169" s="199"/>
      <c r="D169" s="193" t="s">
        <v>188</v>
      </c>
      <c r="E169" s="200" t="s">
        <v>19</v>
      </c>
      <c r="F169" s="201" t="s">
        <v>88</v>
      </c>
      <c r="G169" s="199"/>
      <c r="H169" s="202">
        <v>2</v>
      </c>
      <c r="I169" s="203"/>
      <c r="J169" s="199"/>
      <c r="K169" s="199"/>
      <c r="L169" s="204"/>
      <c r="M169" s="205"/>
      <c r="N169" s="206"/>
      <c r="O169" s="206"/>
      <c r="P169" s="206"/>
      <c r="Q169" s="206"/>
      <c r="R169" s="206"/>
      <c r="S169" s="206"/>
      <c r="T169" s="207"/>
      <c r="AT169" s="208" t="s">
        <v>188</v>
      </c>
      <c r="AU169" s="208" t="s">
        <v>88</v>
      </c>
      <c r="AV169" s="13" t="s">
        <v>88</v>
      </c>
      <c r="AW169" s="13" t="s">
        <v>33</v>
      </c>
      <c r="AX169" s="13" t="s">
        <v>72</v>
      </c>
      <c r="AY169" s="208" t="s">
        <v>169</v>
      </c>
    </row>
    <row r="170" spans="1:65" s="14" customFormat="1" ht="11.25">
      <c r="B170" s="209"/>
      <c r="C170" s="210"/>
      <c r="D170" s="193" t="s">
        <v>188</v>
      </c>
      <c r="E170" s="211" t="s">
        <v>19</v>
      </c>
      <c r="F170" s="212" t="s">
        <v>191</v>
      </c>
      <c r="G170" s="210"/>
      <c r="H170" s="213">
        <v>2</v>
      </c>
      <c r="I170" s="214"/>
      <c r="J170" s="210"/>
      <c r="K170" s="210"/>
      <c r="L170" s="215"/>
      <c r="M170" s="216"/>
      <c r="N170" s="217"/>
      <c r="O170" s="217"/>
      <c r="P170" s="217"/>
      <c r="Q170" s="217"/>
      <c r="R170" s="217"/>
      <c r="S170" s="217"/>
      <c r="T170" s="218"/>
      <c r="AT170" s="219" t="s">
        <v>188</v>
      </c>
      <c r="AU170" s="219" t="s">
        <v>88</v>
      </c>
      <c r="AV170" s="14" t="s">
        <v>176</v>
      </c>
      <c r="AW170" s="14" t="s">
        <v>33</v>
      </c>
      <c r="AX170" s="14" t="s">
        <v>80</v>
      </c>
      <c r="AY170" s="219" t="s">
        <v>169</v>
      </c>
    </row>
    <row r="171" spans="1:65" s="2" customFormat="1" ht="37.9" customHeight="1">
      <c r="A171" s="36"/>
      <c r="B171" s="37"/>
      <c r="C171" s="180" t="s">
        <v>7</v>
      </c>
      <c r="D171" s="180" t="s">
        <v>171</v>
      </c>
      <c r="E171" s="181" t="s">
        <v>4096</v>
      </c>
      <c r="F171" s="182" t="s">
        <v>4097</v>
      </c>
      <c r="G171" s="183" t="s">
        <v>174</v>
      </c>
      <c r="H171" s="184">
        <v>2</v>
      </c>
      <c r="I171" s="185"/>
      <c r="J171" s="186">
        <f>ROUND(I171*H171,2)</f>
        <v>0</v>
      </c>
      <c r="K171" s="182" t="s">
        <v>2211</v>
      </c>
      <c r="L171" s="41"/>
      <c r="M171" s="187" t="s">
        <v>19</v>
      </c>
      <c r="N171" s="188" t="s">
        <v>44</v>
      </c>
      <c r="O171" s="66"/>
      <c r="P171" s="189">
        <f>O171*H171</f>
        <v>0</v>
      </c>
      <c r="Q171" s="189">
        <v>0</v>
      </c>
      <c r="R171" s="189">
        <f>Q171*H171</f>
        <v>0</v>
      </c>
      <c r="S171" s="189">
        <v>0</v>
      </c>
      <c r="T171" s="190">
        <f>S171*H171</f>
        <v>0</v>
      </c>
      <c r="U171" s="36"/>
      <c r="V171" s="36"/>
      <c r="W171" s="36"/>
      <c r="X171" s="36"/>
      <c r="Y171" s="36"/>
      <c r="Z171" s="36"/>
      <c r="AA171" s="36"/>
      <c r="AB171" s="36"/>
      <c r="AC171" s="36"/>
      <c r="AD171" s="36"/>
      <c r="AE171" s="36"/>
      <c r="AR171" s="191" t="s">
        <v>176</v>
      </c>
      <c r="AT171" s="191" t="s">
        <v>171</v>
      </c>
      <c r="AU171" s="191" t="s">
        <v>88</v>
      </c>
      <c r="AY171" s="19" t="s">
        <v>169</v>
      </c>
      <c r="BE171" s="192">
        <f>IF(N171="základní",J171,0)</f>
        <v>0</v>
      </c>
      <c r="BF171" s="192">
        <f>IF(N171="snížená",J171,0)</f>
        <v>0</v>
      </c>
      <c r="BG171" s="192">
        <f>IF(N171="zákl. přenesená",J171,0)</f>
        <v>0</v>
      </c>
      <c r="BH171" s="192">
        <f>IF(N171="sníž. přenesená",J171,0)</f>
        <v>0</v>
      </c>
      <c r="BI171" s="192">
        <f>IF(N171="nulová",J171,0)</f>
        <v>0</v>
      </c>
      <c r="BJ171" s="19" t="s">
        <v>88</v>
      </c>
      <c r="BK171" s="192">
        <f>ROUND(I171*H171,2)</f>
        <v>0</v>
      </c>
      <c r="BL171" s="19" t="s">
        <v>176</v>
      </c>
      <c r="BM171" s="191" t="s">
        <v>630</v>
      </c>
    </row>
    <row r="172" spans="1:65" s="2" customFormat="1" ht="19.5">
      <c r="A172" s="36"/>
      <c r="B172" s="37"/>
      <c r="C172" s="38"/>
      <c r="D172" s="193" t="s">
        <v>2212</v>
      </c>
      <c r="E172" s="38"/>
      <c r="F172" s="194" t="s">
        <v>4032</v>
      </c>
      <c r="G172" s="38"/>
      <c r="H172" s="38"/>
      <c r="I172" s="195"/>
      <c r="J172" s="38"/>
      <c r="K172" s="38"/>
      <c r="L172" s="41"/>
      <c r="M172" s="196"/>
      <c r="N172" s="197"/>
      <c r="O172" s="66"/>
      <c r="P172" s="66"/>
      <c r="Q172" s="66"/>
      <c r="R172" s="66"/>
      <c r="S172" s="66"/>
      <c r="T172" s="67"/>
      <c r="U172" s="36"/>
      <c r="V172" s="36"/>
      <c r="W172" s="36"/>
      <c r="X172" s="36"/>
      <c r="Y172" s="36"/>
      <c r="Z172" s="36"/>
      <c r="AA172" s="36"/>
      <c r="AB172" s="36"/>
      <c r="AC172" s="36"/>
      <c r="AD172" s="36"/>
      <c r="AE172" s="36"/>
      <c r="AT172" s="19" t="s">
        <v>2212</v>
      </c>
      <c r="AU172" s="19" t="s">
        <v>88</v>
      </c>
    </row>
    <row r="173" spans="1:65" s="13" customFormat="1" ht="11.25">
      <c r="B173" s="198"/>
      <c r="C173" s="199"/>
      <c r="D173" s="193" t="s">
        <v>188</v>
      </c>
      <c r="E173" s="200" t="s">
        <v>19</v>
      </c>
      <c r="F173" s="201" t="s">
        <v>88</v>
      </c>
      <c r="G173" s="199"/>
      <c r="H173" s="202">
        <v>2</v>
      </c>
      <c r="I173" s="203"/>
      <c r="J173" s="199"/>
      <c r="K173" s="199"/>
      <c r="L173" s="204"/>
      <c r="M173" s="205"/>
      <c r="N173" s="206"/>
      <c r="O173" s="206"/>
      <c r="P173" s="206"/>
      <c r="Q173" s="206"/>
      <c r="R173" s="206"/>
      <c r="S173" s="206"/>
      <c r="T173" s="207"/>
      <c r="AT173" s="208" t="s">
        <v>188</v>
      </c>
      <c r="AU173" s="208" t="s">
        <v>88</v>
      </c>
      <c r="AV173" s="13" t="s">
        <v>88</v>
      </c>
      <c r="AW173" s="13" t="s">
        <v>33</v>
      </c>
      <c r="AX173" s="13" t="s">
        <v>72</v>
      </c>
      <c r="AY173" s="208" t="s">
        <v>169</v>
      </c>
    </row>
    <row r="174" spans="1:65" s="14" customFormat="1" ht="11.25">
      <c r="B174" s="209"/>
      <c r="C174" s="210"/>
      <c r="D174" s="193" t="s">
        <v>188</v>
      </c>
      <c r="E174" s="211" t="s">
        <v>19</v>
      </c>
      <c r="F174" s="212" t="s">
        <v>191</v>
      </c>
      <c r="G174" s="210"/>
      <c r="H174" s="213">
        <v>2</v>
      </c>
      <c r="I174" s="214"/>
      <c r="J174" s="210"/>
      <c r="K174" s="210"/>
      <c r="L174" s="215"/>
      <c r="M174" s="216"/>
      <c r="N174" s="217"/>
      <c r="O174" s="217"/>
      <c r="P174" s="217"/>
      <c r="Q174" s="217"/>
      <c r="R174" s="217"/>
      <c r="S174" s="217"/>
      <c r="T174" s="218"/>
      <c r="AT174" s="219" t="s">
        <v>188</v>
      </c>
      <c r="AU174" s="219" t="s">
        <v>88</v>
      </c>
      <c r="AV174" s="14" t="s">
        <v>176</v>
      </c>
      <c r="AW174" s="14" t="s">
        <v>33</v>
      </c>
      <c r="AX174" s="14" t="s">
        <v>80</v>
      </c>
      <c r="AY174" s="219" t="s">
        <v>169</v>
      </c>
    </row>
    <row r="175" spans="1:65" s="2" customFormat="1" ht="37.9" customHeight="1">
      <c r="A175" s="36"/>
      <c r="B175" s="37"/>
      <c r="C175" s="180" t="s">
        <v>275</v>
      </c>
      <c r="D175" s="180" t="s">
        <v>171</v>
      </c>
      <c r="E175" s="181" t="s">
        <v>4114</v>
      </c>
      <c r="F175" s="182" t="s">
        <v>4115</v>
      </c>
      <c r="G175" s="183" t="s">
        <v>174</v>
      </c>
      <c r="H175" s="184">
        <v>2</v>
      </c>
      <c r="I175" s="185"/>
      <c r="J175" s="186">
        <f>ROUND(I175*H175,2)</f>
        <v>0</v>
      </c>
      <c r="K175" s="182" t="s">
        <v>2211</v>
      </c>
      <c r="L175" s="41"/>
      <c r="M175" s="187" t="s">
        <v>19</v>
      </c>
      <c r="N175" s="188" t="s">
        <v>44</v>
      </c>
      <c r="O175" s="66"/>
      <c r="P175" s="189">
        <f>O175*H175</f>
        <v>0</v>
      </c>
      <c r="Q175" s="189">
        <v>0</v>
      </c>
      <c r="R175" s="189">
        <f>Q175*H175</f>
        <v>0</v>
      </c>
      <c r="S175" s="189">
        <v>0</v>
      </c>
      <c r="T175" s="190">
        <f>S175*H175</f>
        <v>0</v>
      </c>
      <c r="U175" s="36"/>
      <c r="V175" s="36"/>
      <c r="W175" s="36"/>
      <c r="X175" s="36"/>
      <c r="Y175" s="36"/>
      <c r="Z175" s="36"/>
      <c r="AA175" s="36"/>
      <c r="AB175" s="36"/>
      <c r="AC175" s="36"/>
      <c r="AD175" s="36"/>
      <c r="AE175" s="36"/>
      <c r="AR175" s="191" t="s">
        <v>176</v>
      </c>
      <c r="AT175" s="191" t="s">
        <v>171</v>
      </c>
      <c r="AU175" s="191" t="s">
        <v>88</v>
      </c>
      <c r="AY175" s="19" t="s">
        <v>169</v>
      </c>
      <c r="BE175" s="192">
        <f>IF(N175="základní",J175,0)</f>
        <v>0</v>
      </c>
      <c r="BF175" s="192">
        <f>IF(N175="snížená",J175,0)</f>
        <v>0</v>
      </c>
      <c r="BG175" s="192">
        <f>IF(N175="zákl. přenesená",J175,0)</f>
        <v>0</v>
      </c>
      <c r="BH175" s="192">
        <f>IF(N175="sníž. přenesená",J175,0)</f>
        <v>0</v>
      </c>
      <c r="BI175" s="192">
        <f>IF(N175="nulová",J175,0)</f>
        <v>0</v>
      </c>
      <c r="BJ175" s="19" t="s">
        <v>88</v>
      </c>
      <c r="BK175" s="192">
        <f>ROUND(I175*H175,2)</f>
        <v>0</v>
      </c>
      <c r="BL175" s="19" t="s">
        <v>176</v>
      </c>
      <c r="BM175" s="191" t="s">
        <v>642</v>
      </c>
    </row>
    <row r="176" spans="1:65" s="2" customFormat="1" ht="19.5">
      <c r="A176" s="36"/>
      <c r="B176" s="37"/>
      <c r="C176" s="38"/>
      <c r="D176" s="193" t="s">
        <v>2212</v>
      </c>
      <c r="E176" s="38"/>
      <c r="F176" s="194" t="s">
        <v>4032</v>
      </c>
      <c r="G176" s="38"/>
      <c r="H176" s="38"/>
      <c r="I176" s="195"/>
      <c r="J176" s="38"/>
      <c r="K176" s="38"/>
      <c r="L176" s="41"/>
      <c r="M176" s="196"/>
      <c r="N176" s="197"/>
      <c r="O176" s="66"/>
      <c r="P176" s="66"/>
      <c r="Q176" s="66"/>
      <c r="R176" s="66"/>
      <c r="S176" s="66"/>
      <c r="T176" s="67"/>
      <c r="U176" s="36"/>
      <c r="V176" s="36"/>
      <c r="W176" s="36"/>
      <c r="X176" s="36"/>
      <c r="Y176" s="36"/>
      <c r="Z176" s="36"/>
      <c r="AA176" s="36"/>
      <c r="AB176" s="36"/>
      <c r="AC176" s="36"/>
      <c r="AD176" s="36"/>
      <c r="AE176" s="36"/>
      <c r="AT176" s="19" t="s">
        <v>2212</v>
      </c>
      <c r="AU176" s="19" t="s">
        <v>88</v>
      </c>
    </row>
    <row r="177" spans="1:65" s="13" customFormat="1" ht="11.25">
      <c r="B177" s="198"/>
      <c r="C177" s="199"/>
      <c r="D177" s="193" t="s">
        <v>188</v>
      </c>
      <c r="E177" s="200" t="s">
        <v>19</v>
      </c>
      <c r="F177" s="201" t="s">
        <v>88</v>
      </c>
      <c r="G177" s="199"/>
      <c r="H177" s="202">
        <v>2</v>
      </c>
      <c r="I177" s="203"/>
      <c r="J177" s="199"/>
      <c r="K177" s="199"/>
      <c r="L177" s="204"/>
      <c r="M177" s="205"/>
      <c r="N177" s="206"/>
      <c r="O177" s="206"/>
      <c r="P177" s="206"/>
      <c r="Q177" s="206"/>
      <c r="R177" s="206"/>
      <c r="S177" s="206"/>
      <c r="T177" s="207"/>
      <c r="AT177" s="208" t="s">
        <v>188</v>
      </c>
      <c r="AU177" s="208" t="s">
        <v>88</v>
      </c>
      <c r="AV177" s="13" t="s">
        <v>88</v>
      </c>
      <c r="AW177" s="13" t="s">
        <v>33</v>
      </c>
      <c r="AX177" s="13" t="s">
        <v>72</v>
      </c>
      <c r="AY177" s="208" t="s">
        <v>169</v>
      </c>
    </row>
    <row r="178" spans="1:65" s="14" customFormat="1" ht="11.25">
      <c r="B178" s="209"/>
      <c r="C178" s="210"/>
      <c r="D178" s="193" t="s">
        <v>188</v>
      </c>
      <c r="E178" s="211" t="s">
        <v>19</v>
      </c>
      <c r="F178" s="212" t="s">
        <v>191</v>
      </c>
      <c r="G178" s="210"/>
      <c r="H178" s="213">
        <v>2</v>
      </c>
      <c r="I178" s="214"/>
      <c r="J178" s="210"/>
      <c r="K178" s="210"/>
      <c r="L178" s="215"/>
      <c r="M178" s="216"/>
      <c r="N178" s="217"/>
      <c r="O178" s="217"/>
      <c r="P178" s="217"/>
      <c r="Q178" s="217"/>
      <c r="R178" s="217"/>
      <c r="S178" s="217"/>
      <c r="T178" s="218"/>
      <c r="AT178" s="219" t="s">
        <v>188</v>
      </c>
      <c r="AU178" s="219" t="s">
        <v>88</v>
      </c>
      <c r="AV178" s="14" t="s">
        <v>176</v>
      </c>
      <c r="AW178" s="14" t="s">
        <v>33</v>
      </c>
      <c r="AX178" s="14" t="s">
        <v>80</v>
      </c>
      <c r="AY178" s="219" t="s">
        <v>169</v>
      </c>
    </row>
    <row r="179" spans="1:65" s="2" customFormat="1" ht="24.2" customHeight="1">
      <c r="A179" s="36"/>
      <c r="B179" s="37"/>
      <c r="C179" s="180" t="s">
        <v>280</v>
      </c>
      <c r="D179" s="180" t="s">
        <v>171</v>
      </c>
      <c r="E179" s="181" t="s">
        <v>4141</v>
      </c>
      <c r="F179" s="182" t="s">
        <v>4142</v>
      </c>
      <c r="G179" s="183" t="s">
        <v>174</v>
      </c>
      <c r="H179" s="184">
        <v>1</v>
      </c>
      <c r="I179" s="185"/>
      <c r="J179" s="186">
        <f>ROUND(I179*H179,2)</f>
        <v>0</v>
      </c>
      <c r="K179" s="182" t="s">
        <v>2211</v>
      </c>
      <c r="L179" s="41"/>
      <c r="M179" s="187" t="s">
        <v>19</v>
      </c>
      <c r="N179" s="188" t="s">
        <v>44</v>
      </c>
      <c r="O179" s="66"/>
      <c r="P179" s="189">
        <f>O179*H179</f>
        <v>0</v>
      </c>
      <c r="Q179" s="189">
        <v>0</v>
      </c>
      <c r="R179" s="189">
        <f>Q179*H179</f>
        <v>0</v>
      </c>
      <c r="S179" s="189">
        <v>0</v>
      </c>
      <c r="T179" s="190">
        <f>S179*H179</f>
        <v>0</v>
      </c>
      <c r="U179" s="36"/>
      <c r="V179" s="36"/>
      <c r="W179" s="36"/>
      <c r="X179" s="36"/>
      <c r="Y179" s="36"/>
      <c r="Z179" s="36"/>
      <c r="AA179" s="36"/>
      <c r="AB179" s="36"/>
      <c r="AC179" s="36"/>
      <c r="AD179" s="36"/>
      <c r="AE179" s="36"/>
      <c r="AR179" s="191" t="s">
        <v>176</v>
      </c>
      <c r="AT179" s="191" t="s">
        <v>171</v>
      </c>
      <c r="AU179" s="191" t="s">
        <v>88</v>
      </c>
      <c r="AY179" s="19" t="s">
        <v>169</v>
      </c>
      <c r="BE179" s="192">
        <f>IF(N179="základní",J179,0)</f>
        <v>0</v>
      </c>
      <c r="BF179" s="192">
        <f>IF(N179="snížená",J179,0)</f>
        <v>0</v>
      </c>
      <c r="BG179" s="192">
        <f>IF(N179="zákl. přenesená",J179,0)</f>
        <v>0</v>
      </c>
      <c r="BH179" s="192">
        <f>IF(N179="sníž. přenesená",J179,0)</f>
        <v>0</v>
      </c>
      <c r="BI179" s="192">
        <f>IF(N179="nulová",J179,0)</f>
        <v>0</v>
      </c>
      <c r="BJ179" s="19" t="s">
        <v>88</v>
      </c>
      <c r="BK179" s="192">
        <f>ROUND(I179*H179,2)</f>
        <v>0</v>
      </c>
      <c r="BL179" s="19" t="s">
        <v>176</v>
      </c>
      <c r="BM179" s="191" t="s">
        <v>652</v>
      </c>
    </row>
    <row r="180" spans="1:65" s="2" customFormat="1" ht="19.5">
      <c r="A180" s="36"/>
      <c r="B180" s="37"/>
      <c r="C180" s="38"/>
      <c r="D180" s="193" t="s">
        <v>2212</v>
      </c>
      <c r="E180" s="38"/>
      <c r="F180" s="194" t="s">
        <v>4032</v>
      </c>
      <c r="G180" s="38"/>
      <c r="H180" s="38"/>
      <c r="I180" s="195"/>
      <c r="J180" s="38"/>
      <c r="K180" s="38"/>
      <c r="L180" s="41"/>
      <c r="M180" s="196"/>
      <c r="N180" s="197"/>
      <c r="O180" s="66"/>
      <c r="P180" s="66"/>
      <c r="Q180" s="66"/>
      <c r="R180" s="66"/>
      <c r="S180" s="66"/>
      <c r="T180" s="67"/>
      <c r="U180" s="36"/>
      <c r="V180" s="36"/>
      <c r="W180" s="36"/>
      <c r="X180" s="36"/>
      <c r="Y180" s="36"/>
      <c r="Z180" s="36"/>
      <c r="AA180" s="36"/>
      <c r="AB180" s="36"/>
      <c r="AC180" s="36"/>
      <c r="AD180" s="36"/>
      <c r="AE180" s="36"/>
      <c r="AT180" s="19" t="s">
        <v>2212</v>
      </c>
      <c r="AU180" s="19" t="s">
        <v>88</v>
      </c>
    </row>
    <row r="181" spans="1:65" s="13" customFormat="1" ht="11.25">
      <c r="B181" s="198"/>
      <c r="C181" s="199"/>
      <c r="D181" s="193" t="s">
        <v>188</v>
      </c>
      <c r="E181" s="200" t="s">
        <v>19</v>
      </c>
      <c r="F181" s="201" t="s">
        <v>80</v>
      </c>
      <c r="G181" s="199"/>
      <c r="H181" s="202">
        <v>1</v>
      </c>
      <c r="I181" s="203"/>
      <c r="J181" s="199"/>
      <c r="K181" s="199"/>
      <c r="L181" s="204"/>
      <c r="M181" s="205"/>
      <c r="N181" s="206"/>
      <c r="O181" s="206"/>
      <c r="P181" s="206"/>
      <c r="Q181" s="206"/>
      <c r="R181" s="206"/>
      <c r="S181" s="206"/>
      <c r="T181" s="207"/>
      <c r="AT181" s="208" t="s">
        <v>188</v>
      </c>
      <c r="AU181" s="208" t="s">
        <v>88</v>
      </c>
      <c r="AV181" s="13" t="s">
        <v>88</v>
      </c>
      <c r="AW181" s="13" t="s">
        <v>33</v>
      </c>
      <c r="AX181" s="13" t="s">
        <v>72</v>
      </c>
      <c r="AY181" s="208" t="s">
        <v>169</v>
      </c>
    </row>
    <row r="182" spans="1:65" s="14" customFormat="1" ht="11.25">
      <c r="B182" s="209"/>
      <c r="C182" s="210"/>
      <c r="D182" s="193" t="s">
        <v>188</v>
      </c>
      <c r="E182" s="211" t="s">
        <v>19</v>
      </c>
      <c r="F182" s="212" t="s">
        <v>191</v>
      </c>
      <c r="G182" s="210"/>
      <c r="H182" s="213">
        <v>1</v>
      </c>
      <c r="I182" s="214"/>
      <c r="J182" s="210"/>
      <c r="K182" s="210"/>
      <c r="L182" s="215"/>
      <c r="M182" s="216"/>
      <c r="N182" s="217"/>
      <c r="O182" s="217"/>
      <c r="P182" s="217"/>
      <c r="Q182" s="217"/>
      <c r="R182" s="217"/>
      <c r="S182" s="217"/>
      <c r="T182" s="218"/>
      <c r="AT182" s="219" t="s">
        <v>188</v>
      </c>
      <c r="AU182" s="219" t="s">
        <v>88</v>
      </c>
      <c r="AV182" s="14" t="s">
        <v>176</v>
      </c>
      <c r="AW182" s="14" t="s">
        <v>33</v>
      </c>
      <c r="AX182" s="14" t="s">
        <v>80</v>
      </c>
      <c r="AY182" s="219" t="s">
        <v>169</v>
      </c>
    </row>
    <row r="183" spans="1:65" s="2" customFormat="1" ht="37.9" customHeight="1">
      <c r="A183" s="36"/>
      <c r="B183" s="37"/>
      <c r="C183" s="180" t="s">
        <v>284</v>
      </c>
      <c r="D183" s="180" t="s">
        <v>171</v>
      </c>
      <c r="E183" s="181" t="s">
        <v>4143</v>
      </c>
      <c r="F183" s="182" t="s">
        <v>4144</v>
      </c>
      <c r="G183" s="183" t="s">
        <v>174</v>
      </c>
      <c r="H183" s="184">
        <v>1</v>
      </c>
      <c r="I183" s="185"/>
      <c r="J183" s="186">
        <f>ROUND(I183*H183,2)</f>
        <v>0</v>
      </c>
      <c r="K183" s="182" t="s">
        <v>2211</v>
      </c>
      <c r="L183" s="41"/>
      <c r="M183" s="187" t="s">
        <v>19</v>
      </c>
      <c r="N183" s="188" t="s">
        <v>44</v>
      </c>
      <c r="O183" s="66"/>
      <c r="P183" s="189">
        <f>O183*H183</f>
        <v>0</v>
      </c>
      <c r="Q183" s="189">
        <v>0</v>
      </c>
      <c r="R183" s="189">
        <f>Q183*H183</f>
        <v>0</v>
      </c>
      <c r="S183" s="189">
        <v>0</v>
      </c>
      <c r="T183" s="190">
        <f>S183*H183</f>
        <v>0</v>
      </c>
      <c r="U183" s="36"/>
      <c r="V183" s="36"/>
      <c r="W183" s="36"/>
      <c r="X183" s="36"/>
      <c r="Y183" s="36"/>
      <c r="Z183" s="36"/>
      <c r="AA183" s="36"/>
      <c r="AB183" s="36"/>
      <c r="AC183" s="36"/>
      <c r="AD183" s="36"/>
      <c r="AE183" s="36"/>
      <c r="AR183" s="191" t="s">
        <v>176</v>
      </c>
      <c r="AT183" s="191" t="s">
        <v>171</v>
      </c>
      <c r="AU183" s="191" t="s">
        <v>88</v>
      </c>
      <c r="AY183" s="19" t="s">
        <v>169</v>
      </c>
      <c r="BE183" s="192">
        <f>IF(N183="základní",J183,0)</f>
        <v>0</v>
      </c>
      <c r="BF183" s="192">
        <f>IF(N183="snížená",J183,0)</f>
        <v>0</v>
      </c>
      <c r="BG183" s="192">
        <f>IF(N183="zákl. přenesená",J183,0)</f>
        <v>0</v>
      </c>
      <c r="BH183" s="192">
        <f>IF(N183="sníž. přenesená",J183,0)</f>
        <v>0</v>
      </c>
      <c r="BI183" s="192">
        <f>IF(N183="nulová",J183,0)</f>
        <v>0</v>
      </c>
      <c r="BJ183" s="19" t="s">
        <v>88</v>
      </c>
      <c r="BK183" s="192">
        <f>ROUND(I183*H183,2)</f>
        <v>0</v>
      </c>
      <c r="BL183" s="19" t="s">
        <v>176</v>
      </c>
      <c r="BM183" s="191" t="s">
        <v>663</v>
      </c>
    </row>
    <row r="184" spans="1:65" s="2" customFormat="1" ht="19.5">
      <c r="A184" s="36"/>
      <c r="B184" s="37"/>
      <c r="C184" s="38"/>
      <c r="D184" s="193" t="s">
        <v>2212</v>
      </c>
      <c r="E184" s="38"/>
      <c r="F184" s="194" t="s">
        <v>4032</v>
      </c>
      <c r="G184" s="38"/>
      <c r="H184" s="38"/>
      <c r="I184" s="195"/>
      <c r="J184" s="38"/>
      <c r="K184" s="38"/>
      <c r="L184" s="41"/>
      <c r="M184" s="196"/>
      <c r="N184" s="197"/>
      <c r="O184" s="66"/>
      <c r="P184" s="66"/>
      <c r="Q184" s="66"/>
      <c r="R184" s="66"/>
      <c r="S184" s="66"/>
      <c r="T184" s="67"/>
      <c r="U184" s="36"/>
      <c r="V184" s="36"/>
      <c r="W184" s="36"/>
      <c r="X184" s="36"/>
      <c r="Y184" s="36"/>
      <c r="Z184" s="36"/>
      <c r="AA184" s="36"/>
      <c r="AB184" s="36"/>
      <c r="AC184" s="36"/>
      <c r="AD184" s="36"/>
      <c r="AE184" s="36"/>
      <c r="AT184" s="19" t="s">
        <v>2212</v>
      </c>
      <c r="AU184" s="19" t="s">
        <v>88</v>
      </c>
    </row>
    <row r="185" spans="1:65" s="13" customFormat="1" ht="11.25">
      <c r="B185" s="198"/>
      <c r="C185" s="199"/>
      <c r="D185" s="193" t="s">
        <v>188</v>
      </c>
      <c r="E185" s="200" t="s">
        <v>19</v>
      </c>
      <c r="F185" s="201" t="s">
        <v>80</v>
      </c>
      <c r="G185" s="199"/>
      <c r="H185" s="202">
        <v>1</v>
      </c>
      <c r="I185" s="203"/>
      <c r="J185" s="199"/>
      <c r="K185" s="199"/>
      <c r="L185" s="204"/>
      <c r="M185" s="205"/>
      <c r="N185" s="206"/>
      <c r="O185" s="206"/>
      <c r="P185" s="206"/>
      <c r="Q185" s="206"/>
      <c r="R185" s="206"/>
      <c r="S185" s="206"/>
      <c r="T185" s="207"/>
      <c r="AT185" s="208" t="s">
        <v>188</v>
      </c>
      <c r="AU185" s="208" t="s">
        <v>88</v>
      </c>
      <c r="AV185" s="13" t="s">
        <v>88</v>
      </c>
      <c r="AW185" s="13" t="s">
        <v>33</v>
      </c>
      <c r="AX185" s="13" t="s">
        <v>72</v>
      </c>
      <c r="AY185" s="208" t="s">
        <v>169</v>
      </c>
    </row>
    <row r="186" spans="1:65" s="14" customFormat="1" ht="11.25">
      <c r="B186" s="209"/>
      <c r="C186" s="210"/>
      <c r="D186" s="193" t="s">
        <v>188</v>
      </c>
      <c r="E186" s="211" t="s">
        <v>19</v>
      </c>
      <c r="F186" s="212" t="s">
        <v>191</v>
      </c>
      <c r="G186" s="210"/>
      <c r="H186" s="213">
        <v>1</v>
      </c>
      <c r="I186" s="214"/>
      <c r="J186" s="210"/>
      <c r="K186" s="210"/>
      <c r="L186" s="215"/>
      <c r="M186" s="216"/>
      <c r="N186" s="217"/>
      <c r="O186" s="217"/>
      <c r="P186" s="217"/>
      <c r="Q186" s="217"/>
      <c r="R186" s="217"/>
      <c r="S186" s="217"/>
      <c r="T186" s="218"/>
      <c r="AT186" s="219" t="s">
        <v>188</v>
      </c>
      <c r="AU186" s="219" t="s">
        <v>88</v>
      </c>
      <c r="AV186" s="14" t="s">
        <v>176</v>
      </c>
      <c r="AW186" s="14" t="s">
        <v>33</v>
      </c>
      <c r="AX186" s="14" t="s">
        <v>80</v>
      </c>
      <c r="AY186" s="219" t="s">
        <v>169</v>
      </c>
    </row>
    <row r="187" spans="1:65" s="2" customFormat="1" ht="37.9" customHeight="1">
      <c r="A187" s="36"/>
      <c r="B187" s="37"/>
      <c r="C187" s="180" t="s">
        <v>288</v>
      </c>
      <c r="D187" s="180" t="s">
        <v>171</v>
      </c>
      <c r="E187" s="181" t="s">
        <v>4145</v>
      </c>
      <c r="F187" s="182" t="s">
        <v>4146</v>
      </c>
      <c r="G187" s="183" t="s">
        <v>174</v>
      </c>
      <c r="H187" s="184">
        <v>1</v>
      </c>
      <c r="I187" s="185"/>
      <c r="J187" s="186">
        <f>ROUND(I187*H187,2)</f>
        <v>0</v>
      </c>
      <c r="K187" s="182" t="s">
        <v>2211</v>
      </c>
      <c r="L187" s="41"/>
      <c r="M187" s="187" t="s">
        <v>19</v>
      </c>
      <c r="N187" s="188" t="s">
        <v>44</v>
      </c>
      <c r="O187" s="66"/>
      <c r="P187" s="189">
        <f>O187*H187</f>
        <v>0</v>
      </c>
      <c r="Q187" s="189">
        <v>0</v>
      </c>
      <c r="R187" s="189">
        <f>Q187*H187</f>
        <v>0</v>
      </c>
      <c r="S187" s="189">
        <v>0</v>
      </c>
      <c r="T187" s="190">
        <f>S187*H187</f>
        <v>0</v>
      </c>
      <c r="U187" s="36"/>
      <c r="V187" s="36"/>
      <c r="W187" s="36"/>
      <c r="X187" s="36"/>
      <c r="Y187" s="36"/>
      <c r="Z187" s="36"/>
      <c r="AA187" s="36"/>
      <c r="AB187" s="36"/>
      <c r="AC187" s="36"/>
      <c r="AD187" s="36"/>
      <c r="AE187" s="36"/>
      <c r="AR187" s="191" t="s">
        <v>176</v>
      </c>
      <c r="AT187" s="191" t="s">
        <v>171</v>
      </c>
      <c r="AU187" s="191" t="s">
        <v>88</v>
      </c>
      <c r="AY187" s="19" t="s">
        <v>169</v>
      </c>
      <c r="BE187" s="192">
        <f>IF(N187="základní",J187,0)</f>
        <v>0</v>
      </c>
      <c r="BF187" s="192">
        <f>IF(N187="snížená",J187,0)</f>
        <v>0</v>
      </c>
      <c r="BG187" s="192">
        <f>IF(N187="zákl. přenesená",J187,0)</f>
        <v>0</v>
      </c>
      <c r="BH187" s="192">
        <f>IF(N187="sníž. přenesená",J187,0)</f>
        <v>0</v>
      </c>
      <c r="BI187" s="192">
        <f>IF(N187="nulová",J187,0)</f>
        <v>0</v>
      </c>
      <c r="BJ187" s="19" t="s">
        <v>88</v>
      </c>
      <c r="BK187" s="192">
        <f>ROUND(I187*H187,2)</f>
        <v>0</v>
      </c>
      <c r="BL187" s="19" t="s">
        <v>176</v>
      </c>
      <c r="BM187" s="191" t="s">
        <v>675</v>
      </c>
    </row>
    <row r="188" spans="1:65" s="2" customFormat="1" ht="19.5">
      <c r="A188" s="36"/>
      <c r="B188" s="37"/>
      <c r="C188" s="38"/>
      <c r="D188" s="193" t="s">
        <v>2212</v>
      </c>
      <c r="E188" s="38"/>
      <c r="F188" s="194" t="s">
        <v>4032</v>
      </c>
      <c r="G188" s="38"/>
      <c r="H188" s="38"/>
      <c r="I188" s="195"/>
      <c r="J188" s="38"/>
      <c r="K188" s="38"/>
      <c r="L188" s="41"/>
      <c r="M188" s="196"/>
      <c r="N188" s="197"/>
      <c r="O188" s="66"/>
      <c r="P188" s="66"/>
      <c r="Q188" s="66"/>
      <c r="R188" s="66"/>
      <c r="S188" s="66"/>
      <c r="T188" s="67"/>
      <c r="U188" s="36"/>
      <c r="V188" s="36"/>
      <c r="W188" s="36"/>
      <c r="X188" s="36"/>
      <c r="Y188" s="36"/>
      <c r="Z188" s="36"/>
      <c r="AA188" s="36"/>
      <c r="AB188" s="36"/>
      <c r="AC188" s="36"/>
      <c r="AD188" s="36"/>
      <c r="AE188" s="36"/>
      <c r="AT188" s="19" t="s">
        <v>2212</v>
      </c>
      <c r="AU188" s="19" t="s">
        <v>88</v>
      </c>
    </row>
    <row r="189" spans="1:65" s="13" customFormat="1" ht="11.25">
      <c r="B189" s="198"/>
      <c r="C189" s="199"/>
      <c r="D189" s="193" t="s">
        <v>188</v>
      </c>
      <c r="E189" s="200" t="s">
        <v>19</v>
      </c>
      <c r="F189" s="201" t="s">
        <v>80</v>
      </c>
      <c r="G189" s="199"/>
      <c r="H189" s="202">
        <v>1</v>
      </c>
      <c r="I189" s="203"/>
      <c r="J189" s="199"/>
      <c r="K189" s="199"/>
      <c r="L189" s="204"/>
      <c r="M189" s="205"/>
      <c r="N189" s="206"/>
      <c r="O189" s="206"/>
      <c r="P189" s="206"/>
      <c r="Q189" s="206"/>
      <c r="R189" s="206"/>
      <c r="S189" s="206"/>
      <c r="T189" s="207"/>
      <c r="AT189" s="208" t="s">
        <v>188</v>
      </c>
      <c r="AU189" s="208" t="s">
        <v>88</v>
      </c>
      <c r="AV189" s="13" t="s">
        <v>88</v>
      </c>
      <c r="AW189" s="13" t="s">
        <v>33</v>
      </c>
      <c r="AX189" s="13" t="s">
        <v>72</v>
      </c>
      <c r="AY189" s="208" t="s">
        <v>169</v>
      </c>
    </row>
    <row r="190" spans="1:65" s="14" customFormat="1" ht="11.25">
      <c r="B190" s="209"/>
      <c r="C190" s="210"/>
      <c r="D190" s="193" t="s">
        <v>188</v>
      </c>
      <c r="E190" s="211" t="s">
        <v>19</v>
      </c>
      <c r="F190" s="212" t="s">
        <v>191</v>
      </c>
      <c r="G190" s="210"/>
      <c r="H190" s="213">
        <v>1</v>
      </c>
      <c r="I190" s="214"/>
      <c r="J190" s="210"/>
      <c r="K190" s="210"/>
      <c r="L190" s="215"/>
      <c r="M190" s="216"/>
      <c r="N190" s="217"/>
      <c r="O190" s="217"/>
      <c r="P190" s="217"/>
      <c r="Q190" s="217"/>
      <c r="R190" s="217"/>
      <c r="S190" s="217"/>
      <c r="T190" s="218"/>
      <c r="AT190" s="219" t="s">
        <v>188</v>
      </c>
      <c r="AU190" s="219" t="s">
        <v>88</v>
      </c>
      <c r="AV190" s="14" t="s">
        <v>176</v>
      </c>
      <c r="AW190" s="14" t="s">
        <v>33</v>
      </c>
      <c r="AX190" s="14" t="s">
        <v>80</v>
      </c>
      <c r="AY190" s="219" t="s">
        <v>169</v>
      </c>
    </row>
    <row r="191" spans="1:65" s="2" customFormat="1" ht="14.45" customHeight="1">
      <c r="A191" s="36"/>
      <c r="B191" s="37"/>
      <c r="C191" s="235" t="s">
        <v>292</v>
      </c>
      <c r="D191" s="235" t="s">
        <v>456</v>
      </c>
      <c r="E191" s="236" t="s">
        <v>4147</v>
      </c>
      <c r="F191" s="237" t="s">
        <v>4148</v>
      </c>
      <c r="G191" s="238" t="s">
        <v>174</v>
      </c>
      <c r="H191" s="239">
        <v>1</v>
      </c>
      <c r="I191" s="240"/>
      <c r="J191" s="241">
        <f>ROUND(I191*H191,2)</f>
        <v>0</v>
      </c>
      <c r="K191" s="237" t="s">
        <v>19</v>
      </c>
      <c r="L191" s="242"/>
      <c r="M191" s="243" t="s">
        <v>19</v>
      </c>
      <c r="N191" s="244" t="s">
        <v>44</v>
      </c>
      <c r="O191" s="66"/>
      <c r="P191" s="189">
        <f>O191*H191</f>
        <v>0</v>
      </c>
      <c r="Q191" s="189">
        <v>0</v>
      </c>
      <c r="R191" s="189">
        <f>Q191*H191</f>
        <v>0</v>
      </c>
      <c r="S191" s="189">
        <v>0</v>
      </c>
      <c r="T191" s="190">
        <f>S191*H191</f>
        <v>0</v>
      </c>
      <c r="U191" s="36"/>
      <c r="V191" s="36"/>
      <c r="W191" s="36"/>
      <c r="X191" s="36"/>
      <c r="Y191" s="36"/>
      <c r="Z191" s="36"/>
      <c r="AA191" s="36"/>
      <c r="AB191" s="36"/>
      <c r="AC191" s="36"/>
      <c r="AD191" s="36"/>
      <c r="AE191" s="36"/>
      <c r="AR191" s="191" t="s">
        <v>209</v>
      </c>
      <c r="AT191" s="191" t="s">
        <v>456</v>
      </c>
      <c r="AU191" s="191" t="s">
        <v>88</v>
      </c>
      <c r="AY191" s="19" t="s">
        <v>169</v>
      </c>
      <c r="BE191" s="192">
        <f>IF(N191="základní",J191,0)</f>
        <v>0</v>
      </c>
      <c r="BF191" s="192">
        <f>IF(N191="snížená",J191,0)</f>
        <v>0</v>
      </c>
      <c r="BG191" s="192">
        <f>IF(N191="zákl. přenesená",J191,0)</f>
        <v>0</v>
      </c>
      <c r="BH191" s="192">
        <f>IF(N191="sníž. přenesená",J191,0)</f>
        <v>0</v>
      </c>
      <c r="BI191" s="192">
        <f>IF(N191="nulová",J191,0)</f>
        <v>0</v>
      </c>
      <c r="BJ191" s="19" t="s">
        <v>88</v>
      </c>
      <c r="BK191" s="192">
        <f>ROUND(I191*H191,2)</f>
        <v>0</v>
      </c>
      <c r="BL191" s="19" t="s">
        <v>176</v>
      </c>
      <c r="BM191" s="191" t="s">
        <v>687</v>
      </c>
    </row>
    <row r="192" spans="1:65" s="2" customFormat="1" ht="19.5">
      <c r="A192" s="36"/>
      <c r="B192" s="37"/>
      <c r="C192" s="38"/>
      <c r="D192" s="193" t="s">
        <v>2212</v>
      </c>
      <c r="E192" s="38"/>
      <c r="F192" s="194" t="s">
        <v>4032</v>
      </c>
      <c r="G192" s="38"/>
      <c r="H192" s="38"/>
      <c r="I192" s="195"/>
      <c r="J192" s="38"/>
      <c r="K192" s="38"/>
      <c r="L192" s="41"/>
      <c r="M192" s="196"/>
      <c r="N192" s="197"/>
      <c r="O192" s="66"/>
      <c r="P192" s="66"/>
      <c r="Q192" s="66"/>
      <c r="R192" s="66"/>
      <c r="S192" s="66"/>
      <c r="T192" s="67"/>
      <c r="U192" s="36"/>
      <c r="V192" s="36"/>
      <c r="W192" s="36"/>
      <c r="X192" s="36"/>
      <c r="Y192" s="36"/>
      <c r="Z192" s="36"/>
      <c r="AA192" s="36"/>
      <c r="AB192" s="36"/>
      <c r="AC192" s="36"/>
      <c r="AD192" s="36"/>
      <c r="AE192" s="36"/>
      <c r="AT192" s="19" t="s">
        <v>2212</v>
      </c>
      <c r="AU192" s="19" t="s">
        <v>88</v>
      </c>
    </row>
    <row r="193" spans="1:65" s="13" customFormat="1" ht="11.25">
      <c r="B193" s="198"/>
      <c r="C193" s="199"/>
      <c r="D193" s="193" t="s">
        <v>188</v>
      </c>
      <c r="E193" s="200" t="s">
        <v>19</v>
      </c>
      <c r="F193" s="201" t="s">
        <v>80</v>
      </c>
      <c r="G193" s="199"/>
      <c r="H193" s="202">
        <v>1</v>
      </c>
      <c r="I193" s="203"/>
      <c r="J193" s="199"/>
      <c r="K193" s="199"/>
      <c r="L193" s="204"/>
      <c r="M193" s="205"/>
      <c r="N193" s="206"/>
      <c r="O193" s="206"/>
      <c r="P193" s="206"/>
      <c r="Q193" s="206"/>
      <c r="R193" s="206"/>
      <c r="S193" s="206"/>
      <c r="T193" s="207"/>
      <c r="AT193" s="208" t="s">
        <v>188</v>
      </c>
      <c r="AU193" s="208" t="s">
        <v>88</v>
      </c>
      <c r="AV193" s="13" t="s">
        <v>88</v>
      </c>
      <c r="AW193" s="13" t="s">
        <v>33</v>
      </c>
      <c r="AX193" s="13" t="s">
        <v>72</v>
      </c>
      <c r="AY193" s="208" t="s">
        <v>169</v>
      </c>
    </row>
    <row r="194" spans="1:65" s="14" customFormat="1" ht="11.25">
      <c r="B194" s="209"/>
      <c r="C194" s="210"/>
      <c r="D194" s="193" t="s">
        <v>188</v>
      </c>
      <c r="E194" s="211" t="s">
        <v>19</v>
      </c>
      <c r="F194" s="212" t="s">
        <v>191</v>
      </c>
      <c r="G194" s="210"/>
      <c r="H194" s="213">
        <v>1</v>
      </c>
      <c r="I194" s="214"/>
      <c r="J194" s="210"/>
      <c r="K194" s="210"/>
      <c r="L194" s="215"/>
      <c r="M194" s="216"/>
      <c r="N194" s="217"/>
      <c r="O194" s="217"/>
      <c r="P194" s="217"/>
      <c r="Q194" s="217"/>
      <c r="R194" s="217"/>
      <c r="S194" s="217"/>
      <c r="T194" s="218"/>
      <c r="AT194" s="219" t="s">
        <v>188</v>
      </c>
      <c r="AU194" s="219" t="s">
        <v>88</v>
      </c>
      <c r="AV194" s="14" t="s">
        <v>176</v>
      </c>
      <c r="AW194" s="14" t="s">
        <v>33</v>
      </c>
      <c r="AX194" s="14" t="s">
        <v>80</v>
      </c>
      <c r="AY194" s="219" t="s">
        <v>169</v>
      </c>
    </row>
    <row r="195" spans="1:65" s="2" customFormat="1" ht="14.45" customHeight="1">
      <c r="A195" s="36"/>
      <c r="B195" s="37"/>
      <c r="C195" s="235" t="s">
        <v>296</v>
      </c>
      <c r="D195" s="235" t="s">
        <v>456</v>
      </c>
      <c r="E195" s="236" t="s">
        <v>4149</v>
      </c>
      <c r="F195" s="237" t="s">
        <v>4150</v>
      </c>
      <c r="G195" s="238" t="s">
        <v>174</v>
      </c>
      <c r="H195" s="239">
        <v>1</v>
      </c>
      <c r="I195" s="240"/>
      <c r="J195" s="241">
        <f>ROUND(I195*H195,2)</f>
        <v>0</v>
      </c>
      <c r="K195" s="237" t="s">
        <v>19</v>
      </c>
      <c r="L195" s="242"/>
      <c r="M195" s="243" t="s">
        <v>19</v>
      </c>
      <c r="N195" s="244" t="s">
        <v>44</v>
      </c>
      <c r="O195" s="66"/>
      <c r="P195" s="189">
        <f>O195*H195</f>
        <v>0</v>
      </c>
      <c r="Q195" s="189">
        <v>0</v>
      </c>
      <c r="R195" s="189">
        <f>Q195*H195</f>
        <v>0</v>
      </c>
      <c r="S195" s="189">
        <v>0</v>
      </c>
      <c r="T195" s="190">
        <f>S195*H195</f>
        <v>0</v>
      </c>
      <c r="U195" s="36"/>
      <c r="V195" s="36"/>
      <c r="W195" s="36"/>
      <c r="X195" s="36"/>
      <c r="Y195" s="36"/>
      <c r="Z195" s="36"/>
      <c r="AA195" s="36"/>
      <c r="AB195" s="36"/>
      <c r="AC195" s="36"/>
      <c r="AD195" s="36"/>
      <c r="AE195" s="36"/>
      <c r="AR195" s="191" t="s">
        <v>209</v>
      </c>
      <c r="AT195" s="191" t="s">
        <v>456</v>
      </c>
      <c r="AU195" s="191" t="s">
        <v>88</v>
      </c>
      <c r="AY195" s="19" t="s">
        <v>169</v>
      </c>
      <c r="BE195" s="192">
        <f>IF(N195="základní",J195,0)</f>
        <v>0</v>
      </c>
      <c r="BF195" s="192">
        <f>IF(N195="snížená",J195,0)</f>
        <v>0</v>
      </c>
      <c r="BG195" s="192">
        <f>IF(N195="zákl. přenesená",J195,0)</f>
        <v>0</v>
      </c>
      <c r="BH195" s="192">
        <f>IF(N195="sníž. přenesená",J195,0)</f>
        <v>0</v>
      </c>
      <c r="BI195" s="192">
        <f>IF(N195="nulová",J195,0)</f>
        <v>0</v>
      </c>
      <c r="BJ195" s="19" t="s">
        <v>88</v>
      </c>
      <c r="BK195" s="192">
        <f>ROUND(I195*H195,2)</f>
        <v>0</v>
      </c>
      <c r="BL195" s="19" t="s">
        <v>176</v>
      </c>
      <c r="BM195" s="191" t="s">
        <v>695</v>
      </c>
    </row>
    <row r="196" spans="1:65" s="2" customFormat="1" ht="19.5">
      <c r="A196" s="36"/>
      <c r="B196" s="37"/>
      <c r="C196" s="38"/>
      <c r="D196" s="193" t="s">
        <v>2212</v>
      </c>
      <c r="E196" s="38"/>
      <c r="F196" s="194" t="s">
        <v>4032</v>
      </c>
      <c r="G196" s="38"/>
      <c r="H196" s="38"/>
      <c r="I196" s="195"/>
      <c r="J196" s="38"/>
      <c r="K196" s="38"/>
      <c r="L196" s="41"/>
      <c r="M196" s="196"/>
      <c r="N196" s="197"/>
      <c r="O196" s="66"/>
      <c r="P196" s="66"/>
      <c r="Q196" s="66"/>
      <c r="R196" s="66"/>
      <c r="S196" s="66"/>
      <c r="T196" s="67"/>
      <c r="U196" s="36"/>
      <c r="V196" s="36"/>
      <c r="W196" s="36"/>
      <c r="X196" s="36"/>
      <c r="Y196" s="36"/>
      <c r="Z196" s="36"/>
      <c r="AA196" s="36"/>
      <c r="AB196" s="36"/>
      <c r="AC196" s="36"/>
      <c r="AD196" s="36"/>
      <c r="AE196" s="36"/>
      <c r="AT196" s="19" t="s">
        <v>2212</v>
      </c>
      <c r="AU196" s="19" t="s">
        <v>88</v>
      </c>
    </row>
    <row r="197" spans="1:65" s="13" customFormat="1" ht="11.25">
      <c r="B197" s="198"/>
      <c r="C197" s="199"/>
      <c r="D197" s="193" t="s">
        <v>188</v>
      </c>
      <c r="E197" s="200" t="s">
        <v>19</v>
      </c>
      <c r="F197" s="201" t="s">
        <v>80</v>
      </c>
      <c r="G197" s="199"/>
      <c r="H197" s="202">
        <v>1</v>
      </c>
      <c r="I197" s="203"/>
      <c r="J197" s="199"/>
      <c r="K197" s="199"/>
      <c r="L197" s="204"/>
      <c r="M197" s="205"/>
      <c r="N197" s="206"/>
      <c r="O197" s="206"/>
      <c r="P197" s="206"/>
      <c r="Q197" s="206"/>
      <c r="R197" s="206"/>
      <c r="S197" s="206"/>
      <c r="T197" s="207"/>
      <c r="AT197" s="208" t="s">
        <v>188</v>
      </c>
      <c r="AU197" s="208" t="s">
        <v>88</v>
      </c>
      <c r="AV197" s="13" t="s">
        <v>88</v>
      </c>
      <c r="AW197" s="13" t="s">
        <v>33</v>
      </c>
      <c r="AX197" s="13" t="s">
        <v>72</v>
      </c>
      <c r="AY197" s="208" t="s">
        <v>169</v>
      </c>
    </row>
    <row r="198" spans="1:65" s="14" customFormat="1" ht="11.25">
      <c r="B198" s="209"/>
      <c r="C198" s="210"/>
      <c r="D198" s="193" t="s">
        <v>188</v>
      </c>
      <c r="E198" s="211" t="s">
        <v>19</v>
      </c>
      <c r="F198" s="212" t="s">
        <v>191</v>
      </c>
      <c r="G198" s="210"/>
      <c r="H198" s="213">
        <v>1</v>
      </c>
      <c r="I198" s="214"/>
      <c r="J198" s="210"/>
      <c r="K198" s="210"/>
      <c r="L198" s="215"/>
      <c r="M198" s="216"/>
      <c r="N198" s="217"/>
      <c r="O198" s="217"/>
      <c r="P198" s="217"/>
      <c r="Q198" s="217"/>
      <c r="R198" s="217"/>
      <c r="S198" s="217"/>
      <c r="T198" s="218"/>
      <c r="AT198" s="219" t="s">
        <v>188</v>
      </c>
      <c r="AU198" s="219" t="s">
        <v>88</v>
      </c>
      <c r="AV198" s="14" t="s">
        <v>176</v>
      </c>
      <c r="AW198" s="14" t="s">
        <v>33</v>
      </c>
      <c r="AX198" s="14" t="s">
        <v>80</v>
      </c>
      <c r="AY198" s="219" t="s">
        <v>169</v>
      </c>
    </row>
    <row r="199" spans="1:65" s="12" customFormat="1" ht="22.9" customHeight="1">
      <c r="B199" s="164"/>
      <c r="C199" s="165"/>
      <c r="D199" s="166" t="s">
        <v>71</v>
      </c>
      <c r="E199" s="178" t="s">
        <v>214</v>
      </c>
      <c r="F199" s="178" t="s">
        <v>1060</v>
      </c>
      <c r="G199" s="165"/>
      <c r="H199" s="165"/>
      <c r="I199" s="168"/>
      <c r="J199" s="179">
        <f>BK199</f>
        <v>0</v>
      </c>
      <c r="K199" s="165"/>
      <c r="L199" s="170"/>
      <c r="M199" s="171"/>
      <c r="N199" s="172"/>
      <c r="O199" s="172"/>
      <c r="P199" s="173">
        <f>SUM(P200:P215)</f>
        <v>0</v>
      </c>
      <c r="Q199" s="172"/>
      <c r="R199" s="173">
        <f>SUM(R200:R215)</f>
        <v>0</v>
      </c>
      <c r="S199" s="172"/>
      <c r="T199" s="174">
        <f>SUM(T200:T215)</f>
        <v>0</v>
      </c>
      <c r="AR199" s="175" t="s">
        <v>80</v>
      </c>
      <c r="AT199" s="176" t="s">
        <v>71</v>
      </c>
      <c r="AU199" s="176" t="s">
        <v>80</v>
      </c>
      <c r="AY199" s="175" t="s">
        <v>169</v>
      </c>
      <c r="BK199" s="177">
        <f>SUM(BK200:BK215)</f>
        <v>0</v>
      </c>
    </row>
    <row r="200" spans="1:65" s="2" customFormat="1" ht="24.2" customHeight="1">
      <c r="A200" s="36"/>
      <c r="B200" s="37"/>
      <c r="C200" s="235" t="s">
        <v>301</v>
      </c>
      <c r="D200" s="235" t="s">
        <v>456</v>
      </c>
      <c r="E200" s="236" t="s">
        <v>4151</v>
      </c>
      <c r="F200" s="237" t="s">
        <v>4152</v>
      </c>
      <c r="G200" s="238" t="s">
        <v>347</v>
      </c>
      <c r="H200" s="239">
        <v>4.05</v>
      </c>
      <c r="I200" s="240"/>
      <c r="J200" s="241">
        <f>ROUND(I200*H200,2)</f>
        <v>0</v>
      </c>
      <c r="K200" s="237" t="s">
        <v>2677</v>
      </c>
      <c r="L200" s="242"/>
      <c r="M200" s="243" t="s">
        <v>19</v>
      </c>
      <c r="N200" s="244" t="s">
        <v>44</v>
      </c>
      <c r="O200" s="66"/>
      <c r="P200" s="189">
        <f>O200*H200</f>
        <v>0</v>
      </c>
      <c r="Q200" s="189">
        <v>0</v>
      </c>
      <c r="R200" s="189">
        <f>Q200*H200</f>
        <v>0</v>
      </c>
      <c r="S200" s="189">
        <v>0</v>
      </c>
      <c r="T200" s="190">
        <f>S200*H200</f>
        <v>0</v>
      </c>
      <c r="U200" s="36"/>
      <c r="V200" s="36"/>
      <c r="W200" s="36"/>
      <c r="X200" s="36"/>
      <c r="Y200" s="36"/>
      <c r="Z200" s="36"/>
      <c r="AA200" s="36"/>
      <c r="AB200" s="36"/>
      <c r="AC200" s="36"/>
      <c r="AD200" s="36"/>
      <c r="AE200" s="36"/>
      <c r="AR200" s="191" t="s">
        <v>209</v>
      </c>
      <c r="AT200" s="191" t="s">
        <v>456</v>
      </c>
      <c r="AU200" s="191" t="s">
        <v>88</v>
      </c>
      <c r="AY200" s="19" t="s">
        <v>169</v>
      </c>
      <c r="BE200" s="192">
        <f>IF(N200="základní",J200,0)</f>
        <v>0</v>
      </c>
      <c r="BF200" s="192">
        <f>IF(N200="snížená",J200,0)</f>
        <v>0</v>
      </c>
      <c r="BG200" s="192">
        <f>IF(N200="zákl. přenesená",J200,0)</f>
        <v>0</v>
      </c>
      <c r="BH200" s="192">
        <f>IF(N200="sníž. přenesená",J200,0)</f>
        <v>0</v>
      </c>
      <c r="BI200" s="192">
        <f>IF(N200="nulová",J200,0)</f>
        <v>0</v>
      </c>
      <c r="BJ200" s="19" t="s">
        <v>88</v>
      </c>
      <c r="BK200" s="192">
        <f>ROUND(I200*H200,2)</f>
        <v>0</v>
      </c>
      <c r="BL200" s="19" t="s">
        <v>176</v>
      </c>
      <c r="BM200" s="191" t="s">
        <v>704</v>
      </c>
    </row>
    <row r="201" spans="1:65" s="2" customFormat="1" ht="19.5">
      <c r="A201" s="36"/>
      <c r="B201" s="37"/>
      <c r="C201" s="38"/>
      <c r="D201" s="193" t="s">
        <v>2212</v>
      </c>
      <c r="E201" s="38"/>
      <c r="F201" s="194" t="s">
        <v>4032</v>
      </c>
      <c r="G201" s="38"/>
      <c r="H201" s="38"/>
      <c r="I201" s="195"/>
      <c r="J201" s="38"/>
      <c r="K201" s="38"/>
      <c r="L201" s="41"/>
      <c r="M201" s="196"/>
      <c r="N201" s="197"/>
      <c r="O201" s="66"/>
      <c r="P201" s="66"/>
      <c r="Q201" s="66"/>
      <c r="R201" s="66"/>
      <c r="S201" s="66"/>
      <c r="T201" s="67"/>
      <c r="U201" s="36"/>
      <c r="V201" s="36"/>
      <c r="W201" s="36"/>
      <c r="X201" s="36"/>
      <c r="Y201" s="36"/>
      <c r="Z201" s="36"/>
      <c r="AA201" s="36"/>
      <c r="AB201" s="36"/>
      <c r="AC201" s="36"/>
      <c r="AD201" s="36"/>
      <c r="AE201" s="36"/>
      <c r="AT201" s="19" t="s">
        <v>2212</v>
      </c>
      <c r="AU201" s="19" t="s">
        <v>88</v>
      </c>
    </row>
    <row r="202" spans="1:65" s="13" customFormat="1" ht="11.25">
      <c r="B202" s="198"/>
      <c r="C202" s="199"/>
      <c r="D202" s="193" t="s">
        <v>188</v>
      </c>
      <c r="E202" s="200" t="s">
        <v>19</v>
      </c>
      <c r="F202" s="201" t="s">
        <v>4153</v>
      </c>
      <c r="G202" s="199"/>
      <c r="H202" s="202">
        <v>4.05</v>
      </c>
      <c r="I202" s="203"/>
      <c r="J202" s="199"/>
      <c r="K202" s="199"/>
      <c r="L202" s="204"/>
      <c r="M202" s="205"/>
      <c r="N202" s="206"/>
      <c r="O202" s="206"/>
      <c r="P202" s="206"/>
      <c r="Q202" s="206"/>
      <c r="R202" s="206"/>
      <c r="S202" s="206"/>
      <c r="T202" s="207"/>
      <c r="AT202" s="208" t="s">
        <v>188</v>
      </c>
      <c r="AU202" s="208" t="s">
        <v>88</v>
      </c>
      <c r="AV202" s="13" t="s">
        <v>88</v>
      </c>
      <c r="AW202" s="13" t="s">
        <v>33</v>
      </c>
      <c r="AX202" s="13" t="s">
        <v>72</v>
      </c>
      <c r="AY202" s="208" t="s">
        <v>169</v>
      </c>
    </row>
    <row r="203" spans="1:65" s="14" customFormat="1" ht="11.25">
      <c r="B203" s="209"/>
      <c r="C203" s="210"/>
      <c r="D203" s="193" t="s">
        <v>188</v>
      </c>
      <c r="E203" s="211" t="s">
        <v>19</v>
      </c>
      <c r="F203" s="212" t="s">
        <v>191</v>
      </c>
      <c r="G203" s="210"/>
      <c r="H203" s="213">
        <v>4.05</v>
      </c>
      <c r="I203" s="214"/>
      <c r="J203" s="210"/>
      <c r="K203" s="210"/>
      <c r="L203" s="215"/>
      <c r="M203" s="216"/>
      <c r="N203" s="217"/>
      <c r="O203" s="217"/>
      <c r="P203" s="217"/>
      <c r="Q203" s="217"/>
      <c r="R203" s="217"/>
      <c r="S203" s="217"/>
      <c r="T203" s="218"/>
      <c r="AT203" s="219" t="s">
        <v>188</v>
      </c>
      <c r="AU203" s="219" t="s">
        <v>88</v>
      </c>
      <c r="AV203" s="14" t="s">
        <v>176</v>
      </c>
      <c r="AW203" s="14" t="s">
        <v>33</v>
      </c>
      <c r="AX203" s="14" t="s">
        <v>80</v>
      </c>
      <c r="AY203" s="219" t="s">
        <v>169</v>
      </c>
    </row>
    <row r="204" spans="1:65" s="2" customFormat="1" ht="14.45" customHeight="1">
      <c r="A204" s="36"/>
      <c r="B204" s="37"/>
      <c r="C204" s="235" t="s">
        <v>308</v>
      </c>
      <c r="D204" s="235" t="s">
        <v>456</v>
      </c>
      <c r="E204" s="236" t="s">
        <v>4154</v>
      </c>
      <c r="F204" s="237" t="s">
        <v>4155</v>
      </c>
      <c r="G204" s="238" t="s">
        <v>2784</v>
      </c>
      <c r="H204" s="239">
        <v>150</v>
      </c>
      <c r="I204" s="240"/>
      <c r="J204" s="241">
        <f>ROUND(I204*H204,2)</f>
        <v>0</v>
      </c>
      <c r="K204" s="237" t="s">
        <v>2677</v>
      </c>
      <c r="L204" s="242"/>
      <c r="M204" s="243" t="s">
        <v>19</v>
      </c>
      <c r="N204" s="244" t="s">
        <v>44</v>
      </c>
      <c r="O204" s="66"/>
      <c r="P204" s="189">
        <f>O204*H204</f>
        <v>0</v>
      </c>
      <c r="Q204" s="189">
        <v>0</v>
      </c>
      <c r="R204" s="189">
        <f>Q204*H204</f>
        <v>0</v>
      </c>
      <c r="S204" s="189">
        <v>0</v>
      </c>
      <c r="T204" s="190">
        <f>S204*H204</f>
        <v>0</v>
      </c>
      <c r="U204" s="36"/>
      <c r="V204" s="36"/>
      <c r="W204" s="36"/>
      <c r="X204" s="36"/>
      <c r="Y204" s="36"/>
      <c r="Z204" s="36"/>
      <c r="AA204" s="36"/>
      <c r="AB204" s="36"/>
      <c r="AC204" s="36"/>
      <c r="AD204" s="36"/>
      <c r="AE204" s="36"/>
      <c r="AR204" s="191" t="s">
        <v>209</v>
      </c>
      <c r="AT204" s="191" t="s">
        <v>456</v>
      </c>
      <c r="AU204" s="191" t="s">
        <v>88</v>
      </c>
      <c r="AY204" s="19" t="s">
        <v>169</v>
      </c>
      <c r="BE204" s="192">
        <f>IF(N204="základní",J204,0)</f>
        <v>0</v>
      </c>
      <c r="BF204" s="192">
        <f>IF(N204="snížená",J204,0)</f>
        <v>0</v>
      </c>
      <c r="BG204" s="192">
        <f>IF(N204="zákl. přenesená",J204,0)</f>
        <v>0</v>
      </c>
      <c r="BH204" s="192">
        <f>IF(N204="sníž. přenesená",J204,0)</f>
        <v>0</v>
      </c>
      <c r="BI204" s="192">
        <f>IF(N204="nulová",J204,0)</f>
        <v>0</v>
      </c>
      <c r="BJ204" s="19" t="s">
        <v>88</v>
      </c>
      <c r="BK204" s="192">
        <f>ROUND(I204*H204,2)</f>
        <v>0</v>
      </c>
      <c r="BL204" s="19" t="s">
        <v>176</v>
      </c>
      <c r="BM204" s="191" t="s">
        <v>717</v>
      </c>
    </row>
    <row r="205" spans="1:65" s="2" customFormat="1" ht="19.5">
      <c r="A205" s="36"/>
      <c r="B205" s="37"/>
      <c r="C205" s="38"/>
      <c r="D205" s="193" t="s">
        <v>2212</v>
      </c>
      <c r="E205" s="38"/>
      <c r="F205" s="194" t="s">
        <v>4032</v>
      </c>
      <c r="G205" s="38"/>
      <c r="H205" s="38"/>
      <c r="I205" s="195"/>
      <c r="J205" s="38"/>
      <c r="K205" s="38"/>
      <c r="L205" s="41"/>
      <c r="M205" s="196"/>
      <c r="N205" s="197"/>
      <c r="O205" s="66"/>
      <c r="P205" s="66"/>
      <c r="Q205" s="66"/>
      <c r="R205" s="66"/>
      <c r="S205" s="66"/>
      <c r="T205" s="67"/>
      <c r="U205" s="36"/>
      <c r="V205" s="36"/>
      <c r="W205" s="36"/>
      <c r="X205" s="36"/>
      <c r="Y205" s="36"/>
      <c r="Z205" s="36"/>
      <c r="AA205" s="36"/>
      <c r="AB205" s="36"/>
      <c r="AC205" s="36"/>
      <c r="AD205" s="36"/>
      <c r="AE205" s="36"/>
      <c r="AT205" s="19" t="s">
        <v>2212</v>
      </c>
      <c r="AU205" s="19" t="s">
        <v>88</v>
      </c>
    </row>
    <row r="206" spans="1:65" s="13" customFormat="1" ht="11.25">
      <c r="B206" s="198"/>
      <c r="C206" s="199"/>
      <c r="D206" s="193" t="s">
        <v>188</v>
      </c>
      <c r="E206" s="200" t="s">
        <v>19</v>
      </c>
      <c r="F206" s="201" t="s">
        <v>1225</v>
      </c>
      <c r="G206" s="199"/>
      <c r="H206" s="202">
        <v>150</v>
      </c>
      <c r="I206" s="203"/>
      <c r="J206" s="199"/>
      <c r="K206" s="199"/>
      <c r="L206" s="204"/>
      <c r="M206" s="205"/>
      <c r="N206" s="206"/>
      <c r="O206" s="206"/>
      <c r="P206" s="206"/>
      <c r="Q206" s="206"/>
      <c r="R206" s="206"/>
      <c r="S206" s="206"/>
      <c r="T206" s="207"/>
      <c r="AT206" s="208" t="s">
        <v>188</v>
      </c>
      <c r="AU206" s="208" t="s">
        <v>88</v>
      </c>
      <c r="AV206" s="13" t="s">
        <v>88</v>
      </c>
      <c r="AW206" s="13" t="s">
        <v>33</v>
      </c>
      <c r="AX206" s="13" t="s">
        <v>72</v>
      </c>
      <c r="AY206" s="208" t="s">
        <v>169</v>
      </c>
    </row>
    <row r="207" spans="1:65" s="14" customFormat="1" ht="11.25">
      <c r="B207" s="209"/>
      <c r="C207" s="210"/>
      <c r="D207" s="193" t="s">
        <v>188</v>
      </c>
      <c r="E207" s="211" t="s">
        <v>19</v>
      </c>
      <c r="F207" s="212" t="s">
        <v>191</v>
      </c>
      <c r="G207" s="210"/>
      <c r="H207" s="213">
        <v>150</v>
      </c>
      <c r="I207" s="214"/>
      <c r="J207" s="210"/>
      <c r="K207" s="210"/>
      <c r="L207" s="215"/>
      <c r="M207" s="216"/>
      <c r="N207" s="217"/>
      <c r="O207" s="217"/>
      <c r="P207" s="217"/>
      <c r="Q207" s="217"/>
      <c r="R207" s="217"/>
      <c r="S207" s="217"/>
      <c r="T207" s="218"/>
      <c r="AT207" s="219" t="s">
        <v>188</v>
      </c>
      <c r="AU207" s="219" t="s">
        <v>88</v>
      </c>
      <c r="AV207" s="14" t="s">
        <v>176</v>
      </c>
      <c r="AW207" s="14" t="s">
        <v>33</v>
      </c>
      <c r="AX207" s="14" t="s">
        <v>80</v>
      </c>
      <c r="AY207" s="219" t="s">
        <v>169</v>
      </c>
    </row>
    <row r="208" spans="1:65" s="2" customFormat="1" ht="24.2" customHeight="1">
      <c r="A208" s="36"/>
      <c r="B208" s="37"/>
      <c r="C208" s="180" t="s">
        <v>314</v>
      </c>
      <c r="D208" s="180" t="s">
        <v>171</v>
      </c>
      <c r="E208" s="181" t="s">
        <v>4156</v>
      </c>
      <c r="F208" s="182" t="s">
        <v>4157</v>
      </c>
      <c r="G208" s="183" t="s">
        <v>230</v>
      </c>
      <c r="H208" s="184">
        <v>1.62</v>
      </c>
      <c r="I208" s="185"/>
      <c r="J208" s="186">
        <f>ROUND(I208*H208,2)</f>
        <v>0</v>
      </c>
      <c r="K208" s="182" t="s">
        <v>2677</v>
      </c>
      <c r="L208" s="41"/>
      <c r="M208" s="187" t="s">
        <v>19</v>
      </c>
      <c r="N208" s="188" t="s">
        <v>44</v>
      </c>
      <c r="O208" s="66"/>
      <c r="P208" s="189">
        <f>O208*H208</f>
        <v>0</v>
      </c>
      <c r="Q208" s="189">
        <v>0</v>
      </c>
      <c r="R208" s="189">
        <f>Q208*H208</f>
        <v>0</v>
      </c>
      <c r="S208" s="189">
        <v>0</v>
      </c>
      <c r="T208" s="190">
        <f>S208*H208</f>
        <v>0</v>
      </c>
      <c r="U208" s="36"/>
      <c r="V208" s="36"/>
      <c r="W208" s="36"/>
      <c r="X208" s="36"/>
      <c r="Y208" s="36"/>
      <c r="Z208" s="36"/>
      <c r="AA208" s="36"/>
      <c r="AB208" s="36"/>
      <c r="AC208" s="36"/>
      <c r="AD208" s="36"/>
      <c r="AE208" s="36"/>
      <c r="AR208" s="191" t="s">
        <v>176</v>
      </c>
      <c r="AT208" s="191" t="s">
        <v>171</v>
      </c>
      <c r="AU208" s="191" t="s">
        <v>88</v>
      </c>
      <c r="AY208" s="19" t="s">
        <v>169</v>
      </c>
      <c r="BE208" s="192">
        <f>IF(N208="základní",J208,0)</f>
        <v>0</v>
      </c>
      <c r="BF208" s="192">
        <f>IF(N208="snížená",J208,0)</f>
        <v>0</v>
      </c>
      <c r="BG208" s="192">
        <f>IF(N208="zákl. přenesená",J208,0)</f>
        <v>0</v>
      </c>
      <c r="BH208" s="192">
        <f>IF(N208="sníž. přenesená",J208,0)</f>
        <v>0</v>
      </c>
      <c r="BI208" s="192">
        <f>IF(N208="nulová",J208,0)</f>
        <v>0</v>
      </c>
      <c r="BJ208" s="19" t="s">
        <v>88</v>
      </c>
      <c r="BK208" s="192">
        <f>ROUND(I208*H208,2)</f>
        <v>0</v>
      </c>
      <c r="BL208" s="19" t="s">
        <v>176</v>
      </c>
      <c r="BM208" s="191" t="s">
        <v>730</v>
      </c>
    </row>
    <row r="209" spans="1:65" s="2" customFormat="1" ht="19.5">
      <c r="A209" s="36"/>
      <c r="B209" s="37"/>
      <c r="C209" s="38"/>
      <c r="D209" s="193" t="s">
        <v>2212</v>
      </c>
      <c r="E209" s="38"/>
      <c r="F209" s="194" t="s">
        <v>4032</v>
      </c>
      <c r="G209" s="38"/>
      <c r="H209" s="38"/>
      <c r="I209" s="195"/>
      <c r="J209" s="38"/>
      <c r="K209" s="38"/>
      <c r="L209" s="41"/>
      <c r="M209" s="196"/>
      <c r="N209" s="197"/>
      <c r="O209" s="66"/>
      <c r="P209" s="66"/>
      <c r="Q209" s="66"/>
      <c r="R209" s="66"/>
      <c r="S209" s="66"/>
      <c r="T209" s="67"/>
      <c r="U209" s="36"/>
      <c r="V209" s="36"/>
      <c r="W209" s="36"/>
      <c r="X209" s="36"/>
      <c r="Y209" s="36"/>
      <c r="Z209" s="36"/>
      <c r="AA209" s="36"/>
      <c r="AB209" s="36"/>
      <c r="AC209" s="36"/>
      <c r="AD209" s="36"/>
      <c r="AE209" s="36"/>
      <c r="AT209" s="19" t="s">
        <v>2212</v>
      </c>
      <c r="AU209" s="19" t="s">
        <v>88</v>
      </c>
    </row>
    <row r="210" spans="1:65" s="13" customFormat="1" ht="11.25">
      <c r="B210" s="198"/>
      <c r="C210" s="199"/>
      <c r="D210" s="193" t="s">
        <v>188</v>
      </c>
      <c r="E210" s="200" t="s">
        <v>19</v>
      </c>
      <c r="F210" s="201" t="s">
        <v>4158</v>
      </c>
      <c r="G210" s="199"/>
      <c r="H210" s="202">
        <v>1.62</v>
      </c>
      <c r="I210" s="203"/>
      <c r="J210" s="199"/>
      <c r="K210" s="199"/>
      <c r="L210" s="204"/>
      <c r="M210" s="205"/>
      <c r="N210" s="206"/>
      <c r="O210" s="206"/>
      <c r="P210" s="206"/>
      <c r="Q210" s="206"/>
      <c r="R210" s="206"/>
      <c r="S210" s="206"/>
      <c r="T210" s="207"/>
      <c r="AT210" s="208" t="s">
        <v>188</v>
      </c>
      <c r="AU210" s="208" t="s">
        <v>88</v>
      </c>
      <c r="AV210" s="13" t="s">
        <v>88</v>
      </c>
      <c r="AW210" s="13" t="s">
        <v>33</v>
      </c>
      <c r="AX210" s="13" t="s">
        <v>72</v>
      </c>
      <c r="AY210" s="208" t="s">
        <v>169</v>
      </c>
    </row>
    <row r="211" spans="1:65" s="14" customFormat="1" ht="11.25">
      <c r="B211" s="209"/>
      <c r="C211" s="210"/>
      <c r="D211" s="193" t="s">
        <v>188</v>
      </c>
      <c r="E211" s="211" t="s">
        <v>19</v>
      </c>
      <c r="F211" s="212" t="s">
        <v>191</v>
      </c>
      <c r="G211" s="210"/>
      <c r="H211" s="213">
        <v>1.62</v>
      </c>
      <c r="I211" s="214"/>
      <c r="J211" s="210"/>
      <c r="K211" s="210"/>
      <c r="L211" s="215"/>
      <c r="M211" s="216"/>
      <c r="N211" s="217"/>
      <c r="O211" s="217"/>
      <c r="P211" s="217"/>
      <c r="Q211" s="217"/>
      <c r="R211" s="217"/>
      <c r="S211" s="217"/>
      <c r="T211" s="218"/>
      <c r="AT211" s="219" t="s">
        <v>188</v>
      </c>
      <c r="AU211" s="219" t="s">
        <v>88</v>
      </c>
      <c r="AV211" s="14" t="s">
        <v>176</v>
      </c>
      <c r="AW211" s="14" t="s">
        <v>33</v>
      </c>
      <c r="AX211" s="14" t="s">
        <v>80</v>
      </c>
      <c r="AY211" s="219" t="s">
        <v>169</v>
      </c>
    </row>
    <row r="212" spans="1:65" s="2" customFormat="1" ht="24.2" customHeight="1">
      <c r="A212" s="36"/>
      <c r="B212" s="37"/>
      <c r="C212" s="180" t="s">
        <v>319</v>
      </c>
      <c r="D212" s="180" t="s">
        <v>171</v>
      </c>
      <c r="E212" s="181" t="s">
        <v>4159</v>
      </c>
      <c r="F212" s="182" t="s">
        <v>4160</v>
      </c>
      <c r="G212" s="183" t="s">
        <v>463</v>
      </c>
      <c r="H212" s="184">
        <v>18</v>
      </c>
      <c r="I212" s="185"/>
      <c r="J212" s="186">
        <f>ROUND(I212*H212,2)</f>
        <v>0</v>
      </c>
      <c r="K212" s="182" t="s">
        <v>2677</v>
      </c>
      <c r="L212" s="41"/>
      <c r="M212" s="187" t="s">
        <v>19</v>
      </c>
      <c r="N212" s="188" t="s">
        <v>44</v>
      </c>
      <c r="O212" s="66"/>
      <c r="P212" s="189">
        <f>O212*H212</f>
        <v>0</v>
      </c>
      <c r="Q212" s="189">
        <v>0</v>
      </c>
      <c r="R212" s="189">
        <f>Q212*H212</f>
        <v>0</v>
      </c>
      <c r="S212" s="189">
        <v>0</v>
      </c>
      <c r="T212" s="190">
        <f>S212*H212</f>
        <v>0</v>
      </c>
      <c r="U212" s="36"/>
      <c r="V212" s="36"/>
      <c r="W212" s="36"/>
      <c r="X212" s="36"/>
      <c r="Y212" s="36"/>
      <c r="Z212" s="36"/>
      <c r="AA212" s="36"/>
      <c r="AB212" s="36"/>
      <c r="AC212" s="36"/>
      <c r="AD212" s="36"/>
      <c r="AE212" s="36"/>
      <c r="AR212" s="191" t="s">
        <v>176</v>
      </c>
      <c r="AT212" s="191" t="s">
        <v>171</v>
      </c>
      <c r="AU212" s="191" t="s">
        <v>88</v>
      </c>
      <c r="AY212" s="19" t="s">
        <v>169</v>
      </c>
      <c r="BE212" s="192">
        <f>IF(N212="základní",J212,0)</f>
        <v>0</v>
      </c>
      <c r="BF212" s="192">
        <f>IF(N212="snížená",J212,0)</f>
        <v>0</v>
      </c>
      <c r="BG212" s="192">
        <f>IF(N212="zákl. přenesená",J212,0)</f>
        <v>0</v>
      </c>
      <c r="BH212" s="192">
        <f>IF(N212="sníž. přenesená",J212,0)</f>
        <v>0</v>
      </c>
      <c r="BI212" s="192">
        <f>IF(N212="nulová",J212,0)</f>
        <v>0</v>
      </c>
      <c r="BJ212" s="19" t="s">
        <v>88</v>
      </c>
      <c r="BK212" s="192">
        <f>ROUND(I212*H212,2)</f>
        <v>0</v>
      </c>
      <c r="BL212" s="19" t="s">
        <v>176</v>
      </c>
      <c r="BM212" s="191" t="s">
        <v>741</v>
      </c>
    </row>
    <row r="213" spans="1:65" s="2" customFormat="1" ht="19.5">
      <c r="A213" s="36"/>
      <c r="B213" s="37"/>
      <c r="C213" s="38"/>
      <c r="D213" s="193" t="s">
        <v>2212</v>
      </c>
      <c r="E213" s="38"/>
      <c r="F213" s="194" t="s">
        <v>4032</v>
      </c>
      <c r="G213" s="38"/>
      <c r="H213" s="38"/>
      <c r="I213" s="195"/>
      <c r="J213" s="38"/>
      <c r="K213" s="38"/>
      <c r="L213" s="41"/>
      <c r="M213" s="196"/>
      <c r="N213" s="197"/>
      <c r="O213" s="66"/>
      <c r="P213" s="66"/>
      <c r="Q213" s="66"/>
      <c r="R213" s="66"/>
      <c r="S213" s="66"/>
      <c r="T213" s="67"/>
      <c r="U213" s="36"/>
      <c r="V213" s="36"/>
      <c r="W213" s="36"/>
      <c r="X213" s="36"/>
      <c r="Y213" s="36"/>
      <c r="Z213" s="36"/>
      <c r="AA213" s="36"/>
      <c r="AB213" s="36"/>
      <c r="AC213" s="36"/>
      <c r="AD213" s="36"/>
      <c r="AE213" s="36"/>
      <c r="AT213" s="19" t="s">
        <v>2212</v>
      </c>
      <c r="AU213" s="19" t="s">
        <v>88</v>
      </c>
    </row>
    <row r="214" spans="1:65" s="13" customFormat="1" ht="11.25">
      <c r="B214" s="198"/>
      <c r="C214" s="199"/>
      <c r="D214" s="193" t="s">
        <v>188</v>
      </c>
      <c r="E214" s="200" t="s">
        <v>19</v>
      </c>
      <c r="F214" s="201" t="s">
        <v>4161</v>
      </c>
      <c r="G214" s="199"/>
      <c r="H214" s="202">
        <v>18</v>
      </c>
      <c r="I214" s="203"/>
      <c r="J214" s="199"/>
      <c r="K214" s="199"/>
      <c r="L214" s="204"/>
      <c r="M214" s="205"/>
      <c r="N214" s="206"/>
      <c r="O214" s="206"/>
      <c r="P214" s="206"/>
      <c r="Q214" s="206"/>
      <c r="R214" s="206"/>
      <c r="S214" s="206"/>
      <c r="T214" s="207"/>
      <c r="AT214" s="208" t="s">
        <v>188</v>
      </c>
      <c r="AU214" s="208" t="s">
        <v>88</v>
      </c>
      <c r="AV214" s="13" t="s">
        <v>88</v>
      </c>
      <c r="AW214" s="13" t="s">
        <v>33</v>
      </c>
      <c r="AX214" s="13" t="s">
        <v>72</v>
      </c>
      <c r="AY214" s="208" t="s">
        <v>169</v>
      </c>
    </row>
    <row r="215" spans="1:65" s="14" customFormat="1" ht="11.25">
      <c r="B215" s="209"/>
      <c r="C215" s="210"/>
      <c r="D215" s="193" t="s">
        <v>188</v>
      </c>
      <c r="E215" s="211" t="s">
        <v>19</v>
      </c>
      <c r="F215" s="212" t="s">
        <v>191</v>
      </c>
      <c r="G215" s="210"/>
      <c r="H215" s="213">
        <v>18</v>
      </c>
      <c r="I215" s="214"/>
      <c r="J215" s="210"/>
      <c r="K215" s="210"/>
      <c r="L215" s="215"/>
      <c r="M215" s="216"/>
      <c r="N215" s="217"/>
      <c r="O215" s="217"/>
      <c r="P215" s="217"/>
      <c r="Q215" s="217"/>
      <c r="R215" s="217"/>
      <c r="S215" s="217"/>
      <c r="T215" s="218"/>
      <c r="AT215" s="219" t="s">
        <v>188</v>
      </c>
      <c r="AU215" s="219" t="s">
        <v>88</v>
      </c>
      <c r="AV215" s="14" t="s">
        <v>176</v>
      </c>
      <c r="AW215" s="14" t="s">
        <v>33</v>
      </c>
      <c r="AX215" s="14" t="s">
        <v>80</v>
      </c>
      <c r="AY215" s="219" t="s">
        <v>169</v>
      </c>
    </row>
    <row r="216" spans="1:65" s="12" customFormat="1" ht="22.9" customHeight="1">
      <c r="B216" s="164"/>
      <c r="C216" s="165"/>
      <c r="D216" s="166" t="s">
        <v>71</v>
      </c>
      <c r="E216" s="178" t="s">
        <v>342</v>
      </c>
      <c r="F216" s="178" t="s">
        <v>343</v>
      </c>
      <c r="G216" s="165"/>
      <c r="H216" s="165"/>
      <c r="I216" s="168"/>
      <c r="J216" s="179">
        <f>BK216</f>
        <v>0</v>
      </c>
      <c r="K216" s="165"/>
      <c r="L216" s="170"/>
      <c r="M216" s="171"/>
      <c r="N216" s="172"/>
      <c r="O216" s="172"/>
      <c r="P216" s="173">
        <f>SUM(P217:P228)</f>
        <v>0</v>
      </c>
      <c r="Q216" s="172"/>
      <c r="R216" s="173">
        <f>SUM(R217:R228)</f>
        <v>0</v>
      </c>
      <c r="S216" s="172"/>
      <c r="T216" s="174">
        <f>SUM(T217:T228)</f>
        <v>0</v>
      </c>
      <c r="AR216" s="175" t="s">
        <v>80</v>
      </c>
      <c r="AT216" s="176" t="s">
        <v>71</v>
      </c>
      <c r="AU216" s="176" t="s">
        <v>80</v>
      </c>
      <c r="AY216" s="175" t="s">
        <v>169</v>
      </c>
      <c r="BK216" s="177">
        <f>SUM(BK217:BK228)</f>
        <v>0</v>
      </c>
    </row>
    <row r="217" spans="1:65" s="2" customFormat="1" ht="37.9" customHeight="1">
      <c r="A217" s="36"/>
      <c r="B217" s="37"/>
      <c r="C217" s="180" t="s">
        <v>323</v>
      </c>
      <c r="D217" s="180" t="s">
        <v>171</v>
      </c>
      <c r="E217" s="181" t="s">
        <v>351</v>
      </c>
      <c r="F217" s="182" t="s">
        <v>352</v>
      </c>
      <c r="G217" s="183" t="s">
        <v>347</v>
      </c>
      <c r="H217" s="184">
        <v>3.5640000000000001</v>
      </c>
      <c r="I217" s="185"/>
      <c r="J217" s="186">
        <f>ROUND(I217*H217,2)</f>
        <v>0</v>
      </c>
      <c r="K217" s="182" t="s">
        <v>2211</v>
      </c>
      <c r="L217" s="41"/>
      <c r="M217" s="187" t="s">
        <v>19</v>
      </c>
      <c r="N217" s="188" t="s">
        <v>44</v>
      </c>
      <c r="O217" s="66"/>
      <c r="P217" s="189">
        <f>O217*H217</f>
        <v>0</v>
      </c>
      <c r="Q217" s="189">
        <v>0</v>
      </c>
      <c r="R217" s="189">
        <f>Q217*H217</f>
        <v>0</v>
      </c>
      <c r="S217" s="189">
        <v>0</v>
      </c>
      <c r="T217" s="190">
        <f>S217*H217</f>
        <v>0</v>
      </c>
      <c r="U217" s="36"/>
      <c r="V217" s="36"/>
      <c r="W217" s="36"/>
      <c r="X217" s="36"/>
      <c r="Y217" s="36"/>
      <c r="Z217" s="36"/>
      <c r="AA217" s="36"/>
      <c r="AB217" s="36"/>
      <c r="AC217" s="36"/>
      <c r="AD217" s="36"/>
      <c r="AE217" s="36"/>
      <c r="AR217" s="191" t="s">
        <v>176</v>
      </c>
      <c r="AT217" s="191" t="s">
        <v>171</v>
      </c>
      <c r="AU217" s="191" t="s">
        <v>88</v>
      </c>
      <c r="AY217" s="19" t="s">
        <v>169</v>
      </c>
      <c r="BE217" s="192">
        <f>IF(N217="základní",J217,0)</f>
        <v>0</v>
      </c>
      <c r="BF217" s="192">
        <f>IF(N217="snížená",J217,0)</f>
        <v>0</v>
      </c>
      <c r="BG217" s="192">
        <f>IF(N217="zákl. přenesená",J217,0)</f>
        <v>0</v>
      </c>
      <c r="BH217" s="192">
        <f>IF(N217="sníž. přenesená",J217,0)</f>
        <v>0</v>
      </c>
      <c r="BI217" s="192">
        <f>IF(N217="nulová",J217,0)</f>
        <v>0</v>
      </c>
      <c r="BJ217" s="19" t="s">
        <v>88</v>
      </c>
      <c r="BK217" s="192">
        <f>ROUND(I217*H217,2)</f>
        <v>0</v>
      </c>
      <c r="BL217" s="19" t="s">
        <v>176</v>
      </c>
      <c r="BM217" s="191" t="s">
        <v>750</v>
      </c>
    </row>
    <row r="218" spans="1:65" s="2" customFormat="1" ht="19.5">
      <c r="A218" s="36"/>
      <c r="B218" s="37"/>
      <c r="C218" s="38"/>
      <c r="D218" s="193" t="s">
        <v>2212</v>
      </c>
      <c r="E218" s="38"/>
      <c r="F218" s="194" t="s">
        <v>4040</v>
      </c>
      <c r="G218" s="38"/>
      <c r="H218" s="38"/>
      <c r="I218" s="195"/>
      <c r="J218" s="38"/>
      <c r="K218" s="38"/>
      <c r="L218" s="41"/>
      <c r="M218" s="196"/>
      <c r="N218" s="197"/>
      <c r="O218" s="66"/>
      <c r="P218" s="66"/>
      <c r="Q218" s="66"/>
      <c r="R218" s="66"/>
      <c r="S218" s="66"/>
      <c r="T218" s="67"/>
      <c r="U218" s="36"/>
      <c r="V218" s="36"/>
      <c r="W218" s="36"/>
      <c r="X218" s="36"/>
      <c r="Y218" s="36"/>
      <c r="Z218" s="36"/>
      <c r="AA218" s="36"/>
      <c r="AB218" s="36"/>
      <c r="AC218" s="36"/>
      <c r="AD218" s="36"/>
      <c r="AE218" s="36"/>
      <c r="AT218" s="19" t="s">
        <v>2212</v>
      </c>
      <c r="AU218" s="19" t="s">
        <v>88</v>
      </c>
    </row>
    <row r="219" spans="1:65" s="13" customFormat="1" ht="11.25">
      <c r="B219" s="198"/>
      <c r="C219" s="199"/>
      <c r="D219" s="193" t="s">
        <v>188</v>
      </c>
      <c r="E219" s="200" t="s">
        <v>19</v>
      </c>
      <c r="F219" s="201" t="s">
        <v>4162</v>
      </c>
      <c r="G219" s="199"/>
      <c r="H219" s="202">
        <v>3.5640000000000001</v>
      </c>
      <c r="I219" s="203"/>
      <c r="J219" s="199"/>
      <c r="K219" s="199"/>
      <c r="L219" s="204"/>
      <c r="M219" s="205"/>
      <c r="N219" s="206"/>
      <c r="O219" s="206"/>
      <c r="P219" s="206"/>
      <c r="Q219" s="206"/>
      <c r="R219" s="206"/>
      <c r="S219" s="206"/>
      <c r="T219" s="207"/>
      <c r="AT219" s="208" t="s">
        <v>188</v>
      </c>
      <c r="AU219" s="208" t="s">
        <v>88</v>
      </c>
      <c r="AV219" s="13" t="s">
        <v>88</v>
      </c>
      <c r="AW219" s="13" t="s">
        <v>33</v>
      </c>
      <c r="AX219" s="13" t="s">
        <v>72</v>
      </c>
      <c r="AY219" s="208" t="s">
        <v>169</v>
      </c>
    </row>
    <row r="220" spans="1:65" s="14" customFormat="1" ht="11.25">
      <c r="B220" s="209"/>
      <c r="C220" s="210"/>
      <c r="D220" s="193" t="s">
        <v>188</v>
      </c>
      <c r="E220" s="211" t="s">
        <v>19</v>
      </c>
      <c r="F220" s="212" t="s">
        <v>191</v>
      </c>
      <c r="G220" s="210"/>
      <c r="H220" s="213">
        <v>3.5640000000000001</v>
      </c>
      <c r="I220" s="214"/>
      <c r="J220" s="210"/>
      <c r="K220" s="210"/>
      <c r="L220" s="215"/>
      <c r="M220" s="216"/>
      <c r="N220" s="217"/>
      <c r="O220" s="217"/>
      <c r="P220" s="217"/>
      <c r="Q220" s="217"/>
      <c r="R220" s="217"/>
      <c r="S220" s="217"/>
      <c r="T220" s="218"/>
      <c r="AT220" s="219" t="s">
        <v>188</v>
      </c>
      <c r="AU220" s="219" t="s">
        <v>88</v>
      </c>
      <c r="AV220" s="14" t="s">
        <v>176</v>
      </c>
      <c r="AW220" s="14" t="s">
        <v>33</v>
      </c>
      <c r="AX220" s="14" t="s">
        <v>80</v>
      </c>
      <c r="AY220" s="219" t="s">
        <v>169</v>
      </c>
    </row>
    <row r="221" spans="1:65" s="2" customFormat="1" ht="37.9" customHeight="1">
      <c r="A221" s="36"/>
      <c r="B221" s="37"/>
      <c r="C221" s="180" t="s">
        <v>328</v>
      </c>
      <c r="D221" s="180" t="s">
        <v>171</v>
      </c>
      <c r="E221" s="181" t="s">
        <v>2263</v>
      </c>
      <c r="F221" s="182" t="s">
        <v>2264</v>
      </c>
      <c r="G221" s="183" t="s">
        <v>347</v>
      </c>
      <c r="H221" s="184">
        <v>3.5640000000000001</v>
      </c>
      <c r="I221" s="185"/>
      <c r="J221" s="186">
        <f>ROUND(I221*H221,2)</f>
        <v>0</v>
      </c>
      <c r="K221" s="182" t="s">
        <v>2211</v>
      </c>
      <c r="L221" s="41"/>
      <c r="M221" s="187" t="s">
        <v>19</v>
      </c>
      <c r="N221" s="188" t="s">
        <v>44</v>
      </c>
      <c r="O221" s="66"/>
      <c r="P221" s="189">
        <f>O221*H221</f>
        <v>0</v>
      </c>
      <c r="Q221" s="189">
        <v>0</v>
      </c>
      <c r="R221" s="189">
        <f>Q221*H221</f>
        <v>0</v>
      </c>
      <c r="S221" s="189">
        <v>0</v>
      </c>
      <c r="T221" s="190">
        <f>S221*H221</f>
        <v>0</v>
      </c>
      <c r="U221" s="36"/>
      <c r="V221" s="36"/>
      <c r="W221" s="36"/>
      <c r="X221" s="36"/>
      <c r="Y221" s="36"/>
      <c r="Z221" s="36"/>
      <c r="AA221" s="36"/>
      <c r="AB221" s="36"/>
      <c r="AC221" s="36"/>
      <c r="AD221" s="36"/>
      <c r="AE221" s="36"/>
      <c r="AR221" s="191" t="s">
        <v>176</v>
      </c>
      <c r="AT221" s="191" t="s">
        <v>171</v>
      </c>
      <c r="AU221" s="191" t="s">
        <v>88</v>
      </c>
      <c r="AY221" s="19" t="s">
        <v>169</v>
      </c>
      <c r="BE221" s="192">
        <f>IF(N221="základní",J221,0)</f>
        <v>0</v>
      </c>
      <c r="BF221" s="192">
        <f>IF(N221="snížená",J221,0)</f>
        <v>0</v>
      </c>
      <c r="BG221" s="192">
        <f>IF(N221="zákl. přenesená",J221,0)</f>
        <v>0</v>
      </c>
      <c r="BH221" s="192">
        <f>IF(N221="sníž. přenesená",J221,0)</f>
        <v>0</v>
      </c>
      <c r="BI221" s="192">
        <f>IF(N221="nulová",J221,0)</f>
        <v>0</v>
      </c>
      <c r="BJ221" s="19" t="s">
        <v>88</v>
      </c>
      <c r="BK221" s="192">
        <f>ROUND(I221*H221,2)</f>
        <v>0</v>
      </c>
      <c r="BL221" s="19" t="s">
        <v>176</v>
      </c>
      <c r="BM221" s="191" t="s">
        <v>759</v>
      </c>
    </row>
    <row r="222" spans="1:65" s="2" customFormat="1" ht="19.5">
      <c r="A222" s="36"/>
      <c r="B222" s="37"/>
      <c r="C222" s="38"/>
      <c r="D222" s="193" t="s">
        <v>2212</v>
      </c>
      <c r="E222" s="38"/>
      <c r="F222" s="194" t="s">
        <v>4040</v>
      </c>
      <c r="G222" s="38"/>
      <c r="H222" s="38"/>
      <c r="I222" s="195"/>
      <c r="J222" s="38"/>
      <c r="K222" s="38"/>
      <c r="L222" s="41"/>
      <c r="M222" s="196"/>
      <c r="N222" s="197"/>
      <c r="O222" s="66"/>
      <c r="P222" s="66"/>
      <c r="Q222" s="66"/>
      <c r="R222" s="66"/>
      <c r="S222" s="66"/>
      <c r="T222" s="67"/>
      <c r="U222" s="36"/>
      <c r="V222" s="36"/>
      <c r="W222" s="36"/>
      <c r="X222" s="36"/>
      <c r="Y222" s="36"/>
      <c r="Z222" s="36"/>
      <c r="AA222" s="36"/>
      <c r="AB222" s="36"/>
      <c r="AC222" s="36"/>
      <c r="AD222" s="36"/>
      <c r="AE222" s="36"/>
      <c r="AT222" s="19" t="s">
        <v>2212</v>
      </c>
      <c r="AU222" s="19" t="s">
        <v>88</v>
      </c>
    </row>
    <row r="223" spans="1:65" s="13" customFormat="1" ht="11.25">
      <c r="B223" s="198"/>
      <c r="C223" s="199"/>
      <c r="D223" s="193" t="s">
        <v>188</v>
      </c>
      <c r="E223" s="200" t="s">
        <v>19</v>
      </c>
      <c r="F223" s="201" t="s">
        <v>4162</v>
      </c>
      <c r="G223" s="199"/>
      <c r="H223" s="202">
        <v>3.5640000000000001</v>
      </c>
      <c r="I223" s="203"/>
      <c r="J223" s="199"/>
      <c r="K223" s="199"/>
      <c r="L223" s="204"/>
      <c r="M223" s="205"/>
      <c r="N223" s="206"/>
      <c r="O223" s="206"/>
      <c r="P223" s="206"/>
      <c r="Q223" s="206"/>
      <c r="R223" s="206"/>
      <c r="S223" s="206"/>
      <c r="T223" s="207"/>
      <c r="AT223" s="208" t="s">
        <v>188</v>
      </c>
      <c r="AU223" s="208" t="s">
        <v>88</v>
      </c>
      <c r="AV223" s="13" t="s">
        <v>88</v>
      </c>
      <c r="AW223" s="13" t="s">
        <v>33</v>
      </c>
      <c r="AX223" s="13" t="s">
        <v>72</v>
      </c>
      <c r="AY223" s="208" t="s">
        <v>169</v>
      </c>
    </row>
    <row r="224" spans="1:65" s="14" customFormat="1" ht="11.25">
      <c r="B224" s="209"/>
      <c r="C224" s="210"/>
      <c r="D224" s="193" t="s">
        <v>188</v>
      </c>
      <c r="E224" s="211" t="s">
        <v>19</v>
      </c>
      <c r="F224" s="212" t="s">
        <v>191</v>
      </c>
      <c r="G224" s="210"/>
      <c r="H224" s="213">
        <v>3.5640000000000001</v>
      </c>
      <c r="I224" s="214"/>
      <c r="J224" s="210"/>
      <c r="K224" s="210"/>
      <c r="L224" s="215"/>
      <c r="M224" s="216"/>
      <c r="N224" s="217"/>
      <c r="O224" s="217"/>
      <c r="P224" s="217"/>
      <c r="Q224" s="217"/>
      <c r="R224" s="217"/>
      <c r="S224" s="217"/>
      <c r="T224" s="218"/>
      <c r="AT224" s="219" t="s">
        <v>188</v>
      </c>
      <c r="AU224" s="219" t="s">
        <v>88</v>
      </c>
      <c r="AV224" s="14" t="s">
        <v>176</v>
      </c>
      <c r="AW224" s="14" t="s">
        <v>33</v>
      </c>
      <c r="AX224" s="14" t="s">
        <v>80</v>
      </c>
      <c r="AY224" s="219" t="s">
        <v>169</v>
      </c>
    </row>
    <row r="225" spans="1:65" s="2" customFormat="1" ht="24.2" customHeight="1">
      <c r="A225" s="36"/>
      <c r="B225" s="37"/>
      <c r="C225" s="180" t="s">
        <v>333</v>
      </c>
      <c r="D225" s="180" t="s">
        <v>171</v>
      </c>
      <c r="E225" s="181" t="s">
        <v>2265</v>
      </c>
      <c r="F225" s="182" t="s">
        <v>2266</v>
      </c>
      <c r="G225" s="183" t="s">
        <v>347</v>
      </c>
      <c r="H225" s="184">
        <v>3.5640000000000001</v>
      </c>
      <c r="I225" s="185"/>
      <c r="J225" s="186">
        <f>ROUND(I225*H225,2)</f>
        <v>0</v>
      </c>
      <c r="K225" s="182" t="s">
        <v>2211</v>
      </c>
      <c r="L225" s="41"/>
      <c r="M225" s="187" t="s">
        <v>19</v>
      </c>
      <c r="N225" s="188" t="s">
        <v>44</v>
      </c>
      <c r="O225" s="66"/>
      <c r="P225" s="189">
        <f>O225*H225</f>
        <v>0</v>
      </c>
      <c r="Q225" s="189">
        <v>0</v>
      </c>
      <c r="R225" s="189">
        <f>Q225*H225</f>
        <v>0</v>
      </c>
      <c r="S225" s="189">
        <v>0</v>
      </c>
      <c r="T225" s="190">
        <f>S225*H225</f>
        <v>0</v>
      </c>
      <c r="U225" s="36"/>
      <c r="V225" s="36"/>
      <c r="W225" s="36"/>
      <c r="X225" s="36"/>
      <c r="Y225" s="36"/>
      <c r="Z225" s="36"/>
      <c r="AA225" s="36"/>
      <c r="AB225" s="36"/>
      <c r="AC225" s="36"/>
      <c r="AD225" s="36"/>
      <c r="AE225" s="36"/>
      <c r="AR225" s="191" t="s">
        <v>176</v>
      </c>
      <c r="AT225" s="191" t="s">
        <v>171</v>
      </c>
      <c r="AU225" s="191" t="s">
        <v>88</v>
      </c>
      <c r="AY225" s="19" t="s">
        <v>169</v>
      </c>
      <c r="BE225" s="192">
        <f>IF(N225="základní",J225,0)</f>
        <v>0</v>
      </c>
      <c r="BF225" s="192">
        <f>IF(N225="snížená",J225,0)</f>
        <v>0</v>
      </c>
      <c r="BG225" s="192">
        <f>IF(N225="zákl. přenesená",J225,0)</f>
        <v>0</v>
      </c>
      <c r="BH225" s="192">
        <f>IF(N225="sníž. přenesená",J225,0)</f>
        <v>0</v>
      </c>
      <c r="BI225" s="192">
        <f>IF(N225="nulová",J225,0)</f>
        <v>0</v>
      </c>
      <c r="BJ225" s="19" t="s">
        <v>88</v>
      </c>
      <c r="BK225" s="192">
        <f>ROUND(I225*H225,2)</f>
        <v>0</v>
      </c>
      <c r="BL225" s="19" t="s">
        <v>176</v>
      </c>
      <c r="BM225" s="191" t="s">
        <v>767</v>
      </c>
    </row>
    <row r="226" spans="1:65" s="2" customFormat="1" ht="19.5">
      <c r="A226" s="36"/>
      <c r="B226" s="37"/>
      <c r="C226" s="38"/>
      <c r="D226" s="193" t="s">
        <v>2212</v>
      </c>
      <c r="E226" s="38"/>
      <c r="F226" s="194" t="s">
        <v>4040</v>
      </c>
      <c r="G226" s="38"/>
      <c r="H226" s="38"/>
      <c r="I226" s="195"/>
      <c r="J226" s="38"/>
      <c r="K226" s="38"/>
      <c r="L226" s="41"/>
      <c r="M226" s="196"/>
      <c r="N226" s="197"/>
      <c r="O226" s="66"/>
      <c r="P226" s="66"/>
      <c r="Q226" s="66"/>
      <c r="R226" s="66"/>
      <c r="S226" s="66"/>
      <c r="T226" s="67"/>
      <c r="U226" s="36"/>
      <c r="V226" s="36"/>
      <c r="W226" s="36"/>
      <c r="X226" s="36"/>
      <c r="Y226" s="36"/>
      <c r="Z226" s="36"/>
      <c r="AA226" s="36"/>
      <c r="AB226" s="36"/>
      <c r="AC226" s="36"/>
      <c r="AD226" s="36"/>
      <c r="AE226" s="36"/>
      <c r="AT226" s="19" t="s">
        <v>2212</v>
      </c>
      <c r="AU226" s="19" t="s">
        <v>88</v>
      </c>
    </row>
    <row r="227" spans="1:65" s="13" customFormat="1" ht="11.25">
      <c r="B227" s="198"/>
      <c r="C227" s="199"/>
      <c r="D227" s="193" t="s">
        <v>188</v>
      </c>
      <c r="E227" s="200" t="s">
        <v>19</v>
      </c>
      <c r="F227" s="201" t="s">
        <v>4162</v>
      </c>
      <c r="G227" s="199"/>
      <c r="H227" s="202">
        <v>3.5640000000000001</v>
      </c>
      <c r="I227" s="203"/>
      <c r="J227" s="199"/>
      <c r="K227" s="199"/>
      <c r="L227" s="204"/>
      <c r="M227" s="205"/>
      <c r="N227" s="206"/>
      <c r="O227" s="206"/>
      <c r="P227" s="206"/>
      <c r="Q227" s="206"/>
      <c r="R227" s="206"/>
      <c r="S227" s="206"/>
      <c r="T227" s="207"/>
      <c r="AT227" s="208" t="s">
        <v>188</v>
      </c>
      <c r="AU227" s="208" t="s">
        <v>88</v>
      </c>
      <c r="AV227" s="13" t="s">
        <v>88</v>
      </c>
      <c r="AW227" s="13" t="s">
        <v>33</v>
      </c>
      <c r="AX227" s="13" t="s">
        <v>72</v>
      </c>
      <c r="AY227" s="208" t="s">
        <v>169</v>
      </c>
    </row>
    <row r="228" spans="1:65" s="14" customFormat="1" ht="11.25">
      <c r="B228" s="209"/>
      <c r="C228" s="210"/>
      <c r="D228" s="193" t="s">
        <v>188</v>
      </c>
      <c r="E228" s="211" t="s">
        <v>19</v>
      </c>
      <c r="F228" s="212" t="s">
        <v>191</v>
      </c>
      <c r="G228" s="210"/>
      <c r="H228" s="213">
        <v>3.5640000000000001</v>
      </c>
      <c r="I228" s="214"/>
      <c r="J228" s="210"/>
      <c r="K228" s="210"/>
      <c r="L228" s="215"/>
      <c r="M228" s="216"/>
      <c r="N228" s="217"/>
      <c r="O228" s="217"/>
      <c r="P228" s="217"/>
      <c r="Q228" s="217"/>
      <c r="R228" s="217"/>
      <c r="S228" s="217"/>
      <c r="T228" s="218"/>
      <c r="AT228" s="219" t="s">
        <v>188</v>
      </c>
      <c r="AU228" s="219" t="s">
        <v>88</v>
      </c>
      <c r="AV228" s="14" t="s">
        <v>176</v>
      </c>
      <c r="AW228" s="14" t="s">
        <v>33</v>
      </c>
      <c r="AX228" s="14" t="s">
        <v>80</v>
      </c>
      <c r="AY228" s="219" t="s">
        <v>169</v>
      </c>
    </row>
    <row r="229" spans="1:65" s="12" customFormat="1" ht="22.9" customHeight="1">
      <c r="B229" s="164"/>
      <c r="C229" s="165"/>
      <c r="D229" s="166" t="s">
        <v>71</v>
      </c>
      <c r="E229" s="178" t="s">
        <v>1119</v>
      </c>
      <c r="F229" s="178" t="s">
        <v>1120</v>
      </c>
      <c r="G229" s="165"/>
      <c r="H229" s="165"/>
      <c r="I229" s="168"/>
      <c r="J229" s="179">
        <f>BK229</f>
        <v>0</v>
      </c>
      <c r="K229" s="165"/>
      <c r="L229" s="170"/>
      <c r="M229" s="171"/>
      <c r="N229" s="172"/>
      <c r="O229" s="172"/>
      <c r="P229" s="173">
        <f>SUM(P230:P233)</f>
        <v>0</v>
      </c>
      <c r="Q229" s="172"/>
      <c r="R229" s="173">
        <f>SUM(R230:R233)</f>
        <v>0</v>
      </c>
      <c r="S229" s="172"/>
      <c r="T229" s="174">
        <f>SUM(T230:T233)</f>
        <v>0</v>
      </c>
      <c r="AR229" s="175" t="s">
        <v>80</v>
      </c>
      <c r="AT229" s="176" t="s">
        <v>71</v>
      </c>
      <c r="AU229" s="176" t="s">
        <v>80</v>
      </c>
      <c r="AY229" s="175" t="s">
        <v>169</v>
      </c>
      <c r="BK229" s="177">
        <f>SUM(BK230:BK233)</f>
        <v>0</v>
      </c>
    </row>
    <row r="230" spans="1:65" s="2" customFormat="1" ht="49.15" customHeight="1">
      <c r="A230" s="36"/>
      <c r="B230" s="37"/>
      <c r="C230" s="180" t="s">
        <v>337</v>
      </c>
      <c r="D230" s="180" t="s">
        <v>171</v>
      </c>
      <c r="E230" s="181" t="s">
        <v>4120</v>
      </c>
      <c r="F230" s="182" t="s">
        <v>4121</v>
      </c>
      <c r="G230" s="183" t="s">
        <v>347</v>
      </c>
      <c r="H230" s="184">
        <v>64.224999999999994</v>
      </c>
      <c r="I230" s="185"/>
      <c r="J230" s="186">
        <f>ROUND(I230*H230,2)</f>
        <v>0</v>
      </c>
      <c r="K230" s="182" t="s">
        <v>2211</v>
      </c>
      <c r="L230" s="41"/>
      <c r="M230" s="187" t="s">
        <v>19</v>
      </c>
      <c r="N230" s="188" t="s">
        <v>44</v>
      </c>
      <c r="O230" s="66"/>
      <c r="P230" s="189">
        <f>O230*H230</f>
        <v>0</v>
      </c>
      <c r="Q230" s="189">
        <v>0</v>
      </c>
      <c r="R230" s="189">
        <f>Q230*H230</f>
        <v>0</v>
      </c>
      <c r="S230" s="189">
        <v>0</v>
      </c>
      <c r="T230" s="190">
        <f>S230*H230</f>
        <v>0</v>
      </c>
      <c r="U230" s="36"/>
      <c r="V230" s="36"/>
      <c r="W230" s="36"/>
      <c r="X230" s="36"/>
      <c r="Y230" s="36"/>
      <c r="Z230" s="36"/>
      <c r="AA230" s="36"/>
      <c r="AB230" s="36"/>
      <c r="AC230" s="36"/>
      <c r="AD230" s="36"/>
      <c r="AE230" s="36"/>
      <c r="AR230" s="191" t="s">
        <v>176</v>
      </c>
      <c r="AT230" s="191" t="s">
        <v>171</v>
      </c>
      <c r="AU230" s="191" t="s">
        <v>88</v>
      </c>
      <c r="AY230" s="19" t="s">
        <v>169</v>
      </c>
      <c r="BE230" s="192">
        <f>IF(N230="základní",J230,0)</f>
        <v>0</v>
      </c>
      <c r="BF230" s="192">
        <f>IF(N230="snížená",J230,0)</f>
        <v>0</v>
      </c>
      <c r="BG230" s="192">
        <f>IF(N230="zákl. přenesená",J230,0)</f>
        <v>0</v>
      </c>
      <c r="BH230" s="192">
        <f>IF(N230="sníž. přenesená",J230,0)</f>
        <v>0</v>
      </c>
      <c r="BI230" s="192">
        <f>IF(N230="nulová",J230,0)</f>
        <v>0</v>
      </c>
      <c r="BJ230" s="19" t="s">
        <v>88</v>
      </c>
      <c r="BK230" s="192">
        <f>ROUND(I230*H230,2)</f>
        <v>0</v>
      </c>
      <c r="BL230" s="19" t="s">
        <v>176</v>
      </c>
      <c r="BM230" s="191" t="s">
        <v>779</v>
      </c>
    </row>
    <row r="231" spans="1:65" s="2" customFormat="1" ht="19.5">
      <c r="A231" s="36"/>
      <c r="B231" s="37"/>
      <c r="C231" s="38"/>
      <c r="D231" s="193" t="s">
        <v>2212</v>
      </c>
      <c r="E231" s="38"/>
      <c r="F231" s="194" t="s">
        <v>4032</v>
      </c>
      <c r="G231" s="38"/>
      <c r="H231" s="38"/>
      <c r="I231" s="195"/>
      <c r="J231" s="38"/>
      <c r="K231" s="38"/>
      <c r="L231" s="41"/>
      <c r="M231" s="196"/>
      <c r="N231" s="197"/>
      <c r="O231" s="66"/>
      <c r="P231" s="66"/>
      <c r="Q231" s="66"/>
      <c r="R231" s="66"/>
      <c r="S231" s="66"/>
      <c r="T231" s="67"/>
      <c r="U231" s="36"/>
      <c r="V231" s="36"/>
      <c r="W231" s="36"/>
      <c r="X231" s="36"/>
      <c r="Y231" s="36"/>
      <c r="Z231" s="36"/>
      <c r="AA231" s="36"/>
      <c r="AB231" s="36"/>
      <c r="AC231" s="36"/>
      <c r="AD231" s="36"/>
      <c r="AE231" s="36"/>
      <c r="AT231" s="19" t="s">
        <v>2212</v>
      </c>
      <c r="AU231" s="19" t="s">
        <v>88</v>
      </c>
    </row>
    <row r="232" spans="1:65" s="13" customFormat="1" ht="11.25">
      <c r="B232" s="198"/>
      <c r="C232" s="199"/>
      <c r="D232" s="193" t="s">
        <v>188</v>
      </c>
      <c r="E232" s="200" t="s">
        <v>19</v>
      </c>
      <c r="F232" s="201" t="s">
        <v>4163</v>
      </c>
      <c r="G232" s="199"/>
      <c r="H232" s="202">
        <v>64.224999999999994</v>
      </c>
      <c r="I232" s="203"/>
      <c r="J232" s="199"/>
      <c r="K232" s="199"/>
      <c r="L232" s="204"/>
      <c r="M232" s="205"/>
      <c r="N232" s="206"/>
      <c r="O232" s="206"/>
      <c r="P232" s="206"/>
      <c r="Q232" s="206"/>
      <c r="R232" s="206"/>
      <c r="S232" s="206"/>
      <c r="T232" s="207"/>
      <c r="AT232" s="208" t="s">
        <v>188</v>
      </c>
      <c r="AU232" s="208" t="s">
        <v>88</v>
      </c>
      <c r="AV232" s="13" t="s">
        <v>88</v>
      </c>
      <c r="AW232" s="13" t="s">
        <v>33</v>
      </c>
      <c r="AX232" s="13" t="s">
        <v>72</v>
      </c>
      <c r="AY232" s="208" t="s">
        <v>169</v>
      </c>
    </row>
    <row r="233" spans="1:65" s="14" customFormat="1" ht="11.25">
      <c r="B233" s="209"/>
      <c r="C233" s="210"/>
      <c r="D233" s="193" t="s">
        <v>188</v>
      </c>
      <c r="E233" s="211" t="s">
        <v>19</v>
      </c>
      <c r="F233" s="212" t="s">
        <v>191</v>
      </c>
      <c r="G233" s="210"/>
      <c r="H233" s="213">
        <v>64.224999999999994</v>
      </c>
      <c r="I233" s="214"/>
      <c r="J233" s="210"/>
      <c r="K233" s="210"/>
      <c r="L233" s="215"/>
      <c r="M233" s="257"/>
      <c r="N233" s="258"/>
      <c r="O233" s="258"/>
      <c r="P233" s="258"/>
      <c r="Q233" s="258"/>
      <c r="R233" s="258"/>
      <c r="S233" s="258"/>
      <c r="T233" s="259"/>
      <c r="AT233" s="219" t="s">
        <v>188</v>
      </c>
      <c r="AU233" s="219" t="s">
        <v>88</v>
      </c>
      <c r="AV233" s="14" t="s">
        <v>176</v>
      </c>
      <c r="AW233" s="14" t="s">
        <v>33</v>
      </c>
      <c r="AX233" s="14" t="s">
        <v>80</v>
      </c>
      <c r="AY233" s="219" t="s">
        <v>169</v>
      </c>
    </row>
    <row r="234" spans="1:65" s="2" customFormat="1" ht="6.95" customHeight="1">
      <c r="A234" s="36"/>
      <c r="B234" s="49"/>
      <c r="C234" s="50"/>
      <c r="D234" s="50"/>
      <c r="E234" s="50"/>
      <c r="F234" s="50"/>
      <c r="G234" s="50"/>
      <c r="H234" s="50"/>
      <c r="I234" s="50"/>
      <c r="J234" s="50"/>
      <c r="K234" s="50"/>
      <c r="L234" s="41"/>
      <c r="M234" s="36"/>
      <c r="O234" s="36"/>
      <c r="P234" s="36"/>
      <c r="Q234" s="36"/>
      <c r="R234" s="36"/>
      <c r="S234" s="36"/>
      <c r="T234" s="36"/>
      <c r="U234" s="36"/>
      <c r="V234" s="36"/>
      <c r="W234" s="36"/>
      <c r="X234" s="36"/>
      <c r="Y234" s="36"/>
      <c r="Z234" s="36"/>
      <c r="AA234" s="36"/>
      <c r="AB234" s="36"/>
      <c r="AC234" s="36"/>
      <c r="AD234" s="36"/>
      <c r="AE234" s="36"/>
    </row>
  </sheetData>
  <sheetProtection algorithmName="SHA-512" hashValue="AfeJ6P6T3azxTnmCsJOcMrSSzYNrFIhuWRZAkzQaNuG7aKJJ3+0QUbHjUPQlGi0uvotYD1Ykb64bSBESIGHdew==" saltValue="CjnrbS+XD+N67hgH5Y7K2Lqr6PqdQ+44v73EM86oJ7XaRaS9KFb7r3S7XfYg301psWFqIIyfxHpxEqjqkLjYtw==" spinCount="100000" sheet="1" objects="1" scenarios="1" formatColumns="0" formatRows="0" autoFilter="0"/>
  <autoFilter ref="C85:K233" xr:uid="{00000000-0009-0000-0000-00000F000000}"/>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BM238"/>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134</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s="2" customFormat="1" ht="12" customHeight="1">
      <c r="A8" s="36"/>
      <c r="B8" s="41"/>
      <c r="C8" s="36"/>
      <c r="D8" s="114" t="s">
        <v>145</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407" t="s">
        <v>4164</v>
      </c>
      <c r="F9" s="408"/>
      <c r="G9" s="408"/>
      <c r="H9" s="408"/>
      <c r="I9" s="36"/>
      <c r="J9" s="36"/>
      <c r="K9" s="36"/>
      <c r="L9" s="115"/>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21</v>
      </c>
      <c r="E12" s="36"/>
      <c r="F12" s="105" t="s">
        <v>22</v>
      </c>
      <c r="G12" s="36"/>
      <c r="H12" s="36"/>
      <c r="I12" s="114" t="s">
        <v>23</v>
      </c>
      <c r="J12" s="116" t="str">
        <f>'Rekapitulace stavby'!AN8</f>
        <v>10. 11. 2020</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09" t="str">
        <f>'Rekapitulace stavby'!E14</f>
        <v>Vyplň údaj</v>
      </c>
      <c r="F18" s="410"/>
      <c r="G18" s="410"/>
      <c r="H18" s="410"/>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19</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4" t="s">
        <v>28</v>
      </c>
      <c r="J21" s="105" t="s">
        <v>19</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411" t="s">
        <v>19</v>
      </c>
      <c r="F27" s="411"/>
      <c r="G27" s="411"/>
      <c r="H27" s="411"/>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ROUND(J86, 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ROUND((SUM(BE86:BE237)),  2)</f>
        <v>0</v>
      </c>
      <c r="G33" s="36"/>
      <c r="H33" s="36"/>
      <c r="I33" s="126">
        <v>0.21</v>
      </c>
      <c r="J33" s="125">
        <f>ROUND(((SUM(BE86:BE237))*I33),  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ROUND((SUM(BF86:BF237)),  2)</f>
        <v>0</v>
      </c>
      <c r="G34" s="36"/>
      <c r="H34" s="36"/>
      <c r="I34" s="126">
        <v>0.15</v>
      </c>
      <c r="J34" s="125">
        <f>ROUND(((SUM(BF86:BF237))*I34),  2)</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45</v>
      </c>
      <c r="F35" s="125">
        <f>ROUND((SUM(BG86:BG237)),  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46</v>
      </c>
      <c r="F36" s="125">
        <f>ROUND((SUM(BH86:BH237)),  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47</v>
      </c>
      <c r="F37" s="125">
        <f>ROUND((SUM(BI86:BI237)),  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2" t="str">
        <f>E7</f>
        <v>Výstavba bytů U Náhonu – Šenov u Nového Jičína</v>
      </c>
      <c r="F48" s="413"/>
      <c r="G48" s="413"/>
      <c r="H48" s="413"/>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145</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65" t="str">
        <f>E9</f>
        <v>SO 06 - PŘÍPOJKA VODY</v>
      </c>
      <c r="F50" s="414"/>
      <c r="G50" s="414"/>
      <c r="H50" s="414"/>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Šenov u Nového Jičína</v>
      </c>
      <c r="G52" s="38"/>
      <c r="H52" s="38"/>
      <c r="I52" s="31" t="s">
        <v>23</v>
      </c>
      <c r="J52" s="61" t="str">
        <f>IF(J12="","",J12)</f>
        <v>10. 11. 2020</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25</v>
      </c>
      <c r="D54" s="38"/>
      <c r="E54" s="38"/>
      <c r="F54" s="29" t="str">
        <f>E15</f>
        <v>Obec Šenov u Nového Jičína</v>
      </c>
      <c r="G54" s="38"/>
      <c r="H54" s="38"/>
      <c r="I54" s="31" t="s">
        <v>31</v>
      </c>
      <c r="J54" s="34" t="str">
        <f>E21</f>
        <v>Ing. Miroslav Havlásek</v>
      </c>
      <c r="K54" s="38"/>
      <c r="L54" s="115"/>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148</v>
      </c>
      <c r="D57" s="139"/>
      <c r="E57" s="139"/>
      <c r="F57" s="139"/>
      <c r="G57" s="139"/>
      <c r="H57" s="139"/>
      <c r="I57" s="139"/>
      <c r="J57" s="140" t="s">
        <v>149</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J86</f>
        <v>0</v>
      </c>
      <c r="K59" s="38"/>
      <c r="L59" s="115"/>
      <c r="S59" s="36"/>
      <c r="T59" s="36"/>
      <c r="U59" s="36"/>
      <c r="V59" s="36"/>
      <c r="W59" s="36"/>
      <c r="X59" s="36"/>
      <c r="Y59" s="36"/>
      <c r="Z59" s="36"/>
      <c r="AA59" s="36"/>
      <c r="AB59" s="36"/>
      <c r="AC59" s="36"/>
      <c r="AD59" s="36"/>
      <c r="AE59" s="36"/>
      <c r="AU59" s="19" t="s">
        <v>150</v>
      </c>
    </row>
    <row r="60" spans="1:47" s="9" customFormat="1" ht="24.95" customHeight="1">
      <c r="B60" s="142"/>
      <c r="C60" s="143"/>
      <c r="D60" s="144" t="s">
        <v>151</v>
      </c>
      <c r="E60" s="145"/>
      <c r="F60" s="145"/>
      <c r="G60" s="145"/>
      <c r="H60" s="145"/>
      <c r="I60" s="145"/>
      <c r="J60" s="146">
        <f>J87</f>
        <v>0</v>
      </c>
      <c r="K60" s="143"/>
      <c r="L60" s="147"/>
    </row>
    <row r="61" spans="1:47" s="10" customFormat="1" ht="19.899999999999999" customHeight="1">
      <c r="B61" s="148"/>
      <c r="C61" s="99"/>
      <c r="D61" s="149" t="s">
        <v>152</v>
      </c>
      <c r="E61" s="150"/>
      <c r="F61" s="150"/>
      <c r="G61" s="150"/>
      <c r="H61" s="150"/>
      <c r="I61" s="150"/>
      <c r="J61" s="151">
        <f>J88</f>
        <v>0</v>
      </c>
      <c r="K61" s="99"/>
      <c r="L61" s="152"/>
    </row>
    <row r="62" spans="1:47" s="10" customFormat="1" ht="19.899999999999999" customHeight="1">
      <c r="B62" s="148"/>
      <c r="C62" s="99"/>
      <c r="D62" s="149" t="s">
        <v>393</v>
      </c>
      <c r="E62" s="150"/>
      <c r="F62" s="150"/>
      <c r="G62" s="150"/>
      <c r="H62" s="150"/>
      <c r="I62" s="150"/>
      <c r="J62" s="151">
        <f>J137</f>
        <v>0</v>
      </c>
      <c r="K62" s="99"/>
      <c r="L62" s="152"/>
    </row>
    <row r="63" spans="1:47" s="10" customFormat="1" ht="19.899999999999999" customHeight="1">
      <c r="B63" s="148"/>
      <c r="C63" s="99"/>
      <c r="D63" s="149" t="s">
        <v>3717</v>
      </c>
      <c r="E63" s="150"/>
      <c r="F63" s="150"/>
      <c r="G63" s="150"/>
      <c r="H63" s="150"/>
      <c r="I63" s="150"/>
      <c r="J63" s="151">
        <f>J142</f>
        <v>0</v>
      </c>
      <c r="K63" s="99"/>
      <c r="L63" s="152"/>
    </row>
    <row r="64" spans="1:47" s="10" customFormat="1" ht="19.899999999999999" customHeight="1">
      <c r="B64" s="148"/>
      <c r="C64" s="99"/>
      <c r="D64" s="149" t="s">
        <v>395</v>
      </c>
      <c r="E64" s="150"/>
      <c r="F64" s="150"/>
      <c r="G64" s="150"/>
      <c r="H64" s="150"/>
      <c r="I64" s="150"/>
      <c r="J64" s="151">
        <f>J203</f>
        <v>0</v>
      </c>
      <c r="K64" s="99"/>
      <c r="L64" s="152"/>
    </row>
    <row r="65" spans="1:31" s="10" customFormat="1" ht="19.899999999999999" customHeight="1">
      <c r="B65" s="148"/>
      <c r="C65" s="99"/>
      <c r="D65" s="149" t="s">
        <v>153</v>
      </c>
      <c r="E65" s="150"/>
      <c r="F65" s="150"/>
      <c r="G65" s="150"/>
      <c r="H65" s="150"/>
      <c r="I65" s="150"/>
      <c r="J65" s="151">
        <f>J220</f>
        <v>0</v>
      </c>
      <c r="K65" s="99"/>
      <c r="L65" s="152"/>
    </row>
    <row r="66" spans="1:31" s="10" customFormat="1" ht="19.899999999999999" customHeight="1">
      <c r="B66" s="148"/>
      <c r="C66" s="99"/>
      <c r="D66" s="149" t="s">
        <v>396</v>
      </c>
      <c r="E66" s="150"/>
      <c r="F66" s="150"/>
      <c r="G66" s="150"/>
      <c r="H66" s="150"/>
      <c r="I66" s="150"/>
      <c r="J66" s="151">
        <f>J233</f>
        <v>0</v>
      </c>
      <c r="K66" s="99"/>
      <c r="L66" s="152"/>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154</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412" t="str">
        <f>E7</f>
        <v>Výstavba bytů U Náhonu – Šenov u Nového Jičína</v>
      </c>
      <c r="F76" s="413"/>
      <c r="G76" s="413"/>
      <c r="H76" s="413"/>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145</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65" t="str">
        <f>E9</f>
        <v>SO 06 - PŘÍPOJKA VODY</v>
      </c>
      <c r="F78" s="414"/>
      <c r="G78" s="414"/>
      <c r="H78" s="414"/>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Šenov u Nového Jičína</v>
      </c>
      <c r="G80" s="38"/>
      <c r="H80" s="38"/>
      <c r="I80" s="31" t="s">
        <v>23</v>
      </c>
      <c r="J80" s="61" t="str">
        <f>IF(J12="","",J12)</f>
        <v>10. 11. 2020</v>
      </c>
      <c r="K80" s="38"/>
      <c r="L80" s="115"/>
      <c r="S80" s="36"/>
      <c r="T80" s="36"/>
      <c r="U80" s="36"/>
      <c r="V80" s="36"/>
      <c r="W80" s="36"/>
      <c r="X80" s="36"/>
      <c r="Y80" s="36"/>
      <c r="Z80" s="36"/>
      <c r="AA80" s="36"/>
      <c r="AB80" s="36"/>
      <c r="AC80" s="36"/>
      <c r="AD80" s="36"/>
      <c r="AE80" s="36"/>
    </row>
    <row r="81" spans="1:65"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65" s="2" customFormat="1" ht="25.7" customHeight="1">
      <c r="A82" s="36"/>
      <c r="B82" s="37"/>
      <c r="C82" s="31" t="s">
        <v>25</v>
      </c>
      <c r="D82" s="38"/>
      <c r="E82" s="38"/>
      <c r="F82" s="29" t="str">
        <f>E15</f>
        <v>Obec Šenov u Nového Jičína</v>
      </c>
      <c r="G82" s="38"/>
      <c r="H82" s="38"/>
      <c r="I82" s="31" t="s">
        <v>31</v>
      </c>
      <c r="J82" s="34" t="str">
        <f>E21</f>
        <v>Ing. Miroslav Havlásek</v>
      </c>
      <c r="K82" s="38"/>
      <c r="L82" s="115"/>
      <c r="S82" s="36"/>
      <c r="T82" s="36"/>
      <c r="U82" s="36"/>
      <c r="V82" s="36"/>
      <c r="W82" s="36"/>
      <c r="X82" s="36"/>
      <c r="Y82" s="36"/>
      <c r="Z82" s="36"/>
      <c r="AA82" s="36"/>
      <c r="AB82" s="36"/>
      <c r="AC82" s="36"/>
      <c r="AD82" s="36"/>
      <c r="AE82" s="36"/>
    </row>
    <row r="83" spans="1:65" s="2" customFormat="1" ht="15.2" customHeight="1">
      <c r="A83" s="36"/>
      <c r="B83" s="37"/>
      <c r="C83" s="31" t="s">
        <v>29</v>
      </c>
      <c r="D83" s="38"/>
      <c r="E83" s="38"/>
      <c r="F83" s="29" t="str">
        <f>IF(E18="","",E18)</f>
        <v>Vyplň údaj</v>
      </c>
      <c r="G83" s="38"/>
      <c r="H83" s="38"/>
      <c r="I83" s="31" t="s">
        <v>34</v>
      </c>
      <c r="J83" s="34" t="str">
        <f>E24</f>
        <v xml:space="preserve"> </v>
      </c>
      <c r="K83" s="38"/>
      <c r="L83" s="115"/>
      <c r="S83" s="36"/>
      <c r="T83" s="36"/>
      <c r="U83" s="36"/>
      <c r="V83" s="36"/>
      <c r="W83" s="36"/>
      <c r="X83" s="36"/>
      <c r="Y83" s="36"/>
      <c r="Z83" s="36"/>
      <c r="AA83" s="36"/>
      <c r="AB83" s="36"/>
      <c r="AC83" s="36"/>
      <c r="AD83" s="36"/>
      <c r="AE83" s="36"/>
    </row>
    <row r="84" spans="1:65" s="2" customFormat="1" ht="10.3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65" s="11" customFormat="1" ht="29.25" customHeight="1">
      <c r="A85" s="153"/>
      <c r="B85" s="154"/>
      <c r="C85" s="155" t="s">
        <v>155</v>
      </c>
      <c r="D85" s="156" t="s">
        <v>57</v>
      </c>
      <c r="E85" s="156" t="s">
        <v>53</v>
      </c>
      <c r="F85" s="156" t="s">
        <v>54</v>
      </c>
      <c r="G85" s="156" t="s">
        <v>156</v>
      </c>
      <c r="H85" s="156" t="s">
        <v>157</v>
      </c>
      <c r="I85" s="156" t="s">
        <v>158</v>
      </c>
      <c r="J85" s="156" t="s">
        <v>149</v>
      </c>
      <c r="K85" s="157" t="s">
        <v>159</v>
      </c>
      <c r="L85" s="158"/>
      <c r="M85" s="70" t="s">
        <v>19</v>
      </c>
      <c r="N85" s="71" t="s">
        <v>42</v>
      </c>
      <c r="O85" s="71" t="s">
        <v>160</v>
      </c>
      <c r="P85" s="71" t="s">
        <v>161</v>
      </c>
      <c r="Q85" s="71" t="s">
        <v>162</v>
      </c>
      <c r="R85" s="71" t="s">
        <v>163</v>
      </c>
      <c r="S85" s="71" t="s">
        <v>164</v>
      </c>
      <c r="T85" s="72" t="s">
        <v>165</v>
      </c>
      <c r="U85" s="153"/>
      <c r="V85" s="153"/>
      <c r="W85" s="153"/>
      <c r="X85" s="153"/>
      <c r="Y85" s="153"/>
      <c r="Z85" s="153"/>
      <c r="AA85" s="153"/>
      <c r="AB85" s="153"/>
      <c r="AC85" s="153"/>
      <c r="AD85" s="153"/>
      <c r="AE85" s="153"/>
    </row>
    <row r="86" spans="1:65" s="2" customFormat="1" ht="22.9" customHeight="1">
      <c r="A86" s="36"/>
      <c r="B86" s="37"/>
      <c r="C86" s="77" t="s">
        <v>166</v>
      </c>
      <c r="D86" s="38"/>
      <c r="E86" s="38"/>
      <c r="F86" s="38"/>
      <c r="G86" s="38"/>
      <c r="H86" s="38"/>
      <c r="I86" s="38"/>
      <c r="J86" s="159">
        <f>BK86</f>
        <v>0</v>
      </c>
      <c r="K86" s="38"/>
      <c r="L86" s="41"/>
      <c r="M86" s="73"/>
      <c r="N86" s="160"/>
      <c r="O86" s="74"/>
      <c r="P86" s="161">
        <f>P87</f>
        <v>0</v>
      </c>
      <c r="Q86" s="74"/>
      <c r="R86" s="161">
        <f>R87</f>
        <v>0</v>
      </c>
      <c r="S86" s="74"/>
      <c r="T86" s="162">
        <f>T87</f>
        <v>0</v>
      </c>
      <c r="U86" s="36"/>
      <c r="V86" s="36"/>
      <c r="W86" s="36"/>
      <c r="X86" s="36"/>
      <c r="Y86" s="36"/>
      <c r="Z86" s="36"/>
      <c r="AA86" s="36"/>
      <c r="AB86" s="36"/>
      <c r="AC86" s="36"/>
      <c r="AD86" s="36"/>
      <c r="AE86" s="36"/>
      <c r="AT86" s="19" t="s">
        <v>71</v>
      </c>
      <c r="AU86" s="19" t="s">
        <v>150</v>
      </c>
      <c r="BK86" s="163">
        <f>BK87</f>
        <v>0</v>
      </c>
    </row>
    <row r="87" spans="1:65" s="12" customFormat="1" ht="25.9" customHeight="1">
      <c r="B87" s="164"/>
      <c r="C87" s="165"/>
      <c r="D87" s="166" t="s">
        <v>71</v>
      </c>
      <c r="E87" s="167" t="s">
        <v>167</v>
      </c>
      <c r="F87" s="167" t="s">
        <v>168</v>
      </c>
      <c r="G87" s="165"/>
      <c r="H87" s="165"/>
      <c r="I87" s="168"/>
      <c r="J87" s="169">
        <f>BK87</f>
        <v>0</v>
      </c>
      <c r="K87" s="165"/>
      <c r="L87" s="170"/>
      <c r="M87" s="171"/>
      <c r="N87" s="172"/>
      <c r="O87" s="172"/>
      <c r="P87" s="173">
        <f>P88+P137+P142+P203+P220+P233</f>
        <v>0</v>
      </c>
      <c r="Q87" s="172"/>
      <c r="R87" s="173">
        <f>R88+R137+R142+R203+R220+R233</f>
        <v>0</v>
      </c>
      <c r="S87" s="172"/>
      <c r="T87" s="174">
        <f>T88+T137+T142+T203+T220+T233</f>
        <v>0</v>
      </c>
      <c r="AR87" s="175" t="s">
        <v>80</v>
      </c>
      <c r="AT87" s="176" t="s">
        <v>71</v>
      </c>
      <c r="AU87" s="176" t="s">
        <v>72</v>
      </c>
      <c r="AY87" s="175" t="s">
        <v>169</v>
      </c>
      <c r="BK87" s="177">
        <f>BK88+BK137+BK142+BK203+BK220+BK233</f>
        <v>0</v>
      </c>
    </row>
    <row r="88" spans="1:65" s="12" customFormat="1" ht="22.9" customHeight="1">
      <c r="B88" s="164"/>
      <c r="C88" s="165"/>
      <c r="D88" s="166" t="s">
        <v>71</v>
      </c>
      <c r="E88" s="178" t="s">
        <v>80</v>
      </c>
      <c r="F88" s="178" t="s">
        <v>170</v>
      </c>
      <c r="G88" s="165"/>
      <c r="H88" s="165"/>
      <c r="I88" s="168"/>
      <c r="J88" s="179">
        <f>BK88</f>
        <v>0</v>
      </c>
      <c r="K88" s="165"/>
      <c r="L88" s="170"/>
      <c r="M88" s="171"/>
      <c r="N88" s="172"/>
      <c r="O88" s="172"/>
      <c r="P88" s="173">
        <f>SUM(P89:P136)</f>
        <v>0</v>
      </c>
      <c r="Q88" s="172"/>
      <c r="R88" s="173">
        <f>SUM(R89:R136)</f>
        <v>0</v>
      </c>
      <c r="S88" s="172"/>
      <c r="T88" s="174">
        <f>SUM(T89:T136)</f>
        <v>0</v>
      </c>
      <c r="AR88" s="175" t="s">
        <v>80</v>
      </c>
      <c r="AT88" s="176" t="s">
        <v>71</v>
      </c>
      <c r="AU88" s="176" t="s">
        <v>80</v>
      </c>
      <c r="AY88" s="175" t="s">
        <v>169</v>
      </c>
      <c r="BK88" s="177">
        <f>SUM(BK89:BK136)</f>
        <v>0</v>
      </c>
    </row>
    <row r="89" spans="1:65" s="2" customFormat="1" ht="49.15" customHeight="1">
      <c r="A89" s="36"/>
      <c r="B89" s="37"/>
      <c r="C89" s="180" t="s">
        <v>80</v>
      </c>
      <c r="D89" s="180" t="s">
        <v>171</v>
      </c>
      <c r="E89" s="181" t="s">
        <v>4034</v>
      </c>
      <c r="F89" s="182" t="s">
        <v>4035</v>
      </c>
      <c r="G89" s="183" t="s">
        <v>230</v>
      </c>
      <c r="H89" s="184">
        <v>133.65</v>
      </c>
      <c r="I89" s="185"/>
      <c r="J89" s="186">
        <f>ROUND(I89*H89,2)</f>
        <v>0</v>
      </c>
      <c r="K89" s="182" t="s">
        <v>2211</v>
      </c>
      <c r="L89" s="41"/>
      <c r="M89" s="187" t="s">
        <v>19</v>
      </c>
      <c r="N89" s="188" t="s">
        <v>44</v>
      </c>
      <c r="O89" s="66"/>
      <c r="P89" s="189">
        <f>O89*H89</f>
        <v>0</v>
      </c>
      <c r="Q89" s="189">
        <v>0</v>
      </c>
      <c r="R89" s="189">
        <f>Q89*H89</f>
        <v>0</v>
      </c>
      <c r="S89" s="189">
        <v>0</v>
      </c>
      <c r="T89" s="190">
        <f>S89*H89</f>
        <v>0</v>
      </c>
      <c r="U89" s="36"/>
      <c r="V89" s="36"/>
      <c r="W89" s="36"/>
      <c r="X89" s="36"/>
      <c r="Y89" s="36"/>
      <c r="Z89" s="36"/>
      <c r="AA89" s="36"/>
      <c r="AB89" s="36"/>
      <c r="AC89" s="36"/>
      <c r="AD89" s="36"/>
      <c r="AE89" s="36"/>
      <c r="AR89" s="191" t="s">
        <v>176</v>
      </c>
      <c r="AT89" s="191" t="s">
        <v>171</v>
      </c>
      <c r="AU89" s="191" t="s">
        <v>88</v>
      </c>
      <c r="AY89" s="19" t="s">
        <v>169</v>
      </c>
      <c r="BE89" s="192">
        <f>IF(N89="základní",J89,0)</f>
        <v>0</v>
      </c>
      <c r="BF89" s="192">
        <f>IF(N89="snížená",J89,0)</f>
        <v>0</v>
      </c>
      <c r="BG89" s="192">
        <f>IF(N89="zákl. přenesená",J89,0)</f>
        <v>0</v>
      </c>
      <c r="BH89" s="192">
        <f>IF(N89="sníž. přenesená",J89,0)</f>
        <v>0</v>
      </c>
      <c r="BI89" s="192">
        <f>IF(N89="nulová",J89,0)</f>
        <v>0</v>
      </c>
      <c r="BJ89" s="19" t="s">
        <v>88</v>
      </c>
      <c r="BK89" s="192">
        <f>ROUND(I89*H89,2)</f>
        <v>0</v>
      </c>
      <c r="BL89" s="19" t="s">
        <v>176</v>
      </c>
      <c r="BM89" s="191" t="s">
        <v>88</v>
      </c>
    </row>
    <row r="90" spans="1:65" s="2" customFormat="1" ht="19.5">
      <c r="A90" s="36"/>
      <c r="B90" s="37"/>
      <c r="C90" s="38"/>
      <c r="D90" s="193" t="s">
        <v>2212</v>
      </c>
      <c r="E90" s="38"/>
      <c r="F90" s="194" t="s">
        <v>4032</v>
      </c>
      <c r="G90" s="38"/>
      <c r="H90" s="38"/>
      <c r="I90" s="195"/>
      <c r="J90" s="38"/>
      <c r="K90" s="38"/>
      <c r="L90" s="41"/>
      <c r="M90" s="196"/>
      <c r="N90" s="197"/>
      <c r="O90" s="66"/>
      <c r="P90" s="66"/>
      <c r="Q90" s="66"/>
      <c r="R90" s="66"/>
      <c r="S90" s="66"/>
      <c r="T90" s="67"/>
      <c r="U90" s="36"/>
      <c r="V90" s="36"/>
      <c r="W90" s="36"/>
      <c r="X90" s="36"/>
      <c r="Y90" s="36"/>
      <c r="Z90" s="36"/>
      <c r="AA90" s="36"/>
      <c r="AB90" s="36"/>
      <c r="AC90" s="36"/>
      <c r="AD90" s="36"/>
      <c r="AE90" s="36"/>
      <c r="AT90" s="19" t="s">
        <v>2212</v>
      </c>
      <c r="AU90" s="19" t="s">
        <v>88</v>
      </c>
    </row>
    <row r="91" spans="1:65" s="13" customFormat="1" ht="11.25">
      <c r="B91" s="198"/>
      <c r="C91" s="199"/>
      <c r="D91" s="193" t="s">
        <v>188</v>
      </c>
      <c r="E91" s="200" t="s">
        <v>19</v>
      </c>
      <c r="F91" s="201" t="s">
        <v>4165</v>
      </c>
      <c r="G91" s="199"/>
      <c r="H91" s="202">
        <v>133.65</v>
      </c>
      <c r="I91" s="203"/>
      <c r="J91" s="199"/>
      <c r="K91" s="199"/>
      <c r="L91" s="204"/>
      <c r="M91" s="205"/>
      <c r="N91" s="206"/>
      <c r="O91" s="206"/>
      <c r="P91" s="206"/>
      <c r="Q91" s="206"/>
      <c r="R91" s="206"/>
      <c r="S91" s="206"/>
      <c r="T91" s="207"/>
      <c r="AT91" s="208" t="s">
        <v>188</v>
      </c>
      <c r="AU91" s="208" t="s">
        <v>88</v>
      </c>
      <c r="AV91" s="13" t="s">
        <v>88</v>
      </c>
      <c r="AW91" s="13" t="s">
        <v>33</v>
      </c>
      <c r="AX91" s="13" t="s">
        <v>72</v>
      </c>
      <c r="AY91" s="208" t="s">
        <v>169</v>
      </c>
    </row>
    <row r="92" spans="1:65" s="14" customFormat="1" ht="11.25">
      <c r="B92" s="209"/>
      <c r="C92" s="210"/>
      <c r="D92" s="193" t="s">
        <v>188</v>
      </c>
      <c r="E92" s="211" t="s">
        <v>19</v>
      </c>
      <c r="F92" s="212" t="s">
        <v>191</v>
      </c>
      <c r="G92" s="210"/>
      <c r="H92" s="213">
        <v>133.65</v>
      </c>
      <c r="I92" s="214"/>
      <c r="J92" s="210"/>
      <c r="K92" s="210"/>
      <c r="L92" s="215"/>
      <c r="M92" s="216"/>
      <c r="N92" s="217"/>
      <c r="O92" s="217"/>
      <c r="P92" s="217"/>
      <c r="Q92" s="217"/>
      <c r="R92" s="217"/>
      <c r="S92" s="217"/>
      <c r="T92" s="218"/>
      <c r="AT92" s="219" t="s">
        <v>188</v>
      </c>
      <c r="AU92" s="219" t="s">
        <v>88</v>
      </c>
      <c r="AV92" s="14" t="s">
        <v>176</v>
      </c>
      <c r="AW92" s="14" t="s">
        <v>33</v>
      </c>
      <c r="AX92" s="14" t="s">
        <v>80</v>
      </c>
      <c r="AY92" s="219" t="s">
        <v>169</v>
      </c>
    </row>
    <row r="93" spans="1:65" s="2" customFormat="1" ht="49.15" customHeight="1">
      <c r="A93" s="36"/>
      <c r="B93" s="37"/>
      <c r="C93" s="180" t="s">
        <v>88</v>
      </c>
      <c r="D93" s="180" t="s">
        <v>171</v>
      </c>
      <c r="E93" s="181" t="s">
        <v>2215</v>
      </c>
      <c r="F93" s="182" t="s">
        <v>2216</v>
      </c>
      <c r="G93" s="183" t="s">
        <v>230</v>
      </c>
      <c r="H93" s="184">
        <v>133.65</v>
      </c>
      <c r="I93" s="185"/>
      <c r="J93" s="186">
        <f>ROUND(I93*H93,2)</f>
        <v>0</v>
      </c>
      <c r="K93" s="182" t="s">
        <v>2211</v>
      </c>
      <c r="L93" s="41"/>
      <c r="M93" s="187" t="s">
        <v>19</v>
      </c>
      <c r="N93" s="188" t="s">
        <v>44</v>
      </c>
      <c r="O93" s="66"/>
      <c r="P93" s="189">
        <f>O93*H93</f>
        <v>0</v>
      </c>
      <c r="Q93" s="189">
        <v>0</v>
      </c>
      <c r="R93" s="189">
        <f>Q93*H93</f>
        <v>0</v>
      </c>
      <c r="S93" s="189">
        <v>0</v>
      </c>
      <c r="T93" s="190">
        <f>S93*H93</f>
        <v>0</v>
      </c>
      <c r="U93" s="36"/>
      <c r="V93" s="36"/>
      <c r="W93" s="36"/>
      <c r="X93" s="36"/>
      <c r="Y93" s="36"/>
      <c r="Z93" s="36"/>
      <c r="AA93" s="36"/>
      <c r="AB93" s="36"/>
      <c r="AC93" s="36"/>
      <c r="AD93" s="36"/>
      <c r="AE93" s="36"/>
      <c r="AR93" s="191" t="s">
        <v>176</v>
      </c>
      <c r="AT93" s="191" t="s">
        <v>171</v>
      </c>
      <c r="AU93" s="191" t="s">
        <v>88</v>
      </c>
      <c r="AY93" s="19" t="s">
        <v>169</v>
      </c>
      <c r="BE93" s="192">
        <f>IF(N93="základní",J93,0)</f>
        <v>0</v>
      </c>
      <c r="BF93" s="192">
        <f>IF(N93="snížená",J93,0)</f>
        <v>0</v>
      </c>
      <c r="BG93" s="192">
        <f>IF(N93="zákl. přenesená",J93,0)</f>
        <v>0</v>
      </c>
      <c r="BH93" s="192">
        <f>IF(N93="sníž. přenesená",J93,0)</f>
        <v>0</v>
      </c>
      <c r="BI93" s="192">
        <f>IF(N93="nulová",J93,0)</f>
        <v>0</v>
      </c>
      <c r="BJ93" s="19" t="s">
        <v>88</v>
      </c>
      <c r="BK93" s="192">
        <f>ROUND(I93*H93,2)</f>
        <v>0</v>
      </c>
      <c r="BL93" s="19" t="s">
        <v>176</v>
      </c>
      <c r="BM93" s="191" t="s">
        <v>176</v>
      </c>
    </row>
    <row r="94" spans="1:65" s="2" customFormat="1" ht="19.5">
      <c r="A94" s="36"/>
      <c r="B94" s="37"/>
      <c r="C94" s="38"/>
      <c r="D94" s="193" t="s">
        <v>2212</v>
      </c>
      <c r="E94" s="38"/>
      <c r="F94" s="194" t="s">
        <v>4032</v>
      </c>
      <c r="G94" s="38"/>
      <c r="H94" s="38"/>
      <c r="I94" s="195"/>
      <c r="J94" s="38"/>
      <c r="K94" s="38"/>
      <c r="L94" s="41"/>
      <c r="M94" s="196"/>
      <c r="N94" s="197"/>
      <c r="O94" s="66"/>
      <c r="P94" s="66"/>
      <c r="Q94" s="66"/>
      <c r="R94" s="66"/>
      <c r="S94" s="66"/>
      <c r="T94" s="67"/>
      <c r="U94" s="36"/>
      <c r="V94" s="36"/>
      <c r="W94" s="36"/>
      <c r="X94" s="36"/>
      <c r="Y94" s="36"/>
      <c r="Z94" s="36"/>
      <c r="AA94" s="36"/>
      <c r="AB94" s="36"/>
      <c r="AC94" s="36"/>
      <c r="AD94" s="36"/>
      <c r="AE94" s="36"/>
      <c r="AT94" s="19" t="s">
        <v>2212</v>
      </c>
      <c r="AU94" s="19" t="s">
        <v>88</v>
      </c>
    </row>
    <row r="95" spans="1:65" s="13" customFormat="1" ht="11.25">
      <c r="B95" s="198"/>
      <c r="C95" s="199"/>
      <c r="D95" s="193" t="s">
        <v>188</v>
      </c>
      <c r="E95" s="200" t="s">
        <v>19</v>
      </c>
      <c r="F95" s="201" t="s">
        <v>4165</v>
      </c>
      <c r="G95" s="199"/>
      <c r="H95" s="202">
        <v>133.65</v>
      </c>
      <c r="I95" s="203"/>
      <c r="J95" s="199"/>
      <c r="K95" s="199"/>
      <c r="L95" s="204"/>
      <c r="M95" s="205"/>
      <c r="N95" s="206"/>
      <c r="O95" s="206"/>
      <c r="P95" s="206"/>
      <c r="Q95" s="206"/>
      <c r="R95" s="206"/>
      <c r="S95" s="206"/>
      <c r="T95" s="207"/>
      <c r="AT95" s="208" t="s">
        <v>188</v>
      </c>
      <c r="AU95" s="208" t="s">
        <v>88</v>
      </c>
      <c r="AV95" s="13" t="s">
        <v>88</v>
      </c>
      <c r="AW95" s="13" t="s">
        <v>33</v>
      </c>
      <c r="AX95" s="13" t="s">
        <v>72</v>
      </c>
      <c r="AY95" s="208" t="s">
        <v>169</v>
      </c>
    </row>
    <row r="96" spans="1:65" s="14" customFormat="1" ht="11.25">
      <c r="B96" s="209"/>
      <c r="C96" s="210"/>
      <c r="D96" s="193" t="s">
        <v>188</v>
      </c>
      <c r="E96" s="211" t="s">
        <v>19</v>
      </c>
      <c r="F96" s="212" t="s">
        <v>191</v>
      </c>
      <c r="G96" s="210"/>
      <c r="H96" s="213">
        <v>133.65</v>
      </c>
      <c r="I96" s="214"/>
      <c r="J96" s="210"/>
      <c r="K96" s="210"/>
      <c r="L96" s="215"/>
      <c r="M96" s="216"/>
      <c r="N96" s="217"/>
      <c r="O96" s="217"/>
      <c r="P96" s="217"/>
      <c r="Q96" s="217"/>
      <c r="R96" s="217"/>
      <c r="S96" s="217"/>
      <c r="T96" s="218"/>
      <c r="AT96" s="219" t="s">
        <v>188</v>
      </c>
      <c r="AU96" s="219" t="s">
        <v>88</v>
      </c>
      <c r="AV96" s="14" t="s">
        <v>176</v>
      </c>
      <c r="AW96" s="14" t="s">
        <v>33</v>
      </c>
      <c r="AX96" s="14" t="s">
        <v>80</v>
      </c>
      <c r="AY96" s="219" t="s">
        <v>169</v>
      </c>
    </row>
    <row r="97" spans="1:65" s="2" customFormat="1" ht="49.15" customHeight="1">
      <c r="A97" s="36"/>
      <c r="B97" s="37"/>
      <c r="C97" s="180" t="s">
        <v>107</v>
      </c>
      <c r="D97" s="180" t="s">
        <v>171</v>
      </c>
      <c r="E97" s="181" t="s">
        <v>4038</v>
      </c>
      <c r="F97" s="182" t="s">
        <v>4039</v>
      </c>
      <c r="G97" s="183" t="s">
        <v>230</v>
      </c>
      <c r="H97" s="184">
        <v>35.64</v>
      </c>
      <c r="I97" s="185"/>
      <c r="J97" s="186">
        <f>ROUND(I97*H97,2)</f>
        <v>0</v>
      </c>
      <c r="K97" s="182" t="s">
        <v>2211</v>
      </c>
      <c r="L97" s="41"/>
      <c r="M97" s="187" t="s">
        <v>19</v>
      </c>
      <c r="N97" s="188" t="s">
        <v>44</v>
      </c>
      <c r="O97" s="66"/>
      <c r="P97" s="189">
        <f>O97*H97</f>
        <v>0</v>
      </c>
      <c r="Q97" s="189">
        <v>0</v>
      </c>
      <c r="R97" s="189">
        <f>Q97*H97</f>
        <v>0</v>
      </c>
      <c r="S97" s="189">
        <v>0</v>
      </c>
      <c r="T97" s="190">
        <f>S97*H97</f>
        <v>0</v>
      </c>
      <c r="U97" s="36"/>
      <c r="V97" s="36"/>
      <c r="W97" s="36"/>
      <c r="X97" s="36"/>
      <c r="Y97" s="36"/>
      <c r="Z97" s="36"/>
      <c r="AA97" s="36"/>
      <c r="AB97" s="36"/>
      <c r="AC97" s="36"/>
      <c r="AD97" s="36"/>
      <c r="AE97" s="36"/>
      <c r="AR97" s="191" t="s">
        <v>176</v>
      </c>
      <c r="AT97" s="191" t="s">
        <v>171</v>
      </c>
      <c r="AU97" s="191" t="s">
        <v>88</v>
      </c>
      <c r="AY97" s="19" t="s">
        <v>169</v>
      </c>
      <c r="BE97" s="192">
        <f>IF(N97="základní",J97,0)</f>
        <v>0</v>
      </c>
      <c r="BF97" s="192">
        <f>IF(N97="snížená",J97,0)</f>
        <v>0</v>
      </c>
      <c r="BG97" s="192">
        <f>IF(N97="zákl. přenesená",J97,0)</f>
        <v>0</v>
      </c>
      <c r="BH97" s="192">
        <f>IF(N97="sníž. přenesená",J97,0)</f>
        <v>0</v>
      </c>
      <c r="BI97" s="192">
        <f>IF(N97="nulová",J97,0)</f>
        <v>0</v>
      </c>
      <c r="BJ97" s="19" t="s">
        <v>88</v>
      </c>
      <c r="BK97" s="192">
        <f>ROUND(I97*H97,2)</f>
        <v>0</v>
      </c>
      <c r="BL97" s="19" t="s">
        <v>176</v>
      </c>
      <c r="BM97" s="191" t="s">
        <v>200</v>
      </c>
    </row>
    <row r="98" spans="1:65" s="2" customFormat="1" ht="19.5">
      <c r="A98" s="36"/>
      <c r="B98" s="37"/>
      <c r="C98" s="38"/>
      <c r="D98" s="193" t="s">
        <v>2212</v>
      </c>
      <c r="E98" s="38"/>
      <c r="F98" s="194" t="s">
        <v>4040</v>
      </c>
      <c r="G98" s="38"/>
      <c r="H98" s="38"/>
      <c r="I98" s="195"/>
      <c r="J98" s="38"/>
      <c r="K98" s="38"/>
      <c r="L98" s="41"/>
      <c r="M98" s="196"/>
      <c r="N98" s="197"/>
      <c r="O98" s="66"/>
      <c r="P98" s="66"/>
      <c r="Q98" s="66"/>
      <c r="R98" s="66"/>
      <c r="S98" s="66"/>
      <c r="T98" s="67"/>
      <c r="U98" s="36"/>
      <c r="V98" s="36"/>
      <c r="W98" s="36"/>
      <c r="X98" s="36"/>
      <c r="Y98" s="36"/>
      <c r="Z98" s="36"/>
      <c r="AA98" s="36"/>
      <c r="AB98" s="36"/>
      <c r="AC98" s="36"/>
      <c r="AD98" s="36"/>
      <c r="AE98" s="36"/>
      <c r="AT98" s="19" t="s">
        <v>2212</v>
      </c>
      <c r="AU98" s="19" t="s">
        <v>88</v>
      </c>
    </row>
    <row r="99" spans="1:65" s="13" customFormat="1" ht="11.25">
      <c r="B99" s="198"/>
      <c r="C99" s="199"/>
      <c r="D99" s="193" t="s">
        <v>188</v>
      </c>
      <c r="E99" s="200" t="s">
        <v>19</v>
      </c>
      <c r="F99" s="201" t="s">
        <v>4166</v>
      </c>
      <c r="G99" s="199"/>
      <c r="H99" s="202">
        <v>35.64</v>
      </c>
      <c r="I99" s="203"/>
      <c r="J99" s="199"/>
      <c r="K99" s="199"/>
      <c r="L99" s="204"/>
      <c r="M99" s="205"/>
      <c r="N99" s="206"/>
      <c r="O99" s="206"/>
      <c r="P99" s="206"/>
      <c r="Q99" s="206"/>
      <c r="R99" s="206"/>
      <c r="S99" s="206"/>
      <c r="T99" s="207"/>
      <c r="AT99" s="208" t="s">
        <v>188</v>
      </c>
      <c r="AU99" s="208" t="s">
        <v>88</v>
      </c>
      <c r="AV99" s="13" t="s">
        <v>88</v>
      </c>
      <c r="AW99" s="13" t="s">
        <v>33</v>
      </c>
      <c r="AX99" s="13" t="s">
        <v>72</v>
      </c>
      <c r="AY99" s="208" t="s">
        <v>169</v>
      </c>
    </row>
    <row r="100" spans="1:65" s="14" customFormat="1" ht="11.25">
      <c r="B100" s="209"/>
      <c r="C100" s="210"/>
      <c r="D100" s="193" t="s">
        <v>188</v>
      </c>
      <c r="E100" s="211" t="s">
        <v>19</v>
      </c>
      <c r="F100" s="212" t="s">
        <v>191</v>
      </c>
      <c r="G100" s="210"/>
      <c r="H100" s="213">
        <v>35.64</v>
      </c>
      <c r="I100" s="214"/>
      <c r="J100" s="210"/>
      <c r="K100" s="210"/>
      <c r="L100" s="215"/>
      <c r="M100" s="216"/>
      <c r="N100" s="217"/>
      <c r="O100" s="217"/>
      <c r="P100" s="217"/>
      <c r="Q100" s="217"/>
      <c r="R100" s="217"/>
      <c r="S100" s="217"/>
      <c r="T100" s="218"/>
      <c r="AT100" s="219" t="s">
        <v>188</v>
      </c>
      <c r="AU100" s="219" t="s">
        <v>88</v>
      </c>
      <c r="AV100" s="14" t="s">
        <v>176</v>
      </c>
      <c r="AW100" s="14" t="s">
        <v>33</v>
      </c>
      <c r="AX100" s="14" t="s">
        <v>80</v>
      </c>
      <c r="AY100" s="219" t="s">
        <v>169</v>
      </c>
    </row>
    <row r="101" spans="1:65" s="2" customFormat="1" ht="62.65" customHeight="1">
      <c r="A101" s="36"/>
      <c r="B101" s="37"/>
      <c r="C101" s="180" t="s">
        <v>176</v>
      </c>
      <c r="D101" s="180" t="s">
        <v>171</v>
      </c>
      <c r="E101" s="181" t="s">
        <v>4041</v>
      </c>
      <c r="F101" s="182" t="s">
        <v>4042</v>
      </c>
      <c r="G101" s="183" t="s">
        <v>230</v>
      </c>
      <c r="H101" s="184">
        <v>35.64</v>
      </c>
      <c r="I101" s="185"/>
      <c r="J101" s="186">
        <f>ROUND(I101*H101,2)</f>
        <v>0</v>
      </c>
      <c r="K101" s="182" t="s">
        <v>2211</v>
      </c>
      <c r="L101" s="41"/>
      <c r="M101" s="187" t="s">
        <v>19</v>
      </c>
      <c r="N101" s="188" t="s">
        <v>44</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176</v>
      </c>
      <c r="AT101" s="191" t="s">
        <v>171</v>
      </c>
      <c r="AU101" s="191" t="s">
        <v>88</v>
      </c>
      <c r="AY101" s="19" t="s">
        <v>169</v>
      </c>
      <c r="BE101" s="192">
        <f>IF(N101="základní",J101,0)</f>
        <v>0</v>
      </c>
      <c r="BF101" s="192">
        <f>IF(N101="snížená",J101,0)</f>
        <v>0</v>
      </c>
      <c r="BG101" s="192">
        <f>IF(N101="zákl. přenesená",J101,0)</f>
        <v>0</v>
      </c>
      <c r="BH101" s="192">
        <f>IF(N101="sníž. přenesená",J101,0)</f>
        <v>0</v>
      </c>
      <c r="BI101" s="192">
        <f>IF(N101="nulová",J101,0)</f>
        <v>0</v>
      </c>
      <c r="BJ101" s="19" t="s">
        <v>88</v>
      </c>
      <c r="BK101" s="192">
        <f>ROUND(I101*H101,2)</f>
        <v>0</v>
      </c>
      <c r="BL101" s="19" t="s">
        <v>176</v>
      </c>
      <c r="BM101" s="191" t="s">
        <v>209</v>
      </c>
    </row>
    <row r="102" spans="1:65" s="2" customFormat="1" ht="19.5">
      <c r="A102" s="36"/>
      <c r="B102" s="37"/>
      <c r="C102" s="38"/>
      <c r="D102" s="193" t="s">
        <v>2212</v>
      </c>
      <c r="E102" s="38"/>
      <c r="F102" s="194" t="s">
        <v>4040</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2212</v>
      </c>
      <c r="AU102" s="19" t="s">
        <v>88</v>
      </c>
    </row>
    <row r="103" spans="1:65" s="13" customFormat="1" ht="11.25">
      <c r="B103" s="198"/>
      <c r="C103" s="199"/>
      <c r="D103" s="193" t="s">
        <v>188</v>
      </c>
      <c r="E103" s="200" t="s">
        <v>19</v>
      </c>
      <c r="F103" s="201" t="s">
        <v>4166</v>
      </c>
      <c r="G103" s="199"/>
      <c r="H103" s="202">
        <v>35.64</v>
      </c>
      <c r="I103" s="203"/>
      <c r="J103" s="199"/>
      <c r="K103" s="199"/>
      <c r="L103" s="204"/>
      <c r="M103" s="205"/>
      <c r="N103" s="206"/>
      <c r="O103" s="206"/>
      <c r="P103" s="206"/>
      <c r="Q103" s="206"/>
      <c r="R103" s="206"/>
      <c r="S103" s="206"/>
      <c r="T103" s="207"/>
      <c r="AT103" s="208" t="s">
        <v>188</v>
      </c>
      <c r="AU103" s="208" t="s">
        <v>88</v>
      </c>
      <c r="AV103" s="13" t="s">
        <v>88</v>
      </c>
      <c r="AW103" s="13" t="s">
        <v>33</v>
      </c>
      <c r="AX103" s="13" t="s">
        <v>72</v>
      </c>
      <c r="AY103" s="208" t="s">
        <v>169</v>
      </c>
    </row>
    <row r="104" spans="1:65" s="14" customFormat="1" ht="11.25">
      <c r="B104" s="209"/>
      <c r="C104" s="210"/>
      <c r="D104" s="193" t="s">
        <v>188</v>
      </c>
      <c r="E104" s="211" t="s">
        <v>19</v>
      </c>
      <c r="F104" s="212" t="s">
        <v>191</v>
      </c>
      <c r="G104" s="210"/>
      <c r="H104" s="213">
        <v>35.64</v>
      </c>
      <c r="I104" s="214"/>
      <c r="J104" s="210"/>
      <c r="K104" s="210"/>
      <c r="L104" s="215"/>
      <c r="M104" s="216"/>
      <c r="N104" s="217"/>
      <c r="O104" s="217"/>
      <c r="P104" s="217"/>
      <c r="Q104" s="217"/>
      <c r="R104" s="217"/>
      <c r="S104" s="217"/>
      <c r="T104" s="218"/>
      <c r="AT104" s="219" t="s">
        <v>188</v>
      </c>
      <c r="AU104" s="219" t="s">
        <v>88</v>
      </c>
      <c r="AV104" s="14" t="s">
        <v>176</v>
      </c>
      <c r="AW104" s="14" t="s">
        <v>33</v>
      </c>
      <c r="AX104" s="14" t="s">
        <v>80</v>
      </c>
      <c r="AY104" s="219" t="s">
        <v>169</v>
      </c>
    </row>
    <row r="105" spans="1:65" s="2" customFormat="1" ht="14.45" customHeight="1">
      <c r="A105" s="36"/>
      <c r="B105" s="37"/>
      <c r="C105" s="180" t="s">
        <v>196</v>
      </c>
      <c r="D105" s="180" t="s">
        <v>171</v>
      </c>
      <c r="E105" s="181" t="s">
        <v>4043</v>
      </c>
      <c r="F105" s="182" t="s">
        <v>4044</v>
      </c>
      <c r="G105" s="183" t="s">
        <v>230</v>
      </c>
      <c r="H105" s="184">
        <v>35.64</v>
      </c>
      <c r="I105" s="185"/>
      <c r="J105" s="186">
        <f>ROUND(I105*H105,2)</f>
        <v>0</v>
      </c>
      <c r="K105" s="182" t="s">
        <v>2211</v>
      </c>
      <c r="L105" s="41"/>
      <c r="M105" s="187" t="s">
        <v>19</v>
      </c>
      <c r="N105" s="188" t="s">
        <v>44</v>
      </c>
      <c r="O105" s="66"/>
      <c r="P105" s="189">
        <f>O105*H105</f>
        <v>0</v>
      </c>
      <c r="Q105" s="189">
        <v>0</v>
      </c>
      <c r="R105" s="189">
        <f>Q105*H105</f>
        <v>0</v>
      </c>
      <c r="S105" s="189">
        <v>0</v>
      </c>
      <c r="T105" s="190">
        <f>S105*H105</f>
        <v>0</v>
      </c>
      <c r="U105" s="36"/>
      <c r="V105" s="36"/>
      <c r="W105" s="36"/>
      <c r="X105" s="36"/>
      <c r="Y105" s="36"/>
      <c r="Z105" s="36"/>
      <c r="AA105" s="36"/>
      <c r="AB105" s="36"/>
      <c r="AC105" s="36"/>
      <c r="AD105" s="36"/>
      <c r="AE105" s="36"/>
      <c r="AR105" s="191" t="s">
        <v>176</v>
      </c>
      <c r="AT105" s="191" t="s">
        <v>171</v>
      </c>
      <c r="AU105" s="191" t="s">
        <v>88</v>
      </c>
      <c r="AY105" s="19" t="s">
        <v>169</v>
      </c>
      <c r="BE105" s="192">
        <f>IF(N105="základní",J105,0)</f>
        <v>0</v>
      </c>
      <c r="BF105" s="192">
        <f>IF(N105="snížená",J105,0)</f>
        <v>0</v>
      </c>
      <c r="BG105" s="192">
        <f>IF(N105="zákl. přenesená",J105,0)</f>
        <v>0</v>
      </c>
      <c r="BH105" s="192">
        <f>IF(N105="sníž. přenesená",J105,0)</f>
        <v>0</v>
      </c>
      <c r="BI105" s="192">
        <f>IF(N105="nulová",J105,0)</f>
        <v>0</v>
      </c>
      <c r="BJ105" s="19" t="s">
        <v>88</v>
      </c>
      <c r="BK105" s="192">
        <f>ROUND(I105*H105,2)</f>
        <v>0</v>
      </c>
      <c r="BL105" s="19" t="s">
        <v>176</v>
      </c>
      <c r="BM105" s="191" t="s">
        <v>218</v>
      </c>
    </row>
    <row r="106" spans="1:65" s="2" customFormat="1" ht="19.5">
      <c r="A106" s="36"/>
      <c r="B106" s="37"/>
      <c r="C106" s="38"/>
      <c r="D106" s="193" t="s">
        <v>2212</v>
      </c>
      <c r="E106" s="38"/>
      <c r="F106" s="194" t="s">
        <v>4040</v>
      </c>
      <c r="G106" s="38"/>
      <c r="H106" s="38"/>
      <c r="I106" s="195"/>
      <c r="J106" s="38"/>
      <c r="K106" s="38"/>
      <c r="L106" s="41"/>
      <c r="M106" s="196"/>
      <c r="N106" s="197"/>
      <c r="O106" s="66"/>
      <c r="P106" s="66"/>
      <c r="Q106" s="66"/>
      <c r="R106" s="66"/>
      <c r="S106" s="66"/>
      <c r="T106" s="67"/>
      <c r="U106" s="36"/>
      <c r="V106" s="36"/>
      <c r="W106" s="36"/>
      <c r="X106" s="36"/>
      <c r="Y106" s="36"/>
      <c r="Z106" s="36"/>
      <c r="AA106" s="36"/>
      <c r="AB106" s="36"/>
      <c r="AC106" s="36"/>
      <c r="AD106" s="36"/>
      <c r="AE106" s="36"/>
      <c r="AT106" s="19" t="s">
        <v>2212</v>
      </c>
      <c r="AU106" s="19" t="s">
        <v>88</v>
      </c>
    </row>
    <row r="107" spans="1:65" s="13" customFormat="1" ht="11.25">
      <c r="B107" s="198"/>
      <c r="C107" s="199"/>
      <c r="D107" s="193" t="s">
        <v>188</v>
      </c>
      <c r="E107" s="200" t="s">
        <v>19</v>
      </c>
      <c r="F107" s="201" t="s">
        <v>4166</v>
      </c>
      <c r="G107" s="199"/>
      <c r="H107" s="202">
        <v>35.64</v>
      </c>
      <c r="I107" s="203"/>
      <c r="J107" s="199"/>
      <c r="K107" s="199"/>
      <c r="L107" s="204"/>
      <c r="M107" s="205"/>
      <c r="N107" s="206"/>
      <c r="O107" s="206"/>
      <c r="P107" s="206"/>
      <c r="Q107" s="206"/>
      <c r="R107" s="206"/>
      <c r="S107" s="206"/>
      <c r="T107" s="207"/>
      <c r="AT107" s="208" t="s">
        <v>188</v>
      </c>
      <c r="AU107" s="208" t="s">
        <v>88</v>
      </c>
      <c r="AV107" s="13" t="s">
        <v>88</v>
      </c>
      <c r="AW107" s="13" t="s">
        <v>33</v>
      </c>
      <c r="AX107" s="13" t="s">
        <v>72</v>
      </c>
      <c r="AY107" s="208" t="s">
        <v>169</v>
      </c>
    </row>
    <row r="108" spans="1:65" s="14" customFormat="1" ht="11.25">
      <c r="B108" s="209"/>
      <c r="C108" s="210"/>
      <c r="D108" s="193" t="s">
        <v>188</v>
      </c>
      <c r="E108" s="211" t="s">
        <v>19</v>
      </c>
      <c r="F108" s="212" t="s">
        <v>191</v>
      </c>
      <c r="G108" s="210"/>
      <c r="H108" s="213">
        <v>35.64</v>
      </c>
      <c r="I108" s="214"/>
      <c r="J108" s="210"/>
      <c r="K108" s="210"/>
      <c r="L108" s="215"/>
      <c r="M108" s="216"/>
      <c r="N108" s="217"/>
      <c r="O108" s="217"/>
      <c r="P108" s="217"/>
      <c r="Q108" s="217"/>
      <c r="R108" s="217"/>
      <c r="S108" s="217"/>
      <c r="T108" s="218"/>
      <c r="AT108" s="219" t="s">
        <v>188</v>
      </c>
      <c r="AU108" s="219" t="s">
        <v>88</v>
      </c>
      <c r="AV108" s="14" t="s">
        <v>176</v>
      </c>
      <c r="AW108" s="14" t="s">
        <v>33</v>
      </c>
      <c r="AX108" s="14" t="s">
        <v>80</v>
      </c>
      <c r="AY108" s="219" t="s">
        <v>169</v>
      </c>
    </row>
    <row r="109" spans="1:65" s="2" customFormat="1" ht="24.2" customHeight="1">
      <c r="A109" s="36"/>
      <c r="B109" s="37"/>
      <c r="C109" s="180" t="s">
        <v>200</v>
      </c>
      <c r="D109" s="180" t="s">
        <v>171</v>
      </c>
      <c r="E109" s="181" t="s">
        <v>4046</v>
      </c>
      <c r="F109" s="182" t="s">
        <v>4047</v>
      </c>
      <c r="G109" s="183" t="s">
        <v>347</v>
      </c>
      <c r="H109" s="184">
        <v>35.64</v>
      </c>
      <c r="I109" s="185"/>
      <c r="J109" s="186">
        <f>ROUND(I109*H109,2)</f>
        <v>0</v>
      </c>
      <c r="K109" s="182" t="s">
        <v>2211</v>
      </c>
      <c r="L109" s="41"/>
      <c r="M109" s="187" t="s">
        <v>19</v>
      </c>
      <c r="N109" s="188" t="s">
        <v>44</v>
      </c>
      <c r="O109" s="66"/>
      <c r="P109" s="189">
        <f>O109*H109</f>
        <v>0</v>
      </c>
      <c r="Q109" s="189">
        <v>0</v>
      </c>
      <c r="R109" s="189">
        <f>Q109*H109</f>
        <v>0</v>
      </c>
      <c r="S109" s="189">
        <v>0</v>
      </c>
      <c r="T109" s="190">
        <f>S109*H109</f>
        <v>0</v>
      </c>
      <c r="U109" s="36"/>
      <c r="V109" s="36"/>
      <c r="W109" s="36"/>
      <c r="X109" s="36"/>
      <c r="Y109" s="36"/>
      <c r="Z109" s="36"/>
      <c r="AA109" s="36"/>
      <c r="AB109" s="36"/>
      <c r="AC109" s="36"/>
      <c r="AD109" s="36"/>
      <c r="AE109" s="36"/>
      <c r="AR109" s="191" t="s">
        <v>176</v>
      </c>
      <c r="AT109" s="191" t="s">
        <v>171</v>
      </c>
      <c r="AU109" s="191" t="s">
        <v>88</v>
      </c>
      <c r="AY109" s="19" t="s">
        <v>169</v>
      </c>
      <c r="BE109" s="192">
        <f>IF(N109="základní",J109,0)</f>
        <v>0</v>
      </c>
      <c r="BF109" s="192">
        <f>IF(N109="snížená",J109,0)</f>
        <v>0</v>
      </c>
      <c r="BG109" s="192">
        <f>IF(N109="zákl. přenesená",J109,0)</f>
        <v>0</v>
      </c>
      <c r="BH109" s="192">
        <f>IF(N109="sníž. přenesená",J109,0)</f>
        <v>0</v>
      </c>
      <c r="BI109" s="192">
        <f>IF(N109="nulová",J109,0)</f>
        <v>0</v>
      </c>
      <c r="BJ109" s="19" t="s">
        <v>88</v>
      </c>
      <c r="BK109" s="192">
        <f>ROUND(I109*H109,2)</f>
        <v>0</v>
      </c>
      <c r="BL109" s="19" t="s">
        <v>176</v>
      </c>
      <c r="BM109" s="191" t="s">
        <v>227</v>
      </c>
    </row>
    <row r="110" spans="1:65" s="2" customFormat="1" ht="19.5">
      <c r="A110" s="36"/>
      <c r="B110" s="37"/>
      <c r="C110" s="38"/>
      <c r="D110" s="193" t="s">
        <v>2212</v>
      </c>
      <c r="E110" s="38"/>
      <c r="F110" s="194" t="s">
        <v>4040</v>
      </c>
      <c r="G110" s="38"/>
      <c r="H110" s="38"/>
      <c r="I110" s="195"/>
      <c r="J110" s="38"/>
      <c r="K110" s="38"/>
      <c r="L110" s="41"/>
      <c r="M110" s="196"/>
      <c r="N110" s="197"/>
      <c r="O110" s="66"/>
      <c r="P110" s="66"/>
      <c r="Q110" s="66"/>
      <c r="R110" s="66"/>
      <c r="S110" s="66"/>
      <c r="T110" s="67"/>
      <c r="U110" s="36"/>
      <c r="V110" s="36"/>
      <c r="W110" s="36"/>
      <c r="X110" s="36"/>
      <c r="Y110" s="36"/>
      <c r="Z110" s="36"/>
      <c r="AA110" s="36"/>
      <c r="AB110" s="36"/>
      <c r="AC110" s="36"/>
      <c r="AD110" s="36"/>
      <c r="AE110" s="36"/>
      <c r="AT110" s="19" t="s">
        <v>2212</v>
      </c>
      <c r="AU110" s="19" t="s">
        <v>88</v>
      </c>
    </row>
    <row r="111" spans="1:65" s="13" customFormat="1" ht="11.25">
      <c r="B111" s="198"/>
      <c r="C111" s="199"/>
      <c r="D111" s="193" t="s">
        <v>188</v>
      </c>
      <c r="E111" s="200" t="s">
        <v>19</v>
      </c>
      <c r="F111" s="201" t="s">
        <v>4166</v>
      </c>
      <c r="G111" s="199"/>
      <c r="H111" s="202">
        <v>35.64</v>
      </c>
      <c r="I111" s="203"/>
      <c r="J111" s="199"/>
      <c r="K111" s="199"/>
      <c r="L111" s="204"/>
      <c r="M111" s="205"/>
      <c r="N111" s="206"/>
      <c r="O111" s="206"/>
      <c r="P111" s="206"/>
      <c r="Q111" s="206"/>
      <c r="R111" s="206"/>
      <c r="S111" s="206"/>
      <c r="T111" s="207"/>
      <c r="AT111" s="208" t="s">
        <v>188</v>
      </c>
      <c r="AU111" s="208" t="s">
        <v>88</v>
      </c>
      <c r="AV111" s="13" t="s">
        <v>88</v>
      </c>
      <c r="AW111" s="13" t="s">
        <v>33</v>
      </c>
      <c r="AX111" s="13" t="s">
        <v>72</v>
      </c>
      <c r="AY111" s="208" t="s">
        <v>169</v>
      </c>
    </row>
    <row r="112" spans="1:65" s="14" customFormat="1" ht="11.25">
      <c r="B112" s="209"/>
      <c r="C112" s="210"/>
      <c r="D112" s="193" t="s">
        <v>188</v>
      </c>
      <c r="E112" s="211" t="s">
        <v>19</v>
      </c>
      <c r="F112" s="212" t="s">
        <v>191</v>
      </c>
      <c r="G112" s="210"/>
      <c r="H112" s="213">
        <v>35.64</v>
      </c>
      <c r="I112" s="214"/>
      <c r="J112" s="210"/>
      <c r="K112" s="210"/>
      <c r="L112" s="215"/>
      <c r="M112" s="216"/>
      <c r="N112" s="217"/>
      <c r="O112" s="217"/>
      <c r="P112" s="217"/>
      <c r="Q112" s="217"/>
      <c r="R112" s="217"/>
      <c r="S112" s="217"/>
      <c r="T112" s="218"/>
      <c r="AT112" s="219" t="s">
        <v>188</v>
      </c>
      <c r="AU112" s="219" t="s">
        <v>88</v>
      </c>
      <c r="AV112" s="14" t="s">
        <v>176</v>
      </c>
      <c r="AW112" s="14" t="s">
        <v>33</v>
      </c>
      <c r="AX112" s="14" t="s">
        <v>80</v>
      </c>
      <c r="AY112" s="219" t="s">
        <v>169</v>
      </c>
    </row>
    <row r="113" spans="1:65" s="2" customFormat="1" ht="37.9" customHeight="1">
      <c r="A113" s="36"/>
      <c r="B113" s="37"/>
      <c r="C113" s="180" t="s">
        <v>205</v>
      </c>
      <c r="D113" s="180" t="s">
        <v>171</v>
      </c>
      <c r="E113" s="181" t="s">
        <v>4049</v>
      </c>
      <c r="F113" s="182" t="s">
        <v>4050</v>
      </c>
      <c r="G113" s="183" t="s">
        <v>230</v>
      </c>
      <c r="H113" s="184">
        <v>133.65</v>
      </c>
      <c r="I113" s="185"/>
      <c r="J113" s="186">
        <f>ROUND(I113*H113,2)</f>
        <v>0</v>
      </c>
      <c r="K113" s="182" t="s">
        <v>2211</v>
      </c>
      <c r="L113" s="41"/>
      <c r="M113" s="187" t="s">
        <v>19</v>
      </c>
      <c r="N113" s="188" t="s">
        <v>44</v>
      </c>
      <c r="O113" s="66"/>
      <c r="P113" s="189">
        <f>O113*H113</f>
        <v>0</v>
      </c>
      <c r="Q113" s="189">
        <v>0</v>
      </c>
      <c r="R113" s="189">
        <f>Q113*H113</f>
        <v>0</v>
      </c>
      <c r="S113" s="189">
        <v>0</v>
      </c>
      <c r="T113" s="190">
        <f>S113*H113</f>
        <v>0</v>
      </c>
      <c r="U113" s="36"/>
      <c r="V113" s="36"/>
      <c r="W113" s="36"/>
      <c r="X113" s="36"/>
      <c r="Y113" s="36"/>
      <c r="Z113" s="36"/>
      <c r="AA113" s="36"/>
      <c r="AB113" s="36"/>
      <c r="AC113" s="36"/>
      <c r="AD113" s="36"/>
      <c r="AE113" s="36"/>
      <c r="AR113" s="191" t="s">
        <v>176</v>
      </c>
      <c r="AT113" s="191" t="s">
        <v>171</v>
      </c>
      <c r="AU113" s="191" t="s">
        <v>88</v>
      </c>
      <c r="AY113" s="19" t="s">
        <v>169</v>
      </c>
      <c r="BE113" s="192">
        <f>IF(N113="základní",J113,0)</f>
        <v>0</v>
      </c>
      <c r="BF113" s="192">
        <f>IF(N113="snížená",J113,0)</f>
        <v>0</v>
      </c>
      <c r="BG113" s="192">
        <f>IF(N113="zákl. přenesená",J113,0)</f>
        <v>0</v>
      </c>
      <c r="BH113" s="192">
        <f>IF(N113="sníž. přenesená",J113,0)</f>
        <v>0</v>
      </c>
      <c r="BI113" s="192">
        <f>IF(N113="nulová",J113,0)</f>
        <v>0</v>
      </c>
      <c r="BJ113" s="19" t="s">
        <v>88</v>
      </c>
      <c r="BK113" s="192">
        <f>ROUND(I113*H113,2)</f>
        <v>0</v>
      </c>
      <c r="BL113" s="19" t="s">
        <v>176</v>
      </c>
      <c r="BM113" s="191" t="s">
        <v>242</v>
      </c>
    </row>
    <row r="114" spans="1:65" s="2" customFormat="1" ht="19.5">
      <c r="A114" s="36"/>
      <c r="B114" s="37"/>
      <c r="C114" s="38"/>
      <c r="D114" s="193" t="s">
        <v>2212</v>
      </c>
      <c r="E114" s="38"/>
      <c r="F114" s="194" t="s">
        <v>4032</v>
      </c>
      <c r="G114" s="38"/>
      <c r="H114" s="38"/>
      <c r="I114" s="195"/>
      <c r="J114" s="38"/>
      <c r="K114" s="38"/>
      <c r="L114" s="41"/>
      <c r="M114" s="196"/>
      <c r="N114" s="197"/>
      <c r="O114" s="66"/>
      <c r="P114" s="66"/>
      <c r="Q114" s="66"/>
      <c r="R114" s="66"/>
      <c r="S114" s="66"/>
      <c r="T114" s="67"/>
      <c r="U114" s="36"/>
      <c r="V114" s="36"/>
      <c r="W114" s="36"/>
      <c r="X114" s="36"/>
      <c r="Y114" s="36"/>
      <c r="Z114" s="36"/>
      <c r="AA114" s="36"/>
      <c r="AB114" s="36"/>
      <c r="AC114" s="36"/>
      <c r="AD114" s="36"/>
      <c r="AE114" s="36"/>
      <c r="AT114" s="19" t="s">
        <v>2212</v>
      </c>
      <c r="AU114" s="19" t="s">
        <v>88</v>
      </c>
    </row>
    <row r="115" spans="1:65" s="13" customFormat="1" ht="11.25">
      <c r="B115" s="198"/>
      <c r="C115" s="199"/>
      <c r="D115" s="193" t="s">
        <v>188</v>
      </c>
      <c r="E115" s="200" t="s">
        <v>19</v>
      </c>
      <c r="F115" s="201" t="s">
        <v>4165</v>
      </c>
      <c r="G115" s="199"/>
      <c r="H115" s="202">
        <v>133.65</v>
      </c>
      <c r="I115" s="203"/>
      <c r="J115" s="199"/>
      <c r="K115" s="199"/>
      <c r="L115" s="204"/>
      <c r="M115" s="205"/>
      <c r="N115" s="206"/>
      <c r="O115" s="206"/>
      <c r="P115" s="206"/>
      <c r="Q115" s="206"/>
      <c r="R115" s="206"/>
      <c r="S115" s="206"/>
      <c r="T115" s="207"/>
      <c r="AT115" s="208" t="s">
        <v>188</v>
      </c>
      <c r="AU115" s="208" t="s">
        <v>88</v>
      </c>
      <c r="AV115" s="13" t="s">
        <v>88</v>
      </c>
      <c r="AW115" s="13" t="s">
        <v>33</v>
      </c>
      <c r="AX115" s="13" t="s">
        <v>72</v>
      </c>
      <c r="AY115" s="208" t="s">
        <v>169</v>
      </c>
    </row>
    <row r="116" spans="1:65" s="14" customFormat="1" ht="11.25">
      <c r="B116" s="209"/>
      <c r="C116" s="210"/>
      <c r="D116" s="193" t="s">
        <v>188</v>
      </c>
      <c r="E116" s="211" t="s">
        <v>19</v>
      </c>
      <c r="F116" s="212" t="s">
        <v>191</v>
      </c>
      <c r="G116" s="210"/>
      <c r="H116" s="213">
        <v>133.65</v>
      </c>
      <c r="I116" s="214"/>
      <c r="J116" s="210"/>
      <c r="K116" s="210"/>
      <c r="L116" s="215"/>
      <c r="M116" s="216"/>
      <c r="N116" s="217"/>
      <c r="O116" s="217"/>
      <c r="P116" s="217"/>
      <c r="Q116" s="217"/>
      <c r="R116" s="217"/>
      <c r="S116" s="217"/>
      <c r="T116" s="218"/>
      <c r="AT116" s="219" t="s">
        <v>188</v>
      </c>
      <c r="AU116" s="219" t="s">
        <v>88</v>
      </c>
      <c r="AV116" s="14" t="s">
        <v>176</v>
      </c>
      <c r="AW116" s="14" t="s">
        <v>33</v>
      </c>
      <c r="AX116" s="14" t="s">
        <v>80</v>
      </c>
      <c r="AY116" s="219" t="s">
        <v>169</v>
      </c>
    </row>
    <row r="117" spans="1:65" s="2" customFormat="1" ht="37.9" customHeight="1">
      <c r="A117" s="36"/>
      <c r="B117" s="37"/>
      <c r="C117" s="180" t="s">
        <v>209</v>
      </c>
      <c r="D117" s="180" t="s">
        <v>171</v>
      </c>
      <c r="E117" s="181" t="s">
        <v>2219</v>
      </c>
      <c r="F117" s="182" t="s">
        <v>2220</v>
      </c>
      <c r="G117" s="183" t="s">
        <v>230</v>
      </c>
      <c r="H117" s="184">
        <v>98.01</v>
      </c>
      <c r="I117" s="185"/>
      <c r="J117" s="186">
        <f>ROUND(I117*H117,2)</f>
        <v>0</v>
      </c>
      <c r="K117" s="182" t="s">
        <v>2211</v>
      </c>
      <c r="L117" s="41"/>
      <c r="M117" s="187" t="s">
        <v>19</v>
      </c>
      <c r="N117" s="188" t="s">
        <v>44</v>
      </c>
      <c r="O117" s="66"/>
      <c r="P117" s="189">
        <f>O117*H117</f>
        <v>0</v>
      </c>
      <c r="Q117" s="189">
        <v>0</v>
      </c>
      <c r="R117" s="189">
        <f>Q117*H117</f>
        <v>0</v>
      </c>
      <c r="S117" s="189">
        <v>0</v>
      </c>
      <c r="T117" s="190">
        <f>S117*H117</f>
        <v>0</v>
      </c>
      <c r="U117" s="36"/>
      <c r="V117" s="36"/>
      <c r="W117" s="36"/>
      <c r="X117" s="36"/>
      <c r="Y117" s="36"/>
      <c r="Z117" s="36"/>
      <c r="AA117" s="36"/>
      <c r="AB117" s="36"/>
      <c r="AC117" s="36"/>
      <c r="AD117" s="36"/>
      <c r="AE117" s="36"/>
      <c r="AR117" s="191" t="s">
        <v>176</v>
      </c>
      <c r="AT117" s="191" t="s">
        <v>171</v>
      </c>
      <c r="AU117" s="191" t="s">
        <v>88</v>
      </c>
      <c r="AY117" s="19" t="s">
        <v>169</v>
      </c>
      <c r="BE117" s="192">
        <f>IF(N117="základní",J117,0)</f>
        <v>0</v>
      </c>
      <c r="BF117" s="192">
        <f>IF(N117="snížená",J117,0)</f>
        <v>0</v>
      </c>
      <c r="BG117" s="192">
        <f>IF(N117="zákl. přenesená",J117,0)</f>
        <v>0</v>
      </c>
      <c r="BH117" s="192">
        <f>IF(N117="sníž. přenesená",J117,0)</f>
        <v>0</v>
      </c>
      <c r="BI117" s="192">
        <f>IF(N117="nulová",J117,0)</f>
        <v>0</v>
      </c>
      <c r="BJ117" s="19" t="s">
        <v>88</v>
      </c>
      <c r="BK117" s="192">
        <f>ROUND(I117*H117,2)</f>
        <v>0</v>
      </c>
      <c r="BL117" s="19" t="s">
        <v>176</v>
      </c>
      <c r="BM117" s="191" t="s">
        <v>250</v>
      </c>
    </row>
    <row r="118" spans="1:65" s="2" customFormat="1" ht="19.5">
      <c r="A118" s="36"/>
      <c r="B118" s="37"/>
      <c r="C118" s="38"/>
      <c r="D118" s="193" t="s">
        <v>2212</v>
      </c>
      <c r="E118" s="38"/>
      <c r="F118" s="194" t="s">
        <v>4032</v>
      </c>
      <c r="G118" s="38"/>
      <c r="H118" s="38"/>
      <c r="I118" s="195"/>
      <c r="J118" s="38"/>
      <c r="K118" s="38"/>
      <c r="L118" s="41"/>
      <c r="M118" s="196"/>
      <c r="N118" s="197"/>
      <c r="O118" s="66"/>
      <c r="P118" s="66"/>
      <c r="Q118" s="66"/>
      <c r="R118" s="66"/>
      <c r="S118" s="66"/>
      <c r="T118" s="67"/>
      <c r="U118" s="36"/>
      <c r="V118" s="36"/>
      <c r="W118" s="36"/>
      <c r="X118" s="36"/>
      <c r="Y118" s="36"/>
      <c r="Z118" s="36"/>
      <c r="AA118" s="36"/>
      <c r="AB118" s="36"/>
      <c r="AC118" s="36"/>
      <c r="AD118" s="36"/>
      <c r="AE118" s="36"/>
      <c r="AT118" s="19" t="s">
        <v>2212</v>
      </c>
      <c r="AU118" s="19" t="s">
        <v>88</v>
      </c>
    </row>
    <row r="119" spans="1:65" s="13" customFormat="1" ht="11.25">
      <c r="B119" s="198"/>
      <c r="C119" s="199"/>
      <c r="D119" s="193" t="s">
        <v>188</v>
      </c>
      <c r="E119" s="200" t="s">
        <v>19</v>
      </c>
      <c r="F119" s="201" t="s">
        <v>4167</v>
      </c>
      <c r="G119" s="199"/>
      <c r="H119" s="202">
        <v>98.01</v>
      </c>
      <c r="I119" s="203"/>
      <c r="J119" s="199"/>
      <c r="K119" s="199"/>
      <c r="L119" s="204"/>
      <c r="M119" s="205"/>
      <c r="N119" s="206"/>
      <c r="O119" s="206"/>
      <c r="P119" s="206"/>
      <c r="Q119" s="206"/>
      <c r="R119" s="206"/>
      <c r="S119" s="206"/>
      <c r="T119" s="207"/>
      <c r="AT119" s="208" t="s">
        <v>188</v>
      </c>
      <c r="AU119" s="208" t="s">
        <v>88</v>
      </c>
      <c r="AV119" s="13" t="s">
        <v>88</v>
      </c>
      <c r="AW119" s="13" t="s">
        <v>33</v>
      </c>
      <c r="AX119" s="13" t="s">
        <v>72</v>
      </c>
      <c r="AY119" s="208" t="s">
        <v>169</v>
      </c>
    </row>
    <row r="120" spans="1:65" s="14" customFormat="1" ht="11.25">
      <c r="B120" s="209"/>
      <c r="C120" s="210"/>
      <c r="D120" s="193" t="s">
        <v>188</v>
      </c>
      <c r="E120" s="211" t="s">
        <v>19</v>
      </c>
      <c r="F120" s="212" t="s">
        <v>191</v>
      </c>
      <c r="G120" s="210"/>
      <c r="H120" s="213">
        <v>98.01</v>
      </c>
      <c r="I120" s="214"/>
      <c r="J120" s="210"/>
      <c r="K120" s="210"/>
      <c r="L120" s="215"/>
      <c r="M120" s="216"/>
      <c r="N120" s="217"/>
      <c r="O120" s="217"/>
      <c r="P120" s="217"/>
      <c r="Q120" s="217"/>
      <c r="R120" s="217"/>
      <c r="S120" s="217"/>
      <c r="T120" s="218"/>
      <c r="AT120" s="219" t="s">
        <v>188</v>
      </c>
      <c r="AU120" s="219" t="s">
        <v>88</v>
      </c>
      <c r="AV120" s="14" t="s">
        <v>176</v>
      </c>
      <c r="AW120" s="14" t="s">
        <v>33</v>
      </c>
      <c r="AX120" s="14" t="s">
        <v>80</v>
      </c>
      <c r="AY120" s="219" t="s">
        <v>169</v>
      </c>
    </row>
    <row r="121" spans="1:65" s="2" customFormat="1" ht="62.65" customHeight="1">
      <c r="A121" s="36"/>
      <c r="B121" s="37"/>
      <c r="C121" s="180" t="s">
        <v>214</v>
      </c>
      <c r="D121" s="180" t="s">
        <v>171</v>
      </c>
      <c r="E121" s="181" t="s">
        <v>2222</v>
      </c>
      <c r="F121" s="182" t="s">
        <v>2223</v>
      </c>
      <c r="G121" s="183" t="s">
        <v>230</v>
      </c>
      <c r="H121" s="184">
        <v>26.73</v>
      </c>
      <c r="I121" s="185"/>
      <c r="J121" s="186">
        <f>ROUND(I121*H121,2)</f>
        <v>0</v>
      </c>
      <c r="K121" s="182" t="s">
        <v>2211</v>
      </c>
      <c r="L121" s="41"/>
      <c r="M121" s="187" t="s">
        <v>19</v>
      </c>
      <c r="N121" s="188" t="s">
        <v>44</v>
      </c>
      <c r="O121" s="66"/>
      <c r="P121" s="189">
        <f>O121*H121</f>
        <v>0</v>
      </c>
      <c r="Q121" s="189">
        <v>0</v>
      </c>
      <c r="R121" s="189">
        <f>Q121*H121</f>
        <v>0</v>
      </c>
      <c r="S121" s="189">
        <v>0</v>
      </c>
      <c r="T121" s="190">
        <f>S121*H121</f>
        <v>0</v>
      </c>
      <c r="U121" s="36"/>
      <c r="V121" s="36"/>
      <c r="W121" s="36"/>
      <c r="X121" s="36"/>
      <c r="Y121" s="36"/>
      <c r="Z121" s="36"/>
      <c r="AA121" s="36"/>
      <c r="AB121" s="36"/>
      <c r="AC121" s="36"/>
      <c r="AD121" s="36"/>
      <c r="AE121" s="36"/>
      <c r="AR121" s="191" t="s">
        <v>176</v>
      </c>
      <c r="AT121" s="191" t="s">
        <v>171</v>
      </c>
      <c r="AU121" s="191" t="s">
        <v>88</v>
      </c>
      <c r="AY121" s="19" t="s">
        <v>169</v>
      </c>
      <c r="BE121" s="192">
        <f>IF(N121="základní",J121,0)</f>
        <v>0</v>
      </c>
      <c r="BF121" s="192">
        <f>IF(N121="snížená",J121,0)</f>
        <v>0</v>
      </c>
      <c r="BG121" s="192">
        <f>IF(N121="zákl. přenesená",J121,0)</f>
        <v>0</v>
      </c>
      <c r="BH121" s="192">
        <f>IF(N121="sníž. přenesená",J121,0)</f>
        <v>0</v>
      </c>
      <c r="BI121" s="192">
        <f>IF(N121="nulová",J121,0)</f>
        <v>0</v>
      </c>
      <c r="BJ121" s="19" t="s">
        <v>88</v>
      </c>
      <c r="BK121" s="192">
        <f>ROUND(I121*H121,2)</f>
        <v>0</v>
      </c>
      <c r="BL121" s="19" t="s">
        <v>176</v>
      </c>
      <c r="BM121" s="191" t="s">
        <v>258</v>
      </c>
    </row>
    <row r="122" spans="1:65" s="2" customFormat="1" ht="19.5">
      <c r="A122" s="36"/>
      <c r="B122" s="37"/>
      <c r="C122" s="38"/>
      <c r="D122" s="193" t="s">
        <v>2212</v>
      </c>
      <c r="E122" s="38"/>
      <c r="F122" s="194" t="s">
        <v>4032</v>
      </c>
      <c r="G122" s="38"/>
      <c r="H122" s="38"/>
      <c r="I122" s="195"/>
      <c r="J122" s="38"/>
      <c r="K122" s="38"/>
      <c r="L122" s="41"/>
      <c r="M122" s="196"/>
      <c r="N122" s="197"/>
      <c r="O122" s="66"/>
      <c r="P122" s="66"/>
      <c r="Q122" s="66"/>
      <c r="R122" s="66"/>
      <c r="S122" s="66"/>
      <c r="T122" s="67"/>
      <c r="U122" s="36"/>
      <c r="V122" s="36"/>
      <c r="W122" s="36"/>
      <c r="X122" s="36"/>
      <c r="Y122" s="36"/>
      <c r="Z122" s="36"/>
      <c r="AA122" s="36"/>
      <c r="AB122" s="36"/>
      <c r="AC122" s="36"/>
      <c r="AD122" s="36"/>
      <c r="AE122" s="36"/>
      <c r="AT122" s="19" t="s">
        <v>2212</v>
      </c>
      <c r="AU122" s="19" t="s">
        <v>88</v>
      </c>
    </row>
    <row r="123" spans="1:65" s="13" customFormat="1" ht="11.25">
      <c r="B123" s="198"/>
      <c r="C123" s="199"/>
      <c r="D123" s="193" t="s">
        <v>188</v>
      </c>
      <c r="E123" s="200" t="s">
        <v>19</v>
      </c>
      <c r="F123" s="201" t="s">
        <v>4168</v>
      </c>
      <c r="G123" s="199"/>
      <c r="H123" s="202">
        <v>26.73</v>
      </c>
      <c r="I123" s="203"/>
      <c r="J123" s="199"/>
      <c r="K123" s="199"/>
      <c r="L123" s="204"/>
      <c r="M123" s="205"/>
      <c r="N123" s="206"/>
      <c r="O123" s="206"/>
      <c r="P123" s="206"/>
      <c r="Q123" s="206"/>
      <c r="R123" s="206"/>
      <c r="S123" s="206"/>
      <c r="T123" s="207"/>
      <c r="AT123" s="208" t="s">
        <v>188</v>
      </c>
      <c r="AU123" s="208" t="s">
        <v>88</v>
      </c>
      <c r="AV123" s="13" t="s">
        <v>88</v>
      </c>
      <c r="AW123" s="13" t="s">
        <v>33</v>
      </c>
      <c r="AX123" s="13" t="s">
        <v>72</v>
      </c>
      <c r="AY123" s="208" t="s">
        <v>169</v>
      </c>
    </row>
    <row r="124" spans="1:65" s="14" customFormat="1" ht="11.25">
      <c r="B124" s="209"/>
      <c r="C124" s="210"/>
      <c r="D124" s="193" t="s">
        <v>188</v>
      </c>
      <c r="E124" s="211" t="s">
        <v>19</v>
      </c>
      <c r="F124" s="212" t="s">
        <v>191</v>
      </c>
      <c r="G124" s="210"/>
      <c r="H124" s="213">
        <v>26.73</v>
      </c>
      <c r="I124" s="214"/>
      <c r="J124" s="210"/>
      <c r="K124" s="210"/>
      <c r="L124" s="215"/>
      <c r="M124" s="216"/>
      <c r="N124" s="217"/>
      <c r="O124" s="217"/>
      <c r="P124" s="217"/>
      <c r="Q124" s="217"/>
      <c r="R124" s="217"/>
      <c r="S124" s="217"/>
      <c r="T124" s="218"/>
      <c r="AT124" s="219" t="s">
        <v>188</v>
      </c>
      <c r="AU124" s="219" t="s">
        <v>88</v>
      </c>
      <c r="AV124" s="14" t="s">
        <v>176</v>
      </c>
      <c r="AW124" s="14" t="s">
        <v>33</v>
      </c>
      <c r="AX124" s="14" t="s">
        <v>80</v>
      </c>
      <c r="AY124" s="219" t="s">
        <v>169</v>
      </c>
    </row>
    <row r="125" spans="1:65" s="2" customFormat="1" ht="14.45" customHeight="1">
      <c r="A125" s="36"/>
      <c r="B125" s="37"/>
      <c r="C125" s="235" t="s">
        <v>218</v>
      </c>
      <c r="D125" s="235" t="s">
        <v>456</v>
      </c>
      <c r="E125" s="236" t="s">
        <v>2225</v>
      </c>
      <c r="F125" s="237" t="s">
        <v>2226</v>
      </c>
      <c r="G125" s="238" t="s">
        <v>347</v>
      </c>
      <c r="H125" s="239">
        <v>42.768000000000001</v>
      </c>
      <c r="I125" s="240"/>
      <c r="J125" s="241">
        <f>ROUND(I125*H125,2)</f>
        <v>0</v>
      </c>
      <c r="K125" s="237" t="s">
        <v>2211</v>
      </c>
      <c r="L125" s="242"/>
      <c r="M125" s="243" t="s">
        <v>19</v>
      </c>
      <c r="N125" s="244" t="s">
        <v>44</v>
      </c>
      <c r="O125" s="66"/>
      <c r="P125" s="189">
        <f>O125*H125</f>
        <v>0</v>
      </c>
      <c r="Q125" s="189">
        <v>0</v>
      </c>
      <c r="R125" s="189">
        <f>Q125*H125</f>
        <v>0</v>
      </c>
      <c r="S125" s="189">
        <v>0</v>
      </c>
      <c r="T125" s="190">
        <f>S125*H125</f>
        <v>0</v>
      </c>
      <c r="U125" s="36"/>
      <c r="V125" s="36"/>
      <c r="W125" s="36"/>
      <c r="X125" s="36"/>
      <c r="Y125" s="36"/>
      <c r="Z125" s="36"/>
      <c r="AA125" s="36"/>
      <c r="AB125" s="36"/>
      <c r="AC125" s="36"/>
      <c r="AD125" s="36"/>
      <c r="AE125" s="36"/>
      <c r="AR125" s="191" t="s">
        <v>209</v>
      </c>
      <c r="AT125" s="191" t="s">
        <v>456</v>
      </c>
      <c r="AU125" s="191" t="s">
        <v>88</v>
      </c>
      <c r="AY125" s="19" t="s">
        <v>169</v>
      </c>
      <c r="BE125" s="192">
        <f>IF(N125="základní",J125,0)</f>
        <v>0</v>
      </c>
      <c r="BF125" s="192">
        <f>IF(N125="snížená",J125,0)</f>
        <v>0</v>
      </c>
      <c r="BG125" s="192">
        <f>IF(N125="zákl. přenesená",J125,0)</f>
        <v>0</v>
      </c>
      <c r="BH125" s="192">
        <f>IF(N125="sníž. přenesená",J125,0)</f>
        <v>0</v>
      </c>
      <c r="BI125" s="192">
        <f>IF(N125="nulová",J125,0)</f>
        <v>0</v>
      </c>
      <c r="BJ125" s="19" t="s">
        <v>88</v>
      </c>
      <c r="BK125" s="192">
        <f>ROUND(I125*H125,2)</f>
        <v>0</v>
      </c>
      <c r="BL125" s="19" t="s">
        <v>176</v>
      </c>
      <c r="BM125" s="191" t="s">
        <v>266</v>
      </c>
    </row>
    <row r="126" spans="1:65" s="2" customFormat="1" ht="19.5">
      <c r="A126" s="36"/>
      <c r="B126" s="37"/>
      <c r="C126" s="38"/>
      <c r="D126" s="193" t="s">
        <v>2212</v>
      </c>
      <c r="E126" s="38"/>
      <c r="F126" s="194" t="s">
        <v>4032</v>
      </c>
      <c r="G126" s="38"/>
      <c r="H126" s="38"/>
      <c r="I126" s="195"/>
      <c r="J126" s="38"/>
      <c r="K126" s="38"/>
      <c r="L126" s="41"/>
      <c r="M126" s="196"/>
      <c r="N126" s="197"/>
      <c r="O126" s="66"/>
      <c r="P126" s="66"/>
      <c r="Q126" s="66"/>
      <c r="R126" s="66"/>
      <c r="S126" s="66"/>
      <c r="T126" s="67"/>
      <c r="U126" s="36"/>
      <c r="V126" s="36"/>
      <c r="W126" s="36"/>
      <c r="X126" s="36"/>
      <c r="Y126" s="36"/>
      <c r="Z126" s="36"/>
      <c r="AA126" s="36"/>
      <c r="AB126" s="36"/>
      <c r="AC126" s="36"/>
      <c r="AD126" s="36"/>
      <c r="AE126" s="36"/>
      <c r="AT126" s="19" t="s">
        <v>2212</v>
      </c>
      <c r="AU126" s="19" t="s">
        <v>88</v>
      </c>
    </row>
    <row r="127" spans="1:65" s="13" customFormat="1" ht="11.25">
      <c r="B127" s="198"/>
      <c r="C127" s="199"/>
      <c r="D127" s="193" t="s">
        <v>188</v>
      </c>
      <c r="E127" s="200" t="s">
        <v>19</v>
      </c>
      <c r="F127" s="201" t="s">
        <v>4169</v>
      </c>
      <c r="G127" s="199"/>
      <c r="H127" s="202">
        <v>42.768000000000001</v>
      </c>
      <c r="I127" s="203"/>
      <c r="J127" s="199"/>
      <c r="K127" s="199"/>
      <c r="L127" s="204"/>
      <c r="M127" s="205"/>
      <c r="N127" s="206"/>
      <c r="O127" s="206"/>
      <c r="P127" s="206"/>
      <c r="Q127" s="206"/>
      <c r="R127" s="206"/>
      <c r="S127" s="206"/>
      <c r="T127" s="207"/>
      <c r="AT127" s="208" t="s">
        <v>188</v>
      </c>
      <c r="AU127" s="208" t="s">
        <v>88</v>
      </c>
      <c r="AV127" s="13" t="s">
        <v>88</v>
      </c>
      <c r="AW127" s="13" t="s">
        <v>33</v>
      </c>
      <c r="AX127" s="13" t="s">
        <v>72</v>
      </c>
      <c r="AY127" s="208" t="s">
        <v>169</v>
      </c>
    </row>
    <row r="128" spans="1:65" s="14" customFormat="1" ht="11.25">
      <c r="B128" s="209"/>
      <c r="C128" s="210"/>
      <c r="D128" s="193" t="s">
        <v>188</v>
      </c>
      <c r="E128" s="211" t="s">
        <v>19</v>
      </c>
      <c r="F128" s="212" t="s">
        <v>191</v>
      </c>
      <c r="G128" s="210"/>
      <c r="H128" s="213">
        <v>42.768000000000001</v>
      </c>
      <c r="I128" s="214"/>
      <c r="J128" s="210"/>
      <c r="K128" s="210"/>
      <c r="L128" s="215"/>
      <c r="M128" s="216"/>
      <c r="N128" s="217"/>
      <c r="O128" s="217"/>
      <c r="P128" s="217"/>
      <c r="Q128" s="217"/>
      <c r="R128" s="217"/>
      <c r="S128" s="217"/>
      <c r="T128" s="218"/>
      <c r="AT128" s="219" t="s">
        <v>188</v>
      </c>
      <c r="AU128" s="219" t="s">
        <v>88</v>
      </c>
      <c r="AV128" s="14" t="s">
        <v>176</v>
      </c>
      <c r="AW128" s="14" t="s">
        <v>33</v>
      </c>
      <c r="AX128" s="14" t="s">
        <v>80</v>
      </c>
      <c r="AY128" s="219" t="s">
        <v>169</v>
      </c>
    </row>
    <row r="129" spans="1:65" s="2" customFormat="1" ht="37.9" customHeight="1">
      <c r="A129" s="36"/>
      <c r="B129" s="37"/>
      <c r="C129" s="180" t="s">
        <v>222</v>
      </c>
      <c r="D129" s="180" t="s">
        <v>171</v>
      </c>
      <c r="E129" s="181" t="s">
        <v>4058</v>
      </c>
      <c r="F129" s="182" t="s">
        <v>4059</v>
      </c>
      <c r="G129" s="183" t="s">
        <v>185</v>
      </c>
      <c r="H129" s="184">
        <v>297</v>
      </c>
      <c r="I129" s="185"/>
      <c r="J129" s="186">
        <f>ROUND(I129*H129,2)</f>
        <v>0</v>
      </c>
      <c r="K129" s="182" t="s">
        <v>2211</v>
      </c>
      <c r="L129" s="41"/>
      <c r="M129" s="187" t="s">
        <v>19</v>
      </c>
      <c r="N129" s="188" t="s">
        <v>44</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176</v>
      </c>
      <c r="AT129" s="191" t="s">
        <v>171</v>
      </c>
      <c r="AU129" s="191" t="s">
        <v>88</v>
      </c>
      <c r="AY129" s="19" t="s">
        <v>169</v>
      </c>
      <c r="BE129" s="192">
        <f>IF(N129="základní",J129,0)</f>
        <v>0</v>
      </c>
      <c r="BF129" s="192">
        <f>IF(N129="snížená",J129,0)</f>
        <v>0</v>
      </c>
      <c r="BG129" s="192">
        <f>IF(N129="zákl. přenesená",J129,0)</f>
        <v>0</v>
      </c>
      <c r="BH129" s="192">
        <f>IF(N129="sníž. přenesená",J129,0)</f>
        <v>0</v>
      </c>
      <c r="BI129" s="192">
        <f>IF(N129="nulová",J129,0)</f>
        <v>0</v>
      </c>
      <c r="BJ129" s="19" t="s">
        <v>88</v>
      </c>
      <c r="BK129" s="192">
        <f>ROUND(I129*H129,2)</f>
        <v>0</v>
      </c>
      <c r="BL129" s="19" t="s">
        <v>176</v>
      </c>
      <c r="BM129" s="191" t="s">
        <v>275</v>
      </c>
    </row>
    <row r="130" spans="1:65" s="2" customFormat="1" ht="19.5">
      <c r="A130" s="36"/>
      <c r="B130" s="37"/>
      <c r="C130" s="38"/>
      <c r="D130" s="193" t="s">
        <v>2212</v>
      </c>
      <c r="E130" s="38"/>
      <c r="F130" s="194" t="s">
        <v>4032</v>
      </c>
      <c r="G130" s="38"/>
      <c r="H130" s="38"/>
      <c r="I130" s="195"/>
      <c r="J130" s="38"/>
      <c r="K130" s="38"/>
      <c r="L130" s="41"/>
      <c r="M130" s="196"/>
      <c r="N130" s="197"/>
      <c r="O130" s="66"/>
      <c r="P130" s="66"/>
      <c r="Q130" s="66"/>
      <c r="R130" s="66"/>
      <c r="S130" s="66"/>
      <c r="T130" s="67"/>
      <c r="U130" s="36"/>
      <c r="V130" s="36"/>
      <c r="W130" s="36"/>
      <c r="X130" s="36"/>
      <c r="Y130" s="36"/>
      <c r="Z130" s="36"/>
      <c r="AA130" s="36"/>
      <c r="AB130" s="36"/>
      <c r="AC130" s="36"/>
      <c r="AD130" s="36"/>
      <c r="AE130" s="36"/>
      <c r="AT130" s="19" t="s">
        <v>2212</v>
      </c>
      <c r="AU130" s="19" t="s">
        <v>88</v>
      </c>
    </row>
    <row r="131" spans="1:65" s="13" customFormat="1" ht="11.25">
      <c r="B131" s="198"/>
      <c r="C131" s="199"/>
      <c r="D131" s="193" t="s">
        <v>188</v>
      </c>
      <c r="E131" s="200" t="s">
        <v>19</v>
      </c>
      <c r="F131" s="201" t="s">
        <v>4170</v>
      </c>
      <c r="G131" s="199"/>
      <c r="H131" s="202">
        <v>297</v>
      </c>
      <c r="I131" s="203"/>
      <c r="J131" s="199"/>
      <c r="K131" s="199"/>
      <c r="L131" s="204"/>
      <c r="M131" s="205"/>
      <c r="N131" s="206"/>
      <c r="O131" s="206"/>
      <c r="P131" s="206"/>
      <c r="Q131" s="206"/>
      <c r="R131" s="206"/>
      <c r="S131" s="206"/>
      <c r="T131" s="207"/>
      <c r="AT131" s="208" t="s">
        <v>188</v>
      </c>
      <c r="AU131" s="208" t="s">
        <v>88</v>
      </c>
      <c r="AV131" s="13" t="s">
        <v>88</v>
      </c>
      <c r="AW131" s="13" t="s">
        <v>33</v>
      </c>
      <c r="AX131" s="13" t="s">
        <v>72</v>
      </c>
      <c r="AY131" s="208" t="s">
        <v>169</v>
      </c>
    </row>
    <row r="132" spans="1:65" s="14" customFormat="1" ht="11.25">
      <c r="B132" s="209"/>
      <c r="C132" s="210"/>
      <c r="D132" s="193" t="s">
        <v>188</v>
      </c>
      <c r="E132" s="211" t="s">
        <v>19</v>
      </c>
      <c r="F132" s="212" t="s">
        <v>191</v>
      </c>
      <c r="G132" s="210"/>
      <c r="H132" s="213">
        <v>297</v>
      </c>
      <c r="I132" s="214"/>
      <c r="J132" s="210"/>
      <c r="K132" s="210"/>
      <c r="L132" s="215"/>
      <c r="M132" s="216"/>
      <c r="N132" s="217"/>
      <c r="O132" s="217"/>
      <c r="P132" s="217"/>
      <c r="Q132" s="217"/>
      <c r="R132" s="217"/>
      <c r="S132" s="217"/>
      <c r="T132" s="218"/>
      <c r="AT132" s="219" t="s">
        <v>188</v>
      </c>
      <c r="AU132" s="219" t="s">
        <v>88</v>
      </c>
      <c r="AV132" s="14" t="s">
        <v>176</v>
      </c>
      <c r="AW132" s="14" t="s">
        <v>33</v>
      </c>
      <c r="AX132" s="14" t="s">
        <v>80</v>
      </c>
      <c r="AY132" s="219" t="s">
        <v>169</v>
      </c>
    </row>
    <row r="133" spans="1:65" s="2" customFormat="1" ht="37.9" customHeight="1">
      <c r="A133" s="36"/>
      <c r="B133" s="37"/>
      <c r="C133" s="180" t="s">
        <v>227</v>
      </c>
      <c r="D133" s="180" t="s">
        <v>171</v>
      </c>
      <c r="E133" s="181" t="s">
        <v>4061</v>
      </c>
      <c r="F133" s="182" t="s">
        <v>4062</v>
      </c>
      <c r="G133" s="183" t="s">
        <v>185</v>
      </c>
      <c r="H133" s="184">
        <v>297</v>
      </c>
      <c r="I133" s="185"/>
      <c r="J133" s="186">
        <f>ROUND(I133*H133,2)</f>
        <v>0</v>
      </c>
      <c r="K133" s="182" t="s">
        <v>2211</v>
      </c>
      <c r="L133" s="41"/>
      <c r="M133" s="187" t="s">
        <v>19</v>
      </c>
      <c r="N133" s="188" t="s">
        <v>44</v>
      </c>
      <c r="O133" s="66"/>
      <c r="P133" s="189">
        <f>O133*H133</f>
        <v>0</v>
      </c>
      <c r="Q133" s="189">
        <v>0</v>
      </c>
      <c r="R133" s="189">
        <f>Q133*H133</f>
        <v>0</v>
      </c>
      <c r="S133" s="189">
        <v>0</v>
      </c>
      <c r="T133" s="190">
        <f>S133*H133</f>
        <v>0</v>
      </c>
      <c r="U133" s="36"/>
      <c r="V133" s="36"/>
      <c r="W133" s="36"/>
      <c r="X133" s="36"/>
      <c r="Y133" s="36"/>
      <c r="Z133" s="36"/>
      <c r="AA133" s="36"/>
      <c r="AB133" s="36"/>
      <c r="AC133" s="36"/>
      <c r="AD133" s="36"/>
      <c r="AE133" s="36"/>
      <c r="AR133" s="191" t="s">
        <v>176</v>
      </c>
      <c r="AT133" s="191" t="s">
        <v>171</v>
      </c>
      <c r="AU133" s="191" t="s">
        <v>88</v>
      </c>
      <c r="AY133" s="19" t="s">
        <v>169</v>
      </c>
      <c r="BE133" s="192">
        <f>IF(N133="základní",J133,0)</f>
        <v>0</v>
      </c>
      <c r="BF133" s="192">
        <f>IF(N133="snížená",J133,0)</f>
        <v>0</v>
      </c>
      <c r="BG133" s="192">
        <f>IF(N133="zákl. přenesená",J133,0)</f>
        <v>0</v>
      </c>
      <c r="BH133" s="192">
        <f>IF(N133="sníž. přenesená",J133,0)</f>
        <v>0</v>
      </c>
      <c r="BI133" s="192">
        <f>IF(N133="nulová",J133,0)</f>
        <v>0</v>
      </c>
      <c r="BJ133" s="19" t="s">
        <v>88</v>
      </c>
      <c r="BK133" s="192">
        <f>ROUND(I133*H133,2)</f>
        <v>0</v>
      </c>
      <c r="BL133" s="19" t="s">
        <v>176</v>
      </c>
      <c r="BM133" s="191" t="s">
        <v>284</v>
      </c>
    </row>
    <row r="134" spans="1:65" s="2" customFormat="1" ht="19.5">
      <c r="A134" s="36"/>
      <c r="B134" s="37"/>
      <c r="C134" s="38"/>
      <c r="D134" s="193" t="s">
        <v>2212</v>
      </c>
      <c r="E134" s="38"/>
      <c r="F134" s="194" t="s">
        <v>4032</v>
      </c>
      <c r="G134" s="38"/>
      <c r="H134" s="38"/>
      <c r="I134" s="195"/>
      <c r="J134" s="38"/>
      <c r="K134" s="38"/>
      <c r="L134" s="41"/>
      <c r="M134" s="196"/>
      <c r="N134" s="197"/>
      <c r="O134" s="66"/>
      <c r="P134" s="66"/>
      <c r="Q134" s="66"/>
      <c r="R134" s="66"/>
      <c r="S134" s="66"/>
      <c r="T134" s="67"/>
      <c r="U134" s="36"/>
      <c r="V134" s="36"/>
      <c r="W134" s="36"/>
      <c r="X134" s="36"/>
      <c r="Y134" s="36"/>
      <c r="Z134" s="36"/>
      <c r="AA134" s="36"/>
      <c r="AB134" s="36"/>
      <c r="AC134" s="36"/>
      <c r="AD134" s="36"/>
      <c r="AE134" s="36"/>
      <c r="AT134" s="19" t="s">
        <v>2212</v>
      </c>
      <c r="AU134" s="19" t="s">
        <v>88</v>
      </c>
    </row>
    <row r="135" spans="1:65" s="13" customFormat="1" ht="11.25">
      <c r="B135" s="198"/>
      <c r="C135" s="199"/>
      <c r="D135" s="193" t="s">
        <v>188</v>
      </c>
      <c r="E135" s="200" t="s">
        <v>19</v>
      </c>
      <c r="F135" s="201" t="s">
        <v>4170</v>
      </c>
      <c r="G135" s="199"/>
      <c r="H135" s="202">
        <v>297</v>
      </c>
      <c r="I135" s="203"/>
      <c r="J135" s="199"/>
      <c r="K135" s="199"/>
      <c r="L135" s="204"/>
      <c r="M135" s="205"/>
      <c r="N135" s="206"/>
      <c r="O135" s="206"/>
      <c r="P135" s="206"/>
      <c r="Q135" s="206"/>
      <c r="R135" s="206"/>
      <c r="S135" s="206"/>
      <c r="T135" s="207"/>
      <c r="AT135" s="208" t="s">
        <v>188</v>
      </c>
      <c r="AU135" s="208" t="s">
        <v>88</v>
      </c>
      <c r="AV135" s="13" t="s">
        <v>88</v>
      </c>
      <c r="AW135" s="13" t="s">
        <v>33</v>
      </c>
      <c r="AX135" s="13" t="s">
        <v>72</v>
      </c>
      <c r="AY135" s="208" t="s">
        <v>169</v>
      </c>
    </row>
    <row r="136" spans="1:65" s="14" customFormat="1" ht="11.25">
      <c r="B136" s="209"/>
      <c r="C136" s="210"/>
      <c r="D136" s="193" t="s">
        <v>188</v>
      </c>
      <c r="E136" s="211" t="s">
        <v>19</v>
      </c>
      <c r="F136" s="212" t="s">
        <v>191</v>
      </c>
      <c r="G136" s="210"/>
      <c r="H136" s="213">
        <v>297</v>
      </c>
      <c r="I136" s="214"/>
      <c r="J136" s="210"/>
      <c r="K136" s="210"/>
      <c r="L136" s="215"/>
      <c r="M136" s="216"/>
      <c r="N136" s="217"/>
      <c r="O136" s="217"/>
      <c r="P136" s="217"/>
      <c r="Q136" s="217"/>
      <c r="R136" s="217"/>
      <c r="S136" s="217"/>
      <c r="T136" s="218"/>
      <c r="AT136" s="219" t="s">
        <v>188</v>
      </c>
      <c r="AU136" s="219" t="s">
        <v>88</v>
      </c>
      <c r="AV136" s="14" t="s">
        <v>176</v>
      </c>
      <c r="AW136" s="14" t="s">
        <v>33</v>
      </c>
      <c r="AX136" s="14" t="s">
        <v>80</v>
      </c>
      <c r="AY136" s="219" t="s">
        <v>169</v>
      </c>
    </row>
    <row r="137" spans="1:65" s="12" customFormat="1" ht="22.9" customHeight="1">
      <c r="B137" s="164"/>
      <c r="C137" s="165"/>
      <c r="D137" s="166" t="s">
        <v>71</v>
      </c>
      <c r="E137" s="178" t="s">
        <v>176</v>
      </c>
      <c r="F137" s="178" t="s">
        <v>681</v>
      </c>
      <c r="G137" s="165"/>
      <c r="H137" s="165"/>
      <c r="I137" s="168"/>
      <c r="J137" s="179">
        <f>BK137</f>
        <v>0</v>
      </c>
      <c r="K137" s="165"/>
      <c r="L137" s="170"/>
      <c r="M137" s="171"/>
      <c r="N137" s="172"/>
      <c r="O137" s="172"/>
      <c r="P137" s="173">
        <f>SUM(P138:P141)</f>
        <v>0</v>
      </c>
      <c r="Q137" s="172"/>
      <c r="R137" s="173">
        <f>SUM(R138:R141)</f>
        <v>0</v>
      </c>
      <c r="S137" s="172"/>
      <c r="T137" s="174">
        <f>SUM(T138:T141)</f>
        <v>0</v>
      </c>
      <c r="AR137" s="175" t="s">
        <v>80</v>
      </c>
      <c r="AT137" s="176" t="s">
        <v>71</v>
      </c>
      <c r="AU137" s="176" t="s">
        <v>80</v>
      </c>
      <c r="AY137" s="175" t="s">
        <v>169</v>
      </c>
      <c r="BK137" s="177">
        <f>SUM(BK138:BK141)</f>
        <v>0</v>
      </c>
    </row>
    <row r="138" spans="1:65" s="2" customFormat="1" ht="24.2" customHeight="1">
      <c r="A138" s="36"/>
      <c r="B138" s="37"/>
      <c r="C138" s="180" t="s">
        <v>235</v>
      </c>
      <c r="D138" s="180" t="s">
        <v>171</v>
      </c>
      <c r="E138" s="181" t="s">
        <v>2231</v>
      </c>
      <c r="F138" s="182" t="s">
        <v>2232</v>
      </c>
      <c r="G138" s="183" t="s">
        <v>230</v>
      </c>
      <c r="H138" s="184">
        <v>8.91</v>
      </c>
      <c r="I138" s="185"/>
      <c r="J138" s="186">
        <f>ROUND(I138*H138,2)</f>
        <v>0</v>
      </c>
      <c r="K138" s="182" t="s">
        <v>2211</v>
      </c>
      <c r="L138" s="41"/>
      <c r="M138" s="187" t="s">
        <v>19</v>
      </c>
      <c r="N138" s="188" t="s">
        <v>44</v>
      </c>
      <c r="O138" s="66"/>
      <c r="P138" s="189">
        <f>O138*H138</f>
        <v>0</v>
      </c>
      <c r="Q138" s="189">
        <v>0</v>
      </c>
      <c r="R138" s="189">
        <f>Q138*H138</f>
        <v>0</v>
      </c>
      <c r="S138" s="189">
        <v>0</v>
      </c>
      <c r="T138" s="190">
        <f>S138*H138</f>
        <v>0</v>
      </c>
      <c r="U138" s="36"/>
      <c r="V138" s="36"/>
      <c r="W138" s="36"/>
      <c r="X138" s="36"/>
      <c r="Y138" s="36"/>
      <c r="Z138" s="36"/>
      <c r="AA138" s="36"/>
      <c r="AB138" s="36"/>
      <c r="AC138" s="36"/>
      <c r="AD138" s="36"/>
      <c r="AE138" s="36"/>
      <c r="AR138" s="191" t="s">
        <v>176</v>
      </c>
      <c r="AT138" s="191" t="s">
        <v>171</v>
      </c>
      <c r="AU138" s="191" t="s">
        <v>88</v>
      </c>
      <c r="AY138" s="19" t="s">
        <v>169</v>
      </c>
      <c r="BE138" s="192">
        <f>IF(N138="základní",J138,0)</f>
        <v>0</v>
      </c>
      <c r="BF138" s="192">
        <f>IF(N138="snížená",J138,0)</f>
        <v>0</v>
      </c>
      <c r="BG138" s="192">
        <f>IF(N138="zákl. přenesená",J138,0)</f>
        <v>0</v>
      </c>
      <c r="BH138" s="192">
        <f>IF(N138="sníž. přenesená",J138,0)</f>
        <v>0</v>
      </c>
      <c r="BI138" s="192">
        <f>IF(N138="nulová",J138,0)</f>
        <v>0</v>
      </c>
      <c r="BJ138" s="19" t="s">
        <v>88</v>
      </c>
      <c r="BK138" s="192">
        <f>ROUND(I138*H138,2)</f>
        <v>0</v>
      </c>
      <c r="BL138" s="19" t="s">
        <v>176</v>
      </c>
      <c r="BM138" s="191" t="s">
        <v>292</v>
      </c>
    </row>
    <row r="139" spans="1:65" s="2" customFormat="1" ht="19.5">
      <c r="A139" s="36"/>
      <c r="B139" s="37"/>
      <c r="C139" s="38"/>
      <c r="D139" s="193" t="s">
        <v>2212</v>
      </c>
      <c r="E139" s="38"/>
      <c r="F139" s="194" t="s">
        <v>4032</v>
      </c>
      <c r="G139" s="38"/>
      <c r="H139" s="38"/>
      <c r="I139" s="195"/>
      <c r="J139" s="38"/>
      <c r="K139" s="38"/>
      <c r="L139" s="41"/>
      <c r="M139" s="196"/>
      <c r="N139" s="197"/>
      <c r="O139" s="66"/>
      <c r="P139" s="66"/>
      <c r="Q139" s="66"/>
      <c r="R139" s="66"/>
      <c r="S139" s="66"/>
      <c r="T139" s="67"/>
      <c r="U139" s="36"/>
      <c r="V139" s="36"/>
      <c r="W139" s="36"/>
      <c r="X139" s="36"/>
      <c r="Y139" s="36"/>
      <c r="Z139" s="36"/>
      <c r="AA139" s="36"/>
      <c r="AB139" s="36"/>
      <c r="AC139" s="36"/>
      <c r="AD139" s="36"/>
      <c r="AE139" s="36"/>
      <c r="AT139" s="19" t="s">
        <v>2212</v>
      </c>
      <c r="AU139" s="19" t="s">
        <v>88</v>
      </c>
    </row>
    <row r="140" spans="1:65" s="13" customFormat="1" ht="11.25">
      <c r="B140" s="198"/>
      <c r="C140" s="199"/>
      <c r="D140" s="193" t="s">
        <v>188</v>
      </c>
      <c r="E140" s="200" t="s">
        <v>19</v>
      </c>
      <c r="F140" s="201" t="s">
        <v>4171</v>
      </c>
      <c r="G140" s="199"/>
      <c r="H140" s="202">
        <v>8.91</v>
      </c>
      <c r="I140" s="203"/>
      <c r="J140" s="199"/>
      <c r="K140" s="199"/>
      <c r="L140" s="204"/>
      <c r="M140" s="205"/>
      <c r="N140" s="206"/>
      <c r="O140" s="206"/>
      <c r="P140" s="206"/>
      <c r="Q140" s="206"/>
      <c r="R140" s="206"/>
      <c r="S140" s="206"/>
      <c r="T140" s="207"/>
      <c r="AT140" s="208" t="s">
        <v>188</v>
      </c>
      <c r="AU140" s="208" t="s">
        <v>88</v>
      </c>
      <c r="AV140" s="13" t="s">
        <v>88</v>
      </c>
      <c r="AW140" s="13" t="s">
        <v>33</v>
      </c>
      <c r="AX140" s="13" t="s">
        <v>72</v>
      </c>
      <c r="AY140" s="208" t="s">
        <v>169</v>
      </c>
    </row>
    <row r="141" spans="1:65" s="14" customFormat="1" ht="11.25">
      <c r="B141" s="209"/>
      <c r="C141" s="210"/>
      <c r="D141" s="193" t="s">
        <v>188</v>
      </c>
      <c r="E141" s="211" t="s">
        <v>19</v>
      </c>
      <c r="F141" s="212" t="s">
        <v>191</v>
      </c>
      <c r="G141" s="210"/>
      <c r="H141" s="213">
        <v>8.91</v>
      </c>
      <c r="I141" s="214"/>
      <c r="J141" s="210"/>
      <c r="K141" s="210"/>
      <c r="L141" s="215"/>
      <c r="M141" s="216"/>
      <c r="N141" s="217"/>
      <c r="O141" s="217"/>
      <c r="P141" s="217"/>
      <c r="Q141" s="217"/>
      <c r="R141" s="217"/>
      <c r="S141" s="217"/>
      <c r="T141" s="218"/>
      <c r="AT141" s="219" t="s">
        <v>188</v>
      </c>
      <c r="AU141" s="219" t="s">
        <v>88</v>
      </c>
      <c r="AV141" s="14" t="s">
        <v>176</v>
      </c>
      <c r="AW141" s="14" t="s">
        <v>33</v>
      </c>
      <c r="AX141" s="14" t="s">
        <v>80</v>
      </c>
      <c r="AY141" s="219" t="s">
        <v>169</v>
      </c>
    </row>
    <row r="142" spans="1:65" s="12" customFormat="1" ht="22.9" customHeight="1">
      <c r="B142" s="164"/>
      <c r="C142" s="165"/>
      <c r="D142" s="166" t="s">
        <v>71</v>
      </c>
      <c r="E142" s="178" t="s">
        <v>209</v>
      </c>
      <c r="F142" s="178" t="s">
        <v>3879</v>
      </c>
      <c r="G142" s="165"/>
      <c r="H142" s="165"/>
      <c r="I142" s="168"/>
      <c r="J142" s="179">
        <f>BK142</f>
        <v>0</v>
      </c>
      <c r="K142" s="165"/>
      <c r="L142" s="170"/>
      <c r="M142" s="171"/>
      <c r="N142" s="172"/>
      <c r="O142" s="172"/>
      <c r="P142" s="173">
        <f>SUM(P143:P202)</f>
        <v>0</v>
      </c>
      <c r="Q142" s="172"/>
      <c r="R142" s="173">
        <f>SUM(R143:R202)</f>
        <v>0</v>
      </c>
      <c r="S142" s="172"/>
      <c r="T142" s="174">
        <f>SUM(T143:T202)</f>
        <v>0</v>
      </c>
      <c r="AR142" s="175" t="s">
        <v>80</v>
      </c>
      <c r="AT142" s="176" t="s">
        <v>71</v>
      </c>
      <c r="AU142" s="176" t="s">
        <v>80</v>
      </c>
      <c r="AY142" s="175" t="s">
        <v>169</v>
      </c>
      <c r="BK142" s="177">
        <f>SUM(BK143:BK202)</f>
        <v>0</v>
      </c>
    </row>
    <row r="143" spans="1:65" s="2" customFormat="1" ht="37.9" customHeight="1">
      <c r="A143" s="36"/>
      <c r="B143" s="37"/>
      <c r="C143" s="180" t="s">
        <v>242</v>
      </c>
      <c r="D143" s="180" t="s">
        <v>171</v>
      </c>
      <c r="E143" s="181" t="s">
        <v>4172</v>
      </c>
      <c r="F143" s="182" t="s">
        <v>4173</v>
      </c>
      <c r="G143" s="183" t="s">
        <v>463</v>
      </c>
      <c r="H143" s="184">
        <v>99</v>
      </c>
      <c r="I143" s="185"/>
      <c r="J143" s="186">
        <f>ROUND(I143*H143,2)</f>
        <v>0</v>
      </c>
      <c r="K143" s="182" t="s">
        <v>2211</v>
      </c>
      <c r="L143" s="41"/>
      <c r="M143" s="187" t="s">
        <v>19</v>
      </c>
      <c r="N143" s="188" t="s">
        <v>44</v>
      </c>
      <c r="O143" s="66"/>
      <c r="P143" s="189">
        <f>O143*H143</f>
        <v>0</v>
      </c>
      <c r="Q143" s="189">
        <v>0</v>
      </c>
      <c r="R143" s="189">
        <f>Q143*H143</f>
        <v>0</v>
      </c>
      <c r="S143" s="189">
        <v>0</v>
      </c>
      <c r="T143" s="190">
        <f>S143*H143</f>
        <v>0</v>
      </c>
      <c r="U143" s="36"/>
      <c r="V143" s="36"/>
      <c r="W143" s="36"/>
      <c r="X143" s="36"/>
      <c r="Y143" s="36"/>
      <c r="Z143" s="36"/>
      <c r="AA143" s="36"/>
      <c r="AB143" s="36"/>
      <c r="AC143" s="36"/>
      <c r="AD143" s="36"/>
      <c r="AE143" s="36"/>
      <c r="AR143" s="191" t="s">
        <v>176</v>
      </c>
      <c r="AT143" s="191" t="s">
        <v>171</v>
      </c>
      <c r="AU143" s="191" t="s">
        <v>88</v>
      </c>
      <c r="AY143" s="19" t="s">
        <v>169</v>
      </c>
      <c r="BE143" s="192">
        <f>IF(N143="základní",J143,0)</f>
        <v>0</v>
      </c>
      <c r="BF143" s="192">
        <f>IF(N143="snížená",J143,0)</f>
        <v>0</v>
      </c>
      <c r="BG143" s="192">
        <f>IF(N143="zákl. přenesená",J143,0)</f>
        <v>0</v>
      </c>
      <c r="BH143" s="192">
        <f>IF(N143="sníž. přenesená",J143,0)</f>
        <v>0</v>
      </c>
      <c r="BI143" s="192">
        <f>IF(N143="nulová",J143,0)</f>
        <v>0</v>
      </c>
      <c r="BJ143" s="19" t="s">
        <v>88</v>
      </c>
      <c r="BK143" s="192">
        <f>ROUND(I143*H143,2)</f>
        <v>0</v>
      </c>
      <c r="BL143" s="19" t="s">
        <v>176</v>
      </c>
      <c r="BM143" s="191" t="s">
        <v>301</v>
      </c>
    </row>
    <row r="144" spans="1:65" s="2" customFormat="1" ht="19.5">
      <c r="A144" s="36"/>
      <c r="B144" s="37"/>
      <c r="C144" s="38"/>
      <c r="D144" s="193" t="s">
        <v>2212</v>
      </c>
      <c r="E144" s="38"/>
      <c r="F144" s="194" t="s">
        <v>4032</v>
      </c>
      <c r="G144" s="38"/>
      <c r="H144" s="38"/>
      <c r="I144" s="195"/>
      <c r="J144" s="38"/>
      <c r="K144" s="38"/>
      <c r="L144" s="41"/>
      <c r="M144" s="196"/>
      <c r="N144" s="197"/>
      <c r="O144" s="66"/>
      <c r="P144" s="66"/>
      <c r="Q144" s="66"/>
      <c r="R144" s="66"/>
      <c r="S144" s="66"/>
      <c r="T144" s="67"/>
      <c r="U144" s="36"/>
      <c r="V144" s="36"/>
      <c r="W144" s="36"/>
      <c r="X144" s="36"/>
      <c r="Y144" s="36"/>
      <c r="Z144" s="36"/>
      <c r="AA144" s="36"/>
      <c r="AB144" s="36"/>
      <c r="AC144" s="36"/>
      <c r="AD144" s="36"/>
      <c r="AE144" s="36"/>
      <c r="AT144" s="19" t="s">
        <v>2212</v>
      </c>
      <c r="AU144" s="19" t="s">
        <v>88</v>
      </c>
    </row>
    <row r="145" spans="1:65" s="13" customFormat="1" ht="11.25">
      <c r="B145" s="198"/>
      <c r="C145" s="199"/>
      <c r="D145" s="193" t="s">
        <v>188</v>
      </c>
      <c r="E145" s="200" t="s">
        <v>19</v>
      </c>
      <c r="F145" s="201" t="s">
        <v>965</v>
      </c>
      <c r="G145" s="199"/>
      <c r="H145" s="202">
        <v>99</v>
      </c>
      <c r="I145" s="203"/>
      <c r="J145" s="199"/>
      <c r="K145" s="199"/>
      <c r="L145" s="204"/>
      <c r="M145" s="205"/>
      <c r="N145" s="206"/>
      <c r="O145" s="206"/>
      <c r="P145" s="206"/>
      <c r="Q145" s="206"/>
      <c r="R145" s="206"/>
      <c r="S145" s="206"/>
      <c r="T145" s="207"/>
      <c r="AT145" s="208" t="s">
        <v>188</v>
      </c>
      <c r="AU145" s="208" t="s">
        <v>88</v>
      </c>
      <c r="AV145" s="13" t="s">
        <v>88</v>
      </c>
      <c r="AW145" s="13" t="s">
        <v>33</v>
      </c>
      <c r="AX145" s="13" t="s">
        <v>72</v>
      </c>
      <c r="AY145" s="208" t="s">
        <v>169</v>
      </c>
    </row>
    <row r="146" spans="1:65" s="14" customFormat="1" ht="11.25">
      <c r="B146" s="209"/>
      <c r="C146" s="210"/>
      <c r="D146" s="193" t="s">
        <v>188</v>
      </c>
      <c r="E146" s="211" t="s">
        <v>19</v>
      </c>
      <c r="F146" s="212" t="s">
        <v>191</v>
      </c>
      <c r="G146" s="210"/>
      <c r="H146" s="213">
        <v>99</v>
      </c>
      <c r="I146" s="214"/>
      <c r="J146" s="210"/>
      <c r="K146" s="210"/>
      <c r="L146" s="215"/>
      <c r="M146" s="216"/>
      <c r="N146" s="217"/>
      <c r="O146" s="217"/>
      <c r="P146" s="217"/>
      <c r="Q146" s="217"/>
      <c r="R146" s="217"/>
      <c r="S146" s="217"/>
      <c r="T146" s="218"/>
      <c r="AT146" s="219" t="s">
        <v>188</v>
      </c>
      <c r="AU146" s="219" t="s">
        <v>88</v>
      </c>
      <c r="AV146" s="14" t="s">
        <v>176</v>
      </c>
      <c r="AW146" s="14" t="s">
        <v>33</v>
      </c>
      <c r="AX146" s="14" t="s">
        <v>80</v>
      </c>
      <c r="AY146" s="219" t="s">
        <v>169</v>
      </c>
    </row>
    <row r="147" spans="1:65" s="2" customFormat="1" ht="24.2" customHeight="1">
      <c r="A147" s="36"/>
      <c r="B147" s="37"/>
      <c r="C147" s="235" t="s">
        <v>8</v>
      </c>
      <c r="D147" s="235" t="s">
        <v>456</v>
      </c>
      <c r="E147" s="236" t="s">
        <v>4174</v>
      </c>
      <c r="F147" s="237" t="s">
        <v>4175</v>
      </c>
      <c r="G147" s="238" t="s">
        <v>463</v>
      </c>
      <c r="H147" s="239">
        <v>99</v>
      </c>
      <c r="I147" s="240"/>
      <c r="J147" s="241">
        <f>ROUND(I147*H147,2)</f>
        <v>0</v>
      </c>
      <c r="K147" s="237" t="s">
        <v>2211</v>
      </c>
      <c r="L147" s="242"/>
      <c r="M147" s="243" t="s">
        <v>19</v>
      </c>
      <c r="N147" s="244" t="s">
        <v>44</v>
      </c>
      <c r="O147" s="66"/>
      <c r="P147" s="189">
        <f>O147*H147</f>
        <v>0</v>
      </c>
      <c r="Q147" s="189">
        <v>0</v>
      </c>
      <c r="R147" s="189">
        <f>Q147*H147</f>
        <v>0</v>
      </c>
      <c r="S147" s="189">
        <v>0</v>
      </c>
      <c r="T147" s="190">
        <f>S147*H147</f>
        <v>0</v>
      </c>
      <c r="U147" s="36"/>
      <c r="V147" s="36"/>
      <c r="W147" s="36"/>
      <c r="X147" s="36"/>
      <c r="Y147" s="36"/>
      <c r="Z147" s="36"/>
      <c r="AA147" s="36"/>
      <c r="AB147" s="36"/>
      <c r="AC147" s="36"/>
      <c r="AD147" s="36"/>
      <c r="AE147" s="36"/>
      <c r="AR147" s="191" t="s">
        <v>209</v>
      </c>
      <c r="AT147" s="191" t="s">
        <v>456</v>
      </c>
      <c r="AU147" s="191" t="s">
        <v>88</v>
      </c>
      <c r="AY147" s="19" t="s">
        <v>169</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176</v>
      </c>
      <c r="BM147" s="191" t="s">
        <v>314</v>
      </c>
    </row>
    <row r="148" spans="1:65" s="2" customFormat="1" ht="19.5">
      <c r="A148" s="36"/>
      <c r="B148" s="37"/>
      <c r="C148" s="38"/>
      <c r="D148" s="193" t="s">
        <v>2212</v>
      </c>
      <c r="E148" s="38"/>
      <c r="F148" s="194" t="s">
        <v>4032</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2212</v>
      </c>
      <c r="AU148" s="19" t="s">
        <v>88</v>
      </c>
    </row>
    <row r="149" spans="1:65" s="13" customFormat="1" ht="22.5">
      <c r="B149" s="198"/>
      <c r="C149" s="199"/>
      <c r="D149" s="193" t="s">
        <v>188</v>
      </c>
      <c r="E149" s="200" t="s">
        <v>19</v>
      </c>
      <c r="F149" s="201" t="s">
        <v>4176</v>
      </c>
      <c r="G149" s="199"/>
      <c r="H149" s="202">
        <v>99</v>
      </c>
      <c r="I149" s="203"/>
      <c r="J149" s="199"/>
      <c r="K149" s="199"/>
      <c r="L149" s="204"/>
      <c r="M149" s="205"/>
      <c r="N149" s="206"/>
      <c r="O149" s="206"/>
      <c r="P149" s="206"/>
      <c r="Q149" s="206"/>
      <c r="R149" s="206"/>
      <c r="S149" s="206"/>
      <c r="T149" s="207"/>
      <c r="AT149" s="208" t="s">
        <v>188</v>
      </c>
      <c r="AU149" s="208" t="s">
        <v>88</v>
      </c>
      <c r="AV149" s="13" t="s">
        <v>88</v>
      </c>
      <c r="AW149" s="13" t="s">
        <v>33</v>
      </c>
      <c r="AX149" s="13" t="s">
        <v>72</v>
      </c>
      <c r="AY149" s="208" t="s">
        <v>169</v>
      </c>
    </row>
    <row r="150" spans="1:65" s="14" customFormat="1" ht="11.25">
      <c r="B150" s="209"/>
      <c r="C150" s="210"/>
      <c r="D150" s="193" t="s">
        <v>188</v>
      </c>
      <c r="E150" s="211" t="s">
        <v>19</v>
      </c>
      <c r="F150" s="212" t="s">
        <v>191</v>
      </c>
      <c r="G150" s="210"/>
      <c r="H150" s="213">
        <v>99</v>
      </c>
      <c r="I150" s="214"/>
      <c r="J150" s="210"/>
      <c r="K150" s="210"/>
      <c r="L150" s="215"/>
      <c r="M150" s="216"/>
      <c r="N150" s="217"/>
      <c r="O150" s="217"/>
      <c r="P150" s="217"/>
      <c r="Q150" s="217"/>
      <c r="R150" s="217"/>
      <c r="S150" s="217"/>
      <c r="T150" s="218"/>
      <c r="AT150" s="219" t="s">
        <v>188</v>
      </c>
      <c r="AU150" s="219" t="s">
        <v>88</v>
      </c>
      <c r="AV150" s="14" t="s">
        <v>176</v>
      </c>
      <c r="AW150" s="14" t="s">
        <v>33</v>
      </c>
      <c r="AX150" s="14" t="s">
        <v>80</v>
      </c>
      <c r="AY150" s="219" t="s">
        <v>169</v>
      </c>
    </row>
    <row r="151" spans="1:65" s="2" customFormat="1" ht="37.9" customHeight="1">
      <c r="A151" s="36"/>
      <c r="B151" s="37"/>
      <c r="C151" s="180" t="s">
        <v>250</v>
      </c>
      <c r="D151" s="180" t="s">
        <v>171</v>
      </c>
      <c r="E151" s="181" t="s">
        <v>4177</v>
      </c>
      <c r="F151" s="182" t="s">
        <v>4178</v>
      </c>
      <c r="G151" s="183" t="s">
        <v>463</v>
      </c>
      <c r="H151" s="184">
        <v>15</v>
      </c>
      <c r="I151" s="185"/>
      <c r="J151" s="186">
        <f>ROUND(I151*H151,2)</f>
        <v>0</v>
      </c>
      <c r="K151" s="182" t="s">
        <v>2211</v>
      </c>
      <c r="L151" s="41"/>
      <c r="M151" s="187" t="s">
        <v>19</v>
      </c>
      <c r="N151" s="188" t="s">
        <v>44</v>
      </c>
      <c r="O151" s="66"/>
      <c r="P151" s="189">
        <f>O151*H151</f>
        <v>0</v>
      </c>
      <c r="Q151" s="189">
        <v>0</v>
      </c>
      <c r="R151" s="189">
        <f>Q151*H151</f>
        <v>0</v>
      </c>
      <c r="S151" s="189">
        <v>0</v>
      </c>
      <c r="T151" s="190">
        <f>S151*H151</f>
        <v>0</v>
      </c>
      <c r="U151" s="36"/>
      <c r="V151" s="36"/>
      <c r="W151" s="36"/>
      <c r="X151" s="36"/>
      <c r="Y151" s="36"/>
      <c r="Z151" s="36"/>
      <c r="AA151" s="36"/>
      <c r="AB151" s="36"/>
      <c r="AC151" s="36"/>
      <c r="AD151" s="36"/>
      <c r="AE151" s="36"/>
      <c r="AR151" s="191" t="s">
        <v>176</v>
      </c>
      <c r="AT151" s="191" t="s">
        <v>171</v>
      </c>
      <c r="AU151" s="191" t="s">
        <v>88</v>
      </c>
      <c r="AY151" s="19" t="s">
        <v>169</v>
      </c>
      <c r="BE151" s="192">
        <f>IF(N151="základní",J151,0)</f>
        <v>0</v>
      </c>
      <c r="BF151" s="192">
        <f>IF(N151="snížená",J151,0)</f>
        <v>0</v>
      </c>
      <c r="BG151" s="192">
        <f>IF(N151="zákl. přenesená",J151,0)</f>
        <v>0</v>
      </c>
      <c r="BH151" s="192">
        <f>IF(N151="sníž. přenesená",J151,0)</f>
        <v>0</v>
      </c>
      <c r="BI151" s="192">
        <f>IF(N151="nulová",J151,0)</f>
        <v>0</v>
      </c>
      <c r="BJ151" s="19" t="s">
        <v>88</v>
      </c>
      <c r="BK151" s="192">
        <f>ROUND(I151*H151,2)</f>
        <v>0</v>
      </c>
      <c r="BL151" s="19" t="s">
        <v>176</v>
      </c>
      <c r="BM151" s="191" t="s">
        <v>323</v>
      </c>
    </row>
    <row r="152" spans="1:65" s="2" customFormat="1" ht="19.5">
      <c r="A152" s="36"/>
      <c r="B152" s="37"/>
      <c r="C152" s="38"/>
      <c r="D152" s="193" t="s">
        <v>2212</v>
      </c>
      <c r="E152" s="38"/>
      <c r="F152" s="194" t="s">
        <v>4032</v>
      </c>
      <c r="G152" s="38"/>
      <c r="H152" s="38"/>
      <c r="I152" s="195"/>
      <c r="J152" s="38"/>
      <c r="K152" s="38"/>
      <c r="L152" s="41"/>
      <c r="M152" s="196"/>
      <c r="N152" s="197"/>
      <c r="O152" s="66"/>
      <c r="P152" s="66"/>
      <c r="Q152" s="66"/>
      <c r="R152" s="66"/>
      <c r="S152" s="66"/>
      <c r="T152" s="67"/>
      <c r="U152" s="36"/>
      <c r="V152" s="36"/>
      <c r="W152" s="36"/>
      <c r="X152" s="36"/>
      <c r="Y152" s="36"/>
      <c r="Z152" s="36"/>
      <c r="AA152" s="36"/>
      <c r="AB152" s="36"/>
      <c r="AC152" s="36"/>
      <c r="AD152" s="36"/>
      <c r="AE152" s="36"/>
      <c r="AT152" s="19" t="s">
        <v>2212</v>
      </c>
      <c r="AU152" s="19" t="s">
        <v>88</v>
      </c>
    </row>
    <row r="153" spans="1:65" s="13" customFormat="1" ht="11.25">
      <c r="B153" s="198"/>
      <c r="C153" s="199"/>
      <c r="D153" s="193" t="s">
        <v>188</v>
      </c>
      <c r="E153" s="200" t="s">
        <v>19</v>
      </c>
      <c r="F153" s="201" t="s">
        <v>8</v>
      </c>
      <c r="G153" s="199"/>
      <c r="H153" s="202">
        <v>15</v>
      </c>
      <c r="I153" s="203"/>
      <c r="J153" s="199"/>
      <c r="K153" s="199"/>
      <c r="L153" s="204"/>
      <c r="M153" s="205"/>
      <c r="N153" s="206"/>
      <c r="O153" s="206"/>
      <c r="P153" s="206"/>
      <c r="Q153" s="206"/>
      <c r="R153" s="206"/>
      <c r="S153" s="206"/>
      <c r="T153" s="207"/>
      <c r="AT153" s="208" t="s">
        <v>188</v>
      </c>
      <c r="AU153" s="208" t="s">
        <v>88</v>
      </c>
      <c r="AV153" s="13" t="s">
        <v>88</v>
      </c>
      <c r="AW153" s="13" t="s">
        <v>33</v>
      </c>
      <c r="AX153" s="13" t="s">
        <v>72</v>
      </c>
      <c r="AY153" s="208" t="s">
        <v>169</v>
      </c>
    </row>
    <row r="154" spans="1:65" s="14" customFormat="1" ht="11.25">
      <c r="B154" s="209"/>
      <c r="C154" s="210"/>
      <c r="D154" s="193" t="s">
        <v>188</v>
      </c>
      <c r="E154" s="211" t="s">
        <v>19</v>
      </c>
      <c r="F154" s="212" t="s">
        <v>191</v>
      </c>
      <c r="G154" s="210"/>
      <c r="H154" s="213">
        <v>15</v>
      </c>
      <c r="I154" s="214"/>
      <c r="J154" s="210"/>
      <c r="K154" s="210"/>
      <c r="L154" s="215"/>
      <c r="M154" s="216"/>
      <c r="N154" s="217"/>
      <c r="O154" s="217"/>
      <c r="P154" s="217"/>
      <c r="Q154" s="217"/>
      <c r="R154" s="217"/>
      <c r="S154" s="217"/>
      <c r="T154" s="218"/>
      <c r="AT154" s="219" t="s">
        <v>188</v>
      </c>
      <c r="AU154" s="219" t="s">
        <v>88</v>
      </c>
      <c r="AV154" s="14" t="s">
        <v>176</v>
      </c>
      <c r="AW154" s="14" t="s">
        <v>33</v>
      </c>
      <c r="AX154" s="14" t="s">
        <v>80</v>
      </c>
      <c r="AY154" s="219" t="s">
        <v>169</v>
      </c>
    </row>
    <row r="155" spans="1:65" s="2" customFormat="1" ht="14.45" customHeight="1">
      <c r="A155" s="36"/>
      <c r="B155" s="37"/>
      <c r="C155" s="235" t="s">
        <v>254</v>
      </c>
      <c r="D155" s="235" t="s">
        <v>456</v>
      </c>
      <c r="E155" s="236" t="s">
        <v>4179</v>
      </c>
      <c r="F155" s="237" t="s">
        <v>4180</v>
      </c>
      <c r="G155" s="238" t="s">
        <v>463</v>
      </c>
      <c r="H155" s="239">
        <v>15</v>
      </c>
      <c r="I155" s="240"/>
      <c r="J155" s="241">
        <f>ROUND(I155*H155,2)</f>
        <v>0</v>
      </c>
      <c r="K155" s="237" t="s">
        <v>2211</v>
      </c>
      <c r="L155" s="242"/>
      <c r="M155" s="243" t="s">
        <v>19</v>
      </c>
      <c r="N155" s="244" t="s">
        <v>44</v>
      </c>
      <c r="O155" s="66"/>
      <c r="P155" s="189">
        <f>O155*H155</f>
        <v>0</v>
      </c>
      <c r="Q155" s="189">
        <v>0</v>
      </c>
      <c r="R155" s="189">
        <f>Q155*H155</f>
        <v>0</v>
      </c>
      <c r="S155" s="189">
        <v>0</v>
      </c>
      <c r="T155" s="190">
        <f>S155*H155</f>
        <v>0</v>
      </c>
      <c r="U155" s="36"/>
      <c r="V155" s="36"/>
      <c r="W155" s="36"/>
      <c r="X155" s="36"/>
      <c r="Y155" s="36"/>
      <c r="Z155" s="36"/>
      <c r="AA155" s="36"/>
      <c r="AB155" s="36"/>
      <c r="AC155" s="36"/>
      <c r="AD155" s="36"/>
      <c r="AE155" s="36"/>
      <c r="AR155" s="191" t="s">
        <v>209</v>
      </c>
      <c r="AT155" s="191" t="s">
        <v>456</v>
      </c>
      <c r="AU155" s="191" t="s">
        <v>88</v>
      </c>
      <c r="AY155" s="19" t="s">
        <v>169</v>
      </c>
      <c r="BE155" s="192">
        <f>IF(N155="základní",J155,0)</f>
        <v>0</v>
      </c>
      <c r="BF155" s="192">
        <f>IF(N155="snížená",J155,0)</f>
        <v>0</v>
      </c>
      <c r="BG155" s="192">
        <f>IF(N155="zákl. přenesená",J155,0)</f>
        <v>0</v>
      </c>
      <c r="BH155" s="192">
        <f>IF(N155="sníž. přenesená",J155,0)</f>
        <v>0</v>
      </c>
      <c r="BI155" s="192">
        <f>IF(N155="nulová",J155,0)</f>
        <v>0</v>
      </c>
      <c r="BJ155" s="19" t="s">
        <v>88</v>
      </c>
      <c r="BK155" s="192">
        <f>ROUND(I155*H155,2)</f>
        <v>0</v>
      </c>
      <c r="BL155" s="19" t="s">
        <v>176</v>
      </c>
      <c r="BM155" s="191" t="s">
        <v>333</v>
      </c>
    </row>
    <row r="156" spans="1:65" s="2" customFormat="1" ht="19.5">
      <c r="A156" s="36"/>
      <c r="B156" s="37"/>
      <c r="C156" s="38"/>
      <c r="D156" s="193" t="s">
        <v>2212</v>
      </c>
      <c r="E156" s="38"/>
      <c r="F156" s="194" t="s">
        <v>4032</v>
      </c>
      <c r="G156" s="38"/>
      <c r="H156" s="38"/>
      <c r="I156" s="195"/>
      <c r="J156" s="38"/>
      <c r="K156" s="38"/>
      <c r="L156" s="41"/>
      <c r="M156" s="196"/>
      <c r="N156" s="197"/>
      <c r="O156" s="66"/>
      <c r="P156" s="66"/>
      <c r="Q156" s="66"/>
      <c r="R156" s="66"/>
      <c r="S156" s="66"/>
      <c r="T156" s="67"/>
      <c r="U156" s="36"/>
      <c r="V156" s="36"/>
      <c r="W156" s="36"/>
      <c r="X156" s="36"/>
      <c r="Y156" s="36"/>
      <c r="Z156" s="36"/>
      <c r="AA156" s="36"/>
      <c r="AB156" s="36"/>
      <c r="AC156" s="36"/>
      <c r="AD156" s="36"/>
      <c r="AE156" s="36"/>
      <c r="AT156" s="19" t="s">
        <v>2212</v>
      </c>
      <c r="AU156" s="19" t="s">
        <v>88</v>
      </c>
    </row>
    <row r="157" spans="1:65" s="13" customFormat="1" ht="11.25">
      <c r="B157" s="198"/>
      <c r="C157" s="199"/>
      <c r="D157" s="193" t="s">
        <v>188</v>
      </c>
      <c r="E157" s="200" t="s">
        <v>19</v>
      </c>
      <c r="F157" s="201" t="s">
        <v>8</v>
      </c>
      <c r="G157" s="199"/>
      <c r="H157" s="202">
        <v>15</v>
      </c>
      <c r="I157" s="203"/>
      <c r="J157" s="199"/>
      <c r="K157" s="199"/>
      <c r="L157" s="204"/>
      <c r="M157" s="205"/>
      <c r="N157" s="206"/>
      <c r="O157" s="206"/>
      <c r="P157" s="206"/>
      <c r="Q157" s="206"/>
      <c r="R157" s="206"/>
      <c r="S157" s="206"/>
      <c r="T157" s="207"/>
      <c r="AT157" s="208" t="s">
        <v>188</v>
      </c>
      <c r="AU157" s="208" t="s">
        <v>88</v>
      </c>
      <c r="AV157" s="13" t="s">
        <v>88</v>
      </c>
      <c r="AW157" s="13" t="s">
        <v>33</v>
      </c>
      <c r="AX157" s="13" t="s">
        <v>72</v>
      </c>
      <c r="AY157" s="208" t="s">
        <v>169</v>
      </c>
    </row>
    <row r="158" spans="1:65" s="14" customFormat="1" ht="11.25">
      <c r="B158" s="209"/>
      <c r="C158" s="210"/>
      <c r="D158" s="193" t="s">
        <v>188</v>
      </c>
      <c r="E158" s="211" t="s">
        <v>19</v>
      </c>
      <c r="F158" s="212" t="s">
        <v>191</v>
      </c>
      <c r="G158" s="210"/>
      <c r="H158" s="213">
        <v>15</v>
      </c>
      <c r="I158" s="214"/>
      <c r="J158" s="210"/>
      <c r="K158" s="210"/>
      <c r="L158" s="215"/>
      <c r="M158" s="216"/>
      <c r="N158" s="217"/>
      <c r="O158" s="217"/>
      <c r="P158" s="217"/>
      <c r="Q158" s="217"/>
      <c r="R158" s="217"/>
      <c r="S158" s="217"/>
      <c r="T158" s="218"/>
      <c r="AT158" s="219" t="s">
        <v>188</v>
      </c>
      <c r="AU158" s="219" t="s">
        <v>88</v>
      </c>
      <c r="AV158" s="14" t="s">
        <v>176</v>
      </c>
      <c r="AW158" s="14" t="s">
        <v>33</v>
      </c>
      <c r="AX158" s="14" t="s">
        <v>80</v>
      </c>
      <c r="AY158" s="219" t="s">
        <v>169</v>
      </c>
    </row>
    <row r="159" spans="1:65" s="2" customFormat="1" ht="24.2" customHeight="1">
      <c r="A159" s="36"/>
      <c r="B159" s="37"/>
      <c r="C159" s="180" t="s">
        <v>258</v>
      </c>
      <c r="D159" s="180" t="s">
        <v>171</v>
      </c>
      <c r="E159" s="181" t="s">
        <v>4181</v>
      </c>
      <c r="F159" s="182" t="s">
        <v>4182</v>
      </c>
      <c r="G159" s="183" t="s">
        <v>174</v>
      </c>
      <c r="H159" s="184">
        <v>5</v>
      </c>
      <c r="I159" s="185"/>
      <c r="J159" s="186">
        <f>ROUND(I159*H159,2)</f>
        <v>0</v>
      </c>
      <c r="K159" s="182" t="s">
        <v>2211</v>
      </c>
      <c r="L159" s="41"/>
      <c r="M159" s="187" t="s">
        <v>19</v>
      </c>
      <c r="N159" s="188" t="s">
        <v>44</v>
      </c>
      <c r="O159" s="66"/>
      <c r="P159" s="189">
        <f>O159*H159</f>
        <v>0</v>
      </c>
      <c r="Q159" s="189">
        <v>0</v>
      </c>
      <c r="R159" s="189">
        <f>Q159*H159</f>
        <v>0</v>
      </c>
      <c r="S159" s="189">
        <v>0</v>
      </c>
      <c r="T159" s="190">
        <f>S159*H159</f>
        <v>0</v>
      </c>
      <c r="U159" s="36"/>
      <c r="V159" s="36"/>
      <c r="W159" s="36"/>
      <c r="X159" s="36"/>
      <c r="Y159" s="36"/>
      <c r="Z159" s="36"/>
      <c r="AA159" s="36"/>
      <c r="AB159" s="36"/>
      <c r="AC159" s="36"/>
      <c r="AD159" s="36"/>
      <c r="AE159" s="36"/>
      <c r="AR159" s="191" t="s">
        <v>176</v>
      </c>
      <c r="AT159" s="191" t="s">
        <v>171</v>
      </c>
      <c r="AU159" s="191" t="s">
        <v>88</v>
      </c>
      <c r="AY159" s="19" t="s">
        <v>169</v>
      </c>
      <c r="BE159" s="192">
        <f>IF(N159="základní",J159,0)</f>
        <v>0</v>
      </c>
      <c r="BF159" s="192">
        <f>IF(N159="snížená",J159,0)</f>
        <v>0</v>
      </c>
      <c r="BG159" s="192">
        <f>IF(N159="zákl. přenesená",J159,0)</f>
        <v>0</v>
      </c>
      <c r="BH159" s="192">
        <f>IF(N159="sníž. přenesená",J159,0)</f>
        <v>0</v>
      </c>
      <c r="BI159" s="192">
        <f>IF(N159="nulová",J159,0)</f>
        <v>0</v>
      </c>
      <c r="BJ159" s="19" t="s">
        <v>88</v>
      </c>
      <c r="BK159" s="192">
        <f>ROUND(I159*H159,2)</f>
        <v>0</v>
      </c>
      <c r="BL159" s="19" t="s">
        <v>176</v>
      </c>
      <c r="BM159" s="191" t="s">
        <v>344</v>
      </c>
    </row>
    <row r="160" spans="1:65" s="2" customFormat="1" ht="19.5">
      <c r="A160" s="36"/>
      <c r="B160" s="37"/>
      <c r="C160" s="38"/>
      <c r="D160" s="193" t="s">
        <v>2212</v>
      </c>
      <c r="E160" s="38"/>
      <c r="F160" s="194" t="s">
        <v>4040</v>
      </c>
      <c r="G160" s="38"/>
      <c r="H160" s="38"/>
      <c r="I160" s="195"/>
      <c r="J160" s="38"/>
      <c r="K160" s="38"/>
      <c r="L160" s="41"/>
      <c r="M160" s="196"/>
      <c r="N160" s="197"/>
      <c r="O160" s="66"/>
      <c r="P160" s="66"/>
      <c r="Q160" s="66"/>
      <c r="R160" s="66"/>
      <c r="S160" s="66"/>
      <c r="T160" s="67"/>
      <c r="U160" s="36"/>
      <c r="V160" s="36"/>
      <c r="W160" s="36"/>
      <c r="X160" s="36"/>
      <c r="Y160" s="36"/>
      <c r="Z160" s="36"/>
      <c r="AA160" s="36"/>
      <c r="AB160" s="36"/>
      <c r="AC160" s="36"/>
      <c r="AD160" s="36"/>
      <c r="AE160" s="36"/>
      <c r="AT160" s="19" t="s">
        <v>2212</v>
      </c>
      <c r="AU160" s="19" t="s">
        <v>88</v>
      </c>
    </row>
    <row r="161" spans="1:65" s="13" customFormat="1" ht="11.25">
      <c r="B161" s="198"/>
      <c r="C161" s="199"/>
      <c r="D161" s="193" t="s">
        <v>188</v>
      </c>
      <c r="E161" s="200" t="s">
        <v>19</v>
      </c>
      <c r="F161" s="201" t="s">
        <v>196</v>
      </c>
      <c r="G161" s="199"/>
      <c r="H161" s="202">
        <v>5</v>
      </c>
      <c r="I161" s="203"/>
      <c r="J161" s="199"/>
      <c r="K161" s="199"/>
      <c r="L161" s="204"/>
      <c r="M161" s="205"/>
      <c r="N161" s="206"/>
      <c r="O161" s="206"/>
      <c r="P161" s="206"/>
      <c r="Q161" s="206"/>
      <c r="R161" s="206"/>
      <c r="S161" s="206"/>
      <c r="T161" s="207"/>
      <c r="AT161" s="208" t="s">
        <v>188</v>
      </c>
      <c r="AU161" s="208" t="s">
        <v>88</v>
      </c>
      <c r="AV161" s="13" t="s">
        <v>88</v>
      </c>
      <c r="AW161" s="13" t="s">
        <v>33</v>
      </c>
      <c r="AX161" s="13" t="s">
        <v>72</v>
      </c>
      <c r="AY161" s="208" t="s">
        <v>169</v>
      </c>
    </row>
    <row r="162" spans="1:65" s="14" customFormat="1" ht="11.25">
      <c r="B162" s="209"/>
      <c r="C162" s="210"/>
      <c r="D162" s="193" t="s">
        <v>188</v>
      </c>
      <c r="E162" s="211" t="s">
        <v>19</v>
      </c>
      <c r="F162" s="212" t="s">
        <v>191</v>
      </c>
      <c r="G162" s="210"/>
      <c r="H162" s="213">
        <v>5</v>
      </c>
      <c r="I162" s="214"/>
      <c r="J162" s="210"/>
      <c r="K162" s="210"/>
      <c r="L162" s="215"/>
      <c r="M162" s="216"/>
      <c r="N162" s="217"/>
      <c r="O162" s="217"/>
      <c r="P162" s="217"/>
      <c r="Q162" s="217"/>
      <c r="R162" s="217"/>
      <c r="S162" s="217"/>
      <c r="T162" s="218"/>
      <c r="AT162" s="219" t="s">
        <v>188</v>
      </c>
      <c r="AU162" s="219" t="s">
        <v>88</v>
      </c>
      <c r="AV162" s="14" t="s">
        <v>176</v>
      </c>
      <c r="AW162" s="14" t="s">
        <v>33</v>
      </c>
      <c r="AX162" s="14" t="s">
        <v>80</v>
      </c>
      <c r="AY162" s="219" t="s">
        <v>169</v>
      </c>
    </row>
    <row r="163" spans="1:65" s="2" customFormat="1" ht="14.45" customHeight="1">
      <c r="A163" s="36"/>
      <c r="B163" s="37"/>
      <c r="C163" s="235" t="s">
        <v>262</v>
      </c>
      <c r="D163" s="235" t="s">
        <v>456</v>
      </c>
      <c r="E163" s="236" t="s">
        <v>4183</v>
      </c>
      <c r="F163" s="237" t="s">
        <v>4184</v>
      </c>
      <c r="G163" s="238" t="s">
        <v>174</v>
      </c>
      <c r="H163" s="239">
        <v>1</v>
      </c>
      <c r="I163" s="240"/>
      <c r="J163" s="241">
        <f>ROUND(I163*H163,2)</f>
        <v>0</v>
      </c>
      <c r="K163" s="237" t="s">
        <v>2211</v>
      </c>
      <c r="L163" s="242"/>
      <c r="M163" s="243" t="s">
        <v>19</v>
      </c>
      <c r="N163" s="244" t="s">
        <v>44</v>
      </c>
      <c r="O163" s="66"/>
      <c r="P163" s="189">
        <f>O163*H163</f>
        <v>0</v>
      </c>
      <c r="Q163" s="189">
        <v>0</v>
      </c>
      <c r="R163" s="189">
        <f>Q163*H163</f>
        <v>0</v>
      </c>
      <c r="S163" s="189">
        <v>0</v>
      </c>
      <c r="T163" s="190">
        <f>S163*H163</f>
        <v>0</v>
      </c>
      <c r="U163" s="36"/>
      <c r="V163" s="36"/>
      <c r="W163" s="36"/>
      <c r="X163" s="36"/>
      <c r="Y163" s="36"/>
      <c r="Z163" s="36"/>
      <c r="AA163" s="36"/>
      <c r="AB163" s="36"/>
      <c r="AC163" s="36"/>
      <c r="AD163" s="36"/>
      <c r="AE163" s="36"/>
      <c r="AR163" s="191" t="s">
        <v>209</v>
      </c>
      <c r="AT163" s="191" t="s">
        <v>456</v>
      </c>
      <c r="AU163" s="191" t="s">
        <v>88</v>
      </c>
      <c r="AY163" s="19" t="s">
        <v>169</v>
      </c>
      <c r="BE163" s="192">
        <f>IF(N163="základní",J163,0)</f>
        <v>0</v>
      </c>
      <c r="BF163" s="192">
        <f>IF(N163="snížená",J163,0)</f>
        <v>0</v>
      </c>
      <c r="BG163" s="192">
        <f>IF(N163="zákl. přenesená",J163,0)</f>
        <v>0</v>
      </c>
      <c r="BH163" s="192">
        <f>IF(N163="sníž. přenesená",J163,0)</f>
        <v>0</v>
      </c>
      <c r="BI163" s="192">
        <f>IF(N163="nulová",J163,0)</f>
        <v>0</v>
      </c>
      <c r="BJ163" s="19" t="s">
        <v>88</v>
      </c>
      <c r="BK163" s="192">
        <f>ROUND(I163*H163,2)</f>
        <v>0</v>
      </c>
      <c r="BL163" s="19" t="s">
        <v>176</v>
      </c>
      <c r="BM163" s="191" t="s">
        <v>355</v>
      </c>
    </row>
    <row r="164" spans="1:65" s="2" customFormat="1" ht="19.5">
      <c r="A164" s="36"/>
      <c r="B164" s="37"/>
      <c r="C164" s="38"/>
      <c r="D164" s="193" t="s">
        <v>2212</v>
      </c>
      <c r="E164" s="38"/>
      <c r="F164" s="194" t="s">
        <v>4040</v>
      </c>
      <c r="G164" s="38"/>
      <c r="H164" s="38"/>
      <c r="I164" s="195"/>
      <c r="J164" s="38"/>
      <c r="K164" s="38"/>
      <c r="L164" s="41"/>
      <c r="M164" s="196"/>
      <c r="N164" s="197"/>
      <c r="O164" s="66"/>
      <c r="P164" s="66"/>
      <c r="Q164" s="66"/>
      <c r="R164" s="66"/>
      <c r="S164" s="66"/>
      <c r="T164" s="67"/>
      <c r="U164" s="36"/>
      <c r="V164" s="36"/>
      <c r="W164" s="36"/>
      <c r="X164" s="36"/>
      <c r="Y164" s="36"/>
      <c r="Z164" s="36"/>
      <c r="AA164" s="36"/>
      <c r="AB164" s="36"/>
      <c r="AC164" s="36"/>
      <c r="AD164" s="36"/>
      <c r="AE164" s="36"/>
      <c r="AT164" s="19" t="s">
        <v>2212</v>
      </c>
      <c r="AU164" s="19" t="s">
        <v>88</v>
      </c>
    </row>
    <row r="165" spans="1:65" s="13" customFormat="1" ht="11.25">
      <c r="B165" s="198"/>
      <c r="C165" s="199"/>
      <c r="D165" s="193" t="s">
        <v>188</v>
      </c>
      <c r="E165" s="200" t="s">
        <v>19</v>
      </c>
      <c r="F165" s="201" t="s">
        <v>80</v>
      </c>
      <c r="G165" s="199"/>
      <c r="H165" s="202">
        <v>1</v>
      </c>
      <c r="I165" s="203"/>
      <c r="J165" s="199"/>
      <c r="K165" s="199"/>
      <c r="L165" s="204"/>
      <c r="M165" s="205"/>
      <c r="N165" s="206"/>
      <c r="O165" s="206"/>
      <c r="P165" s="206"/>
      <c r="Q165" s="206"/>
      <c r="R165" s="206"/>
      <c r="S165" s="206"/>
      <c r="T165" s="207"/>
      <c r="AT165" s="208" t="s">
        <v>188</v>
      </c>
      <c r="AU165" s="208" t="s">
        <v>88</v>
      </c>
      <c r="AV165" s="13" t="s">
        <v>88</v>
      </c>
      <c r="AW165" s="13" t="s">
        <v>33</v>
      </c>
      <c r="AX165" s="13" t="s">
        <v>72</v>
      </c>
      <c r="AY165" s="208" t="s">
        <v>169</v>
      </c>
    </row>
    <row r="166" spans="1:65" s="14" customFormat="1" ht="11.25">
      <c r="B166" s="209"/>
      <c r="C166" s="210"/>
      <c r="D166" s="193" t="s">
        <v>188</v>
      </c>
      <c r="E166" s="211" t="s">
        <v>19</v>
      </c>
      <c r="F166" s="212" t="s">
        <v>191</v>
      </c>
      <c r="G166" s="210"/>
      <c r="H166" s="213">
        <v>1</v>
      </c>
      <c r="I166" s="214"/>
      <c r="J166" s="210"/>
      <c r="K166" s="210"/>
      <c r="L166" s="215"/>
      <c r="M166" s="216"/>
      <c r="N166" s="217"/>
      <c r="O166" s="217"/>
      <c r="P166" s="217"/>
      <c r="Q166" s="217"/>
      <c r="R166" s="217"/>
      <c r="S166" s="217"/>
      <c r="T166" s="218"/>
      <c r="AT166" s="219" t="s">
        <v>188</v>
      </c>
      <c r="AU166" s="219" t="s">
        <v>88</v>
      </c>
      <c r="AV166" s="14" t="s">
        <v>176</v>
      </c>
      <c r="AW166" s="14" t="s">
        <v>33</v>
      </c>
      <c r="AX166" s="14" t="s">
        <v>80</v>
      </c>
      <c r="AY166" s="219" t="s">
        <v>169</v>
      </c>
    </row>
    <row r="167" spans="1:65" s="2" customFormat="1" ht="14.45" customHeight="1">
      <c r="A167" s="36"/>
      <c r="B167" s="37"/>
      <c r="C167" s="235" t="s">
        <v>266</v>
      </c>
      <c r="D167" s="235" t="s">
        <v>456</v>
      </c>
      <c r="E167" s="236" t="s">
        <v>4185</v>
      </c>
      <c r="F167" s="237" t="s">
        <v>4186</v>
      </c>
      <c r="G167" s="238" t="s">
        <v>174</v>
      </c>
      <c r="H167" s="239">
        <v>1</v>
      </c>
      <c r="I167" s="240"/>
      <c r="J167" s="241">
        <f>ROUND(I167*H167,2)</f>
        <v>0</v>
      </c>
      <c r="K167" s="237" t="s">
        <v>2211</v>
      </c>
      <c r="L167" s="242"/>
      <c r="M167" s="243" t="s">
        <v>19</v>
      </c>
      <c r="N167" s="244" t="s">
        <v>44</v>
      </c>
      <c r="O167" s="66"/>
      <c r="P167" s="189">
        <f>O167*H167</f>
        <v>0</v>
      </c>
      <c r="Q167" s="189">
        <v>0</v>
      </c>
      <c r="R167" s="189">
        <f>Q167*H167</f>
        <v>0</v>
      </c>
      <c r="S167" s="189">
        <v>0</v>
      </c>
      <c r="T167" s="190">
        <f>S167*H167</f>
        <v>0</v>
      </c>
      <c r="U167" s="36"/>
      <c r="V167" s="36"/>
      <c r="W167" s="36"/>
      <c r="X167" s="36"/>
      <c r="Y167" s="36"/>
      <c r="Z167" s="36"/>
      <c r="AA167" s="36"/>
      <c r="AB167" s="36"/>
      <c r="AC167" s="36"/>
      <c r="AD167" s="36"/>
      <c r="AE167" s="36"/>
      <c r="AR167" s="191" t="s">
        <v>209</v>
      </c>
      <c r="AT167" s="191" t="s">
        <v>456</v>
      </c>
      <c r="AU167" s="191" t="s">
        <v>88</v>
      </c>
      <c r="AY167" s="19" t="s">
        <v>169</v>
      </c>
      <c r="BE167" s="192">
        <f>IF(N167="základní",J167,0)</f>
        <v>0</v>
      </c>
      <c r="BF167" s="192">
        <f>IF(N167="snížená",J167,0)</f>
        <v>0</v>
      </c>
      <c r="BG167" s="192">
        <f>IF(N167="zákl. přenesená",J167,0)</f>
        <v>0</v>
      </c>
      <c r="BH167" s="192">
        <f>IF(N167="sníž. přenesená",J167,0)</f>
        <v>0</v>
      </c>
      <c r="BI167" s="192">
        <f>IF(N167="nulová",J167,0)</f>
        <v>0</v>
      </c>
      <c r="BJ167" s="19" t="s">
        <v>88</v>
      </c>
      <c r="BK167" s="192">
        <f>ROUND(I167*H167,2)</f>
        <v>0</v>
      </c>
      <c r="BL167" s="19" t="s">
        <v>176</v>
      </c>
      <c r="BM167" s="191" t="s">
        <v>366</v>
      </c>
    </row>
    <row r="168" spans="1:65" s="2" customFormat="1" ht="19.5">
      <c r="A168" s="36"/>
      <c r="B168" s="37"/>
      <c r="C168" s="38"/>
      <c r="D168" s="193" t="s">
        <v>2212</v>
      </c>
      <c r="E168" s="38"/>
      <c r="F168" s="194" t="s">
        <v>4040</v>
      </c>
      <c r="G168" s="38"/>
      <c r="H168" s="38"/>
      <c r="I168" s="195"/>
      <c r="J168" s="38"/>
      <c r="K168" s="38"/>
      <c r="L168" s="41"/>
      <c r="M168" s="196"/>
      <c r="N168" s="197"/>
      <c r="O168" s="66"/>
      <c r="P168" s="66"/>
      <c r="Q168" s="66"/>
      <c r="R168" s="66"/>
      <c r="S168" s="66"/>
      <c r="T168" s="67"/>
      <c r="U168" s="36"/>
      <c r="V168" s="36"/>
      <c r="W168" s="36"/>
      <c r="X168" s="36"/>
      <c r="Y168" s="36"/>
      <c r="Z168" s="36"/>
      <c r="AA168" s="36"/>
      <c r="AB168" s="36"/>
      <c r="AC168" s="36"/>
      <c r="AD168" s="36"/>
      <c r="AE168" s="36"/>
      <c r="AT168" s="19" t="s">
        <v>2212</v>
      </c>
      <c r="AU168" s="19" t="s">
        <v>88</v>
      </c>
    </row>
    <row r="169" spans="1:65" s="13" customFormat="1" ht="11.25">
      <c r="B169" s="198"/>
      <c r="C169" s="199"/>
      <c r="D169" s="193" t="s">
        <v>188</v>
      </c>
      <c r="E169" s="200" t="s">
        <v>19</v>
      </c>
      <c r="F169" s="201" t="s">
        <v>80</v>
      </c>
      <c r="G169" s="199"/>
      <c r="H169" s="202">
        <v>1</v>
      </c>
      <c r="I169" s="203"/>
      <c r="J169" s="199"/>
      <c r="K169" s="199"/>
      <c r="L169" s="204"/>
      <c r="M169" s="205"/>
      <c r="N169" s="206"/>
      <c r="O169" s="206"/>
      <c r="P169" s="206"/>
      <c r="Q169" s="206"/>
      <c r="R169" s="206"/>
      <c r="S169" s="206"/>
      <c r="T169" s="207"/>
      <c r="AT169" s="208" t="s">
        <v>188</v>
      </c>
      <c r="AU169" s="208" t="s">
        <v>88</v>
      </c>
      <c r="AV169" s="13" t="s">
        <v>88</v>
      </c>
      <c r="AW169" s="13" t="s">
        <v>33</v>
      </c>
      <c r="AX169" s="13" t="s">
        <v>72</v>
      </c>
      <c r="AY169" s="208" t="s">
        <v>169</v>
      </c>
    </row>
    <row r="170" spans="1:65" s="14" customFormat="1" ht="11.25">
      <c r="B170" s="209"/>
      <c r="C170" s="210"/>
      <c r="D170" s="193" t="s">
        <v>188</v>
      </c>
      <c r="E170" s="211" t="s">
        <v>19</v>
      </c>
      <c r="F170" s="212" t="s">
        <v>191</v>
      </c>
      <c r="G170" s="210"/>
      <c r="H170" s="213">
        <v>1</v>
      </c>
      <c r="I170" s="214"/>
      <c r="J170" s="210"/>
      <c r="K170" s="210"/>
      <c r="L170" s="215"/>
      <c r="M170" s="216"/>
      <c r="N170" s="217"/>
      <c r="O170" s="217"/>
      <c r="P170" s="217"/>
      <c r="Q170" s="217"/>
      <c r="R170" s="217"/>
      <c r="S170" s="217"/>
      <c r="T170" s="218"/>
      <c r="AT170" s="219" t="s">
        <v>188</v>
      </c>
      <c r="AU170" s="219" t="s">
        <v>88</v>
      </c>
      <c r="AV170" s="14" t="s">
        <v>176</v>
      </c>
      <c r="AW170" s="14" t="s">
        <v>33</v>
      </c>
      <c r="AX170" s="14" t="s">
        <v>80</v>
      </c>
      <c r="AY170" s="219" t="s">
        <v>169</v>
      </c>
    </row>
    <row r="171" spans="1:65" s="2" customFormat="1" ht="14.45" customHeight="1">
      <c r="A171" s="36"/>
      <c r="B171" s="37"/>
      <c r="C171" s="235" t="s">
        <v>7</v>
      </c>
      <c r="D171" s="235" t="s">
        <v>456</v>
      </c>
      <c r="E171" s="236" t="s">
        <v>4187</v>
      </c>
      <c r="F171" s="237" t="s">
        <v>4188</v>
      </c>
      <c r="G171" s="238" t="s">
        <v>174</v>
      </c>
      <c r="H171" s="239">
        <v>1</v>
      </c>
      <c r="I171" s="240"/>
      <c r="J171" s="241">
        <f>ROUND(I171*H171,2)</f>
        <v>0</v>
      </c>
      <c r="K171" s="237" t="s">
        <v>2211</v>
      </c>
      <c r="L171" s="242"/>
      <c r="M171" s="243" t="s">
        <v>19</v>
      </c>
      <c r="N171" s="244" t="s">
        <v>44</v>
      </c>
      <c r="O171" s="66"/>
      <c r="P171" s="189">
        <f>O171*H171</f>
        <v>0</v>
      </c>
      <c r="Q171" s="189">
        <v>0</v>
      </c>
      <c r="R171" s="189">
        <f>Q171*H171</f>
        <v>0</v>
      </c>
      <c r="S171" s="189">
        <v>0</v>
      </c>
      <c r="T171" s="190">
        <f>S171*H171</f>
        <v>0</v>
      </c>
      <c r="U171" s="36"/>
      <c r="V171" s="36"/>
      <c r="W171" s="36"/>
      <c r="X171" s="36"/>
      <c r="Y171" s="36"/>
      <c r="Z171" s="36"/>
      <c r="AA171" s="36"/>
      <c r="AB171" s="36"/>
      <c r="AC171" s="36"/>
      <c r="AD171" s="36"/>
      <c r="AE171" s="36"/>
      <c r="AR171" s="191" t="s">
        <v>209</v>
      </c>
      <c r="AT171" s="191" t="s">
        <v>456</v>
      </c>
      <c r="AU171" s="191" t="s">
        <v>88</v>
      </c>
      <c r="AY171" s="19" t="s">
        <v>169</v>
      </c>
      <c r="BE171" s="192">
        <f>IF(N171="základní",J171,0)</f>
        <v>0</v>
      </c>
      <c r="BF171" s="192">
        <f>IF(N171="snížená",J171,0)</f>
        <v>0</v>
      </c>
      <c r="BG171" s="192">
        <f>IF(N171="zákl. přenesená",J171,0)</f>
        <v>0</v>
      </c>
      <c r="BH171" s="192">
        <f>IF(N171="sníž. přenesená",J171,0)</f>
        <v>0</v>
      </c>
      <c r="BI171" s="192">
        <f>IF(N171="nulová",J171,0)</f>
        <v>0</v>
      </c>
      <c r="BJ171" s="19" t="s">
        <v>88</v>
      </c>
      <c r="BK171" s="192">
        <f>ROUND(I171*H171,2)</f>
        <v>0</v>
      </c>
      <c r="BL171" s="19" t="s">
        <v>176</v>
      </c>
      <c r="BM171" s="191" t="s">
        <v>630</v>
      </c>
    </row>
    <row r="172" spans="1:65" s="2" customFormat="1" ht="19.5">
      <c r="A172" s="36"/>
      <c r="B172" s="37"/>
      <c r="C172" s="38"/>
      <c r="D172" s="193" t="s">
        <v>2212</v>
      </c>
      <c r="E172" s="38"/>
      <c r="F172" s="194" t="s">
        <v>4040</v>
      </c>
      <c r="G172" s="38"/>
      <c r="H172" s="38"/>
      <c r="I172" s="195"/>
      <c r="J172" s="38"/>
      <c r="K172" s="38"/>
      <c r="L172" s="41"/>
      <c r="M172" s="196"/>
      <c r="N172" s="197"/>
      <c r="O172" s="66"/>
      <c r="P172" s="66"/>
      <c r="Q172" s="66"/>
      <c r="R172" s="66"/>
      <c r="S172" s="66"/>
      <c r="T172" s="67"/>
      <c r="U172" s="36"/>
      <c r="V172" s="36"/>
      <c r="W172" s="36"/>
      <c r="X172" s="36"/>
      <c r="Y172" s="36"/>
      <c r="Z172" s="36"/>
      <c r="AA172" s="36"/>
      <c r="AB172" s="36"/>
      <c r="AC172" s="36"/>
      <c r="AD172" s="36"/>
      <c r="AE172" s="36"/>
      <c r="AT172" s="19" t="s">
        <v>2212</v>
      </c>
      <c r="AU172" s="19" t="s">
        <v>88</v>
      </c>
    </row>
    <row r="173" spans="1:65" s="13" customFormat="1" ht="11.25">
      <c r="B173" s="198"/>
      <c r="C173" s="199"/>
      <c r="D173" s="193" t="s">
        <v>188</v>
      </c>
      <c r="E173" s="200" t="s">
        <v>19</v>
      </c>
      <c r="F173" s="201" t="s">
        <v>80</v>
      </c>
      <c r="G173" s="199"/>
      <c r="H173" s="202">
        <v>1</v>
      </c>
      <c r="I173" s="203"/>
      <c r="J173" s="199"/>
      <c r="K173" s="199"/>
      <c r="L173" s="204"/>
      <c r="M173" s="205"/>
      <c r="N173" s="206"/>
      <c r="O173" s="206"/>
      <c r="P173" s="206"/>
      <c r="Q173" s="206"/>
      <c r="R173" s="206"/>
      <c r="S173" s="206"/>
      <c r="T173" s="207"/>
      <c r="AT173" s="208" t="s">
        <v>188</v>
      </c>
      <c r="AU173" s="208" t="s">
        <v>88</v>
      </c>
      <c r="AV173" s="13" t="s">
        <v>88</v>
      </c>
      <c r="AW173" s="13" t="s">
        <v>33</v>
      </c>
      <c r="AX173" s="13" t="s">
        <v>72</v>
      </c>
      <c r="AY173" s="208" t="s">
        <v>169</v>
      </c>
    </row>
    <row r="174" spans="1:65" s="14" customFormat="1" ht="11.25">
      <c r="B174" s="209"/>
      <c r="C174" s="210"/>
      <c r="D174" s="193" t="s">
        <v>188</v>
      </c>
      <c r="E174" s="211" t="s">
        <v>19</v>
      </c>
      <c r="F174" s="212" t="s">
        <v>191</v>
      </c>
      <c r="G174" s="210"/>
      <c r="H174" s="213">
        <v>1</v>
      </c>
      <c r="I174" s="214"/>
      <c r="J174" s="210"/>
      <c r="K174" s="210"/>
      <c r="L174" s="215"/>
      <c r="M174" s="216"/>
      <c r="N174" s="217"/>
      <c r="O174" s="217"/>
      <c r="P174" s="217"/>
      <c r="Q174" s="217"/>
      <c r="R174" s="217"/>
      <c r="S174" s="217"/>
      <c r="T174" s="218"/>
      <c r="AT174" s="219" t="s">
        <v>188</v>
      </c>
      <c r="AU174" s="219" t="s">
        <v>88</v>
      </c>
      <c r="AV174" s="14" t="s">
        <v>176</v>
      </c>
      <c r="AW174" s="14" t="s">
        <v>33</v>
      </c>
      <c r="AX174" s="14" t="s">
        <v>80</v>
      </c>
      <c r="AY174" s="219" t="s">
        <v>169</v>
      </c>
    </row>
    <row r="175" spans="1:65" s="2" customFormat="1" ht="14.45" customHeight="1">
      <c r="A175" s="36"/>
      <c r="B175" s="37"/>
      <c r="C175" s="235" t="s">
        <v>275</v>
      </c>
      <c r="D175" s="235" t="s">
        <v>456</v>
      </c>
      <c r="E175" s="236" t="s">
        <v>4189</v>
      </c>
      <c r="F175" s="237" t="s">
        <v>4190</v>
      </c>
      <c r="G175" s="238" t="s">
        <v>174</v>
      </c>
      <c r="H175" s="239">
        <v>1</v>
      </c>
      <c r="I175" s="240"/>
      <c r="J175" s="241">
        <f>ROUND(I175*H175,2)</f>
        <v>0</v>
      </c>
      <c r="K175" s="237" t="s">
        <v>2211</v>
      </c>
      <c r="L175" s="242"/>
      <c r="M175" s="243" t="s">
        <v>19</v>
      </c>
      <c r="N175" s="244" t="s">
        <v>44</v>
      </c>
      <c r="O175" s="66"/>
      <c r="P175" s="189">
        <f>O175*H175</f>
        <v>0</v>
      </c>
      <c r="Q175" s="189">
        <v>0</v>
      </c>
      <c r="R175" s="189">
        <f>Q175*H175</f>
        <v>0</v>
      </c>
      <c r="S175" s="189">
        <v>0</v>
      </c>
      <c r="T175" s="190">
        <f>S175*H175</f>
        <v>0</v>
      </c>
      <c r="U175" s="36"/>
      <c r="V175" s="36"/>
      <c r="W175" s="36"/>
      <c r="X175" s="36"/>
      <c r="Y175" s="36"/>
      <c r="Z175" s="36"/>
      <c r="AA175" s="36"/>
      <c r="AB175" s="36"/>
      <c r="AC175" s="36"/>
      <c r="AD175" s="36"/>
      <c r="AE175" s="36"/>
      <c r="AR175" s="191" t="s">
        <v>209</v>
      </c>
      <c r="AT175" s="191" t="s">
        <v>456</v>
      </c>
      <c r="AU175" s="191" t="s">
        <v>88</v>
      </c>
      <c r="AY175" s="19" t="s">
        <v>169</v>
      </c>
      <c r="BE175" s="192">
        <f>IF(N175="základní",J175,0)</f>
        <v>0</v>
      </c>
      <c r="BF175" s="192">
        <f>IF(N175="snížená",J175,0)</f>
        <v>0</v>
      </c>
      <c r="BG175" s="192">
        <f>IF(N175="zákl. přenesená",J175,0)</f>
        <v>0</v>
      </c>
      <c r="BH175" s="192">
        <f>IF(N175="sníž. přenesená",J175,0)</f>
        <v>0</v>
      </c>
      <c r="BI175" s="192">
        <f>IF(N175="nulová",J175,0)</f>
        <v>0</v>
      </c>
      <c r="BJ175" s="19" t="s">
        <v>88</v>
      </c>
      <c r="BK175" s="192">
        <f>ROUND(I175*H175,2)</f>
        <v>0</v>
      </c>
      <c r="BL175" s="19" t="s">
        <v>176</v>
      </c>
      <c r="BM175" s="191" t="s">
        <v>642</v>
      </c>
    </row>
    <row r="176" spans="1:65" s="2" customFormat="1" ht="19.5">
      <c r="A176" s="36"/>
      <c r="B176" s="37"/>
      <c r="C176" s="38"/>
      <c r="D176" s="193" t="s">
        <v>2212</v>
      </c>
      <c r="E176" s="38"/>
      <c r="F176" s="194" t="s">
        <v>4040</v>
      </c>
      <c r="G176" s="38"/>
      <c r="H176" s="38"/>
      <c r="I176" s="195"/>
      <c r="J176" s="38"/>
      <c r="K176" s="38"/>
      <c r="L176" s="41"/>
      <c r="M176" s="196"/>
      <c r="N176" s="197"/>
      <c r="O176" s="66"/>
      <c r="P176" s="66"/>
      <c r="Q176" s="66"/>
      <c r="R176" s="66"/>
      <c r="S176" s="66"/>
      <c r="T176" s="67"/>
      <c r="U176" s="36"/>
      <c r="V176" s="36"/>
      <c r="W176" s="36"/>
      <c r="X176" s="36"/>
      <c r="Y176" s="36"/>
      <c r="Z176" s="36"/>
      <c r="AA176" s="36"/>
      <c r="AB176" s="36"/>
      <c r="AC176" s="36"/>
      <c r="AD176" s="36"/>
      <c r="AE176" s="36"/>
      <c r="AT176" s="19" t="s">
        <v>2212</v>
      </c>
      <c r="AU176" s="19" t="s">
        <v>88</v>
      </c>
    </row>
    <row r="177" spans="1:65" s="13" customFormat="1" ht="11.25">
      <c r="B177" s="198"/>
      <c r="C177" s="199"/>
      <c r="D177" s="193" t="s">
        <v>188</v>
      </c>
      <c r="E177" s="200" t="s">
        <v>19</v>
      </c>
      <c r="F177" s="201" t="s">
        <v>80</v>
      </c>
      <c r="G177" s="199"/>
      <c r="H177" s="202">
        <v>1</v>
      </c>
      <c r="I177" s="203"/>
      <c r="J177" s="199"/>
      <c r="K177" s="199"/>
      <c r="L177" s="204"/>
      <c r="M177" s="205"/>
      <c r="N177" s="206"/>
      <c r="O177" s="206"/>
      <c r="P177" s="206"/>
      <c r="Q177" s="206"/>
      <c r="R177" s="206"/>
      <c r="S177" s="206"/>
      <c r="T177" s="207"/>
      <c r="AT177" s="208" t="s">
        <v>188</v>
      </c>
      <c r="AU177" s="208" t="s">
        <v>88</v>
      </c>
      <c r="AV177" s="13" t="s">
        <v>88</v>
      </c>
      <c r="AW177" s="13" t="s">
        <v>33</v>
      </c>
      <c r="AX177" s="13" t="s">
        <v>72</v>
      </c>
      <c r="AY177" s="208" t="s">
        <v>169</v>
      </c>
    </row>
    <row r="178" spans="1:65" s="14" customFormat="1" ht="11.25">
      <c r="B178" s="209"/>
      <c r="C178" s="210"/>
      <c r="D178" s="193" t="s">
        <v>188</v>
      </c>
      <c r="E178" s="211" t="s">
        <v>19</v>
      </c>
      <c r="F178" s="212" t="s">
        <v>191</v>
      </c>
      <c r="G178" s="210"/>
      <c r="H178" s="213">
        <v>1</v>
      </c>
      <c r="I178" s="214"/>
      <c r="J178" s="210"/>
      <c r="K178" s="210"/>
      <c r="L178" s="215"/>
      <c r="M178" s="216"/>
      <c r="N178" s="217"/>
      <c r="O178" s="217"/>
      <c r="P178" s="217"/>
      <c r="Q178" s="217"/>
      <c r="R178" s="217"/>
      <c r="S178" s="217"/>
      <c r="T178" s="218"/>
      <c r="AT178" s="219" t="s">
        <v>188</v>
      </c>
      <c r="AU178" s="219" t="s">
        <v>88</v>
      </c>
      <c r="AV178" s="14" t="s">
        <v>176</v>
      </c>
      <c r="AW178" s="14" t="s">
        <v>33</v>
      </c>
      <c r="AX178" s="14" t="s">
        <v>80</v>
      </c>
      <c r="AY178" s="219" t="s">
        <v>169</v>
      </c>
    </row>
    <row r="179" spans="1:65" s="2" customFormat="1" ht="24.2" customHeight="1">
      <c r="A179" s="36"/>
      <c r="B179" s="37"/>
      <c r="C179" s="235" t="s">
        <v>280</v>
      </c>
      <c r="D179" s="235" t="s">
        <v>456</v>
      </c>
      <c r="E179" s="236" t="s">
        <v>4191</v>
      </c>
      <c r="F179" s="237" t="s">
        <v>4192</v>
      </c>
      <c r="G179" s="238" t="s">
        <v>174</v>
      </c>
      <c r="H179" s="239">
        <v>1</v>
      </c>
      <c r="I179" s="240"/>
      <c r="J179" s="241">
        <f>ROUND(I179*H179,2)</f>
        <v>0</v>
      </c>
      <c r="K179" s="237" t="s">
        <v>2211</v>
      </c>
      <c r="L179" s="242"/>
      <c r="M179" s="243" t="s">
        <v>19</v>
      </c>
      <c r="N179" s="244" t="s">
        <v>44</v>
      </c>
      <c r="O179" s="66"/>
      <c r="P179" s="189">
        <f>O179*H179</f>
        <v>0</v>
      </c>
      <c r="Q179" s="189">
        <v>0</v>
      </c>
      <c r="R179" s="189">
        <f>Q179*H179</f>
        <v>0</v>
      </c>
      <c r="S179" s="189">
        <v>0</v>
      </c>
      <c r="T179" s="190">
        <f>S179*H179</f>
        <v>0</v>
      </c>
      <c r="U179" s="36"/>
      <c r="V179" s="36"/>
      <c r="W179" s="36"/>
      <c r="X179" s="36"/>
      <c r="Y179" s="36"/>
      <c r="Z179" s="36"/>
      <c r="AA179" s="36"/>
      <c r="AB179" s="36"/>
      <c r="AC179" s="36"/>
      <c r="AD179" s="36"/>
      <c r="AE179" s="36"/>
      <c r="AR179" s="191" t="s">
        <v>209</v>
      </c>
      <c r="AT179" s="191" t="s">
        <v>456</v>
      </c>
      <c r="AU179" s="191" t="s">
        <v>88</v>
      </c>
      <c r="AY179" s="19" t="s">
        <v>169</v>
      </c>
      <c r="BE179" s="192">
        <f>IF(N179="základní",J179,0)</f>
        <v>0</v>
      </c>
      <c r="BF179" s="192">
        <f>IF(N179="snížená",J179,0)</f>
        <v>0</v>
      </c>
      <c r="BG179" s="192">
        <f>IF(N179="zákl. přenesená",J179,0)</f>
        <v>0</v>
      </c>
      <c r="BH179" s="192">
        <f>IF(N179="sníž. přenesená",J179,0)</f>
        <v>0</v>
      </c>
      <c r="BI179" s="192">
        <f>IF(N179="nulová",J179,0)</f>
        <v>0</v>
      </c>
      <c r="BJ179" s="19" t="s">
        <v>88</v>
      </c>
      <c r="BK179" s="192">
        <f>ROUND(I179*H179,2)</f>
        <v>0</v>
      </c>
      <c r="BL179" s="19" t="s">
        <v>176</v>
      </c>
      <c r="BM179" s="191" t="s">
        <v>652</v>
      </c>
    </row>
    <row r="180" spans="1:65" s="2" customFormat="1" ht="19.5">
      <c r="A180" s="36"/>
      <c r="B180" s="37"/>
      <c r="C180" s="38"/>
      <c r="D180" s="193" t="s">
        <v>2212</v>
      </c>
      <c r="E180" s="38"/>
      <c r="F180" s="194" t="s">
        <v>4032</v>
      </c>
      <c r="G180" s="38"/>
      <c r="H180" s="38"/>
      <c r="I180" s="195"/>
      <c r="J180" s="38"/>
      <c r="K180" s="38"/>
      <c r="L180" s="41"/>
      <c r="M180" s="196"/>
      <c r="N180" s="197"/>
      <c r="O180" s="66"/>
      <c r="P180" s="66"/>
      <c r="Q180" s="66"/>
      <c r="R180" s="66"/>
      <c r="S180" s="66"/>
      <c r="T180" s="67"/>
      <c r="U180" s="36"/>
      <c r="V180" s="36"/>
      <c r="W180" s="36"/>
      <c r="X180" s="36"/>
      <c r="Y180" s="36"/>
      <c r="Z180" s="36"/>
      <c r="AA180" s="36"/>
      <c r="AB180" s="36"/>
      <c r="AC180" s="36"/>
      <c r="AD180" s="36"/>
      <c r="AE180" s="36"/>
      <c r="AT180" s="19" t="s">
        <v>2212</v>
      </c>
      <c r="AU180" s="19" t="s">
        <v>88</v>
      </c>
    </row>
    <row r="181" spans="1:65" s="13" customFormat="1" ht="11.25">
      <c r="B181" s="198"/>
      <c r="C181" s="199"/>
      <c r="D181" s="193" t="s">
        <v>188</v>
      </c>
      <c r="E181" s="200" t="s">
        <v>19</v>
      </c>
      <c r="F181" s="201" t="s">
        <v>80</v>
      </c>
      <c r="G181" s="199"/>
      <c r="H181" s="202">
        <v>1</v>
      </c>
      <c r="I181" s="203"/>
      <c r="J181" s="199"/>
      <c r="K181" s="199"/>
      <c r="L181" s="204"/>
      <c r="M181" s="205"/>
      <c r="N181" s="206"/>
      <c r="O181" s="206"/>
      <c r="P181" s="206"/>
      <c r="Q181" s="206"/>
      <c r="R181" s="206"/>
      <c r="S181" s="206"/>
      <c r="T181" s="207"/>
      <c r="AT181" s="208" t="s">
        <v>188</v>
      </c>
      <c r="AU181" s="208" t="s">
        <v>88</v>
      </c>
      <c r="AV181" s="13" t="s">
        <v>88</v>
      </c>
      <c r="AW181" s="13" t="s">
        <v>33</v>
      </c>
      <c r="AX181" s="13" t="s">
        <v>72</v>
      </c>
      <c r="AY181" s="208" t="s">
        <v>169</v>
      </c>
    </row>
    <row r="182" spans="1:65" s="14" customFormat="1" ht="11.25">
      <c r="B182" s="209"/>
      <c r="C182" s="210"/>
      <c r="D182" s="193" t="s">
        <v>188</v>
      </c>
      <c r="E182" s="211" t="s">
        <v>19</v>
      </c>
      <c r="F182" s="212" t="s">
        <v>191</v>
      </c>
      <c r="G182" s="210"/>
      <c r="H182" s="213">
        <v>1</v>
      </c>
      <c r="I182" s="214"/>
      <c r="J182" s="210"/>
      <c r="K182" s="210"/>
      <c r="L182" s="215"/>
      <c r="M182" s="216"/>
      <c r="N182" s="217"/>
      <c r="O182" s="217"/>
      <c r="P182" s="217"/>
      <c r="Q182" s="217"/>
      <c r="R182" s="217"/>
      <c r="S182" s="217"/>
      <c r="T182" s="218"/>
      <c r="AT182" s="219" t="s">
        <v>188</v>
      </c>
      <c r="AU182" s="219" t="s">
        <v>88</v>
      </c>
      <c r="AV182" s="14" t="s">
        <v>176</v>
      </c>
      <c r="AW182" s="14" t="s">
        <v>33</v>
      </c>
      <c r="AX182" s="14" t="s">
        <v>80</v>
      </c>
      <c r="AY182" s="219" t="s">
        <v>169</v>
      </c>
    </row>
    <row r="183" spans="1:65" s="2" customFormat="1" ht="24.2" customHeight="1">
      <c r="A183" s="36"/>
      <c r="B183" s="37"/>
      <c r="C183" s="235" t="s">
        <v>284</v>
      </c>
      <c r="D183" s="235" t="s">
        <v>456</v>
      </c>
      <c r="E183" s="236" t="s">
        <v>4193</v>
      </c>
      <c r="F183" s="237" t="s">
        <v>4194</v>
      </c>
      <c r="G183" s="238" t="s">
        <v>174</v>
      </c>
      <c r="H183" s="239">
        <v>1</v>
      </c>
      <c r="I183" s="240"/>
      <c r="J183" s="241">
        <f>ROUND(I183*H183,2)</f>
        <v>0</v>
      </c>
      <c r="K183" s="237" t="s">
        <v>2211</v>
      </c>
      <c r="L183" s="242"/>
      <c r="M183" s="243" t="s">
        <v>19</v>
      </c>
      <c r="N183" s="244" t="s">
        <v>44</v>
      </c>
      <c r="O183" s="66"/>
      <c r="P183" s="189">
        <f>O183*H183</f>
        <v>0</v>
      </c>
      <c r="Q183" s="189">
        <v>0</v>
      </c>
      <c r="R183" s="189">
        <f>Q183*H183</f>
        <v>0</v>
      </c>
      <c r="S183" s="189">
        <v>0</v>
      </c>
      <c r="T183" s="190">
        <f>S183*H183</f>
        <v>0</v>
      </c>
      <c r="U183" s="36"/>
      <c r="V183" s="36"/>
      <c r="W183" s="36"/>
      <c r="X183" s="36"/>
      <c r="Y183" s="36"/>
      <c r="Z183" s="36"/>
      <c r="AA183" s="36"/>
      <c r="AB183" s="36"/>
      <c r="AC183" s="36"/>
      <c r="AD183" s="36"/>
      <c r="AE183" s="36"/>
      <c r="AR183" s="191" t="s">
        <v>209</v>
      </c>
      <c r="AT183" s="191" t="s">
        <v>456</v>
      </c>
      <c r="AU183" s="191" t="s">
        <v>88</v>
      </c>
      <c r="AY183" s="19" t="s">
        <v>169</v>
      </c>
      <c r="BE183" s="192">
        <f>IF(N183="základní",J183,0)</f>
        <v>0</v>
      </c>
      <c r="BF183" s="192">
        <f>IF(N183="snížená",J183,0)</f>
        <v>0</v>
      </c>
      <c r="BG183" s="192">
        <f>IF(N183="zákl. přenesená",J183,0)</f>
        <v>0</v>
      </c>
      <c r="BH183" s="192">
        <f>IF(N183="sníž. přenesená",J183,0)</f>
        <v>0</v>
      </c>
      <c r="BI183" s="192">
        <f>IF(N183="nulová",J183,0)</f>
        <v>0</v>
      </c>
      <c r="BJ183" s="19" t="s">
        <v>88</v>
      </c>
      <c r="BK183" s="192">
        <f>ROUND(I183*H183,2)</f>
        <v>0</v>
      </c>
      <c r="BL183" s="19" t="s">
        <v>176</v>
      </c>
      <c r="BM183" s="191" t="s">
        <v>663</v>
      </c>
    </row>
    <row r="184" spans="1:65" s="2" customFormat="1" ht="19.5">
      <c r="A184" s="36"/>
      <c r="B184" s="37"/>
      <c r="C184" s="38"/>
      <c r="D184" s="193" t="s">
        <v>2212</v>
      </c>
      <c r="E184" s="38"/>
      <c r="F184" s="194" t="s">
        <v>4032</v>
      </c>
      <c r="G184" s="38"/>
      <c r="H184" s="38"/>
      <c r="I184" s="195"/>
      <c r="J184" s="38"/>
      <c r="K184" s="38"/>
      <c r="L184" s="41"/>
      <c r="M184" s="196"/>
      <c r="N184" s="197"/>
      <c r="O184" s="66"/>
      <c r="P184" s="66"/>
      <c r="Q184" s="66"/>
      <c r="R184" s="66"/>
      <c r="S184" s="66"/>
      <c r="T184" s="67"/>
      <c r="U184" s="36"/>
      <c r="V184" s="36"/>
      <c r="W184" s="36"/>
      <c r="X184" s="36"/>
      <c r="Y184" s="36"/>
      <c r="Z184" s="36"/>
      <c r="AA184" s="36"/>
      <c r="AB184" s="36"/>
      <c r="AC184" s="36"/>
      <c r="AD184" s="36"/>
      <c r="AE184" s="36"/>
      <c r="AT184" s="19" t="s">
        <v>2212</v>
      </c>
      <c r="AU184" s="19" t="s">
        <v>88</v>
      </c>
    </row>
    <row r="185" spans="1:65" s="13" customFormat="1" ht="11.25">
      <c r="B185" s="198"/>
      <c r="C185" s="199"/>
      <c r="D185" s="193" t="s">
        <v>188</v>
      </c>
      <c r="E185" s="200" t="s">
        <v>19</v>
      </c>
      <c r="F185" s="201" t="s">
        <v>80</v>
      </c>
      <c r="G185" s="199"/>
      <c r="H185" s="202">
        <v>1</v>
      </c>
      <c r="I185" s="203"/>
      <c r="J185" s="199"/>
      <c r="K185" s="199"/>
      <c r="L185" s="204"/>
      <c r="M185" s="205"/>
      <c r="N185" s="206"/>
      <c r="O185" s="206"/>
      <c r="P185" s="206"/>
      <c r="Q185" s="206"/>
      <c r="R185" s="206"/>
      <c r="S185" s="206"/>
      <c r="T185" s="207"/>
      <c r="AT185" s="208" t="s">
        <v>188</v>
      </c>
      <c r="AU185" s="208" t="s">
        <v>88</v>
      </c>
      <c r="AV185" s="13" t="s">
        <v>88</v>
      </c>
      <c r="AW185" s="13" t="s">
        <v>33</v>
      </c>
      <c r="AX185" s="13" t="s">
        <v>72</v>
      </c>
      <c r="AY185" s="208" t="s">
        <v>169</v>
      </c>
    </row>
    <row r="186" spans="1:65" s="14" customFormat="1" ht="11.25">
      <c r="B186" s="209"/>
      <c r="C186" s="210"/>
      <c r="D186" s="193" t="s">
        <v>188</v>
      </c>
      <c r="E186" s="211" t="s">
        <v>19</v>
      </c>
      <c r="F186" s="212" t="s">
        <v>191</v>
      </c>
      <c r="G186" s="210"/>
      <c r="H186" s="213">
        <v>1</v>
      </c>
      <c r="I186" s="214"/>
      <c r="J186" s="210"/>
      <c r="K186" s="210"/>
      <c r="L186" s="215"/>
      <c r="M186" s="216"/>
      <c r="N186" s="217"/>
      <c r="O186" s="217"/>
      <c r="P186" s="217"/>
      <c r="Q186" s="217"/>
      <c r="R186" s="217"/>
      <c r="S186" s="217"/>
      <c r="T186" s="218"/>
      <c r="AT186" s="219" t="s">
        <v>188</v>
      </c>
      <c r="AU186" s="219" t="s">
        <v>88</v>
      </c>
      <c r="AV186" s="14" t="s">
        <v>176</v>
      </c>
      <c r="AW186" s="14" t="s">
        <v>33</v>
      </c>
      <c r="AX186" s="14" t="s">
        <v>80</v>
      </c>
      <c r="AY186" s="219" t="s">
        <v>169</v>
      </c>
    </row>
    <row r="187" spans="1:65" s="2" customFormat="1" ht="14.45" customHeight="1">
      <c r="A187" s="36"/>
      <c r="B187" s="37"/>
      <c r="C187" s="180" t="s">
        <v>288</v>
      </c>
      <c r="D187" s="180" t="s">
        <v>171</v>
      </c>
      <c r="E187" s="181" t="s">
        <v>4195</v>
      </c>
      <c r="F187" s="182" t="s">
        <v>4196</v>
      </c>
      <c r="G187" s="183" t="s">
        <v>463</v>
      </c>
      <c r="H187" s="184">
        <v>99</v>
      </c>
      <c r="I187" s="185"/>
      <c r="J187" s="186">
        <f>ROUND(I187*H187,2)</f>
        <v>0</v>
      </c>
      <c r="K187" s="182" t="s">
        <v>2211</v>
      </c>
      <c r="L187" s="41"/>
      <c r="M187" s="187" t="s">
        <v>19</v>
      </c>
      <c r="N187" s="188" t="s">
        <v>44</v>
      </c>
      <c r="O187" s="66"/>
      <c r="P187" s="189">
        <f>O187*H187</f>
        <v>0</v>
      </c>
      <c r="Q187" s="189">
        <v>0</v>
      </c>
      <c r="R187" s="189">
        <f>Q187*H187</f>
        <v>0</v>
      </c>
      <c r="S187" s="189">
        <v>0</v>
      </c>
      <c r="T187" s="190">
        <f>S187*H187</f>
        <v>0</v>
      </c>
      <c r="U187" s="36"/>
      <c r="V187" s="36"/>
      <c r="W187" s="36"/>
      <c r="X187" s="36"/>
      <c r="Y187" s="36"/>
      <c r="Z187" s="36"/>
      <c r="AA187" s="36"/>
      <c r="AB187" s="36"/>
      <c r="AC187" s="36"/>
      <c r="AD187" s="36"/>
      <c r="AE187" s="36"/>
      <c r="AR187" s="191" t="s">
        <v>176</v>
      </c>
      <c r="AT187" s="191" t="s">
        <v>171</v>
      </c>
      <c r="AU187" s="191" t="s">
        <v>88</v>
      </c>
      <c r="AY187" s="19" t="s">
        <v>169</v>
      </c>
      <c r="BE187" s="192">
        <f>IF(N187="základní",J187,0)</f>
        <v>0</v>
      </c>
      <c r="BF187" s="192">
        <f>IF(N187="snížená",J187,0)</f>
        <v>0</v>
      </c>
      <c r="BG187" s="192">
        <f>IF(N187="zákl. přenesená",J187,0)</f>
        <v>0</v>
      </c>
      <c r="BH187" s="192">
        <f>IF(N187="sníž. přenesená",J187,0)</f>
        <v>0</v>
      </c>
      <c r="BI187" s="192">
        <f>IF(N187="nulová",J187,0)</f>
        <v>0</v>
      </c>
      <c r="BJ187" s="19" t="s">
        <v>88</v>
      </c>
      <c r="BK187" s="192">
        <f>ROUND(I187*H187,2)</f>
        <v>0</v>
      </c>
      <c r="BL187" s="19" t="s">
        <v>176</v>
      </c>
      <c r="BM187" s="191" t="s">
        <v>675</v>
      </c>
    </row>
    <row r="188" spans="1:65" s="2" customFormat="1" ht="19.5">
      <c r="A188" s="36"/>
      <c r="B188" s="37"/>
      <c r="C188" s="38"/>
      <c r="D188" s="193" t="s">
        <v>2212</v>
      </c>
      <c r="E188" s="38"/>
      <c r="F188" s="194" t="s">
        <v>4040</v>
      </c>
      <c r="G188" s="38"/>
      <c r="H188" s="38"/>
      <c r="I188" s="195"/>
      <c r="J188" s="38"/>
      <c r="K188" s="38"/>
      <c r="L188" s="41"/>
      <c r="M188" s="196"/>
      <c r="N188" s="197"/>
      <c r="O188" s="66"/>
      <c r="P188" s="66"/>
      <c r="Q188" s="66"/>
      <c r="R188" s="66"/>
      <c r="S188" s="66"/>
      <c r="T188" s="67"/>
      <c r="U188" s="36"/>
      <c r="V188" s="36"/>
      <c r="W188" s="36"/>
      <c r="X188" s="36"/>
      <c r="Y188" s="36"/>
      <c r="Z188" s="36"/>
      <c r="AA188" s="36"/>
      <c r="AB188" s="36"/>
      <c r="AC188" s="36"/>
      <c r="AD188" s="36"/>
      <c r="AE188" s="36"/>
      <c r="AT188" s="19" t="s">
        <v>2212</v>
      </c>
      <c r="AU188" s="19" t="s">
        <v>88</v>
      </c>
    </row>
    <row r="189" spans="1:65" s="13" customFormat="1" ht="11.25">
      <c r="B189" s="198"/>
      <c r="C189" s="199"/>
      <c r="D189" s="193" t="s">
        <v>188</v>
      </c>
      <c r="E189" s="200" t="s">
        <v>19</v>
      </c>
      <c r="F189" s="201" t="s">
        <v>965</v>
      </c>
      <c r="G189" s="199"/>
      <c r="H189" s="202">
        <v>99</v>
      </c>
      <c r="I189" s="203"/>
      <c r="J189" s="199"/>
      <c r="K189" s="199"/>
      <c r="L189" s="204"/>
      <c r="M189" s="205"/>
      <c r="N189" s="206"/>
      <c r="O189" s="206"/>
      <c r="P189" s="206"/>
      <c r="Q189" s="206"/>
      <c r="R189" s="206"/>
      <c r="S189" s="206"/>
      <c r="T189" s="207"/>
      <c r="AT189" s="208" t="s">
        <v>188</v>
      </c>
      <c r="AU189" s="208" t="s">
        <v>88</v>
      </c>
      <c r="AV189" s="13" t="s">
        <v>88</v>
      </c>
      <c r="AW189" s="13" t="s">
        <v>33</v>
      </c>
      <c r="AX189" s="13" t="s">
        <v>72</v>
      </c>
      <c r="AY189" s="208" t="s">
        <v>169</v>
      </c>
    </row>
    <row r="190" spans="1:65" s="14" customFormat="1" ht="11.25">
      <c r="B190" s="209"/>
      <c r="C190" s="210"/>
      <c r="D190" s="193" t="s">
        <v>188</v>
      </c>
      <c r="E190" s="211" t="s">
        <v>19</v>
      </c>
      <c r="F190" s="212" t="s">
        <v>191</v>
      </c>
      <c r="G190" s="210"/>
      <c r="H190" s="213">
        <v>99</v>
      </c>
      <c r="I190" s="214"/>
      <c r="J190" s="210"/>
      <c r="K190" s="210"/>
      <c r="L190" s="215"/>
      <c r="M190" s="216"/>
      <c r="N190" s="217"/>
      <c r="O190" s="217"/>
      <c r="P190" s="217"/>
      <c r="Q190" s="217"/>
      <c r="R190" s="217"/>
      <c r="S190" s="217"/>
      <c r="T190" s="218"/>
      <c r="AT190" s="219" t="s">
        <v>188</v>
      </c>
      <c r="AU190" s="219" t="s">
        <v>88</v>
      </c>
      <c r="AV190" s="14" t="s">
        <v>176</v>
      </c>
      <c r="AW190" s="14" t="s">
        <v>33</v>
      </c>
      <c r="AX190" s="14" t="s">
        <v>80</v>
      </c>
      <c r="AY190" s="219" t="s">
        <v>169</v>
      </c>
    </row>
    <row r="191" spans="1:65" s="2" customFormat="1" ht="14.45" customHeight="1">
      <c r="A191" s="36"/>
      <c r="B191" s="37"/>
      <c r="C191" s="180" t="s">
        <v>292</v>
      </c>
      <c r="D191" s="180" t="s">
        <v>171</v>
      </c>
      <c r="E191" s="181" t="s">
        <v>4197</v>
      </c>
      <c r="F191" s="182" t="s">
        <v>4198</v>
      </c>
      <c r="G191" s="183" t="s">
        <v>463</v>
      </c>
      <c r="H191" s="184">
        <v>99</v>
      </c>
      <c r="I191" s="185"/>
      <c r="J191" s="186">
        <f>ROUND(I191*H191,2)</f>
        <v>0</v>
      </c>
      <c r="K191" s="182" t="s">
        <v>2211</v>
      </c>
      <c r="L191" s="41"/>
      <c r="M191" s="187" t="s">
        <v>19</v>
      </c>
      <c r="N191" s="188" t="s">
        <v>44</v>
      </c>
      <c r="O191" s="66"/>
      <c r="P191" s="189">
        <f>O191*H191</f>
        <v>0</v>
      </c>
      <c r="Q191" s="189">
        <v>0</v>
      </c>
      <c r="R191" s="189">
        <f>Q191*H191</f>
        <v>0</v>
      </c>
      <c r="S191" s="189">
        <v>0</v>
      </c>
      <c r="T191" s="190">
        <f>S191*H191</f>
        <v>0</v>
      </c>
      <c r="U191" s="36"/>
      <c r="V191" s="36"/>
      <c r="W191" s="36"/>
      <c r="X191" s="36"/>
      <c r="Y191" s="36"/>
      <c r="Z191" s="36"/>
      <c r="AA191" s="36"/>
      <c r="AB191" s="36"/>
      <c r="AC191" s="36"/>
      <c r="AD191" s="36"/>
      <c r="AE191" s="36"/>
      <c r="AR191" s="191" t="s">
        <v>176</v>
      </c>
      <c r="AT191" s="191" t="s">
        <v>171</v>
      </c>
      <c r="AU191" s="191" t="s">
        <v>88</v>
      </c>
      <c r="AY191" s="19" t="s">
        <v>169</v>
      </c>
      <c r="BE191" s="192">
        <f>IF(N191="základní",J191,0)</f>
        <v>0</v>
      </c>
      <c r="BF191" s="192">
        <f>IF(N191="snížená",J191,0)</f>
        <v>0</v>
      </c>
      <c r="BG191" s="192">
        <f>IF(N191="zákl. přenesená",J191,0)</f>
        <v>0</v>
      </c>
      <c r="BH191" s="192">
        <f>IF(N191="sníž. přenesená",J191,0)</f>
        <v>0</v>
      </c>
      <c r="BI191" s="192">
        <f>IF(N191="nulová",J191,0)</f>
        <v>0</v>
      </c>
      <c r="BJ191" s="19" t="s">
        <v>88</v>
      </c>
      <c r="BK191" s="192">
        <f>ROUND(I191*H191,2)</f>
        <v>0</v>
      </c>
      <c r="BL191" s="19" t="s">
        <v>176</v>
      </c>
      <c r="BM191" s="191" t="s">
        <v>687</v>
      </c>
    </row>
    <row r="192" spans="1:65" s="2" customFormat="1" ht="19.5">
      <c r="A192" s="36"/>
      <c r="B192" s="37"/>
      <c r="C192" s="38"/>
      <c r="D192" s="193" t="s">
        <v>2212</v>
      </c>
      <c r="E192" s="38"/>
      <c r="F192" s="194" t="s">
        <v>4040</v>
      </c>
      <c r="G192" s="38"/>
      <c r="H192" s="38"/>
      <c r="I192" s="195"/>
      <c r="J192" s="38"/>
      <c r="K192" s="38"/>
      <c r="L192" s="41"/>
      <c r="M192" s="196"/>
      <c r="N192" s="197"/>
      <c r="O192" s="66"/>
      <c r="P192" s="66"/>
      <c r="Q192" s="66"/>
      <c r="R192" s="66"/>
      <c r="S192" s="66"/>
      <c r="T192" s="67"/>
      <c r="U192" s="36"/>
      <c r="V192" s="36"/>
      <c r="W192" s="36"/>
      <c r="X192" s="36"/>
      <c r="Y192" s="36"/>
      <c r="Z192" s="36"/>
      <c r="AA192" s="36"/>
      <c r="AB192" s="36"/>
      <c r="AC192" s="36"/>
      <c r="AD192" s="36"/>
      <c r="AE192" s="36"/>
      <c r="AT192" s="19" t="s">
        <v>2212</v>
      </c>
      <c r="AU192" s="19" t="s">
        <v>88</v>
      </c>
    </row>
    <row r="193" spans="1:65" s="13" customFormat="1" ht="11.25">
      <c r="B193" s="198"/>
      <c r="C193" s="199"/>
      <c r="D193" s="193" t="s">
        <v>188</v>
      </c>
      <c r="E193" s="200" t="s">
        <v>19</v>
      </c>
      <c r="F193" s="201" t="s">
        <v>965</v>
      </c>
      <c r="G193" s="199"/>
      <c r="H193" s="202">
        <v>99</v>
      </c>
      <c r="I193" s="203"/>
      <c r="J193" s="199"/>
      <c r="K193" s="199"/>
      <c r="L193" s="204"/>
      <c r="M193" s="205"/>
      <c r="N193" s="206"/>
      <c r="O193" s="206"/>
      <c r="P193" s="206"/>
      <c r="Q193" s="206"/>
      <c r="R193" s="206"/>
      <c r="S193" s="206"/>
      <c r="T193" s="207"/>
      <c r="AT193" s="208" t="s">
        <v>188</v>
      </c>
      <c r="AU193" s="208" t="s">
        <v>88</v>
      </c>
      <c r="AV193" s="13" t="s">
        <v>88</v>
      </c>
      <c r="AW193" s="13" t="s">
        <v>33</v>
      </c>
      <c r="AX193" s="13" t="s">
        <v>72</v>
      </c>
      <c r="AY193" s="208" t="s">
        <v>169</v>
      </c>
    </row>
    <row r="194" spans="1:65" s="14" customFormat="1" ht="11.25">
      <c r="B194" s="209"/>
      <c r="C194" s="210"/>
      <c r="D194" s="193" t="s">
        <v>188</v>
      </c>
      <c r="E194" s="211" t="s">
        <v>19</v>
      </c>
      <c r="F194" s="212" t="s">
        <v>191</v>
      </c>
      <c r="G194" s="210"/>
      <c r="H194" s="213">
        <v>99</v>
      </c>
      <c r="I194" s="214"/>
      <c r="J194" s="210"/>
      <c r="K194" s="210"/>
      <c r="L194" s="215"/>
      <c r="M194" s="216"/>
      <c r="N194" s="217"/>
      <c r="O194" s="217"/>
      <c r="P194" s="217"/>
      <c r="Q194" s="217"/>
      <c r="R194" s="217"/>
      <c r="S194" s="217"/>
      <c r="T194" s="218"/>
      <c r="AT194" s="219" t="s">
        <v>188</v>
      </c>
      <c r="AU194" s="219" t="s">
        <v>88</v>
      </c>
      <c r="AV194" s="14" t="s">
        <v>176</v>
      </c>
      <c r="AW194" s="14" t="s">
        <v>33</v>
      </c>
      <c r="AX194" s="14" t="s">
        <v>80</v>
      </c>
      <c r="AY194" s="219" t="s">
        <v>169</v>
      </c>
    </row>
    <row r="195" spans="1:65" s="2" customFormat="1" ht="24.2" customHeight="1">
      <c r="A195" s="36"/>
      <c r="B195" s="37"/>
      <c r="C195" s="180" t="s">
        <v>296</v>
      </c>
      <c r="D195" s="180" t="s">
        <v>171</v>
      </c>
      <c r="E195" s="181" t="s">
        <v>4199</v>
      </c>
      <c r="F195" s="182" t="s">
        <v>4200</v>
      </c>
      <c r="G195" s="183" t="s">
        <v>174</v>
      </c>
      <c r="H195" s="184">
        <v>1</v>
      </c>
      <c r="I195" s="185"/>
      <c r="J195" s="186">
        <f>ROUND(I195*H195,2)</f>
        <v>0</v>
      </c>
      <c r="K195" s="182" t="s">
        <v>2211</v>
      </c>
      <c r="L195" s="41"/>
      <c r="M195" s="187" t="s">
        <v>19</v>
      </c>
      <c r="N195" s="188" t="s">
        <v>44</v>
      </c>
      <c r="O195" s="66"/>
      <c r="P195" s="189">
        <f>O195*H195</f>
        <v>0</v>
      </c>
      <c r="Q195" s="189">
        <v>0</v>
      </c>
      <c r="R195" s="189">
        <f>Q195*H195</f>
        <v>0</v>
      </c>
      <c r="S195" s="189">
        <v>0</v>
      </c>
      <c r="T195" s="190">
        <f>S195*H195</f>
        <v>0</v>
      </c>
      <c r="U195" s="36"/>
      <c r="V195" s="36"/>
      <c r="W195" s="36"/>
      <c r="X195" s="36"/>
      <c r="Y195" s="36"/>
      <c r="Z195" s="36"/>
      <c r="AA195" s="36"/>
      <c r="AB195" s="36"/>
      <c r="AC195" s="36"/>
      <c r="AD195" s="36"/>
      <c r="AE195" s="36"/>
      <c r="AR195" s="191" t="s">
        <v>176</v>
      </c>
      <c r="AT195" s="191" t="s">
        <v>171</v>
      </c>
      <c r="AU195" s="191" t="s">
        <v>88</v>
      </c>
      <c r="AY195" s="19" t="s">
        <v>169</v>
      </c>
      <c r="BE195" s="192">
        <f>IF(N195="základní",J195,0)</f>
        <v>0</v>
      </c>
      <c r="BF195" s="192">
        <f>IF(N195="snížená",J195,0)</f>
        <v>0</v>
      </c>
      <c r="BG195" s="192">
        <f>IF(N195="zákl. přenesená",J195,0)</f>
        <v>0</v>
      </c>
      <c r="BH195" s="192">
        <f>IF(N195="sníž. přenesená",J195,0)</f>
        <v>0</v>
      </c>
      <c r="BI195" s="192">
        <f>IF(N195="nulová",J195,0)</f>
        <v>0</v>
      </c>
      <c r="BJ195" s="19" t="s">
        <v>88</v>
      </c>
      <c r="BK195" s="192">
        <f>ROUND(I195*H195,2)</f>
        <v>0</v>
      </c>
      <c r="BL195" s="19" t="s">
        <v>176</v>
      </c>
      <c r="BM195" s="191" t="s">
        <v>695</v>
      </c>
    </row>
    <row r="196" spans="1:65" s="2" customFormat="1" ht="19.5">
      <c r="A196" s="36"/>
      <c r="B196" s="37"/>
      <c r="C196" s="38"/>
      <c r="D196" s="193" t="s">
        <v>2212</v>
      </c>
      <c r="E196" s="38"/>
      <c r="F196" s="194" t="s">
        <v>4032</v>
      </c>
      <c r="G196" s="38"/>
      <c r="H196" s="38"/>
      <c r="I196" s="195"/>
      <c r="J196" s="38"/>
      <c r="K196" s="38"/>
      <c r="L196" s="41"/>
      <c r="M196" s="196"/>
      <c r="N196" s="197"/>
      <c r="O196" s="66"/>
      <c r="P196" s="66"/>
      <c r="Q196" s="66"/>
      <c r="R196" s="66"/>
      <c r="S196" s="66"/>
      <c r="T196" s="67"/>
      <c r="U196" s="36"/>
      <c r="V196" s="36"/>
      <c r="W196" s="36"/>
      <c r="X196" s="36"/>
      <c r="Y196" s="36"/>
      <c r="Z196" s="36"/>
      <c r="AA196" s="36"/>
      <c r="AB196" s="36"/>
      <c r="AC196" s="36"/>
      <c r="AD196" s="36"/>
      <c r="AE196" s="36"/>
      <c r="AT196" s="19" t="s">
        <v>2212</v>
      </c>
      <c r="AU196" s="19" t="s">
        <v>88</v>
      </c>
    </row>
    <row r="197" spans="1:65" s="13" customFormat="1" ht="11.25">
      <c r="B197" s="198"/>
      <c r="C197" s="199"/>
      <c r="D197" s="193" t="s">
        <v>188</v>
      </c>
      <c r="E197" s="200" t="s">
        <v>19</v>
      </c>
      <c r="F197" s="201" t="s">
        <v>80</v>
      </c>
      <c r="G197" s="199"/>
      <c r="H197" s="202">
        <v>1</v>
      </c>
      <c r="I197" s="203"/>
      <c r="J197" s="199"/>
      <c r="K197" s="199"/>
      <c r="L197" s="204"/>
      <c r="M197" s="205"/>
      <c r="N197" s="206"/>
      <c r="O197" s="206"/>
      <c r="P197" s="206"/>
      <c r="Q197" s="206"/>
      <c r="R197" s="206"/>
      <c r="S197" s="206"/>
      <c r="T197" s="207"/>
      <c r="AT197" s="208" t="s">
        <v>188</v>
      </c>
      <c r="AU197" s="208" t="s">
        <v>88</v>
      </c>
      <c r="AV197" s="13" t="s">
        <v>88</v>
      </c>
      <c r="AW197" s="13" t="s">
        <v>33</v>
      </c>
      <c r="AX197" s="13" t="s">
        <v>72</v>
      </c>
      <c r="AY197" s="208" t="s">
        <v>169</v>
      </c>
    </row>
    <row r="198" spans="1:65" s="14" customFormat="1" ht="11.25">
      <c r="B198" s="209"/>
      <c r="C198" s="210"/>
      <c r="D198" s="193" t="s">
        <v>188</v>
      </c>
      <c r="E198" s="211" t="s">
        <v>19</v>
      </c>
      <c r="F198" s="212" t="s">
        <v>191</v>
      </c>
      <c r="G198" s="210"/>
      <c r="H198" s="213">
        <v>1</v>
      </c>
      <c r="I198" s="214"/>
      <c r="J198" s="210"/>
      <c r="K198" s="210"/>
      <c r="L198" s="215"/>
      <c r="M198" s="216"/>
      <c r="N198" s="217"/>
      <c r="O198" s="217"/>
      <c r="P198" s="217"/>
      <c r="Q198" s="217"/>
      <c r="R198" s="217"/>
      <c r="S198" s="217"/>
      <c r="T198" s="218"/>
      <c r="AT198" s="219" t="s">
        <v>188</v>
      </c>
      <c r="AU198" s="219" t="s">
        <v>88</v>
      </c>
      <c r="AV198" s="14" t="s">
        <v>176</v>
      </c>
      <c r="AW198" s="14" t="s">
        <v>33</v>
      </c>
      <c r="AX198" s="14" t="s">
        <v>80</v>
      </c>
      <c r="AY198" s="219" t="s">
        <v>169</v>
      </c>
    </row>
    <row r="199" spans="1:65" s="2" customFormat="1" ht="24.2" customHeight="1">
      <c r="A199" s="36"/>
      <c r="B199" s="37"/>
      <c r="C199" s="235" t="s">
        <v>301</v>
      </c>
      <c r="D199" s="235" t="s">
        <v>456</v>
      </c>
      <c r="E199" s="236" t="s">
        <v>4201</v>
      </c>
      <c r="F199" s="237" t="s">
        <v>4202</v>
      </c>
      <c r="G199" s="238" t="s">
        <v>174</v>
      </c>
      <c r="H199" s="239">
        <v>1</v>
      </c>
      <c r="I199" s="240"/>
      <c r="J199" s="241">
        <f>ROUND(I199*H199,2)</f>
        <v>0</v>
      </c>
      <c r="K199" s="237" t="s">
        <v>2211</v>
      </c>
      <c r="L199" s="242"/>
      <c r="M199" s="243" t="s">
        <v>19</v>
      </c>
      <c r="N199" s="244" t="s">
        <v>44</v>
      </c>
      <c r="O199" s="66"/>
      <c r="P199" s="189">
        <f>O199*H199</f>
        <v>0</v>
      </c>
      <c r="Q199" s="189">
        <v>0</v>
      </c>
      <c r="R199" s="189">
        <f>Q199*H199</f>
        <v>0</v>
      </c>
      <c r="S199" s="189">
        <v>0</v>
      </c>
      <c r="T199" s="190">
        <f>S199*H199</f>
        <v>0</v>
      </c>
      <c r="U199" s="36"/>
      <c r="V199" s="36"/>
      <c r="W199" s="36"/>
      <c r="X199" s="36"/>
      <c r="Y199" s="36"/>
      <c r="Z199" s="36"/>
      <c r="AA199" s="36"/>
      <c r="AB199" s="36"/>
      <c r="AC199" s="36"/>
      <c r="AD199" s="36"/>
      <c r="AE199" s="36"/>
      <c r="AR199" s="191" t="s">
        <v>209</v>
      </c>
      <c r="AT199" s="191" t="s">
        <v>456</v>
      </c>
      <c r="AU199" s="191" t="s">
        <v>88</v>
      </c>
      <c r="AY199" s="19" t="s">
        <v>169</v>
      </c>
      <c r="BE199" s="192">
        <f>IF(N199="základní",J199,0)</f>
        <v>0</v>
      </c>
      <c r="BF199" s="192">
        <f>IF(N199="snížená",J199,0)</f>
        <v>0</v>
      </c>
      <c r="BG199" s="192">
        <f>IF(N199="zákl. přenesená",J199,0)</f>
        <v>0</v>
      </c>
      <c r="BH199" s="192">
        <f>IF(N199="sníž. přenesená",J199,0)</f>
        <v>0</v>
      </c>
      <c r="BI199" s="192">
        <f>IF(N199="nulová",J199,0)</f>
        <v>0</v>
      </c>
      <c r="BJ199" s="19" t="s">
        <v>88</v>
      </c>
      <c r="BK199" s="192">
        <f>ROUND(I199*H199,2)</f>
        <v>0</v>
      </c>
      <c r="BL199" s="19" t="s">
        <v>176</v>
      </c>
      <c r="BM199" s="191" t="s">
        <v>704</v>
      </c>
    </row>
    <row r="200" spans="1:65" s="2" customFormat="1" ht="19.5">
      <c r="A200" s="36"/>
      <c r="B200" s="37"/>
      <c r="C200" s="38"/>
      <c r="D200" s="193" t="s">
        <v>2212</v>
      </c>
      <c r="E200" s="38"/>
      <c r="F200" s="194" t="s">
        <v>4032</v>
      </c>
      <c r="G200" s="38"/>
      <c r="H200" s="38"/>
      <c r="I200" s="195"/>
      <c r="J200" s="38"/>
      <c r="K200" s="38"/>
      <c r="L200" s="41"/>
      <c r="M200" s="196"/>
      <c r="N200" s="197"/>
      <c r="O200" s="66"/>
      <c r="P200" s="66"/>
      <c r="Q200" s="66"/>
      <c r="R200" s="66"/>
      <c r="S200" s="66"/>
      <c r="T200" s="67"/>
      <c r="U200" s="36"/>
      <c r="V200" s="36"/>
      <c r="W200" s="36"/>
      <c r="X200" s="36"/>
      <c r="Y200" s="36"/>
      <c r="Z200" s="36"/>
      <c r="AA200" s="36"/>
      <c r="AB200" s="36"/>
      <c r="AC200" s="36"/>
      <c r="AD200" s="36"/>
      <c r="AE200" s="36"/>
      <c r="AT200" s="19" t="s">
        <v>2212</v>
      </c>
      <c r="AU200" s="19" t="s">
        <v>88</v>
      </c>
    </row>
    <row r="201" spans="1:65" s="13" customFormat="1" ht="11.25">
      <c r="B201" s="198"/>
      <c r="C201" s="199"/>
      <c r="D201" s="193" t="s">
        <v>188</v>
      </c>
      <c r="E201" s="200" t="s">
        <v>19</v>
      </c>
      <c r="F201" s="201" t="s">
        <v>80</v>
      </c>
      <c r="G201" s="199"/>
      <c r="H201" s="202">
        <v>1</v>
      </c>
      <c r="I201" s="203"/>
      <c r="J201" s="199"/>
      <c r="K201" s="199"/>
      <c r="L201" s="204"/>
      <c r="M201" s="205"/>
      <c r="N201" s="206"/>
      <c r="O201" s="206"/>
      <c r="P201" s="206"/>
      <c r="Q201" s="206"/>
      <c r="R201" s="206"/>
      <c r="S201" s="206"/>
      <c r="T201" s="207"/>
      <c r="AT201" s="208" t="s">
        <v>188</v>
      </c>
      <c r="AU201" s="208" t="s">
        <v>88</v>
      </c>
      <c r="AV201" s="13" t="s">
        <v>88</v>
      </c>
      <c r="AW201" s="13" t="s">
        <v>33</v>
      </c>
      <c r="AX201" s="13" t="s">
        <v>72</v>
      </c>
      <c r="AY201" s="208" t="s">
        <v>169</v>
      </c>
    </row>
    <row r="202" spans="1:65" s="14" customFormat="1" ht="11.25">
      <c r="B202" s="209"/>
      <c r="C202" s="210"/>
      <c r="D202" s="193" t="s">
        <v>188</v>
      </c>
      <c r="E202" s="211" t="s">
        <v>19</v>
      </c>
      <c r="F202" s="212" t="s">
        <v>191</v>
      </c>
      <c r="G202" s="210"/>
      <c r="H202" s="213">
        <v>1</v>
      </c>
      <c r="I202" s="214"/>
      <c r="J202" s="210"/>
      <c r="K202" s="210"/>
      <c r="L202" s="215"/>
      <c r="M202" s="216"/>
      <c r="N202" s="217"/>
      <c r="O202" s="217"/>
      <c r="P202" s="217"/>
      <c r="Q202" s="217"/>
      <c r="R202" s="217"/>
      <c r="S202" s="217"/>
      <c r="T202" s="218"/>
      <c r="AT202" s="219" t="s">
        <v>188</v>
      </c>
      <c r="AU202" s="219" t="s">
        <v>88</v>
      </c>
      <c r="AV202" s="14" t="s">
        <v>176</v>
      </c>
      <c r="AW202" s="14" t="s">
        <v>33</v>
      </c>
      <c r="AX202" s="14" t="s">
        <v>80</v>
      </c>
      <c r="AY202" s="219" t="s">
        <v>169</v>
      </c>
    </row>
    <row r="203" spans="1:65" s="12" customFormat="1" ht="22.9" customHeight="1">
      <c r="B203" s="164"/>
      <c r="C203" s="165"/>
      <c r="D203" s="166" t="s">
        <v>71</v>
      </c>
      <c r="E203" s="178" t="s">
        <v>214</v>
      </c>
      <c r="F203" s="178" t="s">
        <v>1060</v>
      </c>
      <c r="G203" s="165"/>
      <c r="H203" s="165"/>
      <c r="I203" s="168"/>
      <c r="J203" s="179">
        <f>BK203</f>
        <v>0</v>
      </c>
      <c r="K203" s="165"/>
      <c r="L203" s="170"/>
      <c r="M203" s="171"/>
      <c r="N203" s="172"/>
      <c r="O203" s="172"/>
      <c r="P203" s="173">
        <f>SUM(P204:P219)</f>
        <v>0</v>
      </c>
      <c r="Q203" s="172"/>
      <c r="R203" s="173">
        <f>SUM(R204:R219)</f>
        <v>0</v>
      </c>
      <c r="S203" s="172"/>
      <c r="T203" s="174">
        <f>SUM(T204:T219)</f>
        <v>0</v>
      </c>
      <c r="AR203" s="175" t="s">
        <v>80</v>
      </c>
      <c r="AT203" s="176" t="s">
        <v>71</v>
      </c>
      <c r="AU203" s="176" t="s">
        <v>80</v>
      </c>
      <c r="AY203" s="175" t="s">
        <v>169</v>
      </c>
      <c r="BK203" s="177">
        <f>SUM(BK204:BK219)</f>
        <v>0</v>
      </c>
    </row>
    <row r="204" spans="1:65" s="2" customFormat="1" ht="24.2" customHeight="1">
      <c r="A204" s="36"/>
      <c r="B204" s="37"/>
      <c r="C204" s="235" t="s">
        <v>308</v>
      </c>
      <c r="D204" s="235" t="s">
        <v>456</v>
      </c>
      <c r="E204" s="236" t="s">
        <v>4151</v>
      </c>
      <c r="F204" s="237" t="s">
        <v>4152</v>
      </c>
      <c r="G204" s="238" t="s">
        <v>347</v>
      </c>
      <c r="H204" s="239">
        <v>4.05</v>
      </c>
      <c r="I204" s="240"/>
      <c r="J204" s="241">
        <f>ROUND(I204*H204,2)</f>
        <v>0</v>
      </c>
      <c r="K204" s="237" t="s">
        <v>2211</v>
      </c>
      <c r="L204" s="242"/>
      <c r="M204" s="243" t="s">
        <v>19</v>
      </c>
      <c r="N204" s="244" t="s">
        <v>44</v>
      </c>
      <c r="O204" s="66"/>
      <c r="P204" s="189">
        <f>O204*H204</f>
        <v>0</v>
      </c>
      <c r="Q204" s="189">
        <v>0</v>
      </c>
      <c r="R204" s="189">
        <f>Q204*H204</f>
        <v>0</v>
      </c>
      <c r="S204" s="189">
        <v>0</v>
      </c>
      <c r="T204" s="190">
        <f>S204*H204</f>
        <v>0</v>
      </c>
      <c r="U204" s="36"/>
      <c r="V204" s="36"/>
      <c r="W204" s="36"/>
      <c r="X204" s="36"/>
      <c r="Y204" s="36"/>
      <c r="Z204" s="36"/>
      <c r="AA204" s="36"/>
      <c r="AB204" s="36"/>
      <c r="AC204" s="36"/>
      <c r="AD204" s="36"/>
      <c r="AE204" s="36"/>
      <c r="AR204" s="191" t="s">
        <v>209</v>
      </c>
      <c r="AT204" s="191" t="s">
        <v>456</v>
      </c>
      <c r="AU204" s="191" t="s">
        <v>88</v>
      </c>
      <c r="AY204" s="19" t="s">
        <v>169</v>
      </c>
      <c r="BE204" s="192">
        <f>IF(N204="základní",J204,0)</f>
        <v>0</v>
      </c>
      <c r="BF204" s="192">
        <f>IF(N204="snížená",J204,0)</f>
        <v>0</v>
      </c>
      <c r="BG204" s="192">
        <f>IF(N204="zákl. přenesená",J204,0)</f>
        <v>0</v>
      </c>
      <c r="BH204" s="192">
        <f>IF(N204="sníž. přenesená",J204,0)</f>
        <v>0</v>
      </c>
      <c r="BI204" s="192">
        <f>IF(N204="nulová",J204,0)</f>
        <v>0</v>
      </c>
      <c r="BJ204" s="19" t="s">
        <v>88</v>
      </c>
      <c r="BK204" s="192">
        <f>ROUND(I204*H204,2)</f>
        <v>0</v>
      </c>
      <c r="BL204" s="19" t="s">
        <v>176</v>
      </c>
      <c r="BM204" s="191" t="s">
        <v>717</v>
      </c>
    </row>
    <row r="205" spans="1:65" s="2" customFormat="1" ht="19.5">
      <c r="A205" s="36"/>
      <c r="B205" s="37"/>
      <c r="C205" s="38"/>
      <c r="D205" s="193" t="s">
        <v>2212</v>
      </c>
      <c r="E205" s="38"/>
      <c r="F205" s="194" t="s">
        <v>4032</v>
      </c>
      <c r="G205" s="38"/>
      <c r="H205" s="38"/>
      <c r="I205" s="195"/>
      <c r="J205" s="38"/>
      <c r="K205" s="38"/>
      <c r="L205" s="41"/>
      <c r="M205" s="196"/>
      <c r="N205" s="197"/>
      <c r="O205" s="66"/>
      <c r="P205" s="66"/>
      <c r="Q205" s="66"/>
      <c r="R205" s="66"/>
      <c r="S205" s="66"/>
      <c r="T205" s="67"/>
      <c r="U205" s="36"/>
      <c r="V205" s="36"/>
      <c r="W205" s="36"/>
      <c r="X205" s="36"/>
      <c r="Y205" s="36"/>
      <c r="Z205" s="36"/>
      <c r="AA205" s="36"/>
      <c r="AB205" s="36"/>
      <c r="AC205" s="36"/>
      <c r="AD205" s="36"/>
      <c r="AE205" s="36"/>
      <c r="AT205" s="19" t="s">
        <v>2212</v>
      </c>
      <c r="AU205" s="19" t="s">
        <v>88</v>
      </c>
    </row>
    <row r="206" spans="1:65" s="13" customFormat="1" ht="11.25">
      <c r="B206" s="198"/>
      <c r="C206" s="199"/>
      <c r="D206" s="193" t="s">
        <v>188</v>
      </c>
      <c r="E206" s="200" t="s">
        <v>19</v>
      </c>
      <c r="F206" s="201" t="s">
        <v>4153</v>
      </c>
      <c r="G206" s="199"/>
      <c r="H206" s="202">
        <v>4.05</v>
      </c>
      <c r="I206" s="203"/>
      <c r="J206" s="199"/>
      <c r="K206" s="199"/>
      <c r="L206" s="204"/>
      <c r="M206" s="205"/>
      <c r="N206" s="206"/>
      <c r="O206" s="206"/>
      <c r="P206" s="206"/>
      <c r="Q206" s="206"/>
      <c r="R206" s="206"/>
      <c r="S206" s="206"/>
      <c r="T206" s="207"/>
      <c r="AT206" s="208" t="s">
        <v>188</v>
      </c>
      <c r="AU206" s="208" t="s">
        <v>88</v>
      </c>
      <c r="AV206" s="13" t="s">
        <v>88</v>
      </c>
      <c r="AW206" s="13" t="s">
        <v>33</v>
      </c>
      <c r="AX206" s="13" t="s">
        <v>72</v>
      </c>
      <c r="AY206" s="208" t="s">
        <v>169</v>
      </c>
    </row>
    <row r="207" spans="1:65" s="14" customFormat="1" ht="11.25">
      <c r="B207" s="209"/>
      <c r="C207" s="210"/>
      <c r="D207" s="193" t="s">
        <v>188</v>
      </c>
      <c r="E207" s="211" t="s">
        <v>19</v>
      </c>
      <c r="F207" s="212" t="s">
        <v>191</v>
      </c>
      <c r="G207" s="210"/>
      <c r="H207" s="213">
        <v>4.05</v>
      </c>
      <c r="I207" s="214"/>
      <c r="J207" s="210"/>
      <c r="K207" s="210"/>
      <c r="L207" s="215"/>
      <c r="M207" s="216"/>
      <c r="N207" s="217"/>
      <c r="O207" s="217"/>
      <c r="P207" s="217"/>
      <c r="Q207" s="217"/>
      <c r="R207" s="217"/>
      <c r="S207" s="217"/>
      <c r="T207" s="218"/>
      <c r="AT207" s="219" t="s">
        <v>188</v>
      </c>
      <c r="AU207" s="219" t="s">
        <v>88</v>
      </c>
      <c r="AV207" s="14" t="s">
        <v>176</v>
      </c>
      <c r="AW207" s="14" t="s">
        <v>33</v>
      </c>
      <c r="AX207" s="14" t="s">
        <v>80</v>
      </c>
      <c r="AY207" s="219" t="s">
        <v>169</v>
      </c>
    </row>
    <row r="208" spans="1:65" s="2" customFormat="1" ht="14.45" customHeight="1">
      <c r="A208" s="36"/>
      <c r="B208" s="37"/>
      <c r="C208" s="235" t="s">
        <v>314</v>
      </c>
      <c r="D208" s="235" t="s">
        <v>456</v>
      </c>
      <c r="E208" s="236" t="s">
        <v>4154</v>
      </c>
      <c r="F208" s="237" t="s">
        <v>4155</v>
      </c>
      <c r="G208" s="238" t="s">
        <v>2784</v>
      </c>
      <c r="H208" s="239">
        <v>150</v>
      </c>
      <c r="I208" s="240"/>
      <c r="J208" s="241">
        <f>ROUND(I208*H208,2)</f>
        <v>0</v>
      </c>
      <c r="K208" s="237" t="s">
        <v>2211</v>
      </c>
      <c r="L208" s="242"/>
      <c r="M208" s="243" t="s">
        <v>19</v>
      </c>
      <c r="N208" s="244" t="s">
        <v>44</v>
      </c>
      <c r="O208" s="66"/>
      <c r="P208" s="189">
        <f>O208*H208</f>
        <v>0</v>
      </c>
      <c r="Q208" s="189">
        <v>0</v>
      </c>
      <c r="R208" s="189">
        <f>Q208*H208</f>
        <v>0</v>
      </c>
      <c r="S208" s="189">
        <v>0</v>
      </c>
      <c r="T208" s="190">
        <f>S208*H208</f>
        <v>0</v>
      </c>
      <c r="U208" s="36"/>
      <c r="V208" s="36"/>
      <c r="W208" s="36"/>
      <c r="X208" s="36"/>
      <c r="Y208" s="36"/>
      <c r="Z208" s="36"/>
      <c r="AA208" s="36"/>
      <c r="AB208" s="36"/>
      <c r="AC208" s="36"/>
      <c r="AD208" s="36"/>
      <c r="AE208" s="36"/>
      <c r="AR208" s="191" t="s">
        <v>209</v>
      </c>
      <c r="AT208" s="191" t="s">
        <v>456</v>
      </c>
      <c r="AU208" s="191" t="s">
        <v>88</v>
      </c>
      <c r="AY208" s="19" t="s">
        <v>169</v>
      </c>
      <c r="BE208" s="192">
        <f>IF(N208="základní",J208,0)</f>
        <v>0</v>
      </c>
      <c r="BF208" s="192">
        <f>IF(N208="snížená",J208,0)</f>
        <v>0</v>
      </c>
      <c r="BG208" s="192">
        <f>IF(N208="zákl. přenesená",J208,0)</f>
        <v>0</v>
      </c>
      <c r="BH208" s="192">
        <f>IF(N208="sníž. přenesená",J208,0)</f>
        <v>0</v>
      </c>
      <c r="BI208" s="192">
        <f>IF(N208="nulová",J208,0)</f>
        <v>0</v>
      </c>
      <c r="BJ208" s="19" t="s">
        <v>88</v>
      </c>
      <c r="BK208" s="192">
        <f>ROUND(I208*H208,2)</f>
        <v>0</v>
      </c>
      <c r="BL208" s="19" t="s">
        <v>176</v>
      </c>
      <c r="BM208" s="191" t="s">
        <v>730</v>
      </c>
    </row>
    <row r="209" spans="1:65" s="2" customFormat="1" ht="19.5">
      <c r="A209" s="36"/>
      <c r="B209" s="37"/>
      <c r="C209" s="38"/>
      <c r="D209" s="193" t="s">
        <v>2212</v>
      </c>
      <c r="E209" s="38"/>
      <c r="F209" s="194" t="s">
        <v>4032</v>
      </c>
      <c r="G209" s="38"/>
      <c r="H209" s="38"/>
      <c r="I209" s="195"/>
      <c r="J209" s="38"/>
      <c r="K209" s="38"/>
      <c r="L209" s="41"/>
      <c r="M209" s="196"/>
      <c r="N209" s="197"/>
      <c r="O209" s="66"/>
      <c r="P209" s="66"/>
      <c r="Q209" s="66"/>
      <c r="R209" s="66"/>
      <c r="S209" s="66"/>
      <c r="T209" s="67"/>
      <c r="U209" s="36"/>
      <c r="V209" s="36"/>
      <c r="W209" s="36"/>
      <c r="X209" s="36"/>
      <c r="Y209" s="36"/>
      <c r="Z209" s="36"/>
      <c r="AA209" s="36"/>
      <c r="AB209" s="36"/>
      <c r="AC209" s="36"/>
      <c r="AD209" s="36"/>
      <c r="AE209" s="36"/>
      <c r="AT209" s="19" t="s">
        <v>2212</v>
      </c>
      <c r="AU209" s="19" t="s">
        <v>88</v>
      </c>
    </row>
    <row r="210" spans="1:65" s="13" customFormat="1" ht="11.25">
      <c r="B210" s="198"/>
      <c r="C210" s="199"/>
      <c r="D210" s="193" t="s">
        <v>188</v>
      </c>
      <c r="E210" s="200" t="s">
        <v>19</v>
      </c>
      <c r="F210" s="201" t="s">
        <v>1225</v>
      </c>
      <c r="G210" s="199"/>
      <c r="H210" s="202">
        <v>150</v>
      </c>
      <c r="I210" s="203"/>
      <c r="J210" s="199"/>
      <c r="K210" s="199"/>
      <c r="L210" s="204"/>
      <c r="M210" s="205"/>
      <c r="N210" s="206"/>
      <c r="O210" s="206"/>
      <c r="P210" s="206"/>
      <c r="Q210" s="206"/>
      <c r="R210" s="206"/>
      <c r="S210" s="206"/>
      <c r="T210" s="207"/>
      <c r="AT210" s="208" t="s">
        <v>188</v>
      </c>
      <c r="AU210" s="208" t="s">
        <v>88</v>
      </c>
      <c r="AV210" s="13" t="s">
        <v>88</v>
      </c>
      <c r="AW210" s="13" t="s">
        <v>33</v>
      </c>
      <c r="AX210" s="13" t="s">
        <v>72</v>
      </c>
      <c r="AY210" s="208" t="s">
        <v>169</v>
      </c>
    </row>
    <row r="211" spans="1:65" s="14" customFormat="1" ht="11.25">
      <c r="B211" s="209"/>
      <c r="C211" s="210"/>
      <c r="D211" s="193" t="s">
        <v>188</v>
      </c>
      <c r="E211" s="211" t="s">
        <v>19</v>
      </c>
      <c r="F211" s="212" t="s">
        <v>191</v>
      </c>
      <c r="G211" s="210"/>
      <c r="H211" s="213">
        <v>150</v>
      </c>
      <c r="I211" s="214"/>
      <c r="J211" s="210"/>
      <c r="K211" s="210"/>
      <c r="L211" s="215"/>
      <c r="M211" s="216"/>
      <c r="N211" s="217"/>
      <c r="O211" s="217"/>
      <c r="P211" s="217"/>
      <c r="Q211" s="217"/>
      <c r="R211" s="217"/>
      <c r="S211" s="217"/>
      <c r="T211" s="218"/>
      <c r="AT211" s="219" t="s">
        <v>188</v>
      </c>
      <c r="AU211" s="219" t="s">
        <v>88</v>
      </c>
      <c r="AV211" s="14" t="s">
        <v>176</v>
      </c>
      <c r="AW211" s="14" t="s">
        <v>33</v>
      </c>
      <c r="AX211" s="14" t="s">
        <v>80</v>
      </c>
      <c r="AY211" s="219" t="s">
        <v>169</v>
      </c>
    </row>
    <row r="212" spans="1:65" s="2" customFormat="1" ht="24.2" customHeight="1">
      <c r="A212" s="36"/>
      <c r="B212" s="37"/>
      <c r="C212" s="180" t="s">
        <v>319</v>
      </c>
      <c r="D212" s="180" t="s">
        <v>171</v>
      </c>
      <c r="E212" s="181" t="s">
        <v>4156</v>
      </c>
      <c r="F212" s="182" t="s">
        <v>4157</v>
      </c>
      <c r="G212" s="183" t="s">
        <v>230</v>
      </c>
      <c r="H212" s="184">
        <v>1.62</v>
      </c>
      <c r="I212" s="185"/>
      <c r="J212" s="186">
        <f>ROUND(I212*H212,2)</f>
        <v>0</v>
      </c>
      <c r="K212" s="182" t="s">
        <v>2211</v>
      </c>
      <c r="L212" s="41"/>
      <c r="M212" s="187" t="s">
        <v>19</v>
      </c>
      <c r="N212" s="188" t="s">
        <v>44</v>
      </c>
      <c r="O212" s="66"/>
      <c r="P212" s="189">
        <f>O212*H212</f>
        <v>0</v>
      </c>
      <c r="Q212" s="189">
        <v>0</v>
      </c>
      <c r="R212" s="189">
        <f>Q212*H212</f>
        <v>0</v>
      </c>
      <c r="S212" s="189">
        <v>0</v>
      </c>
      <c r="T212" s="190">
        <f>S212*H212</f>
        <v>0</v>
      </c>
      <c r="U212" s="36"/>
      <c r="V212" s="36"/>
      <c r="W212" s="36"/>
      <c r="X212" s="36"/>
      <c r="Y212" s="36"/>
      <c r="Z212" s="36"/>
      <c r="AA212" s="36"/>
      <c r="AB212" s="36"/>
      <c r="AC212" s="36"/>
      <c r="AD212" s="36"/>
      <c r="AE212" s="36"/>
      <c r="AR212" s="191" t="s">
        <v>176</v>
      </c>
      <c r="AT212" s="191" t="s">
        <v>171</v>
      </c>
      <c r="AU212" s="191" t="s">
        <v>88</v>
      </c>
      <c r="AY212" s="19" t="s">
        <v>169</v>
      </c>
      <c r="BE212" s="192">
        <f>IF(N212="základní",J212,0)</f>
        <v>0</v>
      </c>
      <c r="BF212" s="192">
        <f>IF(N212="snížená",J212,0)</f>
        <v>0</v>
      </c>
      <c r="BG212" s="192">
        <f>IF(N212="zákl. přenesená",J212,0)</f>
        <v>0</v>
      </c>
      <c r="BH212" s="192">
        <f>IF(N212="sníž. přenesená",J212,0)</f>
        <v>0</v>
      </c>
      <c r="BI212" s="192">
        <f>IF(N212="nulová",J212,0)</f>
        <v>0</v>
      </c>
      <c r="BJ212" s="19" t="s">
        <v>88</v>
      </c>
      <c r="BK212" s="192">
        <f>ROUND(I212*H212,2)</f>
        <v>0</v>
      </c>
      <c r="BL212" s="19" t="s">
        <v>176</v>
      </c>
      <c r="BM212" s="191" t="s">
        <v>741</v>
      </c>
    </row>
    <row r="213" spans="1:65" s="2" customFormat="1" ht="19.5">
      <c r="A213" s="36"/>
      <c r="B213" s="37"/>
      <c r="C213" s="38"/>
      <c r="D213" s="193" t="s">
        <v>2212</v>
      </c>
      <c r="E213" s="38"/>
      <c r="F213" s="194" t="s">
        <v>4032</v>
      </c>
      <c r="G213" s="38"/>
      <c r="H213" s="38"/>
      <c r="I213" s="195"/>
      <c r="J213" s="38"/>
      <c r="K213" s="38"/>
      <c r="L213" s="41"/>
      <c r="M213" s="196"/>
      <c r="N213" s="197"/>
      <c r="O213" s="66"/>
      <c r="P213" s="66"/>
      <c r="Q213" s="66"/>
      <c r="R213" s="66"/>
      <c r="S213" s="66"/>
      <c r="T213" s="67"/>
      <c r="U213" s="36"/>
      <c r="V213" s="36"/>
      <c r="W213" s="36"/>
      <c r="X213" s="36"/>
      <c r="Y213" s="36"/>
      <c r="Z213" s="36"/>
      <c r="AA213" s="36"/>
      <c r="AB213" s="36"/>
      <c r="AC213" s="36"/>
      <c r="AD213" s="36"/>
      <c r="AE213" s="36"/>
      <c r="AT213" s="19" t="s">
        <v>2212</v>
      </c>
      <c r="AU213" s="19" t="s">
        <v>88</v>
      </c>
    </row>
    <row r="214" spans="1:65" s="13" customFormat="1" ht="11.25">
      <c r="B214" s="198"/>
      <c r="C214" s="199"/>
      <c r="D214" s="193" t="s">
        <v>188</v>
      </c>
      <c r="E214" s="200" t="s">
        <v>19</v>
      </c>
      <c r="F214" s="201" t="s">
        <v>4158</v>
      </c>
      <c r="G214" s="199"/>
      <c r="H214" s="202">
        <v>1.62</v>
      </c>
      <c r="I214" s="203"/>
      <c r="J214" s="199"/>
      <c r="K214" s="199"/>
      <c r="L214" s="204"/>
      <c r="M214" s="205"/>
      <c r="N214" s="206"/>
      <c r="O214" s="206"/>
      <c r="P214" s="206"/>
      <c r="Q214" s="206"/>
      <c r="R214" s="206"/>
      <c r="S214" s="206"/>
      <c r="T214" s="207"/>
      <c r="AT214" s="208" t="s">
        <v>188</v>
      </c>
      <c r="AU214" s="208" t="s">
        <v>88</v>
      </c>
      <c r="AV214" s="13" t="s">
        <v>88</v>
      </c>
      <c r="AW214" s="13" t="s">
        <v>33</v>
      </c>
      <c r="AX214" s="13" t="s">
        <v>72</v>
      </c>
      <c r="AY214" s="208" t="s">
        <v>169</v>
      </c>
    </row>
    <row r="215" spans="1:65" s="14" customFormat="1" ht="11.25">
      <c r="B215" s="209"/>
      <c r="C215" s="210"/>
      <c r="D215" s="193" t="s">
        <v>188</v>
      </c>
      <c r="E215" s="211" t="s">
        <v>19</v>
      </c>
      <c r="F215" s="212" t="s">
        <v>191</v>
      </c>
      <c r="G215" s="210"/>
      <c r="H215" s="213">
        <v>1.62</v>
      </c>
      <c r="I215" s="214"/>
      <c r="J215" s="210"/>
      <c r="K215" s="210"/>
      <c r="L215" s="215"/>
      <c r="M215" s="216"/>
      <c r="N215" s="217"/>
      <c r="O215" s="217"/>
      <c r="P215" s="217"/>
      <c r="Q215" s="217"/>
      <c r="R215" s="217"/>
      <c r="S215" s="217"/>
      <c r="T215" s="218"/>
      <c r="AT215" s="219" t="s">
        <v>188</v>
      </c>
      <c r="AU215" s="219" t="s">
        <v>88</v>
      </c>
      <c r="AV215" s="14" t="s">
        <v>176</v>
      </c>
      <c r="AW215" s="14" t="s">
        <v>33</v>
      </c>
      <c r="AX215" s="14" t="s">
        <v>80</v>
      </c>
      <c r="AY215" s="219" t="s">
        <v>169</v>
      </c>
    </row>
    <row r="216" spans="1:65" s="2" customFormat="1" ht="24.2" customHeight="1">
      <c r="A216" s="36"/>
      <c r="B216" s="37"/>
      <c r="C216" s="180" t="s">
        <v>323</v>
      </c>
      <c r="D216" s="180" t="s">
        <v>171</v>
      </c>
      <c r="E216" s="181" t="s">
        <v>4159</v>
      </c>
      <c r="F216" s="182" t="s">
        <v>4160</v>
      </c>
      <c r="G216" s="183" t="s">
        <v>463</v>
      </c>
      <c r="H216" s="184">
        <v>18</v>
      </c>
      <c r="I216" s="185"/>
      <c r="J216" s="186">
        <f>ROUND(I216*H216,2)</f>
        <v>0</v>
      </c>
      <c r="K216" s="182" t="s">
        <v>2211</v>
      </c>
      <c r="L216" s="41"/>
      <c r="M216" s="187" t="s">
        <v>19</v>
      </c>
      <c r="N216" s="188" t="s">
        <v>44</v>
      </c>
      <c r="O216" s="66"/>
      <c r="P216" s="189">
        <f>O216*H216</f>
        <v>0</v>
      </c>
      <c r="Q216" s="189">
        <v>0</v>
      </c>
      <c r="R216" s="189">
        <f>Q216*H216</f>
        <v>0</v>
      </c>
      <c r="S216" s="189">
        <v>0</v>
      </c>
      <c r="T216" s="190">
        <f>S216*H216</f>
        <v>0</v>
      </c>
      <c r="U216" s="36"/>
      <c r="V216" s="36"/>
      <c r="W216" s="36"/>
      <c r="X216" s="36"/>
      <c r="Y216" s="36"/>
      <c r="Z216" s="36"/>
      <c r="AA216" s="36"/>
      <c r="AB216" s="36"/>
      <c r="AC216" s="36"/>
      <c r="AD216" s="36"/>
      <c r="AE216" s="36"/>
      <c r="AR216" s="191" t="s">
        <v>176</v>
      </c>
      <c r="AT216" s="191" t="s">
        <v>171</v>
      </c>
      <c r="AU216" s="191" t="s">
        <v>88</v>
      </c>
      <c r="AY216" s="19" t="s">
        <v>169</v>
      </c>
      <c r="BE216" s="192">
        <f>IF(N216="základní",J216,0)</f>
        <v>0</v>
      </c>
      <c r="BF216" s="192">
        <f>IF(N216="snížená",J216,0)</f>
        <v>0</v>
      </c>
      <c r="BG216" s="192">
        <f>IF(N216="zákl. přenesená",J216,0)</f>
        <v>0</v>
      </c>
      <c r="BH216" s="192">
        <f>IF(N216="sníž. přenesená",J216,0)</f>
        <v>0</v>
      </c>
      <c r="BI216" s="192">
        <f>IF(N216="nulová",J216,0)</f>
        <v>0</v>
      </c>
      <c r="BJ216" s="19" t="s">
        <v>88</v>
      </c>
      <c r="BK216" s="192">
        <f>ROUND(I216*H216,2)</f>
        <v>0</v>
      </c>
      <c r="BL216" s="19" t="s">
        <v>176</v>
      </c>
      <c r="BM216" s="191" t="s">
        <v>750</v>
      </c>
    </row>
    <row r="217" spans="1:65" s="2" customFormat="1" ht="19.5">
      <c r="A217" s="36"/>
      <c r="B217" s="37"/>
      <c r="C217" s="38"/>
      <c r="D217" s="193" t="s">
        <v>2212</v>
      </c>
      <c r="E217" s="38"/>
      <c r="F217" s="194" t="s">
        <v>4032</v>
      </c>
      <c r="G217" s="38"/>
      <c r="H217" s="38"/>
      <c r="I217" s="195"/>
      <c r="J217" s="38"/>
      <c r="K217" s="38"/>
      <c r="L217" s="41"/>
      <c r="M217" s="196"/>
      <c r="N217" s="197"/>
      <c r="O217" s="66"/>
      <c r="P217" s="66"/>
      <c r="Q217" s="66"/>
      <c r="R217" s="66"/>
      <c r="S217" s="66"/>
      <c r="T217" s="67"/>
      <c r="U217" s="36"/>
      <c r="V217" s="36"/>
      <c r="W217" s="36"/>
      <c r="X217" s="36"/>
      <c r="Y217" s="36"/>
      <c r="Z217" s="36"/>
      <c r="AA217" s="36"/>
      <c r="AB217" s="36"/>
      <c r="AC217" s="36"/>
      <c r="AD217" s="36"/>
      <c r="AE217" s="36"/>
      <c r="AT217" s="19" t="s">
        <v>2212</v>
      </c>
      <c r="AU217" s="19" t="s">
        <v>88</v>
      </c>
    </row>
    <row r="218" spans="1:65" s="13" customFormat="1" ht="11.25">
      <c r="B218" s="198"/>
      <c r="C218" s="199"/>
      <c r="D218" s="193" t="s">
        <v>188</v>
      </c>
      <c r="E218" s="200" t="s">
        <v>19</v>
      </c>
      <c r="F218" s="201" t="s">
        <v>4161</v>
      </c>
      <c r="G218" s="199"/>
      <c r="H218" s="202">
        <v>18</v>
      </c>
      <c r="I218" s="203"/>
      <c r="J218" s="199"/>
      <c r="K218" s="199"/>
      <c r="L218" s="204"/>
      <c r="M218" s="205"/>
      <c r="N218" s="206"/>
      <c r="O218" s="206"/>
      <c r="P218" s="206"/>
      <c r="Q218" s="206"/>
      <c r="R218" s="206"/>
      <c r="S218" s="206"/>
      <c r="T218" s="207"/>
      <c r="AT218" s="208" t="s">
        <v>188</v>
      </c>
      <c r="AU218" s="208" t="s">
        <v>88</v>
      </c>
      <c r="AV218" s="13" t="s">
        <v>88</v>
      </c>
      <c r="AW218" s="13" t="s">
        <v>33</v>
      </c>
      <c r="AX218" s="13" t="s">
        <v>72</v>
      </c>
      <c r="AY218" s="208" t="s">
        <v>169</v>
      </c>
    </row>
    <row r="219" spans="1:65" s="14" customFormat="1" ht="11.25">
      <c r="B219" s="209"/>
      <c r="C219" s="210"/>
      <c r="D219" s="193" t="s">
        <v>188</v>
      </c>
      <c r="E219" s="211" t="s">
        <v>19</v>
      </c>
      <c r="F219" s="212" t="s">
        <v>191</v>
      </c>
      <c r="G219" s="210"/>
      <c r="H219" s="213">
        <v>18</v>
      </c>
      <c r="I219" s="214"/>
      <c r="J219" s="210"/>
      <c r="K219" s="210"/>
      <c r="L219" s="215"/>
      <c r="M219" s="216"/>
      <c r="N219" s="217"/>
      <c r="O219" s="217"/>
      <c r="P219" s="217"/>
      <c r="Q219" s="217"/>
      <c r="R219" s="217"/>
      <c r="S219" s="217"/>
      <c r="T219" s="218"/>
      <c r="AT219" s="219" t="s">
        <v>188</v>
      </c>
      <c r="AU219" s="219" t="s">
        <v>88</v>
      </c>
      <c r="AV219" s="14" t="s">
        <v>176</v>
      </c>
      <c r="AW219" s="14" t="s">
        <v>33</v>
      </c>
      <c r="AX219" s="14" t="s">
        <v>80</v>
      </c>
      <c r="AY219" s="219" t="s">
        <v>169</v>
      </c>
    </row>
    <row r="220" spans="1:65" s="12" customFormat="1" ht="22.9" customHeight="1">
      <c r="B220" s="164"/>
      <c r="C220" s="165"/>
      <c r="D220" s="166" t="s">
        <v>71</v>
      </c>
      <c r="E220" s="178" t="s">
        <v>342</v>
      </c>
      <c r="F220" s="178" t="s">
        <v>343</v>
      </c>
      <c r="G220" s="165"/>
      <c r="H220" s="165"/>
      <c r="I220" s="168"/>
      <c r="J220" s="179">
        <f>BK220</f>
        <v>0</v>
      </c>
      <c r="K220" s="165"/>
      <c r="L220" s="170"/>
      <c r="M220" s="171"/>
      <c r="N220" s="172"/>
      <c r="O220" s="172"/>
      <c r="P220" s="173">
        <f>SUM(P221:P232)</f>
        <v>0</v>
      </c>
      <c r="Q220" s="172"/>
      <c r="R220" s="173">
        <f>SUM(R221:R232)</f>
        <v>0</v>
      </c>
      <c r="S220" s="172"/>
      <c r="T220" s="174">
        <f>SUM(T221:T232)</f>
        <v>0</v>
      </c>
      <c r="AR220" s="175" t="s">
        <v>80</v>
      </c>
      <c r="AT220" s="176" t="s">
        <v>71</v>
      </c>
      <c r="AU220" s="176" t="s">
        <v>80</v>
      </c>
      <c r="AY220" s="175" t="s">
        <v>169</v>
      </c>
      <c r="BK220" s="177">
        <f>SUM(BK221:BK232)</f>
        <v>0</v>
      </c>
    </row>
    <row r="221" spans="1:65" s="2" customFormat="1" ht="37.9" customHeight="1">
      <c r="A221" s="36"/>
      <c r="B221" s="37"/>
      <c r="C221" s="180" t="s">
        <v>328</v>
      </c>
      <c r="D221" s="180" t="s">
        <v>171</v>
      </c>
      <c r="E221" s="181" t="s">
        <v>351</v>
      </c>
      <c r="F221" s="182" t="s">
        <v>352</v>
      </c>
      <c r="G221" s="183" t="s">
        <v>347</v>
      </c>
      <c r="H221" s="184">
        <v>3.5640000000000001</v>
      </c>
      <c r="I221" s="185"/>
      <c r="J221" s="186">
        <f>ROUND(I221*H221,2)</f>
        <v>0</v>
      </c>
      <c r="K221" s="182" t="s">
        <v>2211</v>
      </c>
      <c r="L221" s="41"/>
      <c r="M221" s="187" t="s">
        <v>19</v>
      </c>
      <c r="N221" s="188" t="s">
        <v>44</v>
      </c>
      <c r="O221" s="66"/>
      <c r="P221" s="189">
        <f>O221*H221</f>
        <v>0</v>
      </c>
      <c r="Q221" s="189">
        <v>0</v>
      </c>
      <c r="R221" s="189">
        <f>Q221*H221</f>
        <v>0</v>
      </c>
      <c r="S221" s="189">
        <v>0</v>
      </c>
      <c r="T221" s="190">
        <f>S221*H221</f>
        <v>0</v>
      </c>
      <c r="U221" s="36"/>
      <c r="V221" s="36"/>
      <c r="W221" s="36"/>
      <c r="X221" s="36"/>
      <c r="Y221" s="36"/>
      <c r="Z221" s="36"/>
      <c r="AA221" s="36"/>
      <c r="AB221" s="36"/>
      <c r="AC221" s="36"/>
      <c r="AD221" s="36"/>
      <c r="AE221" s="36"/>
      <c r="AR221" s="191" t="s">
        <v>176</v>
      </c>
      <c r="AT221" s="191" t="s">
        <v>171</v>
      </c>
      <c r="AU221" s="191" t="s">
        <v>88</v>
      </c>
      <c r="AY221" s="19" t="s">
        <v>169</v>
      </c>
      <c r="BE221" s="192">
        <f>IF(N221="základní",J221,0)</f>
        <v>0</v>
      </c>
      <c r="BF221" s="192">
        <f>IF(N221="snížená",J221,0)</f>
        <v>0</v>
      </c>
      <c r="BG221" s="192">
        <f>IF(N221="zákl. přenesená",J221,0)</f>
        <v>0</v>
      </c>
      <c r="BH221" s="192">
        <f>IF(N221="sníž. přenesená",J221,0)</f>
        <v>0</v>
      </c>
      <c r="BI221" s="192">
        <f>IF(N221="nulová",J221,0)</f>
        <v>0</v>
      </c>
      <c r="BJ221" s="19" t="s">
        <v>88</v>
      </c>
      <c r="BK221" s="192">
        <f>ROUND(I221*H221,2)</f>
        <v>0</v>
      </c>
      <c r="BL221" s="19" t="s">
        <v>176</v>
      </c>
      <c r="BM221" s="191" t="s">
        <v>759</v>
      </c>
    </row>
    <row r="222" spans="1:65" s="2" customFormat="1" ht="19.5">
      <c r="A222" s="36"/>
      <c r="B222" s="37"/>
      <c r="C222" s="38"/>
      <c r="D222" s="193" t="s">
        <v>2212</v>
      </c>
      <c r="E222" s="38"/>
      <c r="F222" s="194" t="s">
        <v>4040</v>
      </c>
      <c r="G222" s="38"/>
      <c r="H222" s="38"/>
      <c r="I222" s="195"/>
      <c r="J222" s="38"/>
      <c r="K222" s="38"/>
      <c r="L222" s="41"/>
      <c r="M222" s="196"/>
      <c r="N222" s="197"/>
      <c r="O222" s="66"/>
      <c r="P222" s="66"/>
      <c r="Q222" s="66"/>
      <c r="R222" s="66"/>
      <c r="S222" s="66"/>
      <c r="T222" s="67"/>
      <c r="U222" s="36"/>
      <c r="V222" s="36"/>
      <c r="W222" s="36"/>
      <c r="X222" s="36"/>
      <c r="Y222" s="36"/>
      <c r="Z222" s="36"/>
      <c r="AA222" s="36"/>
      <c r="AB222" s="36"/>
      <c r="AC222" s="36"/>
      <c r="AD222" s="36"/>
      <c r="AE222" s="36"/>
      <c r="AT222" s="19" t="s">
        <v>2212</v>
      </c>
      <c r="AU222" s="19" t="s">
        <v>88</v>
      </c>
    </row>
    <row r="223" spans="1:65" s="13" customFormat="1" ht="11.25">
      <c r="B223" s="198"/>
      <c r="C223" s="199"/>
      <c r="D223" s="193" t="s">
        <v>188</v>
      </c>
      <c r="E223" s="200" t="s">
        <v>19</v>
      </c>
      <c r="F223" s="201" t="s">
        <v>4162</v>
      </c>
      <c r="G223" s="199"/>
      <c r="H223" s="202">
        <v>3.5640000000000001</v>
      </c>
      <c r="I223" s="203"/>
      <c r="J223" s="199"/>
      <c r="K223" s="199"/>
      <c r="L223" s="204"/>
      <c r="M223" s="205"/>
      <c r="N223" s="206"/>
      <c r="O223" s="206"/>
      <c r="P223" s="206"/>
      <c r="Q223" s="206"/>
      <c r="R223" s="206"/>
      <c r="S223" s="206"/>
      <c r="T223" s="207"/>
      <c r="AT223" s="208" t="s">
        <v>188</v>
      </c>
      <c r="AU223" s="208" t="s">
        <v>88</v>
      </c>
      <c r="AV223" s="13" t="s">
        <v>88</v>
      </c>
      <c r="AW223" s="13" t="s">
        <v>33</v>
      </c>
      <c r="AX223" s="13" t="s">
        <v>72</v>
      </c>
      <c r="AY223" s="208" t="s">
        <v>169</v>
      </c>
    </row>
    <row r="224" spans="1:65" s="14" customFormat="1" ht="11.25">
      <c r="B224" s="209"/>
      <c r="C224" s="210"/>
      <c r="D224" s="193" t="s">
        <v>188</v>
      </c>
      <c r="E224" s="211" t="s">
        <v>19</v>
      </c>
      <c r="F224" s="212" t="s">
        <v>191</v>
      </c>
      <c r="G224" s="210"/>
      <c r="H224" s="213">
        <v>3.5640000000000001</v>
      </c>
      <c r="I224" s="214"/>
      <c r="J224" s="210"/>
      <c r="K224" s="210"/>
      <c r="L224" s="215"/>
      <c r="M224" s="216"/>
      <c r="N224" s="217"/>
      <c r="O224" s="217"/>
      <c r="P224" s="217"/>
      <c r="Q224" s="217"/>
      <c r="R224" s="217"/>
      <c r="S224" s="217"/>
      <c r="T224" s="218"/>
      <c r="AT224" s="219" t="s">
        <v>188</v>
      </c>
      <c r="AU224" s="219" t="s">
        <v>88</v>
      </c>
      <c r="AV224" s="14" t="s">
        <v>176</v>
      </c>
      <c r="AW224" s="14" t="s">
        <v>33</v>
      </c>
      <c r="AX224" s="14" t="s">
        <v>80</v>
      </c>
      <c r="AY224" s="219" t="s">
        <v>169</v>
      </c>
    </row>
    <row r="225" spans="1:65" s="2" customFormat="1" ht="37.9" customHeight="1">
      <c r="A225" s="36"/>
      <c r="B225" s="37"/>
      <c r="C225" s="180" t="s">
        <v>333</v>
      </c>
      <c r="D225" s="180" t="s">
        <v>171</v>
      </c>
      <c r="E225" s="181" t="s">
        <v>2263</v>
      </c>
      <c r="F225" s="182" t="s">
        <v>2264</v>
      </c>
      <c r="G225" s="183" t="s">
        <v>347</v>
      </c>
      <c r="H225" s="184">
        <v>3.5640000000000001</v>
      </c>
      <c r="I225" s="185"/>
      <c r="J225" s="186">
        <f>ROUND(I225*H225,2)</f>
        <v>0</v>
      </c>
      <c r="K225" s="182" t="s">
        <v>2211</v>
      </c>
      <c r="L225" s="41"/>
      <c r="M225" s="187" t="s">
        <v>19</v>
      </c>
      <c r="N225" s="188" t="s">
        <v>44</v>
      </c>
      <c r="O225" s="66"/>
      <c r="P225" s="189">
        <f>O225*H225</f>
        <v>0</v>
      </c>
      <c r="Q225" s="189">
        <v>0</v>
      </c>
      <c r="R225" s="189">
        <f>Q225*H225</f>
        <v>0</v>
      </c>
      <c r="S225" s="189">
        <v>0</v>
      </c>
      <c r="T225" s="190">
        <f>S225*H225</f>
        <v>0</v>
      </c>
      <c r="U225" s="36"/>
      <c r="V225" s="36"/>
      <c r="W225" s="36"/>
      <c r="X225" s="36"/>
      <c r="Y225" s="36"/>
      <c r="Z225" s="36"/>
      <c r="AA225" s="36"/>
      <c r="AB225" s="36"/>
      <c r="AC225" s="36"/>
      <c r="AD225" s="36"/>
      <c r="AE225" s="36"/>
      <c r="AR225" s="191" t="s">
        <v>176</v>
      </c>
      <c r="AT225" s="191" t="s">
        <v>171</v>
      </c>
      <c r="AU225" s="191" t="s">
        <v>88</v>
      </c>
      <c r="AY225" s="19" t="s">
        <v>169</v>
      </c>
      <c r="BE225" s="192">
        <f>IF(N225="základní",J225,0)</f>
        <v>0</v>
      </c>
      <c r="BF225" s="192">
        <f>IF(N225="snížená",J225,0)</f>
        <v>0</v>
      </c>
      <c r="BG225" s="192">
        <f>IF(N225="zákl. přenesená",J225,0)</f>
        <v>0</v>
      </c>
      <c r="BH225" s="192">
        <f>IF(N225="sníž. přenesená",J225,0)</f>
        <v>0</v>
      </c>
      <c r="BI225" s="192">
        <f>IF(N225="nulová",J225,0)</f>
        <v>0</v>
      </c>
      <c r="BJ225" s="19" t="s">
        <v>88</v>
      </c>
      <c r="BK225" s="192">
        <f>ROUND(I225*H225,2)</f>
        <v>0</v>
      </c>
      <c r="BL225" s="19" t="s">
        <v>176</v>
      </c>
      <c r="BM225" s="191" t="s">
        <v>767</v>
      </c>
    </row>
    <row r="226" spans="1:65" s="2" customFormat="1" ht="19.5">
      <c r="A226" s="36"/>
      <c r="B226" s="37"/>
      <c r="C226" s="38"/>
      <c r="D226" s="193" t="s">
        <v>2212</v>
      </c>
      <c r="E226" s="38"/>
      <c r="F226" s="194" t="s">
        <v>4040</v>
      </c>
      <c r="G226" s="38"/>
      <c r="H226" s="38"/>
      <c r="I226" s="195"/>
      <c r="J226" s="38"/>
      <c r="K226" s="38"/>
      <c r="L226" s="41"/>
      <c r="M226" s="196"/>
      <c r="N226" s="197"/>
      <c r="O226" s="66"/>
      <c r="P226" s="66"/>
      <c r="Q226" s="66"/>
      <c r="R226" s="66"/>
      <c r="S226" s="66"/>
      <c r="T226" s="67"/>
      <c r="U226" s="36"/>
      <c r="V226" s="36"/>
      <c r="W226" s="36"/>
      <c r="X226" s="36"/>
      <c r="Y226" s="36"/>
      <c r="Z226" s="36"/>
      <c r="AA226" s="36"/>
      <c r="AB226" s="36"/>
      <c r="AC226" s="36"/>
      <c r="AD226" s="36"/>
      <c r="AE226" s="36"/>
      <c r="AT226" s="19" t="s">
        <v>2212</v>
      </c>
      <c r="AU226" s="19" t="s">
        <v>88</v>
      </c>
    </row>
    <row r="227" spans="1:65" s="13" customFormat="1" ht="11.25">
      <c r="B227" s="198"/>
      <c r="C227" s="199"/>
      <c r="D227" s="193" t="s">
        <v>188</v>
      </c>
      <c r="E227" s="200" t="s">
        <v>19</v>
      </c>
      <c r="F227" s="201" t="s">
        <v>4162</v>
      </c>
      <c r="G227" s="199"/>
      <c r="H227" s="202">
        <v>3.5640000000000001</v>
      </c>
      <c r="I227" s="203"/>
      <c r="J227" s="199"/>
      <c r="K227" s="199"/>
      <c r="L227" s="204"/>
      <c r="M227" s="205"/>
      <c r="N227" s="206"/>
      <c r="O227" s="206"/>
      <c r="P227" s="206"/>
      <c r="Q227" s="206"/>
      <c r="R227" s="206"/>
      <c r="S227" s="206"/>
      <c r="T227" s="207"/>
      <c r="AT227" s="208" t="s">
        <v>188</v>
      </c>
      <c r="AU227" s="208" t="s">
        <v>88</v>
      </c>
      <c r="AV227" s="13" t="s">
        <v>88</v>
      </c>
      <c r="AW227" s="13" t="s">
        <v>33</v>
      </c>
      <c r="AX227" s="13" t="s">
        <v>72</v>
      </c>
      <c r="AY227" s="208" t="s">
        <v>169</v>
      </c>
    </row>
    <row r="228" spans="1:65" s="14" customFormat="1" ht="11.25">
      <c r="B228" s="209"/>
      <c r="C228" s="210"/>
      <c r="D228" s="193" t="s">
        <v>188</v>
      </c>
      <c r="E228" s="211" t="s">
        <v>19</v>
      </c>
      <c r="F228" s="212" t="s">
        <v>191</v>
      </c>
      <c r="G228" s="210"/>
      <c r="H228" s="213">
        <v>3.5640000000000001</v>
      </c>
      <c r="I228" s="214"/>
      <c r="J228" s="210"/>
      <c r="K228" s="210"/>
      <c r="L228" s="215"/>
      <c r="M228" s="216"/>
      <c r="N228" s="217"/>
      <c r="O228" s="217"/>
      <c r="P228" s="217"/>
      <c r="Q228" s="217"/>
      <c r="R228" s="217"/>
      <c r="S228" s="217"/>
      <c r="T228" s="218"/>
      <c r="AT228" s="219" t="s">
        <v>188</v>
      </c>
      <c r="AU228" s="219" t="s">
        <v>88</v>
      </c>
      <c r="AV228" s="14" t="s">
        <v>176</v>
      </c>
      <c r="AW228" s="14" t="s">
        <v>33</v>
      </c>
      <c r="AX228" s="14" t="s">
        <v>80</v>
      </c>
      <c r="AY228" s="219" t="s">
        <v>169</v>
      </c>
    </row>
    <row r="229" spans="1:65" s="2" customFormat="1" ht="24.2" customHeight="1">
      <c r="A229" s="36"/>
      <c r="B229" s="37"/>
      <c r="C229" s="180" t="s">
        <v>337</v>
      </c>
      <c r="D229" s="180" t="s">
        <v>171</v>
      </c>
      <c r="E229" s="181" t="s">
        <v>2265</v>
      </c>
      <c r="F229" s="182" t="s">
        <v>2266</v>
      </c>
      <c r="G229" s="183" t="s">
        <v>347</v>
      </c>
      <c r="H229" s="184">
        <v>3.5640000000000001</v>
      </c>
      <c r="I229" s="185"/>
      <c r="J229" s="186">
        <f>ROUND(I229*H229,2)</f>
        <v>0</v>
      </c>
      <c r="K229" s="182" t="s">
        <v>2211</v>
      </c>
      <c r="L229" s="41"/>
      <c r="M229" s="187" t="s">
        <v>19</v>
      </c>
      <c r="N229" s="188" t="s">
        <v>44</v>
      </c>
      <c r="O229" s="66"/>
      <c r="P229" s="189">
        <f>O229*H229</f>
        <v>0</v>
      </c>
      <c r="Q229" s="189">
        <v>0</v>
      </c>
      <c r="R229" s="189">
        <f>Q229*H229</f>
        <v>0</v>
      </c>
      <c r="S229" s="189">
        <v>0</v>
      </c>
      <c r="T229" s="190">
        <f>S229*H229</f>
        <v>0</v>
      </c>
      <c r="U229" s="36"/>
      <c r="V229" s="36"/>
      <c r="W229" s="36"/>
      <c r="X229" s="36"/>
      <c r="Y229" s="36"/>
      <c r="Z229" s="36"/>
      <c r="AA229" s="36"/>
      <c r="AB229" s="36"/>
      <c r="AC229" s="36"/>
      <c r="AD229" s="36"/>
      <c r="AE229" s="36"/>
      <c r="AR229" s="191" t="s">
        <v>176</v>
      </c>
      <c r="AT229" s="191" t="s">
        <v>171</v>
      </c>
      <c r="AU229" s="191" t="s">
        <v>88</v>
      </c>
      <c r="AY229" s="19" t="s">
        <v>169</v>
      </c>
      <c r="BE229" s="192">
        <f>IF(N229="základní",J229,0)</f>
        <v>0</v>
      </c>
      <c r="BF229" s="192">
        <f>IF(N229="snížená",J229,0)</f>
        <v>0</v>
      </c>
      <c r="BG229" s="192">
        <f>IF(N229="zákl. přenesená",J229,0)</f>
        <v>0</v>
      </c>
      <c r="BH229" s="192">
        <f>IF(N229="sníž. přenesená",J229,0)</f>
        <v>0</v>
      </c>
      <c r="BI229" s="192">
        <f>IF(N229="nulová",J229,0)</f>
        <v>0</v>
      </c>
      <c r="BJ229" s="19" t="s">
        <v>88</v>
      </c>
      <c r="BK229" s="192">
        <f>ROUND(I229*H229,2)</f>
        <v>0</v>
      </c>
      <c r="BL229" s="19" t="s">
        <v>176</v>
      </c>
      <c r="BM229" s="191" t="s">
        <v>779</v>
      </c>
    </row>
    <row r="230" spans="1:65" s="2" customFormat="1" ht="19.5">
      <c r="A230" s="36"/>
      <c r="B230" s="37"/>
      <c r="C230" s="38"/>
      <c r="D230" s="193" t="s">
        <v>2212</v>
      </c>
      <c r="E230" s="38"/>
      <c r="F230" s="194" t="s">
        <v>4040</v>
      </c>
      <c r="G230" s="38"/>
      <c r="H230" s="38"/>
      <c r="I230" s="195"/>
      <c r="J230" s="38"/>
      <c r="K230" s="38"/>
      <c r="L230" s="41"/>
      <c r="M230" s="196"/>
      <c r="N230" s="197"/>
      <c r="O230" s="66"/>
      <c r="P230" s="66"/>
      <c r="Q230" s="66"/>
      <c r="R230" s="66"/>
      <c r="S230" s="66"/>
      <c r="T230" s="67"/>
      <c r="U230" s="36"/>
      <c r="V230" s="36"/>
      <c r="W230" s="36"/>
      <c r="X230" s="36"/>
      <c r="Y230" s="36"/>
      <c r="Z230" s="36"/>
      <c r="AA230" s="36"/>
      <c r="AB230" s="36"/>
      <c r="AC230" s="36"/>
      <c r="AD230" s="36"/>
      <c r="AE230" s="36"/>
      <c r="AT230" s="19" t="s">
        <v>2212</v>
      </c>
      <c r="AU230" s="19" t="s">
        <v>88</v>
      </c>
    </row>
    <row r="231" spans="1:65" s="13" customFormat="1" ht="11.25">
      <c r="B231" s="198"/>
      <c r="C231" s="199"/>
      <c r="D231" s="193" t="s">
        <v>188</v>
      </c>
      <c r="E231" s="200" t="s">
        <v>19</v>
      </c>
      <c r="F231" s="201" t="s">
        <v>4162</v>
      </c>
      <c r="G231" s="199"/>
      <c r="H231" s="202">
        <v>3.5640000000000001</v>
      </c>
      <c r="I231" s="203"/>
      <c r="J231" s="199"/>
      <c r="K231" s="199"/>
      <c r="L231" s="204"/>
      <c r="M231" s="205"/>
      <c r="N231" s="206"/>
      <c r="O231" s="206"/>
      <c r="P231" s="206"/>
      <c r="Q231" s="206"/>
      <c r="R231" s="206"/>
      <c r="S231" s="206"/>
      <c r="T231" s="207"/>
      <c r="AT231" s="208" t="s">
        <v>188</v>
      </c>
      <c r="AU231" s="208" t="s">
        <v>88</v>
      </c>
      <c r="AV231" s="13" t="s">
        <v>88</v>
      </c>
      <c r="AW231" s="13" t="s">
        <v>33</v>
      </c>
      <c r="AX231" s="13" t="s">
        <v>72</v>
      </c>
      <c r="AY231" s="208" t="s">
        <v>169</v>
      </c>
    </row>
    <row r="232" spans="1:65" s="14" customFormat="1" ht="11.25">
      <c r="B232" s="209"/>
      <c r="C232" s="210"/>
      <c r="D232" s="193" t="s">
        <v>188</v>
      </c>
      <c r="E232" s="211" t="s">
        <v>19</v>
      </c>
      <c r="F232" s="212" t="s">
        <v>191</v>
      </c>
      <c r="G232" s="210"/>
      <c r="H232" s="213">
        <v>3.5640000000000001</v>
      </c>
      <c r="I232" s="214"/>
      <c r="J232" s="210"/>
      <c r="K232" s="210"/>
      <c r="L232" s="215"/>
      <c r="M232" s="216"/>
      <c r="N232" s="217"/>
      <c r="O232" s="217"/>
      <c r="P232" s="217"/>
      <c r="Q232" s="217"/>
      <c r="R232" s="217"/>
      <c r="S232" s="217"/>
      <c r="T232" s="218"/>
      <c r="AT232" s="219" t="s">
        <v>188</v>
      </c>
      <c r="AU232" s="219" t="s">
        <v>88</v>
      </c>
      <c r="AV232" s="14" t="s">
        <v>176</v>
      </c>
      <c r="AW232" s="14" t="s">
        <v>33</v>
      </c>
      <c r="AX232" s="14" t="s">
        <v>80</v>
      </c>
      <c r="AY232" s="219" t="s">
        <v>169</v>
      </c>
    </row>
    <row r="233" spans="1:65" s="12" customFormat="1" ht="22.9" customHeight="1">
      <c r="B233" s="164"/>
      <c r="C233" s="165"/>
      <c r="D233" s="166" t="s">
        <v>71</v>
      </c>
      <c r="E233" s="178" t="s">
        <v>1119</v>
      </c>
      <c r="F233" s="178" t="s">
        <v>1120</v>
      </c>
      <c r="G233" s="165"/>
      <c r="H233" s="165"/>
      <c r="I233" s="168"/>
      <c r="J233" s="179">
        <f>BK233</f>
        <v>0</v>
      </c>
      <c r="K233" s="165"/>
      <c r="L233" s="170"/>
      <c r="M233" s="171"/>
      <c r="N233" s="172"/>
      <c r="O233" s="172"/>
      <c r="P233" s="173">
        <f>SUM(P234:P237)</f>
        <v>0</v>
      </c>
      <c r="Q233" s="172"/>
      <c r="R233" s="173">
        <f>SUM(R234:R237)</f>
        <v>0</v>
      </c>
      <c r="S233" s="172"/>
      <c r="T233" s="174">
        <f>SUM(T234:T237)</f>
        <v>0</v>
      </c>
      <c r="AR233" s="175" t="s">
        <v>80</v>
      </c>
      <c r="AT233" s="176" t="s">
        <v>71</v>
      </c>
      <c r="AU233" s="176" t="s">
        <v>80</v>
      </c>
      <c r="AY233" s="175" t="s">
        <v>169</v>
      </c>
      <c r="BK233" s="177">
        <f>SUM(BK234:BK237)</f>
        <v>0</v>
      </c>
    </row>
    <row r="234" spans="1:65" s="2" customFormat="1" ht="49.15" customHeight="1">
      <c r="A234" s="36"/>
      <c r="B234" s="37"/>
      <c r="C234" s="180" t="s">
        <v>344</v>
      </c>
      <c r="D234" s="180" t="s">
        <v>171</v>
      </c>
      <c r="E234" s="181" t="s">
        <v>4120</v>
      </c>
      <c r="F234" s="182" t="s">
        <v>4121</v>
      </c>
      <c r="G234" s="183" t="s">
        <v>347</v>
      </c>
      <c r="H234" s="184">
        <v>64.224999999999994</v>
      </c>
      <c r="I234" s="185"/>
      <c r="J234" s="186">
        <f>ROUND(I234*H234,2)</f>
        <v>0</v>
      </c>
      <c r="K234" s="182" t="s">
        <v>2211</v>
      </c>
      <c r="L234" s="41"/>
      <c r="M234" s="187" t="s">
        <v>19</v>
      </c>
      <c r="N234" s="188" t="s">
        <v>44</v>
      </c>
      <c r="O234" s="66"/>
      <c r="P234" s="189">
        <f>O234*H234</f>
        <v>0</v>
      </c>
      <c r="Q234" s="189">
        <v>0</v>
      </c>
      <c r="R234" s="189">
        <f>Q234*H234</f>
        <v>0</v>
      </c>
      <c r="S234" s="189">
        <v>0</v>
      </c>
      <c r="T234" s="190">
        <f>S234*H234</f>
        <v>0</v>
      </c>
      <c r="U234" s="36"/>
      <c r="V234" s="36"/>
      <c r="W234" s="36"/>
      <c r="X234" s="36"/>
      <c r="Y234" s="36"/>
      <c r="Z234" s="36"/>
      <c r="AA234" s="36"/>
      <c r="AB234" s="36"/>
      <c r="AC234" s="36"/>
      <c r="AD234" s="36"/>
      <c r="AE234" s="36"/>
      <c r="AR234" s="191" t="s">
        <v>176</v>
      </c>
      <c r="AT234" s="191" t="s">
        <v>171</v>
      </c>
      <c r="AU234" s="191" t="s">
        <v>88</v>
      </c>
      <c r="AY234" s="19" t="s">
        <v>169</v>
      </c>
      <c r="BE234" s="192">
        <f>IF(N234="základní",J234,0)</f>
        <v>0</v>
      </c>
      <c r="BF234" s="192">
        <f>IF(N234="snížená",J234,0)</f>
        <v>0</v>
      </c>
      <c r="BG234" s="192">
        <f>IF(N234="zákl. přenesená",J234,0)</f>
        <v>0</v>
      </c>
      <c r="BH234" s="192">
        <f>IF(N234="sníž. přenesená",J234,0)</f>
        <v>0</v>
      </c>
      <c r="BI234" s="192">
        <f>IF(N234="nulová",J234,0)</f>
        <v>0</v>
      </c>
      <c r="BJ234" s="19" t="s">
        <v>88</v>
      </c>
      <c r="BK234" s="192">
        <f>ROUND(I234*H234,2)</f>
        <v>0</v>
      </c>
      <c r="BL234" s="19" t="s">
        <v>176</v>
      </c>
      <c r="BM234" s="191" t="s">
        <v>790</v>
      </c>
    </row>
    <row r="235" spans="1:65" s="2" customFormat="1" ht="19.5">
      <c r="A235" s="36"/>
      <c r="B235" s="37"/>
      <c r="C235" s="38"/>
      <c r="D235" s="193" t="s">
        <v>2212</v>
      </c>
      <c r="E235" s="38"/>
      <c r="F235" s="194" t="s">
        <v>4032</v>
      </c>
      <c r="G235" s="38"/>
      <c r="H235" s="38"/>
      <c r="I235" s="195"/>
      <c r="J235" s="38"/>
      <c r="K235" s="38"/>
      <c r="L235" s="41"/>
      <c r="M235" s="196"/>
      <c r="N235" s="197"/>
      <c r="O235" s="66"/>
      <c r="P235" s="66"/>
      <c r="Q235" s="66"/>
      <c r="R235" s="66"/>
      <c r="S235" s="66"/>
      <c r="T235" s="67"/>
      <c r="U235" s="36"/>
      <c r="V235" s="36"/>
      <c r="W235" s="36"/>
      <c r="X235" s="36"/>
      <c r="Y235" s="36"/>
      <c r="Z235" s="36"/>
      <c r="AA235" s="36"/>
      <c r="AB235" s="36"/>
      <c r="AC235" s="36"/>
      <c r="AD235" s="36"/>
      <c r="AE235" s="36"/>
      <c r="AT235" s="19" t="s">
        <v>2212</v>
      </c>
      <c r="AU235" s="19" t="s">
        <v>88</v>
      </c>
    </row>
    <row r="236" spans="1:65" s="13" customFormat="1" ht="11.25">
      <c r="B236" s="198"/>
      <c r="C236" s="199"/>
      <c r="D236" s="193" t="s">
        <v>188</v>
      </c>
      <c r="E236" s="200" t="s">
        <v>19</v>
      </c>
      <c r="F236" s="201" t="s">
        <v>4163</v>
      </c>
      <c r="G236" s="199"/>
      <c r="H236" s="202">
        <v>64.224999999999994</v>
      </c>
      <c r="I236" s="203"/>
      <c r="J236" s="199"/>
      <c r="K236" s="199"/>
      <c r="L236" s="204"/>
      <c r="M236" s="205"/>
      <c r="N236" s="206"/>
      <c r="O236" s="206"/>
      <c r="P236" s="206"/>
      <c r="Q236" s="206"/>
      <c r="R236" s="206"/>
      <c r="S236" s="206"/>
      <c r="T236" s="207"/>
      <c r="AT236" s="208" t="s">
        <v>188</v>
      </c>
      <c r="AU236" s="208" t="s">
        <v>88</v>
      </c>
      <c r="AV236" s="13" t="s">
        <v>88</v>
      </c>
      <c r="AW236" s="13" t="s">
        <v>33</v>
      </c>
      <c r="AX236" s="13" t="s">
        <v>72</v>
      </c>
      <c r="AY236" s="208" t="s">
        <v>169</v>
      </c>
    </row>
    <row r="237" spans="1:65" s="14" customFormat="1" ht="11.25">
      <c r="B237" s="209"/>
      <c r="C237" s="210"/>
      <c r="D237" s="193" t="s">
        <v>188</v>
      </c>
      <c r="E237" s="211" t="s">
        <v>19</v>
      </c>
      <c r="F237" s="212" t="s">
        <v>191</v>
      </c>
      <c r="G237" s="210"/>
      <c r="H237" s="213">
        <v>64.224999999999994</v>
      </c>
      <c r="I237" s="214"/>
      <c r="J237" s="210"/>
      <c r="K237" s="210"/>
      <c r="L237" s="215"/>
      <c r="M237" s="257"/>
      <c r="N237" s="258"/>
      <c r="O237" s="258"/>
      <c r="P237" s="258"/>
      <c r="Q237" s="258"/>
      <c r="R237" s="258"/>
      <c r="S237" s="258"/>
      <c r="T237" s="259"/>
      <c r="AT237" s="219" t="s">
        <v>188</v>
      </c>
      <c r="AU237" s="219" t="s">
        <v>88</v>
      </c>
      <c r="AV237" s="14" t="s">
        <v>176</v>
      </c>
      <c r="AW237" s="14" t="s">
        <v>33</v>
      </c>
      <c r="AX237" s="14" t="s">
        <v>80</v>
      </c>
      <c r="AY237" s="219" t="s">
        <v>169</v>
      </c>
    </row>
    <row r="238" spans="1:65" s="2" customFormat="1" ht="6.95" customHeight="1">
      <c r="A238" s="36"/>
      <c r="B238" s="49"/>
      <c r="C238" s="50"/>
      <c r="D238" s="50"/>
      <c r="E238" s="50"/>
      <c r="F238" s="50"/>
      <c r="G238" s="50"/>
      <c r="H238" s="50"/>
      <c r="I238" s="50"/>
      <c r="J238" s="50"/>
      <c r="K238" s="50"/>
      <c r="L238" s="41"/>
      <c r="M238" s="36"/>
      <c r="O238" s="36"/>
      <c r="P238" s="36"/>
      <c r="Q238" s="36"/>
      <c r="R238" s="36"/>
      <c r="S238" s="36"/>
      <c r="T238" s="36"/>
      <c r="U238" s="36"/>
      <c r="V238" s="36"/>
      <c r="W238" s="36"/>
      <c r="X238" s="36"/>
      <c r="Y238" s="36"/>
      <c r="Z238" s="36"/>
      <c r="AA238" s="36"/>
      <c r="AB238" s="36"/>
      <c r="AC238" s="36"/>
      <c r="AD238" s="36"/>
      <c r="AE238" s="36"/>
    </row>
  </sheetData>
  <sheetProtection algorithmName="SHA-512" hashValue="ToRf0puXn95/6FlqxTHFy4shF82fgK2J6uAd+q9Dx9n3pXhneWE0jKdkNkGDSaaszWBOvCq9Dl/CvMtyeRir1Q==" saltValue="jIAINDtTWZJ/YTwDus9MY6+rTC9pl41SHpjy8h/O+h88OqgNhG1ffr4FluGL6F1M52dynieqUYDDtuNX3gnVCQ==" spinCount="100000" sheet="1" objects="1" scenarios="1" formatColumns="0" formatRows="0" autoFilter="0"/>
  <autoFilter ref="C85:K237" xr:uid="{00000000-0009-0000-0000-000010000000}"/>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BM193"/>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137</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s="2" customFormat="1" ht="12" customHeight="1">
      <c r="A8" s="36"/>
      <c r="B8" s="41"/>
      <c r="C8" s="36"/>
      <c r="D8" s="114" t="s">
        <v>145</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407" t="s">
        <v>4203</v>
      </c>
      <c r="F9" s="408"/>
      <c r="G9" s="408"/>
      <c r="H9" s="408"/>
      <c r="I9" s="36"/>
      <c r="J9" s="36"/>
      <c r="K9" s="36"/>
      <c r="L9" s="115"/>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21</v>
      </c>
      <c r="E12" s="36"/>
      <c r="F12" s="105" t="s">
        <v>22</v>
      </c>
      <c r="G12" s="36"/>
      <c r="H12" s="36"/>
      <c r="I12" s="114" t="s">
        <v>23</v>
      </c>
      <c r="J12" s="116" t="str">
        <f>'Rekapitulace stavby'!AN8</f>
        <v>10. 11. 2020</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09" t="str">
        <f>'Rekapitulace stavby'!E14</f>
        <v>Vyplň údaj</v>
      </c>
      <c r="F18" s="410"/>
      <c r="G18" s="410"/>
      <c r="H18" s="410"/>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19</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4" t="s">
        <v>28</v>
      </c>
      <c r="J21" s="105" t="s">
        <v>19</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83.25" customHeight="1">
      <c r="A27" s="117"/>
      <c r="B27" s="118"/>
      <c r="C27" s="117"/>
      <c r="D27" s="117"/>
      <c r="E27" s="411" t="s">
        <v>37</v>
      </c>
      <c r="F27" s="411"/>
      <c r="G27" s="411"/>
      <c r="H27" s="411"/>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ROUND(J87, 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ROUND((SUM(BE87:BE192)),  2)</f>
        <v>0</v>
      </c>
      <c r="G33" s="36"/>
      <c r="H33" s="36"/>
      <c r="I33" s="126">
        <v>0.21</v>
      </c>
      <c r="J33" s="125">
        <f>ROUND(((SUM(BE87:BE192))*I33),  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ROUND((SUM(BF87:BF192)),  2)</f>
        <v>0</v>
      </c>
      <c r="G34" s="36"/>
      <c r="H34" s="36"/>
      <c r="I34" s="126">
        <v>0.15</v>
      </c>
      <c r="J34" s="125">
        <f>ROUND(((SUM(BF87:BF192))*I34),  2)</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45</v>
      </c>
      <c r="F35" s="125">
        <f>ROUND((SUM(BG87:BG192)),  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46</v>
      </c>
      <c r="F36" s="125">
        <f>ROUND((SUM(BH87:BH192)),  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47</v>
      </c>
      <c r="F37" s="125">
        <f>ROUND((SUM(BI87:BI192)),  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2" t="str">
        <f>E7</f>
        <v>Výstavba bytů U Náhonu – Šenov u Nového Jičína</v>
      </c>
      <c r="F48" s="413"/>
      <c r="G48" s="413"/>
      <c r="H48" s="413"/>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145</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65" t="str">
        <f>E9</f>
        <v>SO 07 - TERÉNNÍ A SADOVÉ ÚPRAVY</v>
      </c>
      <c r="F50" s="414"/>
      <c r="G50" s="414"/>
      <c r="H50" s="414"/>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Šenov u Nového Jičína</v>
      </c>
      <c r="G52" s="38"/>
      <c r="H52" s="38"/>
      <c r="I52" s="31" t="s">
        <v>23</v>
      </c>
      <c r="J52" s="61" t="str">
        <f>IF(J12="","",J12)</f>
        <v>10. 11. 2020</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25</v>
      </c>
      <c r="D54" s="38"/>
      <c r="E54" s="38"/>
      <c r="F54" s="29" t="str">
        <f>E15</f>
        <v>Obec Šenov u Nového Jičína</v>
      </c>
      <c r="G54" s="38"/>
      <c r="H54" s="38"/>
      <c r="I54" s="31" t="s">
        <v>31</v>
      </c>
      <c r="J54" s="34" t="str">
        <f>E21</f>
        <v>Ing. Miroslav Havlásek</v>
      </c>
      <c r="K54" s="38"/>
      <c r="L54" s="115"/>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148</v>
      </c>
      <c r="D57" s="139"/>
      <c r="E57" s="139"/>
      <c r="F57" s="139"/>
      <c r="G57" s="139"/>
      <c r="H57" s="139"/>
      <c r="I57" s="139"/>
      <c r="J57" s="140" t="s">
        <v>149</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J87</f>
        <v>0</v>
      </c>
      <c r="K59" s="38"/>
      <c r="L59" s="115"/>
      <c r="S59" s="36"/>
      <c r="T59" s="36"/>
      <c r="U59" s="36"/>
      <c r="V59" s="36"/>
      <c r="W59" s="36"/>
      <c r="X59" s="36"/>
      <c r="Y59" s="36"/>
      <c r="Z59" s="36"/>
      <c r="AA59" s="36"/>
      <c r="AB59" s="36"/>
      <c r="AC59" s="36"/>
      <c r="AD59" s="36"/>
      <c r="AE59" s="36"/>
      <c r="AU59" s="19" t="s">
        <v>150</v>
      </c>
    </row>
    <row r="60" spans="1:47" s="9" customFormat="1" ht="24.95" customHeight="1">
      <c r="B60" s="142"/>
      <c r="C60" s="143"/>
      <c r="D60" s="144" t="s">
        <v>4204</v>
      </c>
      <c r="E60" s="145"/>
      <c r="F60" s="145"/>
      <c r="G60" s="145"/>
      <c r="H60" s="145"/>
      <c r="I60" s="145"/>
      <c r="J60" s="146">
        <f>J88</f>
        <v>0</v>
      </c>
      <c r="K60" s="143"/>
      <c r="L60" s="147"/>
    </row>
    <row r="61" spans="1:47" s="10" customFormat="1" ht="19.899999999999999" customHeight="1">
      <c r="B61" s="148"/>
      <c r="C61" s="99"/>
      <c r="D61" s="149" t="s">
        <v>4205</v>
      </c>
      <c r="E61" s="150"/>
      <c r="F61" s="150"/>
      <c r="G61" s="150"/>
      <c r="H61" s="150"/>
      <c r="I61" s="150"/>
      <c r="J61" s="151">
        <f>J89</f>
        <v>0</v>
      </c>
      <c r="K61" s="99"/>
      <c r="L61" s="152"/>
    </row>
    <row r="62" spans="1:47" s="10" customFormat="1" ht="19.899999999999999" customHeight="1">
      <c r="B62" s="148"/>
      <c r="C62" s="99"/>
      <c r="D62" s="149" t="s">
        <v>4206</v>
      </c>
      <c r="E62" s="150"/>
      <c r="F62" s="150"/>
      <c r="G62" s="150"/>
      <c r="H62" s="150"/>
      <c r="I62" s="150"/>
      <c r="J62" s="151">
        <f>J125</f>
        <v>0</v>
      </c>
      <c r="K62" s="99"/>
      <c r="L62" s="152"/>
    </row>
    <row r="63" spans="1:47" s="10" customFormat="1" ht="19.899999999999999" customHeight="1">
      <c r="B63" s="148"/>
      <c r="C63" s="99"/>
      <c r="D63" s="149" t="s">
        <v>4207</v>
      </c>
      <c r="E63" s="150"/>
      <c r="F63" s="150"/>
      <c r="G63" s="150"/>
      <c r="H63" s="150"/>
      <c r="I63" s="150"/>
      <c r="J63" s="151">
        <f>J151</f>
        <v>0</v>
      </c>
      <c r="K63" s="99"/>
      <c r="L63" s="152"/>
    </row>
    <row r="64" spans="1:47" s="10" customFormat="1" ht="19.899999999999999" customHeight="1">
      <c r="B64" s="148"/>
      <c r="C64" s="99"/>
      <c r="D64" s="149" t="s">
        <v>4208</v>
      </c>
      <c r="E64" s="150"/>
      <c r="F64" s="150"/>
      <c r="G64" s="150"/>
      <c r="H64" s="150"/>
      <c r="I64" s="150"/>
      <c r="J64" s="151">
        <f>J168</f>
        <v>0</v>
      </c>
      <c r="K64" s="99"/>
      <c r="L64" s="152"/>
    </row>
    <row r="65" spans="1:31" s="10" customFormat="1" ht="19.899999999999999" customHeight="1">
      <c r="B65" s="148"/>
      <c r="C65" s="99"/>
      <c r="D65" s="149" t="s">
        <v>4209</v>
      </c>
      <c r="E65" s="150"/>
      <c r="F65" s="150"/>
      <c r="G65" s="150"/>
      <c r="H65" s="150"/>
      <c r="I65" s="150"/>
      <c r="J65" s="151">
        <f>J169</f>
        <v>0</v>
      </c>
      <c r="K65" s="99"/>
      <c r="L65" s="152"/>
    </row>
    <row r="66" spans="1:31" s="10" customFormat="1" ht="19.899999999999999" customHeight="1">
      <c r="B66" s="148"/>
      <c r="C66" s="99"/>
      <c r="D66" s="149" t="s">
        <v>4210</v>
      </c>
      <c r="E66" s="150"/>
      <c r="F66" s="150"/>
      <c r="G66" s="150"/>
      <c r="H66" s="150"/>
      <c r="I66" s="150"/>
      <c r="J66" s="151">
        <f>J175</f>
        <v>0</v>
      </c>
      <c r="K66" s="99"/>
      <c r="L66" s="152"/>
    </row>
    <row r="67" spans="1:31" s="10" customFormat="1" ht="19.899999999999999" customHeight="1">
      <c r="B67" s="148"/>
      <c r="C67" s="99"/>
      <c r="D67" s="149" t="s">
        <v>4211</v>
      </c>
      <c r="E67" s="150"/>
      <c r="F67" s="150"/>
      <c r="G67" s="150"/>
      <c r="H67" s="150"/>
      <c r="I67" s="150"/>
      <c r="J67" s="151">
        <f>J181</f>
        <v>0</v>
      </c>
      <c r="K67" s="99"/>
      <c r="L67" s="152"/>
    </row>
    <row r="68" spans="1:31" s="2" customFormat="1" ht="21.75" customHeight="1">
      <c r="A68" s="36"/>
      <c r="B68" s="37"/>
      <c r="C68" s="38"/>
      <c r="D68" s="38"/>
      <c r="E68" s="38"/>
      <c r="F68" s="38"/>
      <c r="G68" s="38"/>
      <c r="H68" s="38"/>
      <c r="I68" s="38"/>
      <c r="J68" s="38"/>
      <c r="K68" s="38"/>
      <c r="L68" s="115"/>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15"/>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15"/>
      <c r="S73" s="36"/>
      <c r="T73" s="36"/>
      <c r="U73" s="36"/>
      <c r="V73" s="36"/>
      <c r="W73" s="36"/>
      <c r="X73" s="36"/>
      <c r="Y73" s="36"/>
      <c r="Z73" s="36"/>
      <c r="AA73" s="36"/>
      <c r="AB73" s="36"/>
      <c r="AC73" s="36"/>
      <c r="AD73" s="36"/>
      <c r="AE73" s="36"/>
    </row>
    <row r="74" spans="1:31" s="2" customFormat="1" ht="24.95" customHeight="1">
      <c r="A74" s="36"/>
      <c r="B74" s="37"/>
      <c r="C74" s="25" t="s">
        <v>154</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6.5" customHeight="1">
      <c r="A77" s="36"/>
      <c r="B77" s="37"/>
      <c r="C77" s="38"/>
      <c r="D77" s="38"/>
      <c r="E77" s="412" t="str">
        <f>E7</f>
        <v>Výstavba bytů U Náhonu – Šenov u Nového Jičína</v>
      </c>
      <c r="F77" s="413"/>
      <c r="G77" s="413"/>
      <c r="H77" s="413"/>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145</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65" t="str">
        <f>E9</f>
        <v>SO 07 - TERÉNNÍ A SADOVÉ ÚPRAVY</v>
      </c>
      <c r="F79" s="414"/>
      <c r="G79" s="414"/>
      <c r="H79" s="414"/>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65" s="2" customFormat="1" ht="12" customHeight="1">
      <c r="A81" s="36"/>
      <c r="B81" s="37"/>
      <c r="C81" s="31" t="s">
        <v>21</v>
      </c>
      <c r="D81" s="38"/>
      <c r="E81" s="38"/>
      <c r="F81" s="29" t="str">
        <f>F12</f>
        <v>Šenov u Nového Jičína</v>
      </c>
      <c r="G81" s="38"/>
      <c r="H81" s="38"/>
      <c r="I81" s="31" t="s">
        <v>23</v>
      </c>
      <c r="J81" s="61" t="str">
        <f>IF(J12="","",J12)</f>
        <v>10. 11. 2020</v>
      </c>
      <c r="K81" s="38"/>
      <c r="L81" s="115"/>
      <c r="S81" s="36"/>
      <c r="T81" s="36"/>
      <c r="U81" s="36"/>
      <c r="V81" s="36"/>
      <c r="W81" s="36"/>
      <c r="X81" s="36"/>
      <c r="Y81" s="36"/>
      <c r="Z81" s="36"/>
      <c r="AA81" s="36"/>
      <c r="AB81" s="36"/>
      <c r="AC81" s="36"/>
      <c r="AD81" s="36"/>
      <c r="AE81" s="36"/>
    </row>
    <row r="82" spans="1:65"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65" s="2" customFormat="1" ht="25.7" customHeight="1">
      <c r="A83" s="36"/>
      <c r="B83" s="37"/>
      <c r="C83" s="31" t="s">
        <v>25</v>
      </c>
      <c r="D83" s="38"/>
      <c r="E83" s="38"/>
      <c r="F83" s="29" t="str">
        <f>E15</f>
        <v>Obec Šenov u Nového Jičína</v>
      </c>
      <c r="G83" s="38"/>
      <c r="H83" s="38"/>
      <c r="I83" s="31" t="s">
        <v>31</v>
      </c>
      <c r="J83" s="34" t="str">
        <f>E21</f>
        <v>Ing. Miroslav Havlásek</v>
      </c>
      <c r="K83" s="38"/>
      <c r="L83" s="115"/>
      <c r="S83" s="36"/>
      <c r="T83" s="36"/>
      <c r="U83" s="36"/>
      <c r="V83" s="36"/>
      <c r="W83" s="36"/>
      <c r="X83" s="36"/>
      <c r="Y83" s="36"/>
      <c r="Z83" s="36"/>
      <c r="AA83" s="36"/>
      <c r="AB83" s="36"/>
      <c r="AC83" s="36"/>
      <c r="AD83" s="36"/>
      <c r="AE83" s="36"/>
    </row>
    <row r="84" spans="1:65" s="2" customFormat="1" ht="15.2" customHeight="1">
      <c r="A84" s="36"/>
      <c r="B84" s="37"/>
      <c r="C84" s="31" t="s">
        <v>29</v>
      </c>
      <c r="D84" s="38"/>
      <c r="E84" s="38"/>
      <c r="F84" s="29" t="str">
        <f>IF(E18="","",E18)</f>
        <v>Vyplň údaj</v>
      </c>
      <c r="G84" s="38"/>
      <c r="H84" s="38"/>
      <c r="I84" s="31" t="s">
        <v>34</v>
      </c>
      <c r="J84" s="34" t="str">
        <f>E24</f>
        <v xml:space="preserve"> </v>
      </c>
      <c r="K84" s="38"/>
      <c r="L84" s="115"/>
      <c r="S84" s="36"/>
      <c r="T84" s="36"/>
      <c r="U84" s="36"/>
      <c r="V84" s="36"/>
      <c r="W84" s="36"/>
      <c r="X84" s="36"/>
      <c r="Y84" s="36"/>
      <c r="Z84" s="36"/>
      <c r="AA84" s="36"/>
      <c r="AB84" s="36"/>
      <c r="AC84" s="36"/>
      <c r="AD84" s="36"/>
      <c r="AE84" s="36"/>
    </row>
    <row r="85" spans="1:65"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11" customFormat="1" ht="29.25" customHeight="1">
      <c r="A86" s="153"/>
      <c r="B86" s="154"/>
      <c r="C86" s="155" t="s">
        <v>155</v>
      </c>
      <c r="D86" s="156" t="s">
        <v>57</v>
      </c>
      <c r="E86" s="156" t="s">
        <v>53</v>
      </c>
      <c r="F86" s="156" t="s">
        <v>54</v>
      </c>
      <c r="G86" s="156" t="s">
        <v>156</v>
      </c>
      <c r="H86" s="156" t="s">
        <v>157</v>
      </c>
      <c r="I86" s="156" t="s">
        <v>158</v>
      </c>
      <c r="J86" s="156" t="s">
        <v>149</v>
      </c>
      <c r="K86" s="157" t="s">
        <v>159</v>
      </c>
      <c r="L86" s="158"/>
      <c r="M86" s="70" t="s">
        <v>19</v>
      </c>
      <c r="N86" s="71" t="s">
        <v>42</v>
      </c>
      <c r="O86" s="71" t="s">
        <v>160</v>
      </c>
      <c r="P86" s="71" t="s">
        <v>161</v>
      </c>
      <c r="Q86" s="71" t="s">
        <v>162</v>
      </c>
      <c r="R86" s="71" t="s">
        <v>163</v>
      </c>
      <c r="S86" s="71" t="s">
        <v>164</v>
      </c>
      <c r="T86" s="72" t="s">
        <v>165</v>
      </c>
      <c r="U86" s="153"/>
      <c r="V86" s="153"/>
      <c r="W86" s="153"/>
      <c r="X86" s="153"/>
      <c r="Y86" s="153"/>
      <c r="Z86" s="153"/>
      <c r="AA86" s="153"/>
      <c r="AB86" s="153"/>
      <c r="AC86" s="153"/>
      <c r="AD86" s="153"/>
      <c r="AE86" s="153"/>
    </row>
    <row r="87" spans="1:65" s="2" customFormat="1" ht="22.9" customHeight="1">
      <c r="A87" s="36"/>
      <c r="B87" s="37"/>
      <c r="C87" s="77" t="s">
        <v>166</v>
      </c>
      <c r="D87" s="38"/>
      <c r="E87" s="38"/>
      <c r="F87" s="38"/>
      <c r="G87" s="38"/>
      <c r="H87" s="38"/>
      <c r="I87" s="38"/>
      <c r="J87" s="159">
        <f>BK87</f>
        <v>0</v>
      </c>
      <c r="K87" s="38"/>
      <c r="L87" s="41"/>
      <c r="M87" s="73"/>
      <c r="N87" s="160"/>
      <c r="O87" s="74"/>
      <c r="P87" s="161">
        <f>P88</f>
        <v>0</v>
      </c>
      <c r="Q87" s="74"/>
      <c r="R87" s="161">
        <f>R88</f>
        <v>0</v>
      </c>
      <c r="S87" s="74"/>
      <c r="T87" s="162">
        <f>T88</f>
        <v>0</v>
      </c>
      <c r="U87" s="36"/>
      <c r="V87" s="36"/>
      <c r="W87" s="36"/>
      <c r="X87" s="36"/>
      <c r="Y87" s="36"/>
      <c r="Z87" s="36"/>
      <c r="AA87" s="36"/>
      <c r="AB87" s="36"/>
      <c r="AC87" s="36"/>
      <c r="AD87" s="36"/>
      <c r="AE87" s="36"/>
      <c r="AT87" s="19" t="s">
        <v>71</v>
      </c>
      <c r="AU87" s="19" t="s">
        <v>150</v>
      </c>
      <c r="BK87" s="163">
        <f>BK88</f>
        <v>0</v>
      </c>
    </row>
    <row r="88" spans="1:65" s="12" customFormat="1" ht="25.9" customHeight="1">
      <c r="B88" s="164"/>
      <c r="C88" s="165"/>
      <c r="D88" s="166" t="s">
        <v>71</v>
      </c>
      <c r="E88" s="167" t="s">
        <v>167</v>
      </c>
      <c r="F88" s="167" t="s">
        <v>167</v>
      </c>
      <c r="G88" s="165"/>
      <c r="H88" s="165"/>
      <c r="I88" s="168"/>
      <c r="J88" s="169">
        <f>BK88</f>
        <v>0</v>
      </c>
      <c r="K88" s="165"/>
      <c r="L88" s="170"/>
      <c r="M88" s="171"/>
      <c r="N88" s="172"/>
      <c r="O88" s="172"/>
      <c r="P88" s="173">
        <f>P89+P125+P151+P168+P169+P175+P181</f>
        <v>0</v>
      </c>
      <c r="Q88" s="172"/>
      <c r="R88" s="173">
        <f>R89+R125+R151+R168+R169+R175+R181</f>
        <v>0</v>
      </c>
      <c r="S88" s="172"/>
      <c r="T88" s="174">
        <f>T89+T125+T151+T168+T169+T175+T181</f>
        <v>0</v>
      </c>
      <c r="AR88" s="175" t="s">
        <v>80</v>
      </c>
      <c r="AT88" s="176" t="s">
        <v>71</v>
      </c>
      <c r="AU88" s="176" t="s">
        <v>72</v>
      </c>
      <c r="AY88" s="175" t="s">
        <v>169</v>
      </c>
      <c r="BK88" s="177">
        <f>BK89+BK125+BK151+BK168+BK169+BK175+BK181</f>
        <v>0</v>
      </c>
    </row>
    <row r="89" spans="1:65" s="12" customFormat="1" ht="22.9" customHeight="1">
      <c r="B89" s="164"/>
      <c r="C89" s="165"/>
      <c r="D89" s="166" t="s">
        <v>71</v>
      </c>
      <c r="E89" s="178" t="s">
        <v>4212</v>
      </c>
      <c r="F89" s="178" t="s">
        <v>4213</v>
      </c>
      <c r="G89" s="165"/>
      <c r="H89" s="165"/>
      <c r="I89" s="168"/>
      <c r="J89" s="179">
        <f>BK89</f>
        <v>0</v>
      </c>
      <c r="K89" s="165"/>
      <c r="L89" s="170"/>
      <c r="M89" s="171"/>
      <c r="N89" s="172"/>
      <c r="O89" s="172"/>
      <c r="P89" s="173">
        <f>SUM(P90:P124)</f>
        <v>0</v>
      </c>
      <c r="Q89" s="172"/>
      <c r="R89" s="173">
        <f>SUM(R90:R124)</f>
        <v>0</v>
      </c>
      <c r="S89" s="172"/>
      <c r="T89" s="174">
        <f>SUM(T90:T124)</f>
        <v>0</v>
      </c>
      <c r="AR89" s="175" t="s">
        <v>80</v>
      </c>
      <c r="AT89" s="176" t="s">
        <v>71</v>
      </c>
      <c r="AU89" s="176" t="s">
        <v>80</v>
      </c>
      <c r="AY89" s="175" t="s">
        <v>169</v>
      </c>
      <c r="BK89" s="177">
        <f>SUM(BK90:BK124)</f>
        <v>0</v>
      </c>
    </row>
    <row r="90" spans="1:65" s="2" customFormat="1" ht="14.45" customHeight="1">
      <c r="A90" s="36"/>
      <c r="B90" s="37"/>
      <c r="C90" s="180" t="s">
        <v>80</v>
      </c>
      <c r="D90" s="180" t="s">
        <v>171</v>
      </c>
      <c r="E90" s="181" t="s">
        <v>4214</v>
      </c>
      <c r="F90" s="182" t="s">
        <v>4215</v>
      </c>
      <c r="G90" s="183" t="s">
        <v>2739</v>
      </c>
      <c r="H90" s="184">
        <v>135</v>
      </c>
      <c r="I90" s="185"/>
      <c r="J90" s="186">
        <f t="shared" ref="J90:J111" si="0">ROUND(I90*H90,2)</f>
        <v>0</v>
      </c>
      <c r="K90" s="182" t="s">
        <v>19</v>
      </c>
      <c r="L90" s="41"/>
      <c r="M90" s="187" t="s">
        <v>19</v>
      </c>
      <c r="N90" s="188" t="s">
        <v>44</v>
      </c>
      <c r="O90" s="66"/>
      <c r="P90" s="189">
        <f t="shared" ref="P90:P111" si="1">O90*H90</f>
        <v>0</v>
      </c>
      <c r="Q90" s="189">
        <v>0</v>
      </c>
      <c r="R90" s="189">
        <f t="shared" ref="R90:R111" si="2">Q90*H90</f>
        <v>0</v>
      </c>
      <c r="S90" s="189">
        <v>0</v>
      </c>
      <c r="T90" s="190">
        <f t="shared" ref="T90:T111" si="3">S90*H90</f>
        <v>0</v>
      </c>
      <c r="U90" s="36"/>
      <c r="V90" s="36"/>
      <c r="W90" s="36"/>
      <c r="X90" s="36"/>
      <c r="Y90" s="36"/>
      <c r="Z90" s="36"/>
      <c r="AA90" s="36"/>
      <c r="AB90" s="36"/>
      <c r="AC90" s="36"/>
      <c r="AD90" s="36"/>
      <c r="AE90" s="36"/>
      <c r="AR90" s="191" t="s">
        <v>176</v>
      </c>
      <c r="AT90" s="191" t="s">
        <v>171</v>
      </c>
      <c r="AU90" s="191" t="s">
        <v>88</v>
      </c>
      <c r="AY90" s="19" t="s">
        <v>169</v>
      </c>
      <c r="BE90" s="192">
        <f t="shared" ref="BE90:BE111" si="4">IF(N90="základní",J90,0)</f>
        <v>0</v>
      </c>
      <c r="BF90" s="192">
        <f t="shared" ref="BF90:BF111" si="5">IF(N90="snížená",J90,0)</f>
        <v>0</v>
      </c>
      <c r="BG90" s="192">
        <f t="shared" ref="BG90:BG111" si="6">IF(N90="zákl. přenesená",J90,0)</f>
        <v>0</v>
      </c>
      <c r="BH90" s="192">
        <f t="shared" ref="BH90:BH111" si="7">IF(N90="sníž. přenesená",J90,0)</f>
        <v>0</v>
      </c>
      <c r="BI90" s="192">
        <f t="shared" ref="BI90:BI111" si="8">IF(N90="nulová",J90,0)</f>
        <v>0</v>
      </c>
      <c r="BJ90" s="19" t="s">
        <v>88</v>
      </c>
      <c r="BK90" s="192">
        <f t="shared" ref="BK90:BK111" si="9">ROUND(I90*H90,2)</f>
        <v>0</v>
      </c>
      <c r="BL90" s="19" t="s">
        <v>176</v>
      </c>
      <c r="BM90" s="191" t="s">
        <v>88</v>
      </c>
    </row>
    <row r="91" spans="1:65" s="2" customFormat="1" ht="14.45" customHeight="1">
      <c r="A91" s="36"/>
      <c r="B91" s="37"/>
      <c r="C91" s="180" t="s">
        <v>88</v>
      </c>
      <c r="D91" s="180" t="s">
        <v>171</v>
      </c>
      <c r="E91" s="181" t="s">
        <v>4216</v>
      </c>
      <c r="F91" s="182" t="s">
        <v>4217</v>
      </c>
      <c r="G91" s="183" t="s">
        <v>2739</v>
      </c>
      <c r="H91" s="184">
        <v>184</v>
      </c>
      <c r="I91" s="185"/>
      <c r="J91" s="186">
        <f t="shared" si="0"/>
        <v>0</v>
      </c>
      <c r="K91" s="182" t="s">
        <v>19</v>
      </c>
      <c r="L91" s="41"/>
      <c r="M91" s="187" t="s">
        <v>19</v>
      </c>
      <c r="N91" s="188" t="s">
        <v>44</v>
      </c>
      <c r="O91" s="66"/>
      <c r="P91" s="189">
        <f t="shared" si="1"/>
        <v>0</v>
      </c>
      <c r="Q91" s="189">
        <v>0</v>
      </c>
      <c r="R91" s="189">
        <f t="shared" si="2"/>
        <v>0</v>
      </c>
      <c r="S91" s="189">
        <v>0</v>
      </c>
      <c r="T91" s="190">
        <f t="shared" si="3"/>
        <v>0</v>
      </c>
      <c r="U91" s="36"/>
      <c r="V91" s="36"/>
      <c r="W91" s="36"/>
      <c r="X91" s="36"/>
      <c r="Y91" s="36"/>
      <c r="Z91" s="36"/>
      <c r="AA91" s="36"/>
      <c r="AB91" s="36"/>
      <c r="AC91" s="36"/>
      <c r="AD91" s="36"/>
      <c r="AE91" s="36"/>
      <c r="AR91" s="191" t="s">
        <v>176</v>
      </c>
      <c r="AT91" s="191" t="s">
        <v>171</v>
      </c>
      <c r="AU91" s="191" t="s">
        <v>88</v>
      </c>
      <c r="AY91" s="19" t="s">
        <v>169</v>
      </c>
      <c r="BE91" s="192">
        <f t="shared" si="4"/>
        <v>0</v>
      </c>
      <c r="BF91" s="192">
        <f t="shared" si="5"/>
        <v>0</v>
      </c>
      <c r="BG91" s="192">
        <f t="shared" si="6"/>
        <v>0</v>
      </c>
      <c r="BH91" s="192">
        <f t="shared" si="7"/>
        <v>0</v>
      </c>
      <c r="BI91" s="192">
        <f t="shared" si="8"/>
        <v>0</v>
      </c>
      <c r="BJ91" s="19" t="s">
        <v>88</v>
      </c>
      <c r="BK91" s="192">
        <f t="shared" si="9"/>
        <v>0</v>
      </c>
      <c r="BL91" s="19" t="s">
        <v>176</v>
      </c>
      <c r="BM91" s="191" t="s">
        <v>176</v>
      </c>
    </row>
    <row r="92" spans="1:65" s="2" customFormat="1" ht="14.45" customHeight="1">
      <c r="A92" s="36"/>
      <c r="B92" s="37"/>
      <c r="C92" s="180" t="s">
        <v>107</v>
      </c>
      <c r="D92" s="180" t="s">
        <v>171</v>
      </c>
      <c r="E92" s="181" t="s">
        <v>4218</v>
      </c>
      <c r="F92" s="182" t="s">
        <v>4219</v>
      </c>
      <c r="G92" s="183" t="s">
        <v>2739</v>
      </c>
      <c r="H92" s="184">
        <v>9</v>
      </c>
      <c r="I92" s="185"/>
      <c r="J92" s="186">
        <f t="shared" si="0"/>
        <v>0</v>
      </c>
      <c r="K92" s="182" t="s">
        <v>19</v>
      </c>
      <c r="L92" s="41"/>
      <c r="M92" s="187" t="s">
        <v>19</v>
      </c>
      <c r="N92" s="188" t="s">
        <v>44</v>
      </c>
      <c r="O92" s="66"/>
      <c r="P92" s="189">
        <f t="shared" si="1"/>
        <v>0</v>
      </c>
      <c r="Q92" s="189">
        <v>0</v>
      </c>
      <c r="R92" s="189">
        <f t="shared" si="2"/>
        <v>0</v>
      </c>
      <c r="S92" s="189">
        <v>0</v>
      </c>
      <c r="T92" s="190">
        <f t="shared" si="3"/>
        <v>0</v>
      </c>
      <c r="U92" s="36"/>
      <c r="V92" s="36"/>
      <c r="W92" s="36"/>
      <c r="X92" s="36"/>
      <c r="Y92" s="36"/>
      <c r="Z92" s="36"/>
      <c r="AA92" s="36"/>
      <c r="AB92" s="36"/>
      <c r="AC92" s="36"/>
      <c r="AD92" s="36"/>
      <c r="AE92" s="36"/>
      <c r="AR92" s="191" t="s">
        <v>176</v>
      </c>
      <c r="AT92" s="191" t="s">
        <v>171</v>
      </c>
      <c r="AU92" s="191" t="s">
        <v>88</v>
      </c>
      <c r="AY92" s="19" t="s">
        <v>169</v>
      </c>
      <c r="BE92" s="192">
        <f t="shared" si="4"/>
        <v>0</v>
      </c>
      <c r="BF92" s="192">
        <f t="shared" si="5"/>
        <v>0</v>
      </c>
      <c r="BG92" s="192">
        <f t="shared" si="6"/>
        <v>0</v>
      </c>
      <c r="BH92" s="192">
        <f t="shared" si="7"/>
        <v>0</v>
      </c>
      <c r="BI92" s="192">
        <f t="shared" si="8"/>
        <v>0</v>
      </c>
      <c r="BJ92" s="19" t="s">
        <v>88</v>
      </c>
      <c r="BK92" s="192">
        <f t="shared" si="9"/>
        <v>0</v>
      </c>
      <c r="BL92" s="19" t="s">
        <v>176</v>
      </c>
      <c r="BM92" s="191" t="s">
        <v>200</v>
      </c>
    </row>
    <row r="93" spans="1:65" s="2" customFormat="1" ht="14.45" customHeight="1">
      <c r="A93" s="36"/>
      <c r="B93" s="37"/>
      <c r="C93" s="180" t="s">
        <v>176</v>
      </c>
      <c r="D93" s="180" t="s">
        <v>171</v>
      </c>
      <c r="E93" s="181" t="s">
        <v>4220</v>
      </c>
      <c r="F93" s="182" t="s">
        <v>4221</v>
      </c>
      <c r="G93" s="183" t="s">
        <v>2739</v>
      </c>
      <c r="H93" s="184">
        <v>26</v>
      </c>
      <c r="I93" s="185"/>
      <c r="J93" s="186">
        <f t="shared" si="0"/>
        <v>0</v>
      </c>
      <c r="K93" s="182" t="s">
        <v>19</v>
      </c>
      <c r="L93" s="41"/>
      <c r="M93" s="187" t="s">
        <v>19</v>
      </c>
      <c r="N93" s="188" t="s">
        <v>44</v>
      </c>
      <c r="O93" s="66"/>
      <c r="P93" s="189">
        <f t="shared" si="1"/>
        <v>0</v>
      </c>
      <c r="Q93" s="189">
        <v>0</v>
      </c>
      <c r="R93" s="189">
        <f t="shared" si="2"/>
        <v>0</v>
      </c>
      <c r="S93" s="189">
        <v>0</v>
      </c>
      <c r="T93" s="190">
        <f t="shared" si="3"/>
        <v>0</v>
      </c>
      <c r="U93" s="36"/>
      <c r="V93" s="36"/>
      <c r="W93" s="36"/>
      <c r="X93" s="36"/>
      <c r="Y93" s="36"/>
      <c r="Z93" s="36"/>
      <c r="AA93" s="36"/>
      <c r="AB93" s="36"/>
      <c r="AC93" s="36"/>
      <c r="AD93" s="36"/>
      <c r="AE93" s="36"/>
      <c r="AR93" s="191" t="s">
        <v>176</v>
      </c>
      <c r="AT93" s="191" t="s">
        <v>171</v>
      </c>
      <c r="AU93" s="191" t="s">
        <v>88</v>
      </c>
      <c r="AY93" s="19" t="s">
        <v>169</v>
      </c>
      <c r="BE93" s="192">
        <f t="shared" si="4"/>
        <v>0</v>
      </c>
      <c r="BF93" s="192">
        <f t="shared" si="5"/>
        <v>0</v>
      </c>
      <c r="BG93" s="192">
        <f t="shared" si="6"/>
        <v>0</v>
      </c>
      <c r="BH93" s="192">
        <f t="shared" si="7"/>
        <v>0</v>
      </c>
      <c r="BI93" s="192">
        <f t="shared" si="8"/>
        <v>0</v>
      </c>
      <c r="BJ93" s="19" t="s">
        <v>88</v>
      </c>
      <c r="BK93" s="192">
        <f t="shared" si="9"/>
        <v>0</v>
      </c>
      <c r="BL93" s="19" t="s">
        <v>176</v>
      </c>
      <c r="BM93" s="191" t="s">
        <v>209</v>
      </c>
    </row>
    <row r="94" spans="1:65" s="2" customFormat="1" ht="14.45" customHeight="1">
      <c r="A94" s="36"/>
      <c r="B94" s="37"/>
      <c r="C94" s="180" t="s">
        <v>196</v>
      </c>
      <c r="D94" s="180" t="s">
        <v>171</v>
      </c>
      <c r="E94" s="181" t="s">
        <v>4222</v>
      </c>
      <c r="F94" s="182" t="s">
        <v>4223</v>
      </c>
      <c r="G94" s="183" t="s">
        <v>2739</v>
      </c>
      <c r="H94" s="184">
        <v>17</v>
      </c>
      <c r="I94" s="185"/>
      <c r="J94" s="186">
        <f t="shared" si="0"/>
        <v>0</v>
      </c>
      <c r="K94" s="182" t="s">
        <v>19</v>
      </c>
      <c r="L94" s="41"/>
      <c r="M94" s="187" t="s">
        <v>19</v>
      </c>
      <c r="N94" s="188" t="s">
        <v>44</v>
      </c>
      <c r="O94" s="66"/>
      <c r="P94" s="189">
        <f t="shared" si="1"/>
        <v>0</v>
      </c>
      <c r="Q94" s="189">
        <v>0</v>
      </c>
      <c r="R94" s="189">
        <f t="shared" si="2"/>
        <v>0</v>
      </c>
      <c r="S94" s="189">
        <v>0</v>
      </c>
      <c r="T94" s="190">
        <f t="shared" si="3"/>
        <v>0</v>
      </c>
      <c r="U94" s="36"/>
      <c r="V94" s="36"/>
      <c r="W94" s="36"/>
      <c r="X94" s="36"/>
      <c r="Y94" s="36"/>
      <c r="Z94" s="36"/>
      <c r="AA94" s="36"/>
      <c r="AB94" s="36"/>
      <c r="AC94" s="36"/>
      <c r="AD94" s="36"/>
      <c r="AE94" s="36"/>
      <c r="AR94" s="191" t="s">
        <v>176</v>
      </c>
      <c r="AT94" s="191" t="s">
        <v>171</v>
      </c>
      <c r="AU94" s="191" t="s">
        <v>88</v>
      </c>
      <c r="AY94" s="19" t="s">
        <v>169</v>
      </c>
      <c r="BE94" s="192">
        <f t="shared" si="4"/>
        <v>0</v>
      </c>
      <c r="BF94" s="192">
        <f t="shared" si="5"/>
        <v>0</v>
      </c>
      <c r="BG94" s="192">
        <f t="shared" si="6"/>
        <v>0</v>
      </c>
      <c r="BH94" s="192">
        <f t="shared" si="7"/>
        <v>0</v>
      </c>
      <c r="BI94" s="192">
        <f t="shared" si="8"/>
        <v>0</v>
      </c>
      <c r="BJ94" s="19" t="s">
        <v>88</v>
      </c>
      <c r="BK94" s="192">
        <f t="shared" si="9"/>
        <v>0</v>
      </c>
      <c r="BL94" s="19" t="s">
        <v>176</v>
      </c>
      <c r="BM94" s="191" t="s">
        <v>218</v>
      </c>
    </row>
    <row r="95" spans="1:65" s="2" customFormat="1" ht="14.45" customHeight="1">
      <c r="A95" s="36"/>
      <c r="B95" s="37"/>
      <c r="C95" s="180" t="s">
        <v>200</v>
      </c>
      <c r="D95" s="180" t="s">
        <v>171</v>
      </c>
      <c r="E95" s="181" t="s">
        <v>4224</v>
      </c>
      <c r="F95" s="182" t="s">
        <v>4225</v>
      </c>
      <c r="G95" s="183" t="s">
        <v>185</v>
      </c>
      <c r="H95" s="184">
        <v>275</v>
      </c>
      <c r="I95" s="185"/>
      <c r="J95" s="186">
        <f t="shared" si="0"/>
        <v>0</v>
      </c>
      <c r="K95" s="182" t="s">
        <v>19</v>
      </c>
      <c r="L95" s="41"/>
      <c r="M95" s="187" t="s">
        <v>19</v>
      </c>
      <c r="N95" s="188" t="s">
        <v>44</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176</v>
      </c>
      <c r="AT95" s="191" t="s">
        <v>171</v>
      </c>
      <c r="AU95" s="191" t="s">
        <v>88</v>
      </c>
      <c r="AY95" s="19" t="s">
        <v>169</v>
      </c>
      <c r="BE95" s="192">
        <f t="shared" si="4"/>
        <v>0</v>
      </c>
      <c r="BF95" s="192">
        <f t="shared" si="5"/>
        <v>0</v>
      </c>
      <c r="BG95" s="192">
        <f t="shared" si="6"/>
        <v>0</v>
      </c>
      <c r="BH95" s="192">
        <f t="shared" si="7"/>
        <v>0</v>
      </c>
      <c r="BI95" s="192">
        <f t="shared" si="8"/>
        <v>0</v>
      </c>
      <c r="BJ95" s="19" t="s">
        <v>88</v>
      </c>
      <c r="BK95" s="192">
        <f t="shared" si="9"/>
        <v>0</v>
      </c>
      <c r="BL95" s="19" t="s">
        <v>176</v>
      </c>
      <c r="BM95" s="191" t="s">
        <v>227</v>
      </c>
    </row>
    <row r="96" spans="1:65" s="2" customFormat="1" ht="14.45" customHeight="1">
      <c r="A96" s="36"/>
      <c r="B96" s="37"/>
      <c r="C96" s="180" t="s">
        <v>205</v>
      </c>
      <c r="D96" s="180" t="s">
        <v>171</v>
      </c>
      <c r="E96" s="181" t="s">
        <v>4226</v>
      </c>
      <c r="F96" s="182" t="s">
        <v>4227</v>
      </c>
      <c r="G96" s="183" t="s">
        <v>2739</v>
      </c>
      <c r="H96" s="184">
        <v>319</v>
      </c>
      <c r="I96" s="185"/>
      <c r="J96" s="186">
        <f t="shared" si="0"/>
        <v>0</v>
      </c>
      <c r="K96" s="182" t="s">
        <v>19</v>
      </c>
      <c r="L96" s="41"/>
      <c r="M96" s="187" t="s">
        <v>19</v>
      </c>
      <c r="N96" s="188" t="s">
        <v>44</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176</v>
      </c>
      <c r="AT96" s="191" t="s">
        <v>171</v>
      </c>
      <c r="AU96" s="191" t="s">
        <v>88</v>
      </c>
      <c r="AY96" s="19" t="s">
        <v>169</v>
      </c>
      <c r="BE96" s="192">
        <f t="shared" si="4"/>
        <v>0</v>
      </c>
      <c r="BF96" s="192">
        <f t="shared" si="5"/>
        <v>0</v>
      </c>
      <c r="BG96" s="192">
        <f t="shared" si="6"/>
        <v>0</v>
      </c>
      <c r="BH96" s="192">
        <f t="shared" si="7"/>
        <v>0</v>
      </c>
      <c r="BI96" s="192">
        <f t="shared" si="8"/>
        <v>0</v>
      </c>
      <c r="BJ96" s="19" t="s">
        <v>88</v>
      </c>
      <c r="BK96" s="192">
        <f t="shared" si="9"/>
        <v>0</v>
      </c>
      <c r="BL96" s="19" t="s">
        <v>176</v>
      </c>
      <c r="BM96" s="191" t="s">
        <v>242</v>
      </c>
    </row>
    <row r="97" spans="1:65" s="2" customFormat="1" ht="14.45" customHeight="1">
      <c r="A97" s="36"/>
      <c r="B97" s="37"/>
      <c r="C97" s="180" t="s">
        <v>209</v>
      </c>
      <c r="D97" s="180" t="s">
        <v>171</v>
      </c>
      <c r="E97" s="181" t="s">
        <v>4228</v>
      </c>
      <c r="F97" s="182" t="s">
        <v>4229</v>
      </c>
      <c r="G97" s="183" t="s">
        <v>2739</v>
      </c>
      <c r="H97" s="184">
        <v>26</v>
      </c>
      <c r="I97" s="185"/>
      <c r="J97" s="186">
        <f t="shared" si="0"/>
        <v>0</v>
      </c>
      <c r="K97" s="182" t="s">
        <v>19</v>
      </c>
      <c r="L97" s="41"/>
      <c r="M97" s="187" t="s">
        <v>19</v>
      </c>
      <c r="N97" s="188" t="s">
        <v>44</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176</v>
      </c>
      <c r="AT97" s="191" t="s">
        <v>171</v>
      </c>
      <c r="AU97" s="191" t="s">
        <v>88</v>
      </c>
      <c r="AY97" s="19" t="s">
        <v>169</v>
      </c>
      <c r="BE97" s="192">
        <f t="shared" si="4"/>
        <v>0</v>
      </c>
      <c r="BF97" s="192">
        <f t="shared" si="5"/>
        <v>0</v>
      </c>
      <c r="BG97" s="192">
        <f t="shared" si="6"/>
        <v>0</v>
      </c>
      <c r="BH97" s="192">
        <f t="shared" si="7"/>
        <v>0</v>
      </c>
      <c r="BI97" s="192">
        <f t="shared" si="8"/>
        <v>0</v>
      </c>
      <c r="BJ97" s="19" t="s">
        <v>88</v>
      </c>
      <c r="BK97" s="192">
        <f t="shared" si="9"/>
        <v>0</v>
      </c>
      <c r="BL97" s="19" t="s">
        <v>176</v>
      </c>
      <c r="BM97" s="191" t="s">
        <v>250</v>
      </c>
    </row>
    <row r="98" spans="1:65" s="2" customFormat="1" ht="14.45" customHeight="1">
      <c r="A98" s="36"/>
      <c r="B98" s="37"/>
      <c r="C98" s="180" t="s">
        <v>214</v>
      </c>
      <c r="D98" s="180" t="s">
        <v>171</v>
      </c>
      <c r="E98" s="181" t="s">
        <v>4230</v>
      </c>
      <c r="F98" s="182" t="s">
        <v>4231</v>
      </c>
      <c r="G98" s="183" t="s">
        <v>2739</v>
      </c>
      <c r="H98" s="184">
        <v>17</v>
      </c>
      <c r="I98" s="185"/>
      <c r="J98" s="186">
        <f t="shared" si="0"/>
        <v>0</v>
      </c>
      <c r="K98" s="182" t="s">
        <v>19</v>
      </c>
      <c r="L98" s="41"/>
      <c r="M98" s="187" t="s">
        <v>19</v>
      </c>
      <c r="N98" s="188" t="s">
        <v>44</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176</v>
      </c>
      <c r="AT98" s="191" t="s">
        <v>171</v>
      </c>
      <c r="AU98" s="191" t="s">
        <v>88</v>
      </c>
      <c r="AY98" s="19" t="s">
        <v>169</v>
      </c>
      <c r="BE98" s="192">
        <f t="shared" si="4"/>
        <v>0</v>
      </c>
      <c r="BF98" s="192">
        <f t="shared" si="5"/>
        <v>0</v>
      </c>
      <c r="BG98" s="192">
        <f t="shared" si="6"/>
        <v>0</v>
      </c>
      <c r="BH98" s="192">
        <f t="shared" si="7"/>
        <v>0</v>
      </c>
      <c r="BI98" s="192">
        <f t="shared" si="8"/>
        <v>0</v>
      </c>
      <c r="BJ98" s="19" t="s">
        <v>88</v>
      </c>
      <c r="BK98" s="192">
        <f t="shared" si="9"/>
        <v>0</v>
      </c>
      <c r="BL98" s="19" t="s">
        <v>176</v>
      </c>
      <c r="BM98" s="191" t="s">
        <v>258</v>
      </c>
    </row>
    <row r="99" spans="1:65" s="2" customFormat="1" ht="14.45" customHeight="1">
      <c r="A99" s="36"/>
      <c r="B99" s="37"/>
      <c r="C99" s="180" t="s">
        <v>218</v>
      </c>
      <c r="D99" s="180" t="s">
        <v>171</v>
      </c>
      <c r="E99" s="181" t="s">
        <v>4232</v>
      </c>
      <c r="F99" s="182" t="s">
        <v>4233</v>
      </c>
      <c r="G99" s="183" t="s">
        <v>2739</v>
      </c>
      <c r="H99" s="184">
        <v>9</v>
      </c>
      <c r="I99" s="185"/>
      <c r="J99" s="186">
        <f t="shared" si="0"/>
        <v>0</v>
      </c>
      <c r="K99" s="182" t="s">
        <v>19</v>
      </c>
      <c r="L99" s="41"/>
      <c r="M99" s="187" t="s">
        <v>19</v>
      </c>
      <c r="N99" s="188" t="s">
        <v>44</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176</v>
      </c>
      <c r="AT99" s="191" t="s">
        <v>171</v>
      </c>
      <c r="AU99" s="191" t="s">
        <v>88</v>
      </c>
      <c r="AY99" s="19" t="s">
        <v>169</v>
      </c>
      <c r="BE99" s="192">
        <f t="shared" si="4"/>
        <v>0</v>
      </c>
      <c r="BF99" s="192">
        <f t="shared" si="5"/>
        <v>0</v>
      </c>
      <c r="BG99" s="192">
        <f t="shared" si="6"/>
        <v>0</v>
      </c>
      <c r="BH99" s="192">
        <f t="shared" si="7"/>
        <v>0</v>
      </c>
      <c r="BI99" s="192">
        <f t="shared" si="8"/>
        <v>0</v>
      </c>
      <c r="BJ99" s="19" t="s">
        <v>88</v>
      </c>
      <c r="BK99" s="192">
        <f t="shared" si="9"/>
        <v>0</v>
      </c>
      <c r="BL99" s="19" t="s">
        <v>176</v>
      </c>
      <c r="BM99" s="191" t="s">
        <v>266</v>
      </c>
    </row>
    <row r="100" spans="1:65" s="2" customFormat="1" ht="14.45" customHeight="1">
      <c r="A100" s="36"/>
      <c r="B100" s="37"/>
      <c r="C100" s="180" t="s">
        <v>222</v>
      </c>
      <c r="D100" s="180" t="s">
        <v>171</v>
      </c>
      <c r="E100" s="181" t="s">
        <v>4234</v>
      </c>
      <c r="F100" s="182" t="s">
        <v>4235</v>
      </c>
      <c r="G100" s="183" t="s">
        <v>2739</v>
      </c>
      <c r="H100" s="184">
        <v>12</v>
      </c>
      <c r="I100" s="185"/>
      <c r="J100" s="186">
        <f t="shared" si="0"/>
        <v>0</v>
      </c>
      <c r="K100" s="182" t="s">
        <v>19</v>
      </c>
      <c r="L100" s="41"/>
      <c r="M100" s="187" t="s">
        <v>19</v>
      </c>
      <c r="N100" s="188" t="s">
        <v>44</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176</v>
      </c>
      <c r="AT100" s="191" t="s">
        <v>171</v>
      </c>
      <c r="AU100" s="191" t="s">
        <v>88</v>
      </c>
      <c r="AY100" s="19" t="s">
        <v>169</v>
      </c>
      <c r="BE100" s="192">
        <f t="shared" si="4"/>
        <v>0</v>
      </c>
      <c r="BF100" s="192">
        <f t="shared" si="5"/>
        <v>0</v>
      </c>
      <c r="BG100" s="192">
        <f t="shared" si="6"/>
        <v>0</v>
      </c>
      <c r="BH100" s="192">
        <f t="shared" si="7"/>
        <v>0</v>
      </c>
      <c r="BI100" s="192">
        <f t="shared" si="8"/>
        <v>0</v>
      </c>
      <c r="BJ100" s="19" t="s">
        <v>88</v>
      </c>
      <c r="BK100" s="192">
        <f t="shared" si="9"/>
        <v>0</v>
      </c>
      <c r="BL100" s="19" t="s">
        <v>176</v>
      </c>
      <c r="BM100" s="191" t="s">
        <v>275</v>
      </c>
    </row>
    <row r="101" spans="1:65" s="2" customFormat="1" ht="14.45" customHeight="1">
      <c r="A101" s="36"/>
      <c r="B101" s="37"/>
      <c r="C101" s="180" t="s">
        <v>227</v>
      </c>
      <c r="D101" s="180" t="s">
        <v>171</v>
      </c>
      <c r="E101" s="181" t="s">
        <v>4236</v>
      </c>
      <c r="F101" s="182" t="s">
        <v>4237</v>
      </c>
      <c r="G101" s="183" t="s">
        <v>2739</v>
      </c>
      <c r="H101" s="184">
        <v>36</v>
      </c>
      <c r="I101" s="185"/>
      <c r="J101" s="186">
        <f t="shared" si="0"/>
        <v>0</v>
      </c>
      <c r="K101" s="182" t="s">
        <v>19</v>
      </c>
      <c r="L101" s="41"/>
      <c r="M101" s="187" t="s">
        <v>19</v>
      </c>
      <c r="N101" s="188" t="s">
        <v>44</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176</v>
      </c>
      <c r="AT101" s="191" t="s">
        <v>171</v>
      </c>
      <c r="AU101" s="191" t="s">
        <v>88</v>
      </c>
      <c r="AY101" s="19" t="s">
        <v>169</v>
      </c>
      <c r="BE101" s="192">
        <f t="shared" si="4"/>
        <v>0</v>
      </c>
      <c r="BF101" s="192">
        <f t="shared" si="5"/>
        <v>0</v>
      </c>
      <c r="BG101" s="192">
        <f t="shared" si="6"/>
        <v>0</v>
      </c>
      <c r="BH101" s="192">
        <f t="shared" si="7"/>
        <v>0</v>
      </c>
      <c r="BI101" s="192">
        <f t="shared" si="8"/>
        <v>0</v>
      </c>
      <c r="BJ101" s="19" t="s">
        <v>88</v>
      </c>
      <c r="BK101" s="192">
        <f t="shared" si="9"/>
        <v>0</v>
      </c>
      <c r="BL101" s="19" t="s">
        <v>176</v>
      </c>
      <c r="BM101" s="191" t="s">
        <v>284</v>
      </c>
    </row>
    <row r="102" spans="1:65" s="2" customFormat="1" ht="14.45" customHeight="1">
      <c r="A102" s="36"/>
      <c r="B102" s="37"/>
      <c r="C102" s="180" t="s">
        <v>235</v>
      </c>
      <c r="D102" s="180" t="s">
        <v>171</v>
      </c>
      <c r="E102" s="181" t="s">
        <v>4238</v>
      </c>
      <c r="F102" s="182" t="s">
        <v>4239</v>
      </c>
      <c r="G102" s="183" t="s">
        <v>185</v>
      </c>
      <c r="H102" s="184">
        <v>32</v>
      </c>
      <c r="I102" s="185"/>
      <c r="J102" s="186">
        <f t="shared" si="0"/>
        <v>0</v>
      </c>
      <c r="K102" s="182" t="s">
        <v>19</v>
      </c>
      <c r="L102" s="41"/>
      <c r="M102" s="187" t="s">
        <v>19</v>
      </c>
      <c r="N102" s="188" t="s">
        <v>44</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176</v>
      </c>
      <c r="AT102" s="191" t="s">
        <v>171</v>
      </c>
      <c r="AU102" s="191" t="s">
        <v>88</v>
      </c>
      <c r="AY102" s="19" t="s">
        <v>169</v>
      </c>
      <c r="BE102" s="192">
        <f t="shared" si="4"/>
        <v>0</v>
      </c>
      <c r="BF102" s="192">
        <f t="shared" si="5"/>
        <v>0</v>
      </c>
      <c r="BG102" s="192">
        <f t="shared" si="6"/>
        <v>0</v>
      </c>
      <c r="BH102" s="192">
        <f t="shared" si="7"/>
        <v>0</v>
      </c>
      <c r="BI102" s="192">
        <f t="shared" si="8"/>
        <v>0</v>
      </c>
      <c r="BJ102" s="19" t="s">
        <v>88</v>
      </c>
      <c r="BK102" s="192">
        <f t="shared" si="9"/>
        <v>0</v>
      </c>
      <c r="BL102" s="19" t="s">
        <v>176</v>
      </c>
      <c r="BM102" s="191" t="s">
        <v>292</v>
      </c>
    </row>
    <row r="103" spans="1:65" s="2" customFormat="1" ht="14.45" customHeight="1">
      <c r="A103" s="36"/>
      <c r="B103" s="37"/>
      <c r="C103" s="180" t="s">
        <v>242</v>
      </c>
      <c r="D103" s="180" t="s">
        <v>171</v>
      </c>
      <c r="E103" s="181" t="s">
        <v>4240</v>
      </c>
      <c r="F103" s="182" t="s">
        <v>4241</v>
      </c>
      <c r="G103" s="183" t="s">
        <v>185</v>
      </c>
      <c r="H103" s="184">
        <v>2090</v>
      </c>
      <c r="I103" s="185"/>
      <c r="J103" s="186">
        <f t="shared" si="0"/>
        <v>0</v>
      </c>
      <c r="K103" s="182" t="s">
        <v>19</v>
      </c>
      <c r="L103" s="41"/>
      <c r="M103" s="187" t="s">
        <v>19</v>
      </c>
      <c r="N103" s="188" t="s">
        <v>44</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176</v>
      </c>
      <c r="AT103" s="191" t="s">
        <v>171</v>
      </c>
      <c r="AU103" s="191" t="s">
        <v>88</v>
      </c>
      <c r="AY103" s="19" t="s">
        <v>169</v>
      </c>
      <c r="BE103" s="192">
        <f t="shared" si="4"/>
        <v>0</v>
      </c>
      <c r="BF103" s="192">
        <f t="shared" si="5"/>
        <v>0</v>
      </c>
      <c r="BG103" s="192">
        <f t="shared" si="6"/>
        <v>0</v>
      </c>
      <c r="BH103" s="192">
        <f t="shared" si="7"/>
        <v>0</v>
      </c>
      <c r="BI103" s="192">
        <f t="shared" si="8"/>
        <v>0</v>
      </c>
      <c r="BJ103" s="19" t="s">
        <v>88</v>
      </c>
      <c r="BK103" s="192">
        <f t="shared" si="9"/>
        <v>0</v>
      </c>
      <c r="BL103" s="19" t="s">
        <v>176</v>
      </c>
      <c r="BM103" s="191" t="s">
        <v>301</v>
      </c>
    </row>
    <row r="104" spans="1:65" s="2" customFormat="1" ht="14.45" customHeight="1">
      <c r="A104" s="36"/>
      <c r="B104" s="37"/>
      <c r="C104" s="180" t="s">
        <v>8</v>
      </c>
      <c r="D104" s="180" t="s">
        <v>171</v>
      </c>
      <c r="E104" s="181" t="s">
        <v>4242</v>
      </c>
      <c r="F104" s="182" t="s">
        <v>4243</v>
      </c>
      <c r="G104" s="183" t="s">
        <v>185</v>
      </c>
      <c r="H104" s="184">
        <v>275</v>
      </c>
      <c r="I104" s="185"/>
      <c r="J104" s="186">
        <f t="shared" si="0"/>
        <v>0</v>
      </c>
      <c r="K104" s="182" t="s">
        <v>19</v>
      </c>
      <c r="L104" s="41"/>
      <c r="M104" s="187" t="s">
        <v>19</v>
      </c>
      <c r="N104" s="188" t="s">
        <v>44</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176</v>
      </c>
      <c r="AT104" s="191" t="s">
        <v>171</v>
      </c>
      <c r="AU104" s="191" t="s">
        <v>88</v>
      </c>
      <c r="AY104" s="19" t="s">
        <v>169</v>
      </c>
      <c r="BE104" s="192">
        <f t="shared" si="4"/>
        <v>0</v>
      </c>
      <c r="BF104" s="192">
        <f t="shared" si="5"/>
        <v>0</v>
      </c>
      <c r="BG104" s="192">
        <f t="shared" si="6"/>
        <v>0</v>
      </c>
      <c r="BH104" s="192">
        <f t="shared" si="7"/>
        <v>0</v>
      </c>
      <c r="BI104" s="192">
        <f t="shared" si="8"/>
        <v>0</v>
      </c>
      <c r="BJ104" s="19" t="s">
        <v>88</v>
      </c>
      <c r="BK104" s="192">
        <f t="shared" si="9"/>
        <v>0</v>
      </c>
      <c r="BL104" s="19" t="s">
        <v>176</v>
      </c>
      <c r="BM104" s="191" t="s">
        <v>314</v>
      </c>
    </row>
    <row r="105" spans="1:65" s="2" customFormat="1" ht="14.45" customHeight="1">
      <c r="A105" s="36"/>
      <c r="B105" s="37"/>
      <c r="C105" s="180" t="s">
        <v>250</v>
      </c>
      <c r="D105" s="180" t="s">
        <v>171</v>
      </c>
      <c r="E105" s="181" t="s">
        <v>4244</v>
      </c>
      <c r="F105" s="182" t="s">
        <v>4245</v>
      </c>
      <c r="G105" s="183" t="s">
        <v>347</v>
      </c>
      <c r="H105" s="184">
        <v>9.2999999999999999E-2</v>
      </c>
      <c r="I105" s="185"/>
      <c r="J105" s="186">
        <f t="shared" si="0"/>
        <v>0</v>
      </c>
      <c r="K105" s="182" t="s">
        <v>19</v>
      </c>
      <c r="L105" s="41"/>
      <c r="M105" s="187" t="s">
        <v>19</v>
      </c>
      <c r="N105" s="188" t="s">
        <v>44</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176</v>
      </c>
      <c r="AT105" s="191" t="s">
        <v>171</v>
      </c>
      <c r="AU105" s="191" t="s">
        <v>88</v>
      </c>
      <c r="AY105" s="19" t="s">
        <v>169</v>
      </c>
      <c r="BE105" s="192">
        <f t="shared" si="4"/>
        <v>0</v>
      </c>
      <c r="BF105" s="192">
        <f t="shared" si="5"/>
        <v>0</v>
      </c>
      <c r="BG105" s="192">
        <f t="shared" si="6"/>
        <v>0</v>
      </c>
      <c r="BH105" s="192">
        <f t="shared" si="7"/>
        <v>0</v>
      </c>
      <c r="BI105" s="192">
        <f t="shared" si="8"/>
        <v>0</v>
      </c>
      <c r="BJ105" s="19" t="s">
        <v>88</v>
      </c>
      <c r="BK105" s="192">
        <f t="shared" si="9"/>
        <v>0</v>
      </c>
      <c r="BL105" s="19" t="s">
        <v>176</v>
      </c>
      <c r="BM105" s="191" t="s">
        <v>323</v>
      </c>
    </row>
    <row r="106" spans="1:65" s="2" customFormat="1" ht="14.45" customHeight="1">
      <c r="A106" s="36"/>
      <c r="B106" s="37"/>
      <c r="C106" s="180" t="s">
        <v>254</v>
      </c>
      <c r="D106" s="180" t="s">
        <v>171</v>
      </c>
      <c r="E106" s="181" t="s">
        <v>4246</v>
      </c>
      <c r="F106" s="182" t="s">
        <v>4247</v>
      </c>
      <c r="G106" s="183" t="s">
        <v>230</v>
      </c>
      <c r="H106" s="184">
        <v>3.9</v>
      </c>
      <c r="I106" s="185"/>
      <c r="J106" s="186">
        <f t="shared" si="0"/>
        <v>0</v>
      </c>
      <c r="K106" s="182" t="s">
        <v>19</v>
      </c>
      <c r="L106" s="41"/>
      <c r="M106" s="187" t="s">
        <v>19</v>
      </c>
      <c r="N106" s="188" t="s">
        <v>44</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176</v>
      </c>
      <c r="AT106" s="191" t="s">
        <v>171</v>
      </c>
      <c r="AU106" s="191" t="s">
        <v>88</v>
      </c>
      <c r="AY106" s="19" t="s">
        <v>169</v>
      </c>
      <c r="BE106" s="192">
        <f t="shared" si="4"/>
        <v>0</v>
      </c>
      <c r="BF106" s="192">
        <f t="shared" si="5"/>
        <v>0</v>
      </c>
      <c r="BG106" s="192">
        <f t="shared" si="6"/>
        <v>0</v>
      </c>
      <c r="BH106" s="192">
        <f t="shared" si="7"/>
        <v>0</v>
      </c>
      <c r="BI106" s="192">
        <f t="shared" si="8"/>
        <v>0</v>
      </c>
      <c r="BJ106" s="19" t="s">
        <v>88</v>
      </c>
      <c r="BK106" s="192">
        <f t="shared" si="9"/>
        <v>0</v>
      </c>
      <c r="BL106" s="19" t="s">
        <v>176</v>
      </c>
      <c r="BM106" s="191" t="s">
        <v>333</v>
      </c>
    </row>
    <row r="107" spans="1:65" s="2" customFormat="1" ht="14.45" customHeight="1">
      <c r="A107" s="36"/>
      <c r="B107" s="37"/>
      <c r="C107" s="180" t="s">
        <v>258</v>
      </c>
      <c r="D107" s="180" t="s">
        <v>171</v>
      </c>
      <c r="E107" s="181" t="s">
        <v>4248</v>
      </c>
      <c r="F107" s="182" t="s">
        <v>4249</v>
      </c>
      <c r="G107" s="183" t="s">
        <v>230</v>
      </c>
      <c r="H107" s="184">
        <v>7.5</v>
      </c>
      <c r="I107" s="185"/>
      <c r="J107" s="186">
        <f t="shared" si="0"/>
        <v>0</v>
      </c>
      <c r="K107" s="182" t="s">
        <v>19</v>
      </c>
      <c r="L107" s="41"/>
      <c r="M107" s="187" t="s">
        <v>19</v>
      </c>
      <c r="N107" s="188" t="s">
        <v>44</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176</v>
      </c>
      <c r="AT107" s="191" t="s">
        <v>171</v>
      </c>
      <c r="AU107" s="191" t="s">
        <v>88</v>
      </c>
      <c r="AY107" s="19" t="s">
        <v>169</v>
      </c>
      <c r="BE107" s="192">
        <f t="shared" si="4"/>
        <v>0</v>
      </c>
      <c r="BF107" s="192">
        <f t="shared" si="5"/>
        <v>0</v>
      </c>
      <c r="BG107" s="192">
        <f t="shared" si="6"/>
        <v>0</v>
      </c>
      <c r="BH107" s="192">
        <f t="shared" si="7"/>
        <v>0</v>
      </c>
      <c r="BI107" s="192">
        <f t="shared" si="8"/>
        <v>0</v>
      </c>
      <c r="BJ107" s="19" t="s">
        <v>88</v>
      </c>
      <c r="BK107" s="192">
        <f t="shared" si="9"/>
        <v>0</v>
      </c>
      <c r="BL107" s="19" t="s">
        <v>176</v>
      </c>
      <c r="BM107" s="191" t="s">
        <v>344</v>
      </c>
    </row>
    <row r="108" spans="1:65" s="2" customFormat="1" ht="14.45" customHeight="1">
      <c r="A108" s="36"/>
      <c r="B108" s="37"/>
      <c r="C108" s="180" t="s">
        <v>262</v>
      </c>
      <c r="D108" s="180" t="s">
        <v>171</v>
      </c>
      <c r="E108" s="181" t="s">
        <v>4250</v>
      </c>
      <c r="F108" s="182" t="s">
        <v>4251</v>
      </c>
      <c r="G108" s="183" t="s">
        <v>230</v>
      </c>
      <c r="H108" s="184">
        <v>36</v>
      </c>
      <c r="I108" s="185"/>
      <c r="J108" s="186">
        <f t="shared" si="0"/>
        <v>0</v>
      </c>
      <c r="K108" s="182" t="s">
        <v>19</v>
      </c>
      <c r="L108" s="41"/>
      <c r="M108" s="187" t="s">
        <v>19</v>
      </c>
      <c r="N108" s="188" t="s">
        <v>44</v>
      </c>
      <c r="O108" s="66"/>
      <c r="P108" s="189">
        <f t="shared" si="1"/>
        <v>0</v>
      </c>
      <c r="Q108" s="189">
        <v>0</v>
      </c>
      <c r="R108" s="189">
        <f t="shared" si="2"/>
        <v>0</v>
      </c>
      <c r="S108" s="189">
        <v>0</v>
      </c>
      <c r="T108" s="190">
        <f t="shared" si="3"/>
        <v>0</v>
      </c>
      <c r="U108" s="36"/>
      <c r="V108" s="36"/>
      <c r="W108" s="36"/>
      <c r="X108" s="36"/>
      <c r="Y108" s="36"/>
      <c r="Z108" s="36"/>
      <c r="AA108" s="36"/>
      <c r="AB108" s="36"/>
      <c r="AC108" s="36"/>
      <c r="AD108" s="36"/>
      <c r="AE108" s="36"/>
      <c r="AR108" s="191" t="s">
        <v>176</v>
      </c>
      <c r="AT108" s="191" t="s">
        <v>171</v>
      </c>
      <c r="AU108" s="191" t="s">
        <v>88</v>
      </c>
      <c r="AY108" s="19" t="s">
        <v>169</v>
      </c>
      <c r="BE108" s="192">
        <f t="shared" si="4"/>
        <v>0</v>
      </c>
      <c r="BF108" s="192">
        <f t="shared" si="5"/>
        <v>0</v>
      </c>
      <c r="BG108" s="192">
        <f t="shared" si="6"/>
        <v>0</v>
      </c>
      <c r="BH108" s="192">
        <f t="shared" si="7"/>
        <v>0</v>
      </c>
      <c r="BI108" s="192">
        <f t="shared" si="8"/>
        <v>0</v>
      </c>
      <c r="BJ108" s="19" t="s">
        <v>88</v>
      </c>
      <c r="BK108" s="192">
        <f t="shared" si="9"/>
        <v>0</v>
      </c>
      <c r="BL108" s="19" t="s">
        <v>176</v>
      </c>
      <c r="BM108" s="191" t="s">
        <v>355</v>
      </c>
    </row>
    <row r="109" spans="1:65" s="2" customFormat="1" ht="14.45" customHeight="1">
      <c r="A109" s="36"/>
      <c r="B109" s="37"/>
      <c r="C109" s="180" t="s">
        <v>266</v>
      </c>
      <c r="D109" s="180" t="s">
        <v>171</v>
      </c>
      <c r="E109" s="181" t="s">
        <v>4252</v>
      </c>
      <c r="F109" s="182" t="s">
        <v>4253</v>
      </c>
      <c r="G109" s="183" t="s">
        <v>230</v>
      </c>
      <c r="H109" s="184">
        <v>36</v>
      </c>
      <c r="I109" s="185"/>
      <c r="J109" s="186">
        <f t="shared" si="0"/>
        <v>0</v>
      </c>
      <c r="K109" s="182" t="s">
        <v>19</v>
      </c>
      <c r="L109" s="41"/>
      <c r="M109" s="187" t="s">
        <v>19</v>
      </c>
      <c r="N109" s="188" t="s">
        <v>44</v>
      </c>
      <c r="O109" s="66"/>
      <c r="P109" s="189">
        <f t="shared" si="1"/>
        <v>0</v>
      </c>
      <c r="Q109" s="189">
        <v>0</v>
      </c>
      <c r="R109" s="189">
        <f t="shared" si="2"/>
        <v>0</v>
      </c>
      <c r="S109" s="189">
        <v>0</v>
      </c>
      <c r="T109" s="190">
        <f t="shared" si="3"/>
        <v>0</v>
      </c>
      <c r="U109" s="36"/>
      <c r="V109" s="36"/>
      <c r="W109" s="36"/>
      <c r="X109" s="36"/>
      <c r="Y109" s="36"/>
      <c r="Z109" s="36"/>
      <c r="AA109" s="36"/>
      <c r="AB109" s="36"/>
      <c r="AC109" s="36"/>
      <c r="AD109" s="36"/>
      <c r="AE109" s="36"/>
      <c r="AR109" s="191" t="s">
        <v>176</v>
      </c>
      <c r="AT109" s="191" t="s">
        <v>171</v>
      </c>
      <c r="AU109" s="191" t="s">
        <v>88</v>
      </c>
      <c r="AY109" s="19" t="s">
        <v>169</v>
      </c>
      <c r="BE109" s="192">
        <f t="shared" si="4"/>
        <v>0</v>
      </c>
      <c r="BF109" s="192">
        <f t="shared" si="5"/>
        <v>0</v>
      </c>
      <c r="BG109" s="192">
        <f t="shared" si="6"/>
        <v>0</v>
      </c>
      <c r="BH109" s="192">
        <f t="shared" si="7"/>
        <v>0</v>
      </c>
      <c r="BI109" s="192">
        <f t="shared" si="8"/>
        <v>0</v>
      </c>
      <c r="BJ109" s="19" t="s">
        <v>88</v>
      </c>
      <c r="BK109" s="192">
        <f t="shared" si="9"/>
        <v>0</v>
      </c>
      <c r="BL109" s="19" t="s">
        <v>176</v>
      </c>
      <c r="BM109" s="191" t="s">
        <v>366</v>
      </c>
    </row>
    <row r="110" spans="1:65" s="2" customFormat="1" ht="14.45" customHeight="1">
      <c r="A110" s="36"/>
      <c r="B110" s="37"/>
      <c r="C110" s="180" t="s">
        <v>7</v>
      </c>
      <c r="D110" s="180" t="s">
        <v>171</v>
      </c>
      <c r="E110" s="181" t="s">
        <v>4254</v>
      </c>
      <c r="F110" s="182" t="s">
        <v>4255</v>
      </c>
      <c r="G110" s="183" t="s">
        <v>347</v>
      </c>
      <c r="H110" s="184">
        <v>5.0839999999999996</v>
      </c>
      <c r="I110" s="185"/>
      <c r="J110" s="186">
        <f t="shared" si="0"/>
        <v>0</v>
      </c>
      <c r="K110" s="182" t="s">
        <v>19</v>
      </c>
      <c r="L110" s="41"/>
      <c r="M110" s="187" t="s">
        <v>19</v>
      </c>
      <c r="N110" s="188" t="s">
        <v>44</v>
      </c>
      <c r="O110" s="66"/>
      <c r="P110" s="189">
        <f t="shared" si="1"/>
        <v>0</v>
      </c>
      <c r="Q110" s="189">
        <v>0</v>
      </c>
      <c r="R110" s="189">
        <f t="shared" si="2"/>
        <v>0</v>
      </c>
      <c r="S110" s="189">
        <v>0</v>
      </c>
      <c r="T110" s="190">
        <f t="shared" si="3"/>
        <v>0</v>
      </c>
      <c r="U110" s="36"/>
      <c r="V110" s="36"/>
      <c r="W110" s="36"/>
      <c r="X110" s="36"/>
      <c r="Y110" s="36"/>
      <c r="Z110" s="36"/>
      <c r="AA110" s="36"/>
      <c r="AB110" s="36"/>
      <c r="AC110" s="36"/>
      <c r="AD110" s="36"/>
      <c r="AE110" s="36"/>
      <c r="AR110" s="191" t="s">
        <v>176</v>
      </c>
      <c r="AT110" s="191" t="s">
        <v>171</v>
      </c>
      <c r="AU110" s="191" t="s">
        <v>88</v>
      </c>
      <c r="AY110" s="19" t="s">
        <v>169</v>
      </c>
      <c r="BE110" s="192">
        <f t="shared" si="4"/>
        <v>0</v>
      </c>
      <c r="BF110" s="192">
        <f t="shared" si="5"/>
        <v>0</v>
      </c>
      <c r="BG110" s="192">
        <f t="shared" si="6"/>
        <v>0</v>
      </c>
      <c r="BH110" s="192">
        <f t="shared" si="7"/>
        <v>0</v>
      </c>
      <c r="BI110" s="192">
        <f t="shared" si="8"/>
        <v>0</v>
      </c>
      <c r="BJ110" s="19" t="s">
        <v>88</v>
      </c>
      <c r="BK110" s="192">
        <f t="shared" si="9"/>
        <v>0</v>
      </c>
      <c r="BL110" s="19" t="s">
        <v>176</v>
      </c>
      <c r="BM110" s="191" t="s">
        <v>630</v>
      </c>
    </row>
    <row r="111" spans="1:65" s="2" customFormat="1" ht="14.45" customHeight="1">
      <c r="A111" s="36"/>
      <c r="B111" s="37"/>
      <c r="C111" s="235" t="s">
        <v>275</v>
      </c>
      <c r="D111" s="235" t="s">
        <v>456</v>
      </c>
      <c r="E111" s="236" t="s">
        <v>4256</v>
      </c>
      <c r="F111" s="237" t="s">
        <v>4257</v>
      </c>
      <c r="G111" s="238" t="s">
        <v>230</v>
      </c>
      <c r="H111" s="239">
        <v>41.25</v>
      </c>
      <c r="I111" s="240"/>
      <c r="J111" s="241">
        <f t="shared" si="0"/>
        <v>0</v>
      </c>
      <c r="K111" s="237" t="s">
        <v>19</v>
      </c>
      <c r="L111" s="242"/>
      <c r="M111" s="243" t="s">
        <v>19</v>
      </c>
      <c r="N111" s="244" t="s">
        <v>44</v>
      </c>
      <c r="O111" s="66"/>
      <c r="P111" s="189">
        <f t="shared" si="1"/>
        <v>0</v>
      </c>
      <c r="Q111" s="189">
        <v>0</v>
      </c>
      <c r="R111" s="189">
        <f t="shared" si="2"/>
        <v>0</v>
      </c>
      <c r="S111" s="189">
        <v>0</v>
      </c>
      <c r="T111" s="190">
        <f t="shared" si="3"/>
        <v>0</v>
      </c>
      <c r="U111" s="36"/>
      <c r="V111" s="36"/>
      <c r="W111" s="36"/>
      <c r="X111" s="36"/>
      <c r="Y111" s="36"/>
      <c r="Z111" s="36"/>
      <c r="AA111" s="36"/>
      <c r="AB111" s="36"/>
      <c r="AC111" s="36"/>
      <c r="AD111" s="36"/>
      <c r="AE111" s="36"/>
      <c r="AR111" s="191" t="s">
        <v>209</v>
      </c>
      <c r="AT111" s="191" t="s">
        <v>456</v>
      </c>
      <c r="AU111" s="191" t="s">
        <v>88</v>
      </c>
      <c r="AY111" s="19" t="s">
        <v>169</v>
      </c>
      <c r="BE111" s="192">
        <f t="shared" si="4"/>
        <v>0</v>
      </c>
      <c r="BF111" s="192">
        <f t="shared" si="5"/>
        <v>0</v>
      </c>
      <c r="BG111" s="192">
        <f t="shared" si="6"/>
        <v>0</v>
      </c>
      <c r="BH111" s="192">
        <f t="shared" si="7"/>
        <v>0</v>
      </c>
      <c r="BI111" s="192">
        <f t="shared" si="8"/>
        <v>0</v>
      </c>
      <c r="BJ111" s="19" t="s">
        <v>88</v>
      </c>
      <c r="BK111" s="192">
        <f t="shared" si="9"/>
        <v>0</v>
      </c>
      <c r="BL111" s="19" t="s">
        <v>176</v>
      </c>
      <c r="BM111" s="191" t="s">
        <v>642</v>
      </c>
    </row>
    <row r="112" spans="1:65" s="2" customFormat="1" ht="19.5">
      <c r="A112" s="36"/>
      <c r="B112" s="37"/>
      <c r="C112" s="38"/>
      <c r="D112" s="193" t="s">
        <v>2212</v>
      </c>
      <c r="E112" s="38"/>
      <c r="F112" s="194" t="s">
        <v>4258</v>
      </c>
      <c r="G112" s="38"/>
      <c r="H112" s="38"/>
      <c r="I112" s="195"/>
      <c r="J112" s="38"/>
      <c r="K112" s="38"/>
      <c r="L112" s="41"/>
      <c r="M112" s="196"/>
      <c r="N112" s="197"/>
      <c r="O112" s="66"/>
      <c r="P112" s="66"/>
      <c r="Q112" s="66"/>
      <c r="R112" s="66"/>
      <c r="S112" s="66"/>
      <c r="T112" s="67"/>
      <c r="U112" s="36"/>
      <c r="V112" s="36"/>
      <c r="W112" s="36"/>
      <c r="X112" s="36"/>
      <c r="Y112" s="36"/>
      <c r="Z112" s="36"/>
      <c r="AA112" s="36"/>
      <c r="AB112" s="36"/>
      <c r="AC112" s="36"/>
      <c r="AD112" s="36"/>
      <c r="AE112" s="36"/>
      <c r="AT112" s="19" t="s">
        <v>2212</v>
      </c>
      <c r="AU112" s="19" t="s">
        <v>88</v>
      </c>
    </row>
    <row r="113" spans="1:65" s="2" customFormat="1" ht="14.45" customHeight="1">
      <c r="A113" s="36"/>
      <c r="B113" s="37"/>
      <c r="C113" s="235" t="s">
        <v>280</v>
      </c>
      <c r="D113" s="235" t="s">
        <v>456</v>
      </c>
      <c r="E113" s="236" t="s">
        <v>4259</v>
      </c>
      <c r="F113" s="237" t="s">
        <v>4260</v>
      </c>
      <c r="G113" s="238" t="s">
        <v>4261</v>
      </c>
      <c r="H113" s="239">
        <v>2.0350000000000001</v>
      </c>
      <c r="I113" s="240"/>
      <c r="J113" s="241">
        <f>ROUND(I113*H113,2)</f>
        <v>0</v>
      </c>
      <c r="K113" s="237" t="s">
        <v>19</v>
      </c>
      <c r="L113" s="242"/>
      <c r="M113" s="243" t="s">
        <v>19</v>
      </c>
      <c r="N113" s="244" t="s">
        <v>44</v>
      </c>
      <c r="O113" s="66"/>
      <c r="P113" s="189">
        <f>O113*H113</f>
        <v>0</v>
      </c>
      <c r="Q113" s="189">
        <v>0</v>
      </c>
      <c r="R113" s="189">
        <f>Q113*H113</f>
        <v>0</v>
      </c>
      <c r="S113" s="189">
        <v>0</v>
      </c>
      <c r="T113" s="190">
        <f>S113*H113</f>
        <v>0</v>
      </c>
      <c r="U113" s="36"/>
      <c r="V113" s="36"/>
      <c r="W113" s="36"/>
      <c r="X113" s="36"/>
      <c r="Y113" s="36"/>
      <c r="Z113" s="36"/>
      <c r="AA113" s="36"/>
      <c r="AB113" s="36"/>
      <c r="AC113" s="36"/>
      <c r="AD113" s="36"/>
      <c r="AE113" s="36"/>
      <c r="AR113" s="191" t="s">
        <v>209</v>
      </c>
      <c r="AT113" s="191" t="s">
        <v>456</v>
      </c>
      <c r="AU113" s="191" t="s">
        <v>88</v>
      </c>
      <c r="AY113" s="19" t="s">
        <v>169</v>
      </c>
      <c r="BE113" s="192">
        <f>IF(N113="základní",J113,0)</f>
        <v>0</v>
      </c>
      <c r="BF113" s="192">
        <f>IF(N113="snížená",J113,0)</f>
        <v>0</v>
      </c>
      <c r="BG113" s="192">
        <f>IF(N113="zákl. přenesená",J113,0)</f>
        <v>0</v>
      </c>
      <c r="BH113" s="192">
        <f>IF(N113="sníž. přenesená",J113,0)</f>
        <v>0</v>
      </c>
      <c r="BI113" s="192">
        <f>IF(N113="nulová",J113,0)</f>
        <v>0</v>
      </c>
      <c r="BJ113" s="19" t="s">
        <v>88</v>
      </c>
      <c r="BK113" s="192">
        <f>ROUND(I113*H113,2)</f>
        <v>0</v>
      </c>
      <c r="BL113" s="19" t="s">
        <v>176</v>
      </c>
      <c r="BM113" s="191" t="s">
        <v>652</v>
      </c>
    </row>
    <row r="114" spans="1:65" s="2" customFormat="1" ht="19.5">
      <c r="A114" s="36"/>
      <c r="B114" s="37"/>
      <c r="C114" s="38"/>
      <c r="D114" s="193" t="s">
        <v>2212</v>
      </c>
      <c r="E114" s="38"/>
      <c r="F114" s="194" t="s">
        <v>4258</v>
      </c>
      <c r="G114" s="38"/>
      <c r="H114" s="38"/>
      <c r="I114" s="195"/>
      <c r="J114" s="38"/>
      <c r="K114" s="38"/>
      <c r="L114" s="41"/>
      <c r="M114" s="196"/>
      <c r="N114" s="197"/>
      <c r="O114" s="66"/>
      <c r="P114" s="66"/>
      <c r="Q114" s="66"/>
      <c r="R114" s="66"/>
      <c r="S114" s="66"/>
      <c r="T114" s="67"/>
      <c r="U114" s="36"/>
      <c r="V114" s="36"/>
      <c r="W114" s="36"/>
      <c r="X114" s="36"/>
      <c r="Y114" s="36"/>
      <c r="Z114" s="36"/>
      <c r="AA114" s="36"/>
      <c r="AB114" s="36"/>
      <c r="AC114" s="36"/>
      <c r="AD114" s="36"/>
      <c r="AE114" s="36"/>
      <c r="AT114" s="19" t="s">
        <v>2212</v>
      </c>
      <c r="AU114" s="19" t="s">
        <v>88</v>
      </c>
    </row>
    <row r="115" spans="1:65" s="2" customFormat="1" ht="14.45" customHeight="1">
      <c r="A115" s="36"/>
      <c r="B115" s="37"/>
      <c r="C115" s="235" t="s">
        <v>284</v>
      </c>
      <c r="D115" s="235" t="s">
        <v>456</v>
      </c>
      <c r="E115" s="236" t="s">
        <v>4262</v>
      </c>
      <c r="F115" s="237" t="s">
        <v>4263</v>
      </c>
      <c r="G115" s="238" t="s">
        <v>2739</v>
      </c>
      <c r="H115" s="239">
        <v>1500</v>
      </c>
      <c r="I115" s="240"/>
      <c r="J115" s="241">
        <f>ROUND(I115*H115,2)</f>
        <v>0</v>
      </c>
      <c r="K115" s="237" t="s">
        <v>19</v>
      </c>
      <c r="L115" s="242"/>
      <c r="M115" s="243" t="s">
        <v>19</v>
      </c>
      <c r="N115" s="244" t="s">
        <v>44</v>
      </c>
      <c r="O115" s="66"/>
      <c r="P115" s="189">
        <f>O115*H115</f>
        <v>0</v>
      </c>
      <c r="Q115" s="189">
        <v>0</v>
      </c>
      <c r="R115" s="189">
        <f>Q115*H115</f>
        <v>0</v>
      </c>
      <c r="S115" s="189">
        <v>0</v>
      </c>
      <c r="T115" s="190">
        <f>S115*H115</f>
        <v>0</v>
      </c>
      <c r="U115" s="36"/>
      <c r="V115" s="36"/>
      <c r="W115" s="36"/>
      <c r="X115" s="36"/>
      <c r="Y115" s="36"/>
      <c r="Z115" s="36"/>
      <c r="AA115" s="36"/>
      <c r="AB115" s="36"/>
      <c r="AC115" s="36"/>
      <c r="AD115" s="36"/>
      <c r="AE115" s="36"/>
      <c r="AR115" s="191" t="s">
        <v>209</v>
      </c>
      <c r="AT115" s="191" t="s">
        <v>456</v>
      </c>
      <c r="AU115" s="191" t="s">
        <v>88</v>
      </c>
      <c r="AY115" s="19" t="s">
        <v>169</v>
      </c>
      <c r="BE115" s="192">
        <f>IF(N115="základní",J115,0)</f>
        <v>0</v>
      </c>
      <c r="BF115" s="192">
        <f>IF(N115="snížená",J115,0)</f>
        <v>0</v>
      </c>
      <c r="BG115" s="192">
        <f>IF(N115="zákl. přenesená",J115,0)</f>
        <v>0</v>
      </c>
      <c r="BH115" s="192">
        <f>IF(N115="sníž. přenesená",J115,0)</f>
        <v>0</v>
      </c>
      <c r="BI115" s="192">
        <f>IF(N115="nulová",J115,0)</f>
        <v>0</v>
      </c>
      <c r="BJ115" s="19" t="s">
        <v>88</v>
      </c>
      <c r="BK115" s="192">
        <f>ROUND(I115*H115,2)</f>
        <v>0</v>
      </c>
      <c r="BL115" s="19" t="s">
        <v>176</v>
      </c>
      <c r="BM115" s="191" t="s">
        <v>663</v>
      </c>
    </row>
    <row r="116" spans="1:65" s="2" customFormat="1" ht="19.5">
      <c r="A116" s="36"/>
      <c r="B116" s="37"/>
      <c r="C116" s="38"/>
      <c r="D116" s="193" t="s">
        <v>2212</v>
      </c>
      <c r="E116" s="38"/>
      <c r="F116" s="194" t="s">
        <v>4258</v>
      </c>
      <c r="G116" s="38"/>
      <c r="H116" s="38"/>
      <c r="I116" s="195"/>
      <c r="J116" s="38"/>
      <c r="K116" s="38"/>
      <c r="L116" s="41"/>
      <c r="M116" s="196"/>
      <c r="N116" s="197"/>
      <c r="O116" s="66"/>
      <c r="P116" s="66"/>
      <c r="Q116" s="66"/>
      <c r="R116" s="66"/>
      <c r="S116" s="66"/>
      <c r="T116" s="67"/>
      <c r="U116" s="36"/>
      <c r="V116" s="36"/>
      <c r="W116" s="36"/>
      <c r="X116" s="36"/>
      <c r="Y116" s="36"/>
      <c r="Z116" s="36"/>
      <c r="AA116" s="36"/>
      <c r="AB116" s="36"/>
      <c r="AC116" s="36"/>
      <c r="AD116" s="36"/>
      <c r="AE116" s="36"/>
      <c r="AT116" s="19" t="s">
        <v>2212</v>
      </c>
      <c r="AU116" s="19" t="s">
        <v>88</v>
      </c>
    </row>
    <row r="117" spans="1:65" s="2" customFormat="1" ht="14.45" customHeight="1">
      <c r="A117" s="36"/>
      <c r="B117" s="37"/>
      <c r="C117" s="235" t="s">
        <v>288</v>
      </c>
      <c r="D117" s="235" t="s">
        <v>456</v>
      </c>
      <c r="E117" s="236" t="s">
        <v>4264</v>
      </c>
      <c r="F117" s="237" t="s">
        <v>4265</v>
      </c>
      <c r="G117" s="238" t="s">
        <v>2739</v>
      </c>
      <c r="H117" s="239">
        <v>51</v>
      </c>
      <c r="I117" s="240"/>
      <c r="J117" s="241">
        <f>ROUND(I117*H117,2)</f>
        <v>0</v>
      </c>
      <c r="K117" s="237" t="s">
        <v>19</v>
      </c>
      <c r="L117" s="242"/>
      <c r="M117" s="243" t="s">
        <v>19</v>
      </c>
      <c r="N117" s="244" t="s">
        <v>44</v>
      </c>
      <c r="O117" s="66"/>
      <c r="P117" s="189">
        <f>O117*H117</f>
        <v>0</v>
      </c>
      <c r="Q117" s="189">
        <v>0</v>
      </c>
      <c r="R117" s="189">
        <f>Q117*H117</f>
        <v>0</v>
      </c>
      <c r="S117" s="189">
        <v>0</v>
      </c>
      <c r="T117" s="190">
        <f>S117*H117</f>
        <v>0</v>
      </c>
      <c r="U117" s="36"/>
      <c r="V117" s="36"/>
      <c r="W117" s="36"/>
      <c r="X117" s="36"/>
      <c r="Y117" s="36"/>
      <c r="Z117" s="36"/>
      <c r="AA117" s="36"/>
      <c r="AB117" s="36"/>
      <c r="AC117" s="36"/>
      <c r="AD117" s="36"/>
      <c r="AE117" s="36"/>
      <c r="AR117" s="191" t="s">
        <v>209</v>
      </c>
      <c r="AT117" s="191" t="s">
        <v>456</v>
      </c>
      <c r="AU117" s="191" t="s">
        <v>88</v>
      </c>
      <c r="AY117" s="19" t="s">
        <v>169</v>
      </c>
      <c r="BE117" s="192">
        <f>IF(N117="základní",J117,0)</f>
        <v>0</v>
      </c>
      <c r="BF117" s="192">
        <f>IF(N117="snížená",J117,0)</f>
        <v>0</v>
      </c>
      <c r="BG117" s="192">
        <f>IF(N117="zákl. přenesená",J117,0)</f>
        <v>0</v>
      </c>
      <c r="BH117" s="192">
        <f>IF(N117="sníž. přenesená",J117,0)</f>
        <v>0</v>
      </c>
      <c r="BI117" s="192">
        <f>IF(N117="nulová",J117,0)</f>
        <v>0</v>
      </c>
      <c r="BJ117" s="19" t="s">
        <v>88</v>
      </c>
      <c r="BK117" s="192">
        <f>ROUND(I117*H117,2)</f>
        <v>0</v>
      </c>
      <c r="BL117" s="19" t="s">
        <v>176</v>
      </c>
      <c r="BM117" s="191" t="s">
        <v>675</v>
      </c>
    </row>
    <row r="118" spans="1:65" s="2" customFormat="1" ht="19.5">
      <c r="A118" s="36"/>
      <c r="B118" s="37"/>
      <c r="C118" s="38"/>
      <c r="D118" s="193" t="s">
        <v>2212</v>
      </c>
      <c r="E118" s="38"/>
      <c r="F118" s="194" t="s">
        <v>4266</v>
      </c>
      <c r="G118" s="38"/>
      <c r="H118" s="38"/>
      <c r="I118" s="195"/>
      <c r="J118" s="38"/>
      <c r="K118" s="38"/>
      <c r="L118" s="41"/>
      <c r="M118" s="196"/>
      <c r="N118" s="197"/>
      <c r="O118" s="66"/>
      <c r="P118" s="66"/>
      <c r="Q118" s="66"/>
      <c r="R118" s="66"/>
      <c r="S118" s="66"/>
      <c r="T118" s="67"/>
      <c r="U118" s="36"/>
      <c r="V118" s="36"/>
      <c r="W118" s="36"/>
      <c r="X118" s="36"/>
      <c r="Y118" s="36"/>
      <c r="Z118" s="36"/>
      <c r="AA118" s="36"/>
      <c r="AB118" s="36"/>
      <c r="AC118" s="36"/>
      <c r="AD118" s="36"/>
      <c r="AE118" s="36"/>
      <c r="AT118" s="19" t="s">
        <v>2212</v>
      </c>
      <c r="AU118" s="19" t="s">
        <v>88</v>
      </c>
    </row>
    <row r="119" spans="1:65" s="2" customFormat="1" ht="14.45" customHeight="1">
      <c r="A119" s="36"/>
      <c r="B119" s="37"/>
      <c r="C119" s="235" t="s">
        <v>292</v>
      </c>
      <c r="D119" s="235" t="s">
        <v>456</v>
      </c>
      <c r="E119" s="236" t="s">
        <v>4267</v>
      </c>
      <c r="F119" s="237" t="s">
        <v>4268</v>
      </c>
      <c r="G119" s="238" t="s">
        <v>2739</v>
      </c>
      <c r="H119" s="239">
        <v>78</v>
      </c>
      <c r="I119" s="240"/>
      <c r="J119" s="241">
        <f>ROUND(I119*H119,2)</f>
        <v>0</v>
      </c>
      <c r="K119" s="237" t="s">
        <v>19</v>
      </c>
      <c r="L119" s="242"/>
      <c r="M119" s="243" t="s">
        <v>19</v>
      </c>
      <c r="N119" s="244" t="s">
        <v>44</v>
      </c>
      <c r="O119" s="66"/>
      <c r="P119" s="189">
        <f>O119*H119</f>
        <v>0</v>
      </c>
      <c r="Q119" s="189">
        <v>0</v>
      </c>
      <c r="R119" s="189">
        <f>Q119*H119</f>
        <v>0</v>
      </c>
      <c r="S119" s="189">
        <v>0</v>
      </c>
      <c r="T119" s="190">
        <f>S119*H119</f>
        <v>0</v>
      </c>
      <c r="U119" s="36"/>
      <c r="V119" s="36"/>
      <c r="W119" s="36"/>
      <c r="X119" s="36"/>
      <c r="Y119" s="36"/>
      <c r="Z119" s="36"/>
      <c r="AA119" s="36"/>
      <c r="AB119" s="36"/>
      <c r="AC119" s="36"/>
      <c r="AD119" s="36"/>
      <c r="AE119" s="36"/>
      <c r="AR119" s="191" t="s">
        <v>209</v>
      </c>
      <c r="AT119" s="191" t="s">
        <v>456</v>
      </c>
      <c r="AU119" s="191" t="s">
        <v>88</v>
      </c>
      <c r="AY119" s="19" t="s">
        <v>169</v>
      </c>
      <c r="BE119" s="192">
        <f>IF(N119="základní",J119,0)</f>
        <v>0</v>
      </c>
      <c r="BF119" s="192">
        <f>IF(N119="snížená",J119,0)</f>
        <v>0</v>
      </c>
      <c r="BG119" s="192">
        <f>IF(N119="zákl. přenesená",J119,0)</f>
        <v>0</v>
      </c>
      <c r="BH119" s="192">
        <f>IF(N119="sníž. přenesená",J119,0)</f>
        <v>0</v>
      </c>
      <c r="BI119" s="192">
        <f>IF(N119="nulová",J119,0)</f>
        <v>0</v>
      </c>
      <c r="BJ119" s="19" t="s">
        <v>88</v>
      </c>
      <c r="BK119" s="192">
        <f>ROUND(I119*H119,2)</f>
        <v>0</v>
      </c>
      <c r="BL119" s="19" t="s">
        <v>176</v>
      </c>
      <c r="BM119" s="191" t="s">
        <v>687</v>
      </c>
    </row>
    <row r="120" spans="1:65" s="2" customFormat="1" ht="19.5">
      <c r="A120" s="36"/>
      <c r="B120" s="37"/>
      <c r="C120" s="38"/>
      <c r="D120" s="193" t="s">
        <v>2212</v>
      </c>
      <c r="E120" s="38"/>
      <c r="F120" s="194" t="s">
        <v>4266</v>
      </c>
      <c r="G120" s="38"/>
      <c r="H120" s="38"/>
      <c r="I120" s="195"/>
      <c r="J120" s="38"/>
      <c r="K120" s="38"/>
      <c r="L120" s="41"/>
      <c r="M120" s="196"/>
      <c r="N120" s="197"/>
      <c r="O120" s="66"/>
      <c r="P120" s="66"/>
      <c r="Q120" s="66"/>
      <c r="R120" s="66"/>
      <c r="S120" s="66"/>
      <c r="T120" s="67"/>
      <c r="U120" s="36"/>
      <c r="V120" s="36"/>
      <c r="W120" s="36"/>
      <c r="X120" s="36"/>
      <c r="Y120" s="36"/>
      <c r="Z120" s="36"/>
      <c r="AA120" s="36"/>
      <c r="AB120" s="36"/>
      <c r="AC120" s="36"/>
      <c r="AD120" s="36"/>
      <c r="AE120" s="36"/>
      <c r="AT120" s="19" t="s">
        <v>2212</v>
      </c>
      <c r="AU120" s="19" t="s">
        <v>88</v>
      </c>
    </row>
    <row r="121" spans="1:65" s="2" customFormat="1" ht="14.45" customHeight="1">
      <c r="A121" s="36"/>
      <c r="B121" s="37"/>
      <c r="C121" s="235" t="s">
        <v>296</v>
      </c>
      <c r="D121" s="235" t="s">
        <v>456</v>
      </c>
      <c r="E121" s="236" t="s">
        <v>4269</v>
      </c>
      <c r="F121" s="237" t="s">
        <v>4270</v>
      </c>
      <c r="G121" s="238" t="s">
        <v>2739</v>
      </c>
      <c r="H121" s="239">
        <v>129</v>
      </c>
      <c r="I121" s="240"/>
      <c r="J121" s="241">
        <f>ROUND(I121*H121,2)</f>
        <v>0</v>
      </c>
      <c r="K121" s="237" t="s">
        <v>19</v>
      </c>
      <c r="L121" s="242"/>
      <c r="M121" s="243" t="s">
        <v>19</v>
      </c>
      <c r="N121" s="244" t="s">
        <v>44</v>
      </c>
      <c r="O121" s="66"/>
      <c r="P121" s="189">
        <f>O121*H121</f>
        <v>0</v>
      </c>
      <c r="Q121" s="189">
        <v>0</v>
      </c>
      <c r="R121" s="189">
        <f>Q121*H121</f>
        <v>0</v>
      </c>
      <c r="S121" s="189">
        <v>0</v>
      </c>
      <c r="T121" s="190">
        <f>S121*H121</f>
        <v>0</v>
      </c>
      <c r="U121" s="36"/>
      <c r="V121" s="36"/>
      <c r="W121" s="36"/>
      <c r="X121" s="36"/>
      <c r="Y121" s="36"/>
      <c r="Z121" s="36"/>
      <c r="AA121" s="36"/>
      <c r="AB121" s="36"/>
      <c r="AC121" s="36"/>
      <c r="AD121" s="36"/>
      <c r="AE121" s="36"/>
      <c r="AR121" s="191" t="s">
        <v>209</v>
      </c>
      <c r="AT121" s="191" t="s">
        <v>456</v>
      </c>
      <c r="AU121" s="191" t="s">
        <v>88</v>
      </c>
      <c r="AY121" s="19" t="s">
        <v>169</v>
      </c>
      <c r="BE121" s="192">
        <f>IF(N121="základní",J121,0)</f>
        <v>0</v>
      </c>
      <c r="BF121" s="192">
        <f>IF(N121="snížená",J121,0)</f>
        <v>0</v>
      </c>
      <c r="BG121" s="192">
        <f>IF(N121="zákl. přenesená",J121,0)</f>
        <v>0</v>
      </c>
      <c r="BH121" s="192">
        <f>IF(N121="sníž. přenesená",J121,0)</f>
        <v>0</v>
      </c>
      <c r="BI121" s="192">
        <f>IF(N121="nulová",J121,0)</f>
        <v>0</v>
      </c>
      <c r="BJ121" s="19" t="s">
        <v>88</v>
      </c>
      <c r="BK121" s="192">
        <f>ROUND(I121*H121,2)</f>
        <v>0</v>
      </c>
      <c r="BL121" s="19" t="s">
        <v>176</v>
      </c>
      <c r="BM121" s="191" t="s">
        <v>695</v>
      </c>
    </row>
    <row r="122" spans="1:65" s="2" customFormat="1" ht="14.45" customHeight="1">
      <c r="A122" s="36"/>
      <c r="B122" s="37"/>
      <c r="C122" s="235" t="s">
        <v>301</v>
      </c>
      <c r="D122" s="235" t="s">
        <v>456</v>
      </c>
      <c r="E122" s="236" t="s">
        <v>4271</v>
      </c>
      <c r="F122" s="237" t="s">
        <v>4272</v>
      </c>
      <c r="G122" s="238" t="s">
        <v>185</v>
      </c>
      <c r="H122" s="239">
        <v>70.400000000000006</v>
      </c>
      <c r="I122" s="240"/>
      <c r="J122" s="241">
        <f>ROUND(I122*H122,2)</f>
        <v>0</v>
      </c>
      <c r="K122" s="237" t="s">
        <v>19</v>
      </c>
      <c r="L122" s="242"/>
      <c r="M122" s="243" t="s">
        <v>19</v>
      </c>
      <c r="N122" s="244" t="s">
        <v>44</v>
      </c>
      <c r="O122" s="66"/>
      <c r="P122" s="189">
        <f>O122*H122</f>
        <v>0</v>
      </c>
      <c r="Q122" s="189">
        <v>0</v>
      </c>
      <c r="R122" s="189">
        <f>Q122*H122</f>
        <v>0</v>
      </c>
      <c r="S122" s="189">
        <v>0</v>
      </c>
      <c r="T122" s="190">
        <f>S122*H122</f>
        <v>0</v>
      </c>
      <c r="U122" s="36"/>
      <c r="V122" s="36"/>
      <c r="W122" s="36"/>
      <c r="X122" s="36"/>
      <c r="Y122" s="36"/>
      <c r="Z122" s="36"/>
      <c r="AA122" s="36"/>
      <c r="AB122" s="36"/>
      <c r="AC122" s="36"/>
      <c r="AD122" s="36"/>
      <c r="AE122" s="36"/>
      <c r="AR122" s="191" t="s">
        <v>209</v>
      </c>
      <c r="AT122" s="191" t="s">
        <v>456</v>
      </c>
      <c r="AU122" s="191" t="s">
        <v>88</v>
      </c>
      <c r="AY122" s="19" t="s">
        <v>169</v>
      </c>
      <c r="BE122" s="192">
        <f>IF(N122="základní",J122,0)</f>
        <v>0</v>
      </c>
      <c r="BF122" s="192">
        <f>IF(N122="snížená",J122,0)</f>
        <v>0</v>
      </c>
      <c r="BG122" s="192">
        <f>IF(N122="zákl. přenesená",J122,0)</f>
        <v>0</v>
      </c>
      <c r="BH122" s="192">
        <f>IF(N122="sníž. přenesená",J122,0)</f>
        <v>0</v>
      </c>
      <c r="BI122" s="192">
        <f>IF(N122="nulová",J122,0)</f>
        <v>0</v>
      </c>
      <c r="BJ122" s="19" t="s">
        <v>88</v>
      </c>
      <c r="BK122" s="192">
        <f>ROUND(I122*H122,2)</f>
        <v>0</v>
      </c>
      <c r="BL122" s="19" t="s">
        <v>176</v>
      </c>
      <c r="BM122" s="191" t="s">
        <v>704</v>
      </c>
    </row>
    <row r="123" spans="1:65" s="2" customFormat="1" ht="14.45" customHeight="1">
      <c r="A123" s="36"/>
      <c r="B123" s="37"/>
      <c r="C123" s="235" t="s">
        <v>308</v>
      </c>
      <c r="D123" s="235" t="s">
        <v>456</v>
      </c>
      <c r="E123" s="236" t="s">
        <v>4273</v>
      </c>
      <c r="F123" s="237" t="s">
        <v>4274</v>
      </c>
      <c r="G123" s="238" t="s">
        <v>230</v>
      </c>
      <c r="H123" s="239">
        <v>15</v>
      </c>
      <c r="I123" s="240"/>
      <c r="J123" s="241">
        <f>ROUND(I123*H123,2)</f>
        <v>0</v>
      </c>
      <c r="K123" s="237" t="s">
        <v>19</v>
      </c>
      <c r="L123" s="242"/>
      <c r="M123" s="243" t="s">
        <v>19</v>
      </c>
      <c r="N123" s="244" t="s">
        <v>44</v>
      </c>
      <c r="O123" s="66"/>
      <c r="P123" s="189">
        <f>O123*H123</f>
        <v>0</v>
      </c>
      <c r="Q123" s="189">
        <v>0</v>
      </c>
      <c r="R123" s="189">
        <f>Q123*H123</f>
        <v>0</v>
      </c>
      <c r="S123" s="189">
        <v>0</v>
      </c>
      <c r="T123" s="190">
        <f>S123*H123</f>
        <v>0</v>
      </c>
      <c r="U123" s="36"/>
      <c r="V123" s="36"/>
      <c r="W123" s="36"/>
      <c r="X123" s="36"/>
      <c r="Y123" s="36"/>
      <c r="Z123" s="36"/>
      <c r="AA123" s="36"/>
      <c r="AB123" s="36"/>
      <c r="AC123" s="36"/>
      <c r="AD123" s="36"/>
      <c r="AE123" s="36"/>
      <c r="AR123" s="191" t="s">
        <v>209</v>
      </c>
      <c r="AT123" s="191" t="s">
        <v>456</v>
      </c>
      <c r="AU123" s="191" t="s">
        <v>88</v>
      </c>
      <c r="AY123" s="19" t="s">
        <v>169</v>
      </c>
      <c r="BE123" s="192">
        <f>IF(N123="základní",J123,0)</f>
        <v>0</v>
      </c>
      <c r="BF123" s="192">
        <f>IF(N123="snížená",J123,0)</f>
        <v>0</v>
      </c>
      <c r="BG123" s="192">
        <f>IF(N123="zákl. přenesená",J123,0)</f>
        <v>0</v>
      </c>
      <c r="BH123" s="192">
        <f>IF(N123="sníž. přenesená",J123,0)</f>
        <v>0</v>
      </c>
      <c r="BI123" s="192">
        <f>IF(N123="nulová",J123,0)</f>
        <v>0</v>
      </c>
      <c r="BJ123" s="19" t="s">
        <v>88</v>
      </c>
      <c r="BK123" s="192">
        <f>ROUND(I123*H123,2)</f>
        <v>0</v>
      </c>
      <c r="BL123" s="19" t="s">
        <v>176</v>
      </c>
      <c r="BM123" s="191" t="s">
        <v>717</v>
      </c>
    </row>
    <row r="124" spans="1:65" s="2" customFormat="1" ht="19.5">
      <c r="A124" s="36"/>
      <c r="B124" s="37"/>
      <c r="C124" s="38"/>
      <c r="D124" s="193" t="s">
        <v>2212</v>
      </c>
      <c r="E124" s="38"/>
      <c r="F124" s="194" t="s">
        <v>4275</v>
      </c>
      <c r="G124" s="38"/>
      <c r="H124" s="38"/>
      <c r="I124" s="195"/>
      <c r="J124" s="38"/>
      <c r="K124" s="38"/>
      <c r="L124" s="41"/>
      <c r="M124" s="196"/>
      <c r="N124" s="197"/>
      <c r="O124" s="66"/>
      <c r="P124" s="66"/>
      <c r="Q124" s="66"/>
      <c r="R124" s="66"/>
      <c r="S124" s="66"/>
      <c r="T124" s="67"/>
      <c r="U124" s="36"/>
      <c r="V124" s="36"/>
      <c r="W124" s="36"/>
      <c r="X124" s="36"/>
      <c r="Y124" s="36"/>
      <c r="Z124" s="36"/>
      <c r="AA124" s="36"/>
      <c r="AB124" s="36"/>
      <c r="AC124" s="36"/>
      <c r="AD124" s="36"/>
      <c r="AE124" s="36"/>
      <c r="AT124" s="19" t="s">
        <v>2212</v>
      </c>
      <c r="AU124" s="19" t="s">
        <v>88</v>
      </c>
    </row>
    <row r="125" spans="1:65" s="12" customFormat="1" ht="22.9" customHeight="1">
      <c r="B125" s="164"/>
      <c r="C125" s="165"/>
      <c r="D125" s="166" t="s">
        <v>71</v>
      </c>
      <c r="E125" s="178" t="s">
        <v>373</v>
      </c>
      <c r="F125" s="178" t="s">
        <v>4276</v>
      </c>
      <c r="G125" s="165"/>
      <c r="H125" s="165"/>
      <c r="I125" s="168"/>
      <c r="J125" s="179">
        <f>BK125</f>
        <v>0</v>
      </c>
      <c r="K125" s="165"/>
      <c r="L125" s="170"/>
      <c r="M125" s="171"/>
      <c r="N125" s="172"/>
      <c r="O125" s="172"/>
      <c r="P125" s="173">
        <f>SUM(P126:P150)</f>
        <v>0</v>
      </c>
      <c r="Q125" s="172"/>
      <c r="R125" s="173">
        <f>SUM(R126:R150)</f>
        <v>0</v>
      </c>
      <c r="S125" s="172"/>
      <c r="T125" s="174">
        <f>SUM(T126:T150)</f>
        <v>0</v>
      </c>
      <c r="AR125" s="175" t="s">
        <v>80</v>
      </c>
      <c r="AT125" s="176" t="s">
        <v>71</v>
      </c>
      <c r="AU125" s="176" t="s">
        <v>80</v>
      </c>
      <c r="AY125" s="175" t="s">
        <v>169</v>
      </c>
      <c r="BK125" s="177">
        <f>SUM(BK126:BK150)</f>
        <v>0</v>
      </c>
    </row>
    <row r="126" spans="1:65" s="2" customFormat="1" ht="14.45" customHeight="1">
      <c r="A126" s="36"/>
      <c r="B126" s="37"/>
      <c r="C126" s="235" t="s">
        <v>314</v>
      </c>
      <c r="D126" s="235" t="s">
        <v>456</v>
      </c>
      <c r="E126" s="236" t="s">
        <v>4277</v>
      </c>
      <c r="F126" s="237" t="s">
        <v>4278</v>
      </c>
      <c r="G126" s="238" t="s">
        <v>174</v>
      </c>
      <c r="H126" s="239">
        <v>3</v>
      </c>
      <c r="I126" s="240"/>
      <c r="J126" s="241">
        <f t="shared" ref="J126:J150" si="10">ROUND(I126*H126,2)</f>
        <v>0</v>
      </c>
      <c r="K126" s="237" t="s">
        <v>19</v>
      </c>
      <c r="L126" s="242"/>
      <c r="M126" s="243" t="s">
        <v>19</v>
      </c>
      <c r="N126" s="244" t="s">
        <v>44</v>
      </c>
      <c r="O126" s="66"/>
      <c r="P126" s="189">
        <f t="shared" ref="P126:P150" si="11">O126*H126</f>
        <v>0</v>
      </c>
      <c r="Q126" s="189">
        <v>0</v>
      </c>
      <c r="R126" s="189">
        <f t="shared" ref="R126:R150" si="12">Q126*H126</f>
        <v>0</v>
      </c>
      <c r="S126" s="189">
        <v>0</v>
      </c>
      <c r="T126" s="190">
        <f t="shared" ref="T126:T150" si="13">S126*H126</f>
        <v>0</v>
      </c>
      <c r="U126" s="36"/>
      <c r="V126" s="36"/>
      <c r="W126" s="36"/>
      <c r="X126" s="36"/>
      <c r="Y126" s="36"/>
      <c r="Z126" s="36"/>
      <c r="AA126" s="36"/>
      <c r="AB126" s="36"/>
      <c r="AC126" s="36"/>
      <c r="AD126" s="36"/>
      <c r="AE126" s="36"/>
      <c r="AR126" s="191" t="s">
        <v>209</v>
      </c>
      <c r="AT126" s="191" t="s">
        <v>456</v>
      </c>
      <c r="AU126" s="191" t="s">
        <v>88</v>
      </c>
      <c r="AY126" s="19" t="s">
        <v>169</v>
      </c>
      <c r="BE126" s="192">
        <f t="shared" ref="BE126:BE150" si="14">IF(N126="základní",J126,0)</f>
        <v>0</v>
      </c>
      <c r="BF126" s="192">
        <f t="shared" ref="BF126:BF150" si="15">IF(N126="snížená",J126,0)</f>
        <v>0</v>
      </c>
      <c r="BG126" s="192">
        <f t="shared" ref="BG126:BG150" si="16">IF(N126="zákl. přenesená",J126,0)</f>
        <v>0</v>
      </c>
      <c r="BH126" s="192">
        <f t="shared" ref="BH126:BH150" si="17">IF(N126="sníž. přenesená",J126,0)</f>
        <v>0</v>
      </c>
      <c r="BI126" s="192">
        <f t="shared" ref="BI126:BI150" si="18">IF(N126="nulová",J126,0)</f>
        <v>0</v>
      </c>
      <c r="BJ126" s="19" t="s">
        <v>88</v>
      </c>
      <c r="BK126" s="192">
        <f t="shared" ref="BK126:BK150" si="19">ROUND(I126*H126,2)</f>
        <v>0</v>
      </c>
      <c r="BL126" s="19" t="s">
        <v>176</v>
      </c>
      <c r="BM126" s="191" t="s">
        <v>730</v>
      </c>
    </row>
    <row r="127" spans="1:65" s="2" customFormat="1" ht="14.45" customHeight="1">
      <c r="A127" s="36"/>
      <c r="B127" s="37"/>
      <c r="C127" s="235" t="s">
        <v>319</v>
      </c>
      <c r="D127" s="235" t="s">
        <v>456</v>
      </c>
      <c r="E127" s="236" t="s">
        <v>4279</v>
      </c>
      <c r="F127" s="237" t="s">
        <v>4280</v>
      </c>
      <c r="G127" s="238" t="s">
        <v>174</v>
      </c>
      <c r="H127" s="239">
        <v>22</v>
      </c>
      <c r="I127" s="240"/>
      <c r="J127" s="241">
        <f t="shared" si="10"/>
        <v>0</v>
      </c>
      <c r="K127" s="237" t="s">
        <v>19</v>
      </c>
      <c r="L127" s="242"/>
      <c r="M127" s="243" t="s">
        <v>19</v>
      </c>
      <c r="N127" s="244" t="s">
        <v>44</v>
      </c>
      <c r="O127" s="66"/>
      <c r="P127" s="189">
        <f t="shared" si="11"/>
        <v>0</v>
      </c>
      <c r="Q127" s="189">
        <v>0</v>
      </c>
      <c r="R127" s="189">
        <f t="shared" si="12"/>
        <v>0</v>
      </c>
      <c r="S127" s="189">
        <v>0</v>
      </c>
      <c r="T127" s="190">
        <f t="shared" si="13"/>
        <v>0</v>
      </c>
      <c r="U127" s="36"/>
      <c r="V127" s="36"/>
      <c r="W127" s="36"/>
      <c r="X127" s="36"/>
      <c r="Y127" s="36"/>
      <c r="Z127" s="36"/>
      <c r="AA127" s="36"/>
      <c r="AB127" s="36"/>
      <c r="AC127" s="36"/>
      <c r="AD127" s="36"/>
      <c r="AE127" s="36"/>
      <c r="AR127" s="191" t="s">
        <v>209</v>
      </c>
      <c r="AT127" s="191" t="s">
        <v>456</v>
      </c>
      <c r="AU127" s="191" t="s">
        <v>88</v>
      </c>
      <c r="AY127" s="19" t="s">
        <v>169</v>
      </c>
      <c r="BE127" s="192">
        <f t="shared" si="14"/>
        <v>0</v>
      </c>
      <c r="BF127" s="192">
        <f t="shared" si="15"/>
        <v>0</v>
      </c>
      <c r="BG127" s="192">
        <f t="shared" si="16"/>
        <v>0</v>
      </c>
      <c r="BH127" s="192">
        <f t="shared" si="17"/>
        <v>0</v>
      </c>
      <c r="BI127" s="192">
        <f t="shared" si="18"/>
        <v>0</v>
      </c>
      <c r="BJ127" s="19" t="s">
        <v>88</v>
      </c>
      <c r="BK127" s="192">
        <f t="shared" si="19"/>
        <v>0</v>
      </c>
      <c r="BL127" s="19" t="s">
        <v>176</v>
      </c>
      <c r="BM127" s="191" t="s">
        <v>741</v>
      </c>
    </row>
    <row r="128" spans="1:65" s="2" customFormat="1" ht="14.45" customHeight="1">
      <c r="A128" s="36"/>
      <c r="B128" s="37"/>
      <c r="C128" s="235" t="s">
        <v>323</v>
      </c>
      <c r="D128" s="235" t="s">
        <v>456</v>
      </c>
      <c r="E128" s="236" t="s">
        <v>4281</v>
      </c>
      <c r="F128" s="237" t="s">
        <v>4282</v>
      </c>
      <c r="G128" s="238" t="s">
        <v>174</v>
      </c>
      <c r="H128" s="239">
        <v>2</v>
      </c>
      <c r="I128" s="240"/>
      <c r="J128" s="241">
        <f t="shared" si="10"/>
        <v>0</v>
      </c>
      <c r="K128" s="237" t="s">
        <v>19</v>
      </c>
      <c r="L128" s="242"/>
      <c r="M128" s="243" t="s">
        <v>19</v>
      </c>
      <c r="N128" s="244" t="s">
        <v>44</v>
      </c>
      <c r="O128" s="66"/>
      <c r="P128" s="189">
        <f t="shared" si="11"/>
        <v>0</v>
      </c>
      <c r="Q128" s="189">
        <v>0</v>
      </c>
      <c r="R128" s="189">
        <f t="shared" si="12"/>
        <v>0</v>
      </c>
      <c r="S128" s="189">
        <v>0</v>
      </c>
      <c r="T128" s="190">
        <f t="shared" si="13"/>
        <v>0</v>
      </c>
      <c r="U128" s="36"/>
      <c r="V128" s="36"/>
      <c r="W128" s="36"/>
      <c r="X128" s="36"/>
      <c r="Y128" s="36"/>
      <c r="Z128" s="36"/>
      <c r="AA128" s="36"/>
      <c r="AB128" s="36"/>
      <c r="AC128" s="36"/>
      <c r="AD128" s="36"/>
      <c r="AE128" s="36"/>
      <c r="AR128" s="191" t="s">
        <v>209</v>
      </c>
      <c r="AT128" s="191" t="s">
        <v>456</v>
      </c>
      <c r="AU128" s="191" t="s">
        <v>88</v>
      </c>
      <c r="AY128" s="19" t="s">
        <v>169</v>
      </c>
      <c r="BE128" s="192">
        <f t="shared" si="14"/>
        <v>0</v>
      </c>
      <c r="BF128" s="192">
        <f t="shared" si="15"/>
        <v>0</v>
      </c>
      <c r="BG128" s="192">
        <f t="shared" si="16"/>
        <v>0</v>
      </c>
      <c r="BH128" s="192">
        <f t="shared" si="17"/>
        <v>0</v>
      </c>
      <c r="BI128" s="192">
        <f t="shared" si="18"/>
        <v>0</v>
      </c>
      <c r="BJ128" s="19" t="s">
        <v>88</v>
      </c>
      <c r="BK128" s="192">
        <f t="shared" si="19"/>
        <v>0</v>
      </c>
      <c r="BL128" s="19" t="s">
        <v>176</v>
      </c>
      <c r="BM128" s="191" t="s">
        <v>750</v>
      </c>
    </row>
    <row r="129" spans="1:65" s="2" customFormat="1" ht="14.45" customHeight="1">
      <c r="A129" s="36"/>
      <c r="B129" s="37"/>
      <c r="C129" s="235" t="s">
        <v>328</v>
      </c>
      <c r="D129" s="235" t="s">
        <v>456</v>
      </c>
      <c r="E129" s="236" t="s">
        <v>4283</v>
      </c>
      <c r="F129" s="237" t="s">
        <v>4284</v>
      </c>
      <c r="G129" s="238" t="s">
        <v>174</v>
      </c>
      <c r="H129" s="239">
        <v>1</v>
      </c>
      <c r="I129" s="240"/>
      <c r="J129" s="241">
        <f t="shared" si="10"/>
        <v>0</v>
      </c>
      <c r="K129" s="237" t="s">
        <v>19</v>
      </c>
      <c r="L129" s="242"/>
      <c r="M129" s="243" t="s">
        <v>19</v>
      </c>
      <c r="N129" s="244" t="s">
        <v>44</v>
      </c>
      <c r="O129" s="66"/>
      <c r="P129" s="189">
        <f t="shared" si="11"/>
        <v>0</v>
      </c>
      <c r="Q129" s="189">
        <v>0</v>
      </c>
      <c r="R129" s="189">
        <f t="shared" si="12"/>
        <v>0</v>
      </c>
      <c r="S129" s="189">
        <v>0</v>
      </c>
      <c r="T129" s="190">
        <f t="shared" si="13"/>
        <v>0</v>
      </c>
      <c r="U129" s="36"/>
      <c r="V129" s="36"/>
      <c r="W129" s="36"/>
      <c r="X129" s="36"/>
      <c r="Y129" s="36"/>
      <c r="Z129" s="36"/>
      <c r="AA129" s="36"/>
      <c r="AB129" s="36"/>
      <c r="AC129" s="36"/>
      <c r="AD129" s="36"/>
      <c r="AE129" s="36"/>
      <c r="AR129" s="191" t="s">
        <v>209</v>
      </c>
      <c r="AT129" s="191" t="s">
        <v>456</v>
      </c>
      <c r="AU129" s="191" t="s">
        <v>88</v>
      </c>
      <c r="AY129" s="19" t="s">
        <v>169</v>
      </c>
      <c r="BE129" s="192">
        <f t="shared" si="14"/>
        <v>0</v>
      </c>
      <c r="BF129" s="192">
        <f t="shared" si="15"/>
        <v>0</v>
      </c>
      <c r="BG129" s="192">
        <f t="shared" si="16"/>
        <v>0</v>
      </c>
      <c r="BH129" s="192">
        <f t="shared" si="17"/>
        <v>0</v>
      </c>
      <c r="BI129" s="192">
        <f t="shared" si="18"/>
        <v>0</v>
      </c>
      <c r="BJ129" s="19" t="s">
        <v>88</v>
      </c>
      <c r="BK129" s="192">
        <f t="shared" si="19"/>
        <v>0</v>
      </c>
      <c r="BL129" s="19" t="s">
        <v>176</v>
      </c>
      <c r="BM129" s="191" t="s">
        <v>759</v>
      </c>
    </row>
    <row r="130" spans="1:65" s="2" customFormat="1" ht="14.45" customHeight="1">
      <c r="A130" s="36"/>
      <c r="B130" s="37"/>
      <c r="C130" s="235" t="s">
        <v>333</v>
      </c>
      <c r="D130" s="235" t="s">
        <v>456</v>
      </c>
      <c r="E130" s="236" t="s">
        <v>4285</v>
      </c>
      <c r="F130" s="237" t="s">
        <v>4286</v>
      </c>
      <c r="G130" s="238" t="s">
        <v>174</v>
      </c>
      <c r="H130" s="239">
        <v>3</v>
      </c>
      <c r="I130" s="240"/>
      <c r="J130" s="241">
        <f t="shared" si="10"/>
        <v>0</v>
      </c>
      <c r="K130" s="237" t="s">
        <v>19</v>
      </c>
      <c r="L130" s="242"/>
      <c r="M130" s="243" t="s">
        <v>19</v>
      </c>
      <c r="N130" s="244" t="s">
        <v>44</v>
      </c>
      <c r="O130" s="66"/>
      <c r="P130" s="189">
        <f t="shared" si="11"/>
        <v>0</v>
      </c>
      <c r="Q130" s="189">
        <v>0</v>
      </c>
      <c r="R130" s="189">
        <f t="shared" si="12"/>
        <v>0</v>
      </c>
      <c r="S130" s="189">
        <v>0</v>
      </c>
      <c r="T130" s="190">
        <f t="shared" si="13"/>
        <v>0</v>
      </c>
      <c r="U130" s="36"/>
      <c r="V130" s="36"/>
      <c r="W130" s="36"/>
      <c r="X130" s="36"/>
      <c r="Y130" s="36"/>
      <c r="Z130" s="36"/>
      <c r="AA130" s="36"/>
      <c r="AB130" s="36"/>
      <c r="AC130" s="36"/>
      <c r="AD130" s="36"/>
      <c r="AE130" s="36"/>
      <c r="AR130" s="191" t="s">
        <v>209</v>
      </c>
      <c r="AT130" s="191" t="s">
        <v>456</v>
      </c>
      <c r="AU130" s="191" t="s">
        <v>88</v>
      </c>
      <c r="AY130" s="19" t="s">
        <v>169</v>
      </c>
      <c r="BE130" s="192">
        <f t="shared" si="14"/>
        <v>0</v>
      </c>
      <c r="BF130" s="192">
        <f t="shared" si="15"/>
        <v>0</v>
      </c>
      <c r="BG130" s="192">
        <f t="shared" si="16"/>
        <v>0</v>
      </c>
      <c r="BH130" s="192">
        <f t="shared" si="17"/>
        <v>0</v>
      </c>
      <c r="BI130" s="192">
        <f t="shared" si="18"/>
        <v>0</v>
      </c>
      <c r="BJ130" s="19" t="s">
        <v>88</v>
      </c>
      <c r="BK130" s="192">
        <f t="shared" si="19"/>
        <v>0</v>
      </c>
      <c r="BL130" s="19" t="s">
        <v>176</v>
      </c>
      <c r="BM130" s="191" t="s">
        <v>767</v>
      </c>
    </row>
    <row r="131" spans="1:65" s="2" customFormat="1" ht="14.45" customHeight="1">
      <c r="A131" s="36"/>
      <c r="B131" s="37"/>
      <c r="C131" s="235" t="s">
        <v>337</v>
      </c>
      <c r="D131" s="235" t="s">
        <v>456</v>
      </c>
      <c r="E131" s="236" t="s">
        <v>4287</v>
      </c>
      <c r="F131" s="237" t="s">
        <v>4288</v>
      </c>
      <c r="G131" s="238" t="s">
        <v>174</v>
      </c>
      <c r="H131" s="239">
        <v>1</v>
      </c>
      <c r="I131" s="240"/>
      <c r="J131" s="241">
        <f t="shared" si="10"/>
        <v>0</v>
      </c>
      <c r="K131" s="237" t="s">
        <v>19</v>
      </c>
      <c r="L131" s="242"/>
      <c r="M131" s="243" t="s">
        <v>19</v>
      </c>
      <c r="N131" s="244" t="s">
        <v>44</v>
      </c>
      <c r="O131" s="66"/>
      <c r="P131" s="189">
        <f t="shared" si="11"/>
        <v>0</v>
      </c>
      <c r="Q131" s="189">
        <v>0</v>
      </c>
      <c r="R131" s="189">
        <f t="shared" si="12"/>
        <v>0</v>
      </c>
      <c r="S131" s="189">
        <v>0</v>
      </c>
      <c r="T131" s="190">
        <f t="shared" si="13"/>
        <v>0</v>
      </c>
      <c r="U131" s="36"/>
      <c r="V131" s="36"/>
      <c r="W131" s="36"/>
      <c r="X131" s="36"/>
      <c r="Y131" s="36"/>
      <c r="Z131" s="36"/>
      <c r="AA131" s="36"/>
      <c r="AB131" s="36"/>
      <c r="AC131" s="36"/>
      <c r="AD131" s="36"/>
      <c r="AE131" s="36"/>
      <c r="AR131" s="191" t="s">
        <v>209</v>
      </c>
      <c r="AT131" s="191" t="s">
        <v>456</v>
      </c>
      <c r="AU131" s="191" t="s">
        <v>88</v>
      </c>
      <c r="AY131" s="19" t="s">
        <v>169</v>
      </c>
      <c r="BE131" s="192">
        <f t="shared" si="14"/>
        <v>0</v>
      </c>
      <c r="BF131" s="192">
        <f t="shared" si="15"/>
        <v>0</v>
      </c>
      <c r="BG131" s="192">
        <f t="shared" si="16"/>
        <v>0</v>
      </c>
      <c r="BH131" s="192">
        <f t="shared" si="17"/>
        <v>0</v>
      </c>
      <c r="BI131" s="192">
        <f t="shared" si="18"/>
        <v>0</v>
      </c>
      <c r="BJ131" s="19" t="s">
        <v>88</v>
      </c>
      <c r="BK131" s="192">
        <f t="shared" si="19"/>
        <v>0</v>
      </c>
      <c r="BL131" s="19" t="s">
        <v>176</v>
      </c>
      <c r="BM131" s="191" t="s">
        <v>779</v>
      </c>
    </row>
    <row r="132" spans="1:65" s="2" customFormat="1" ht="14.45" customHeight="1">
      <c r="A132" s="36"/>
      <c r="B132" s="37"/>
      <c r="C132" s="235" t="s">
        <v>344</v>
      </c>
      <c r="D132" s="235" t="s">
        <v>456</v>
      </c>
      <c r="E132" s="236" t="s">
        <v>4289</v>
      </c>
      <c r="F132" s="237" t="s">
        <v>4290</v>
      </c>
      <c r="G132" s="238" t="s">
        <v>174</v>
      </c>
      <c r="H132" s="239">
        <v>2</v>
      </c>
      <c r="I132" s="240"/>
      <c r="J132" s="241">
        <f t="shared" si="10"/>
        <v>0</v>
      </c>
      <c r="K132" s="237" t="s">
        <v>19</v>
      </c>
      <c r="L132" s="242"/>
      <c r="M132" s="243" t="s">
        <v>19</v>
      </c>
      <c r="N132" s="244" t="s">
        <v>44</v>
      </c>
      <c r="O132" s="66"/>
      <c r="P132" s="189">
        <f t="shared" si="11"/>
        <v>0</v>
      </c>
      <c r="Q132" s="189">
        <v>0</v>
      </c>
      <c r="R132" s="189">
        <f t="shared" si="12"/>
        <v>0</v>
      </c>
      <c r="S132" s="189">
        <v>0</v>
      </c>
      <c r="T132" s="190">
        <f t="shared" si="13"/>
        <v>0</v>
      </c>
      <c r="U132" s="36"/>
      <c r="V132" s="36"/>
      <c r="W132" s="36"/>
      <c r="X132" s="36"/>
      <c r="Y132" s="36"/>
      <c r="Z132" s="36"/>
      <c r="AA132" s="36"/>
      <c r="AB132" s="36"/>
      <c r="AC132" s="36"/>
      <c r="AD132" s="36"/>
      <c r="AE132" s="36"/>
      <c r="AR132" s="191" t="s">
        <v>209</v>
      </c>
      <c r="AT132" s="191" t="s">
        <v>456</v>
      </c>
      <c r="AU132" s="191" t="s">
        <v>88</v>
      </c>
      <c r="AY132" s="19" t="s">
        <v>169</v>
      </c>
      <c r="BE132" s="192">
        <f t="shared" si="14"/>
        <v>0</v>
      </c>
      <c r="BF132" s="192">
        <f t="shared" si="15"/>
        <v>0</v>
      </c>
      <c r="BG132" s="192">
        <f t="shared" si="16"/>
        <v>0</v>
      </c>
      <c r="BH132" s="192">
        <f t="shared" si="17"/>
        <v>0</v>
      </c>
      <c r="BI132" s="192">
        <f t="shared" si="18"/>
        <v>0</v>
      </c>
      <c r="BJ132" s="19" t="s">
        <v>88</v>
      </c>
      <c r="BK132" s="192">
        <f t="shared" si="19"/>
        <v>0</v>
      </c>
      <c r="BL132" s="19" t="s">
        <v>176</v>
      </c>
      <c r="BM132" s="191" t="s">
        <v>790</v>
      </c>
    </row>
    <row r="133" spans="1:65" s="2" customFormat="1" ht="24.2" customHeight="1">
      <c r="A133" s="36"/>
      <c r="B133" s="37"/>
      <c r="C133" s="235" t="s">
        <v>350</v>
      </c>
      <c r="D133" s="235" t="s">
        <v>456</v>
      </c>
      <c r="E133" s="236" t="s">
        <v>4291</v>
      </c>
      <c r="F133" s="237" t="s">
        <v>4292</v>
      </c>
      <c r="G133" s="238" t="s">
        <v>174</v>
      </c>
      <c r="H133" s="239">
        <v>1</v>
      </c>
      <c r="I133" s="240"/>
      <c r="J133" s="241">
        <f t="shared" si="10"/>
        <v>0</v>
      </c>
      <c r="K133" s="237" t="s">
        <v>19</v>
      </c>
      <c r="L133" s="242"/>
      <c r="M133" s="243" t="s">
        <v>19</v>
      </c>
      <c r="N133" s="244" t="s">
        <v>44</v>
      </c>
      <c r="O133" s="66"/>
      <c r="P133" s="189">
        <f t="shared" si="11"/>
        <v>0</v>
      </c>
      <c r="Q133" s="189">
        <v>0</v>
      </c>
      <c r="R133" s="189">
        <f t="shared" si="12"/>
        <v>0</v>
      </c>
      <c r="S133" s="189">
        <v>0</v>
      </c>
      <c r="T133" s="190">
        <f t="shared" si="13"/>
        <v>0</v>
      </c>
      <c r="U133" s="36"/>
      <c r="V133" s="36"/>
      <c r="W133" s="36"/>
      <c r="X133" s="36"/>
      <c r="Y133" s="36"/>
      <c r="Z133" s="36"/>
      <c r="AA133" s="36"/>
      <c r="AB133" s="36"/>
      <c r="AC133" s="36"/>
      <c r="AD133" s="36"/>
      <c r="AE133" s="36"/>
      <c r="AR133" s="191" t="s">
        <v>209</v>
      </c>
      <c r="AT133" s="191" t="s">
        <v>456</v>
      </c>
      <c r="AU133" s="191" t="s">
        <v>88</v>
      </c>
      <c r="AY133" s="19" t="s">
        <v>169</v>
      </c>
      <c r="BE133" s="192">
        <f t="shared" si="14"/>
        <v>0</v>
      </c>
      <c r="BF133" s="192">
        <f t="shared" si="15"/>
        <v>0</v>
      </c>
      <c r="BG133" s="192">
        <f t="shared" si="16"/>
        <v>0</v>
      </c>
      <c r="BH133" s="192">
        <f t="shared" si="17"/>
        <v>0</v>
      </c>
      <c r="BI133" s="192">
        <f t="shared" si="18"/>
        <v>0</v>
      </c>
      <c r="BJ133" s="19" t="s">
        <v>88</v>
      </c>
      <c r="BK133" s="192">
        <f t="shared" si="19"/>
        <v>0</v>
      </c>
      <c r="BL133" s="19" t="s">
        <v>176</v>
      </c>
      <c r="BM133" s="191" t="s">
        <v>800</v>
      </c>
    </row>
    <row r="134" spans="1:65" s="2" customFormat="1" ht="14.45" customHeight="1">
      <c r="A134" s="36"/>
      <c r="B134" s="37"/>
      <c r="C134" s="235" t="s">
        <v>355</v>
      </c>
      <c r="D134" s="235" t="s">
        <v>456</v>
      </c>
      <c r="E134" s="236" t="s">
        <v>4293</v>
      </c>
      <c r="F134" s="237" t="s">
        <v>4294</v>
      </c>
      <c r="G134" s="238" t="s">
        <v>174</v>
      </c>
      <c r="H134" s="239">
        <v>3</v>
      </c>
      <c r="I134" s="240"/>
      <c r="J134" s="241">
        <f t="shared" si="10"/>
        <v>0</v>
      </c>
      <c r="K134" s="237" t="s">
        <v>19</v>
      </c>
      <c r="L134" s="242"/>
      <c r="M134" s="243" t="s">
        <v>19</v>
      </c>
      <c r="N134" s="244" t="s">
        <v>44</v>
      </c>
      <c r="O134" s="66"/>
      <c r="P134" s="189">
        <f t="shared" si="11"/>
        <v>0</v>
      </c>
      <c r="Q134" s="189">
        <v>0</v>
      </c>
      <c r="R134" s="189">
        <f t="shared" si="12"/>
        <v>0</v>
      </c>
      <c r="S134" s="189">
        <v>0</v>
      </c>
      <c r="T134" s="190">
        <f t="shared" si="13"/>
        <v>0</v>
      </c>
      <c r="U134" s="36"/>
      <c r="V134" s="36"/>
      <c r="W134" s="36"/>
      <c r="X134" s="36"/>
      <c r="Y134" s="36"/>
      <c r="Z134" s="36"/>
      <c r="AA134" s="36"/>
      <c r="AB134" s="36"/>
      <c r="AC134" s="36"/>
      <c r="AD134" s="36"/>
      <c r="AE134" s="36"/>
      <c r="AR134" s="191" t="s">
        <v>209</v>
      </c>
      <c r="AT134" s="191" t="s">
        <v>456</v>
      </c>
      <c r="AU134" s="191" t="s">
        <v>88</v>
      </c>
      <c r="AY134" s="19" t="s">
        <v>169</v>
      </c>
      <c r="BE134" s="192">
        <f t="shared" si="14"/>
        <v>0</v>
      </c>
      <c r="BF134" s="192">
        <f t="shared" si="15"/>
        <v>0</v>
      </c>
      <c r="BG134" s="192">
        <f t="shared" si="16"/>
        <v>0</v>
      </c>
      <c r="BH134" s="192">
        <f t="shared" si="17"/>
        <v>0</v>
      </c>
      <c r="BI134" s="192">
        <f t="shared" si="18"/>
        <v>0</v>
      </c>
      <c r="BJ134" s="19" t="s">
        <v>88</v>
      </c>
      <c r="BK134" s="192">
        <f t="shared" si="19"/>
        <v>0</v>
      </c>
      <c r="BL134" s="19" t="s">
        <v>176</v>
      </c>
      <c r="BM134" s="191" t="s">
        <v>811</v>
      </c>
    </row>
    <row r="135" spans="1:65" s="2" customFormat="1" ht="14.45" customHeight="1">
      <c r="A135" s="36"/>
      <c r="B135" s="37"/>
      <c r="C135" s="235" t="s">
        <v>361</v>
      </c>
      <c r="D135" s="235" t="s">
        <v>456</v>
      </c>
      <c r="E135" s="236" t="s">
        <v>4295</v>
      </c>
      <c r="F135" s="237" t="s">
        <v>4296</v>
      </c>
      <c r="G135" s="238" t="s">
        <v>174</v>
      </c>
      <c r="H135" s="239">
        <v>1</v>
      </c>
      <c r="I135" s="240"/>
      <c r="J135" s="241">
        <f t="shared" si="10"/>
        <v>0</v>
      </c>
      <c r="K135" s="237" t="s">
        <v>19</v>
      </c>
      <c r="L135" s="242"/>
      <c r="M135" s="243" t="s">
        <v>19</v>
      </c>
      <c r="N135" s="244" t="s">
        <v>44</v>
      </c>
      <c r="O135" s="66"/>
      <c r="P135" s="189">
        <f t="shared" si="11"/>
        <v>0</v>
      </c>
      <c r="Q135" s="189">
        <v>0</v>
      </c>
      <c r="R135" s="189">
        <f t="shared" si="12"/>
        <v>0</v>
      </c>
      <c r="S135" s="189">
        <v>0</v>
      </c>
      <c r="T135" s="190">
        <f t="shared" si="13"/>
        <v>0</v>
      </c>
      <c r="U135" s="36"/>
      <c r="V135" s="36"/>
      <c r="W135" s="36"/>
      <c r="X135" s="36"/>
      <c r="Y135" s="36"/>
      <c r="Z135" s="36"/>
      <c r="AA135" s="36"/>
      <c r="AB135" s="36"/>
      <c r="AC135" s="36"/>
      <c r="AD135" s="36"/>
      <c r="AE135" s="36"/>
      <c r="AR135" s="191" t="s">
        <v>209</v>
      </c>
      <c r="AT135" s="191" t="s">
        <v>456</v>
      </c>
      <c r="AU135" s="191" t="s">
        <v>88</v>
      </c>
      <c r="AY135" s="19" t="s">
        <v>169</v>
      </c>
      <c r="BE135" s="192">
        <f t="shared" si="14"/>
        <v>0</v>
      </c>
      <c r="BF135" s="192">
        <f t="shared" si="15"/>
        <v>0</v>
      </c>
      <c r="BG135" s="192">
        <f t="shared" si="16"/>
        <v>0</v>
      </c>
      <c r="BH135" s="192">
        <f t="shared" si="17"/>
        <v>0</v>
      </c>
      <c r="BI135" s="192">
        <f t="shared" si="18"/>
        <v>0</v>
      </c>
      <c r="BJ135" s="19" t="s">
        <v>88</v>
      </c>
      <c r="BK135" s="192">
        <f t="shared" si="19"/>
        <v>0</v>
      </c>
      <c r="BL135" s="19" t="s">
        <v>176</v>
      </c>
      <c r="BM135" s="191" t="s">
        <v>825</v>
      </c>
    </row>
    <row r="136" spans="1:65" s="2" customFormat="1" ht="14.45" customHeight="1">
      <c r="A136" s="36"/>
      <c r="B136" s="37"/>
      <c r="C136" s="235" t="s">
        <v>366</v>
      </c>
      <c r="D136" s="235" t="s">
        <v>456</v>
      </c>
      <c r="E136" s="236" t="s">
        <v>4297</v>
      </c>
      <c r="F136" s="237" t="s">
        <v>4298</v>
      </c>
      <c r="G136" s="238" t="s">
        <v>174</v>
      </c>
      <c r="H136" s="239">
        <v>29</v>
      </c>
      <c r="I136" s="240"/>
      <c r="J136" s="241">
        <f t="shared" si="10"/>
        <v>0</v>
      </c>
      <c r="K136" s="237" t="s">
        <v>19</v>
      </c>
      <c r="L136" s="242"/>
      <c r="M136" s="243" t="s">
        <v>19</v>
      </c>
      <c r="N136" s="244" t="s">
        <v>44</v>
      </c>
      <c r="O136" s="66"/>
      <c r="P136" s="189">
        <f t="shared" si="11"/>
        <v>0</v>
      </c>
      <c r="Q136" s="189">
        <v>0</v>
      </c>
      <c r="R136" s="189">
        <f t="shared" si="12"/>
        <v>0</v>
      </c>
      <c r="S136" s="189">
        <v>0</v>
      </c>
      <c r="T136" s="190">
        <f t="shared" si="13"/>
        <v>0</v>
      </c>
      <c r="U136" s="36"/>
      <c r="V136" s="36"/>
      <c r="W136" s="36"/>
      <c r="X136" s="36"/>
      <c r="Y136" s="36"/>
      <c r="Z136" s="36"/>
      <c r="AA136" s="36"/>
      <c r="AB136" s="36"/>
      <c r="AC136" s="36"/>
      <c r="AD136" s="36"/>
      <c r="AE136" s="36"/>
      <c r="AR136" s="191" t="s">
        <v>209</v>
      </c>
      <c r="AT136" s="191" t="s">
        <v>456</v>
      </c>
      <c r="AU136" s="191" t="s">
        <v>88</v>
      </c>
      <c r="AY136" s="19" t="s">
        <v>169</v>
      </c>
      <c r="BE136" s="192">
        <f t="shared" si="14"/>
        <v>0</v>
      </c>
      <c r="BF136" s="192">
        <f t="shared" si="15"/>
        <v>0</v>
      </c>
      <c r="BG136" s="192">
        <f t="shared" si="16"/>
        <v>0</v>
      </c>
      <c r="BH136" s="192">
        <f t="shared" si="17"/>
        <v>0</v>
      </c>
      <c r="BI136" s="192">
        <f t="shared" si="18"/>
        <v>0</v>
      </c>
      <c r="BJ136" s="19" t="s">
        <v>88</v>
      </c>
      <c r="BK136" s="192">
        <f t="shared" si="19"/>
        <v>0</v>
      </c>
      <c r="BL136" s="19" t="s">
        <v>176</v>
      </c>
      <c r="BM136" s="191" t="s">
        <v>835</v>
      </c>
    </row>
    <row r="137" spans="1:65" s="2" customFormat="1" ht="14.45" customHeight="1">
      <c r="A137" s="36"/>
      <c r="B137" s="37"/>
      <c r="C137" s="235" t="s">
        <v>625</v>
      </c>
      <c r="D137" s="235" t="s">
        <v>456</v>
      </c>
      <c r="E137" s="236" t="s">
        <v>4299</v>
      </c>
      <c r="F137" s="237" t="s">
        <v>4300</v>
      </c>
      <c r="G137" s="238" t="s">
        <v>174</v>
      </c>
      <c r="H137" s="239">
        <v>12</v>
      </c>
      <c r="I137" s="240"/>
      <c r="J137" s="241">
        <f t="shared" si="10"/>
        <v>0</v>
      </c>
      <c r="K137" s="237" t="s">
        <v>19</v>
      </c>
      <c r="L137" s="242"/>
      <c r="M137" s="243" t="s">
        <v>19</v>
      </c>
      <c r="N137" s="244" t="s">
        <v>44</v>
      </c>
      <c r="O137" s="66"/>
      <c r="P137" s="189">
        <f t="shared" si="11"/>
        <v>0</v>
      </c>
      <c r="Q137" s="189">
        <v>0</v>
      </c>
      <c r="R137" s="189">
        <f t="shared" si="12"/>
        <v>0</v>
      </c>
      <c r="S137" s="189">
        <v>0</v>
      </c>
      <c r="T137" s="190">
        <f t="shared" si="13"/>
        <v>0</v>
      </c>
      <c r="U137" s="36"/>
      <c r="V137" s="36"/>
      <c r="W137" s="36"/>
      <c r="X137" s="36"/>
      <c r="Y137" s="36"/>
      <c r="Z137" s="36"/>
      <c r="AA137" s="36"/>
      <c r="AB137" s="36"/>
      <c r="AC137" s="36"/>
      <c r="AD137" s="36"/>
      <c r="AE137" s="36"/>
      <c r="AR137" s="191" t="s">
        <v>209</v>
      </c>
      <c r="AT137" s="191" t="s">
        <v>456</v>
      </c>
      <c r="AU137" s="191" t="s">
        <v>88</v>
      </c>
      <c r="AY137" s="19" t="s">
        <v>169</v>
      </c>
      <c r="BE137" s="192">
        <f t="shared" si="14"/>
        <v>0</v>
      </c>
      <c r="BF137" s="192">
        <f t="shared" si="15"/>
        <v>0</v>
      </c>
      <c r="BG137" s="192">
        <f t="shared" si="16"/>
        <v>0</v>
      </c>
      <c r="BH137" s="192">
        <f t="shared" si="17"/>
        <v>0</v>
      </c>
      <c r="BI137" s="192">
        <f t="shared" si="18"/>
        <v>0</v>
      </c>
      <c r="BJ137" s="19" t="s">
        <v>88</v>
      </c>
      <c r="BK137" s="192">
        <f t="shared" si="19"/>
        <v>0</v>
      </c>
      <c r="BL137" s="19" t="s">
        <v>176</v>
      </c>
      <c r="BM137" s="191" t="s">
        <v>846</v>
      </c>
    </row>
    <row r="138" spans="1:65" s="2" customFormat="1" ht="24.2" customHeight="1">
      <c r="A138" s="36"/>
      <c r="B138" s="37"/>
      <c r="C138" s="235" t="s">
        <v>630</v>
      </c>
      <c r="D138" s="235" t="s">
        <v>456</v>
      </c>
      <c r="E138" s="236" t="s">
        <v>4301</v>
      </c>
      <c r="F138" s="237" t="s">
        <v>4302</v>
      </c>
      <c r="G138" s="238" t="s">
        <v>174</v>
      </c>
      <c r="H138" s="239">
        <v>47</v>
      </c>
      <c r="I138" s="240"/>
      <c r="J138" s="241">
        <f t="shared" si="10"/>
        <v>0</v>
      </c>
      <c r="K138" s="237" t="s">
        <v>19</v>
      </c>
      <c r="L138" s="242"/>
      <c r="M138" s="243" t="s">
        <v>19</v>
      </c>
      <c r="N138" s="244" t="s">
        <v>44</v>
      </c>
      <c r="O138" s="66"/>
      <c r="P138" s="189">
        <f t="shared" si="11"/>
        <v>0</v>
      </c>
      <c r="Q138" s="189">
        <v>0</v>
      </c>
      <c r="R138" s="189">
        <f t="shared" si="12"/>
        <v>0</v>
      </c>
      <c r="S138" s="189">
        <v>0</v>
      </c>
      <c r="T138" s="190">
        <f t="shared" si="13"/>
        <v>0</v>
      </c>
      <c r="U138" s="36"/>
      <c r="V138" s="36"/>
      <c r="W138" s="36"/>
      <c r="X138" s="36"/>
      <c r="Y138" s="36"/>
      <c r="Z138" s="36"/>
      <c r="AA138" s="36"/>
      <c r="AB138" s="36"/>
      <c r="AC138" s="36"/>
      <c r="AD138" s="36"/>
      <c r="AE138" s="36"/>
      <c r="AR138" s="191" t="s">
        <v>209</v>
      </c>
      <c r="AT138" s="191" t="s">
        <v>456</v>
      </c>
      <c r="AU138" s="191" t="s">
        <v>88</v>
      </c>
      <c r="AY138" s="19" t="s">
        <v>169</v>
      </c>
      <c r="BE138" s="192">
        <f t="shared" si="14"/>
        <v>0</v>
      </c>
      <c r="BF138" s="192">
        <f t="shared" si="15"/>
        <v>0</v>
      </c>
      <c r="BG138" s="192">
        <f t="shared" si="16"/>
        <v>0</v>
      </c>
      <c r="BH138" s="192">
        <f t="shared" si="17"/>
        <v>0</v>
      </c>
      <c r="BI138" s="192">
        <f t="shared" si="18"/>
        <v>0</v>
      </c>
      <c r="BJ138" s="19" t="s">
        <v>88</v>
      </c>
      <c r="BK138" s="192">
        <f t="shared" si="19"/>
        <v>0</v>
      </c>
      <c r="BL138" s="19" t="s">
        <v>176</v>
      </c>
      <c r="BM138" s="191" t="s">
        <v>855</v>
      </c>
    </row>
    <row r="139" spans="1:65" s="2" customFormat="1" ht="24.2" customHeight="1">
      <c r="A139" s="36"/>
      <c r="B139" s="37"/>
      <c r="C139" s="235" t="s">
        <v>635</v>
      </c>
      <c r="D139" s="235" t="s">
        <v>456</v>
      </c>
      <c r="E139" s="236" t="s">
        <v>4303</v>
      </c>
      <c r="F139" s="237" t="s">
        <v>4304</v>
      </c>
      <c r="G139" s="238" t="s">
        <v>174</v>
      </c>
      <c r="H139" s="239">
        <v>24</v>
      </c>
      <c r="I139" s="240"/>
      <c r="J139" s="241">
        <f t="shared" si="10"/>
        <v>0</v>
      </c>
      <c r="K139" s="237" t="s">
        <v>19</v>
      </c>
      <c r="L139" s="242"/>
      <c r="M139" s="243" t="s">
        <v>19</v>
      </c>
      <c r="N139" s="244" t="s">
        <v>44</v>
      </c>
      <c r="O139" s="66"/>
      <c r="P139" s="189">
        <f t="shared" si="11"/>
        <v>0</v>
      </c>
      <c r="Q139" s="189">
        <v>0</v>
      </c>
      <c r="R139" s="189">
        <f t="shared" si="12"/>
        <v>0</v>
      </c>
      <c r="S139" s="189">
        <v>0</v>
      </c>
      <c r="T139" s="190">
        <f t="shared" si="13"/>
        <v>0</v>
      </c>
      <c r="U139" s="36"/>
      <c r="V139" s="36"/>
      <c r="W139" s="36"/>
      <c r="X139" s="36"/>
      <c r="Y139" s="36"/>
      <c r="Z139" s="36"/>
      <c r="AA139" s="36"/>
      <c r="AB139" s="36"/>
      <c r="AC139" s="36"/>
      <c r="AD139" s="36"/>
      <c r="AE139" s="36"/>
      <c r="AR139" s="191" t="s">
        <v>209</v>
      </c>
      <c r="AT139" s="191" t="s">
        <v>456</v>
      </c>
      <c r="AU139" s="191" t="s">
        <v>88</v>
      </c>
      <c r="AY139" s="19" t="s">
        <v>169</v>
      </c>
      <c r="BE139" s="192">
        <f t="shared" si="14"/>
        <v>0</v>
      </c>
      <c r="BF139" s="192">
        <f t="shared" si="15"/>
        <v>0</v>
      </c>
      <c r="BG139" s="192">
        <f t="shared" si="16"/>
        <v>0</v>
      </c>
      <c r="BH139" s="192">
        <f t="shared" si="17"/>
        <v>0</v>
      </c>
      <c r="BI139" s="192">
        <f t="shared" si="18"/>
        <v>0</v>
      </c>
      <c r="BJ139" s="19" t="s">
        <v>88</v>
      </c>
      <c r="BK139" s="192">
        <f t="shared" si="19"/>
        <v>0</v>
      </c>
      <c r="BL139" s="19" t="s">
        <v>176</v>
      </c>
      <c r="BM139" s="191" t="s">
        <v>866</v>
      </c>
    </row>
    <row r="140" spans="1:65" s="2" customFormat="1" ht="14.45" customHeight="1">
      <c r="A140" s="36"/>
      <c r="B140" s="37"/>
      <c r="C140" s="235" t="s">
        <v>642</v>
      </c>
      <c r="D140" s="235" t="s">
        <v>456</v>
      </c>
      <c r="E140" s="236" t="s">
        <v>4305</v>
      </c>
      <c r="F140" s="237" t="s">
        <v>4306</v>
      </c>
      <c r="G140" s="238" t="s">
        <v>174</v>
      </c>
      <c r="H140" s="239">
        <v>5</v>
      </c>
      <c r="I140" s="240"/>
      <c r="J140" s="241">
        <f t="shared" si="10"/>
        <v>0</v>
      </c>
      <c r="K140" s="237" t="s">
        <v>19</v>
      </c>
      <c r="L140" s="242"/>
      <c r="M140" s="243" t="s">
        <v>19</v>
      </c>
      <c r="N140" s="244" t="s">
        <v>44</v>
      </c>
      <c r="O140" s="66"/>
      <c r="P140" s="189">
        <f t="shared" si="11"/>
        <v>0</v>
      </c>
      <c r="Q140" s="189">
        <v>0</v>
      </c>
      <c r="R140" s="189">
        <f t="shared" si="12"/>
        <v>0</v>
      </c>
      <c r="S140" s="189">
        <v>0</v>
      </c>
      <c r="T140" s="190">
        <f t="shared" si="13"/>
        <v>0</v>
      </c>
      <c r="U140" s="36"/>
      <c r="V140" s="36"/>
      <c r="W140" s="36"/>
      <c r="X140" s="36"/>
      <c r="Y140" s="36"/>
      <c r="Z140" s="36"/>
      <c r="AA140" s="36"/>
      <c r="AB140" s="36"/>
      <c r="AC140" s="36"/>
      <c r="AD140" s="36"/>
      <c r="AE140" s="36"/>
      <c r="AR140" s="191" t="s">
        <v>209</v>
      </c>
      <c r="AT140" s="191" t="s">
        <v>456</v>
      </c>
      <c r="AU140" s="191" t="s">
        <v>88</v>
      </c>
      <c r="AY140" s="19" t="s">
        <v>169</v>
      </c>
      <c r="BE140" s="192">
        <f t="shared" si="14"/>
        <v>0</v>
      </c>
      <c r="BF140" s="192">
        <f t="shared" si="15"/>
        <v>0</v>
      </c>
      <c r="BG140" s="192">
        <f t="shared" si="16"/>
        <v>0</v>
      </c>
      <c r="BH140" s="192">
        <f t="shared" si="17"/>
        <v>0</v>
      </c>
      <c r="BI140" s="192">
        <f t="shared" si="18"/>
        <v>0</v>
      </c>
      <c r="BJ140" s="19" t="s">
        <v>88</v>
      </c>
      <c r="BK140" s="192">
        <f t="shared" si="19"/>
        <v>0</v>
      </c>
      <c r="BL140" s="19" t="s">
        <v>176</v>
      </c>
      <c r="BM140" s="191" t="s">
        <v>884</v>
      </c>
    </row>
    <row r="141" spans="1:65" s="2" customFormat="1" ht="24.2" customHeight="1">
      <c r="A141" s="36"/>
      <c r="B141" s="37"/>
      <c r="C141" s="235" t="s">
        <v>648</v>
      </c>
      <c r="D141" s="235" t="s">
        <v>456</v>
      </c>
      <c r="E141" s="236" t="s">
        <v>4307</v>
      </c>
      <c r="F141" s="237" t="s">
        <v>4308</v>
      </c>
      <c r="G141" s="238" t="s">
        <v>174</v>
      </c>
      <c r="H141" s="239">
        <v>5</v>
      </c>
      <c r="I141" s="240"/>
      <c r="J141" s="241">
        <f t="shared" si="10"/>
        <v>0</v>
      </c>
      <c r="K141" s="237" t="s">
        <v>19</v>
      </c>
      <c r="L141" s="242"/>
      <c r="M141" s="243" t="s">
        <v>19</v>
      </c>
      <c r="N141" s="244" t="s">
        <v>44</v>
      </c>
      <c r="O141" s="66"/>
      <c r="P141" s="189">
        <f t="shared" si="11"/>
        <v>0</v>
      </c>
      <c r="Q141" s="189">
        <v>0</v>
      </c>
      <c r="R141" s="189">
        <f t="shared" si="12"/>
        <v>0</v>
      </c>
      <c r="S141" s="189">
        <v>0</v>
      </c>
      <c r="T141" s="190">
        <f t="shared" si="13"/>
        <v>0</v>
      </c>
      <c r="U141" s="36"/>
      <c r="V141" s="36"/>
      <c r="W141" s="36"/>
      <c r="X141" s="36"/>
      <c r="Y141" s="36"/>
      <c r="Z141" s="36"/>
      <c r="AA141" s="36"/>
      <c r="AB141" s="36"/>
      <c r="AC141" s="36"/>
      <c r="AD141" s="36"/>
      <c r="AE141" s="36"/>
      <c r="AR141" s="191" t="s">
        <v>209</v>
      </c>
      <c r="AT141" s="191" t="s">
        <v>456</v>
      </c>
      <c r="AU141" s="191" t="s">
        <v>88</v>
      </c>
      <c r="AY141" s="19" t="s">
        <v>169</v>
      </c>
      <c r="BE141" s="192">
        <f t="shared" si="14"/>
        <v>0</v>
      </c>
      <c r="BF141" s="192">
        <f t="shared" si="15"/>
        <v>0</v>
      </c>
      <c r="BG141" s="192">
        <f t="shared" si="16"/>
        <v>0</v>
      </c>
      <c r="BH141" s="192">
        <f t="shared" si="17"/>
        <v>0</v>
      </c>
      <c r="BI141" s="192">
        <f t="shared" si="18"/>
        <v>0</v>
      </c>
      <c r="BJ141" s="19" t="s">
        <v>88</v>
      </c>
      <c r="BK141" s="192">
        <f t="shared" si="19"/>
        <v>0</v>
      </c>
      <c r="BL141" s="19" t="s">
        <v>176</v>
      </c>
      <c r="BM141" s="191" t="s">
        <v>898</v>
      </c>
    </row>
    <row r="142" spans="1:65" s="2" customFormat="1" ht="14.45" customHeight="1">
      <c r="A142" s="36"/>
      <c r="B142" s="37"/>
      <c r="C142" s="235" t="s">
        <v>652</v>
      </c>
      <c r="D142" s="235" t="s">
        <v>456</v>
      </c>
      <c r="E142" s="236" t="s">
        <v>4309</v>
      </c>
      <c r="F142" s="237" t="s">
        <v>4310</v>
      </c>
      <c r="G142" s="238" t="s">
        <v>174</v>
      </c>
      <c r="H142" s="239">
        <v>33</v>
      </c>
      <c r="I142" s="240"/>
      <c r="J142" s="241">
        <f t="shared" si="10"/>
        <v>0</v>
      </c>
      <c r="K142" s="237" t="s">
        <v>19</v>
      </c>
      <c r="L142" s="242"/>
      <c r="M142" s="243" t="s">
        <v>19</v>
      </c>
      <c r="N142" s="244" t="s">
        <v>44</v>
      </c>
      <c r="O142" s="66"/>
      <c r="P142" s="189">
        <f t="shared" si="11"/>
        <v>0</v>
      </c>
      <c r="Q142" s="189">
        <v>0</v>
      </c>
      <c r="R142" s="189">
        <f t="shared" si="12"/>
        <v>0</v>
      </c>
      <c r="S142" s="189">
        <v>0</v>
      </c>
      <c r="T142" s="190">
        <f t="shared" si="13"/>
        <v>0</v>
      </c>
      <c r="U142" s="36"/>
      <c r="V142" s="36"/>
      <c r="W142" s="36"/>
      <c r="X142" s="36"/>
      <c r="Y142" s="36"/>
      <c r="Z142" s="36"/>
      <c r="AA142" s="36"/>
      <c r="AB142" s="36"/>
      <c r="AC142" s="36"/>
      <c r="AD142" s="36"/>
      <c r="AE142" s="36"/>
      <c r="AR142" s="191" t="s">
        <v>209</v>
      </c>
      <c r="AT142" s="191" t="s">
        <v>456</v>
      </c>
      <c r="AU142" s="191" t="s">
        <v>88</v>
      </c>
      <c r="AY142" s="19" t="s">
        <v>169</v>
      </c>
      <c r="BE142" s="192">
        <f t="shared" si="14"/>
        <v>0</v>
      </c>
      <c r="BF142" s="192">
        <f t="shared" si="15"/>
        <v>0</v>
      </c>
      <c r="BG142" s="192">
        <f t="shared" si="16"/>
        <v>0</v>
      </c>
      <c r="BH142" s="192">
        <f t="shared" si="17"/>
        <v>0</v>
      </c>
      <c r="BI142" s="192">
        <f t="shared" si="18"/>
        <v>0</v>
      </c>
      <c r="BJ142" s="19" t="s">
        <v>88</v>
      </c>
      <c r="BK142" s="192">
        <f t="shared" si="19"/>
        <v>0</v>
      </c>
      <c r="BL142" s="19" t="s">
        <v>176</v>
      </c>
      <c r="BM142" s="191" t="s">
        <v>927</v>
      </c>
    </row>
    <row r="143" spans="1:65" s="2" customFormat="1" ht="24.2" customHeight="1">
      <c r="A143" s="36"/>
      <c r="B143" s="37"/>
      <c r="C143" s="235" t="s">
        <v>657</v>
      </c>
      <c r="D143" s="235" t="s">
        <v>456</v>
      </c>
      <c r="E143" s="236" t="s">
        <v>4311</v>
      </c>
      <c r="F143" s="237" t="s">
        <v>4312</v>
      </c>
      <c r="G143" s="238" t="s">
        <v>174</v>
      </c>
      <c r="H143" s="239">
        <v>96</v>
      </c>
      <c r="I143" s="240"/>
      <c r="J143" s="241">
        <f t="shared" si="10"/>
        <v>0</v>
      </c>
      <c r="K143" s="237" t="s">
        <v>19</v>
      </c>
      <c r="L143" s="242"/>
      <c r="M143" s="243" t="s">
        <v>19</v>
      </c>
      <c r="N143" s="244" t="s">
        <v>44</v>
      </c>
      <c r="O143" s="66"/>
      <c r="P143" s="189">
        <f t="shared" si="11"/>
        <v>0</v>
      </c>
      <c r="Q143" s="189">
        <v>0</v>
      </c>
      <c r="R143" s="189">
        <f t="shared" si="12"/>
        <v>0</v>
      </c>
      <c r="S143" s="189">
        <v>0</v>
      </c>
      <c r="T143" s="190">
        <f t="shared" si="13"/>
        <v>0</v>
      </c>
      <c r="U143" s="36"/>
      <c r="V143" s="36"/>
      <c r="W143" s="36"/>
      <c r="X143" s="36"/>
      <c r="Y143" s="36"/>
      <c r="Z143" s="36"/>
      <c r="AA143" s="36"/>
      <c r="AB143" s="36"/>
      <c r="AC143" s="36"/>
      <c r="AD143" s="36"/>
      <c r="AE143" s="36"/>
      <c r="AR143" s="191" t="s">
        <v>209</v>
      </c>
      <c r="AT143" s="191" t="s">
        <v>456</v>
      </c>
      <c r="AU143" s="191" t="s">
        <v>88</v>
      </c>
      <c r="AY143" s="19" t="s">
        <v>169</v>
      </c>
      <c r="BE143" s="192">
        <f t="shared" si="14"/>
        <v>0</v>
      </c>
      <c r="BF143" s="192">
        <f t="shared" si="15"/>
        <v>0</v>
      </c>
      <c r="BG143" s="192">
        <f t="shared" si="16"/>
        <v>0</v>
      </c>
      <c r="BH143" s="192">
        <f t="shared" si="17"/>
        <v>0</v>
      </c>
      <c r="BI143" s="192">
        <f t="shared" si="18"/>
        <v>0</v>
      </c>
      <c r="BJ143" s="19" t="s">
        <v>88</v>
      </c>
      <c r="BK143" s="192">
        <f t="shared" si="19"/>
        <v>0</v>
      </c>
      <c r="BL143" s="19" t="s">
        <v>176</v>
      </c>
      <c r="BM143" s="191" t="s">
        <v>939</v>
      </c>
    </row>
    <row r="144" spans="1:65" s="2" customFormat="1" ht="24.2" customHeight="1">
      <c r="A144" s="36"/>
      <c r="B144" s="37"/>
      <c r="C144" s="235" t="s">
        <v>663</v>
      </c>
      <c r="D144" s="235" t="s">
        <v>456</v>
      </c>
      <c r="E144" s="236" t="s">
        <v>4313</v>
      </c>
      <c r="F144" s="237" t="s">
        <v>4314</v>
      </c>
      <c r="G144" s="238" t="s">
        <v>174</v>
      </c>
      <c r="H144" s="239">
        <v>15</v>
      </c>
      <c r="I144" s="240"/>
      <c r="J144" s="241">
        <f t="shared" si="10"/>
        <v>0</v>
      </c>
      <c r="K144" s="237" t="s">
        <v>19</v>
      </c>
      <c r="L144" s="242"/>
      <c r="M144" s="243" t="s">
        <v>19</v>
      </c>
      <c r="N144" s="244" t="s">
        <v>44</v>
      </c>
      <c r="O144" s="66"/>
      <c r="P144" s="189">
        <f t="shared" si="11"/>
        <v>0</v>
      </c>
      <c r="Q144" s="189">
        <v>0</v>
      </c>
      <c r="R144" s="189">
        <f t="shared" si="12"/>
        <v>0</v>
      </c>
      <c r="S144" s="189">
        <v>0</v>
      </c>
      <c r="T144" s="190">
        <f t="shared" si="13"/>
        <v>0</v>
      </c>
      <c r="U144" s="36"/>
      <c r="V144" s="36"/>
      <c r="W144" s="36"/>
      <c r="X144" s="36"/>
      <c r="Y144" s="36"/>
      <c r="Z144" s="36"/>
      <c r="AA144" s="36"/>
      <c r="AB144" s="36"/>
      <c r="AC144" s="36"/>
      <c r="AD144" s="36"/>
      <c r="AE144" s="36"/>
      <c r="AR144" s="191" t="s">
        <v>209</v>
      </c>
      <c r="AT144" s="191" t="s">
        <v>456</v>
      </c>
      <c r="AU144" s="191" t="s">
        <v>88</v>
      </c>
      <c r="AY144" s="19" t="s">
        <v>169</v>
      </c>
      <c r="BE144" s="192">
        <f t="shared" si="14"/>
        <v>0</v>
      </c>
      <c r="BF144" s="192">
        <f t="shared" si="15"/>
        <v>0</v>
      </c>
      <c r="BG144" s="192">
        <f t="shared" si="16"/>
        <v>0</v>
      </c>
      <c r="BH144" s="192">
        <f t="shared" si="17"/>
        <v>0</v>
      </c>
      <c r="BI144" s="192">
        <f t="shared" si="18"/>
        <v>0</v>
      </c>
      <c r="BJ144" s="19" t="s">
        <v>88</v>
      </c>
      <c r="BK144" s="192">
        <f t="shared" si="19"/>
        <v>0</v>
      </c>
      <c r="BL144" s="19" t="s">
        <v>176</v>
      </c>
      <c r="BM144" s="191" t="s">
        <v>948</v>
      </c>
    </row>
    <row r="145" spans="1:65" s="2" customFormat="1" ht="14.45" customHeight="1">
      <c r="A145" s="36"/>
      <c r="B145" s="37"/>
      <c r="C145" s="235" t="s">
        <v>670</v>
      </c>
      <c r="D145" s="235" t="s">
        <v>456</v>
      </c>
      <c r="E145" s="236" t="s">
        <v>4315</v>
      </c>
      <c r="F145" s="237" t="s">
        <v>4316</v>
      </c>
      <c r="G145" s="238" t="s">
        <v>174</v>
      </c>
      <c r="H145" s="239">
        <v>15</v>
      </c>
      <c r="I145" s="240"/>
      <c r="J145" s="241">
        <f t="shared" si="10"/>
        <v>0</v>
      </c>
      <c r="K145" s="237" t="s">
        <v>19</v>
      </c>
      <c r="L145" s="242"/>
      <c r="M145" s="243" t="s">
        <v>19</v>
      </c>
      <c r="N145" s="244" t="s">
        <v>44</v>
      </c>
      <c r="O145" s="66"/>
      <c r="P145" s="189">
        <f t="shared" si="11"/>
        <v>0</v>
      </c>
      <c r="Q145" s="189">
        <v>0</v>
      </c>
      <c r="R145" s="189">
        <f t="shared" si="12"/>
        <v>0</v>
      </c>
      <c r="S145" s="189">
        <v>0</v>
      </c>
      <c r="T145" s="190">
        <f t="shared" si="13"/>
        <v>0</v>
      </c>
      <c r="U145" s="36"/>
      <c r="V145" s="36"/>
      <c r="W145" s="36"/>
      <c r="X145" s="36"/>
      <c r="Y145" s="36"/>
      <c r="Z145" s="36"/>
      <c r="AA145" s="36"/>
      <c r="AB145" s="36"/>
      <c r="AC145" s="36"/>
      <c r="AD145" s="36"/>
      <c r="AE145" s="36"/>
      <c r="AR145" s="191" t="s">
        <v>209</v>
      </c>
      <c r="AT145" s="191" t="s">
        <v>456</v>
      </c>
      <c r="AU145" s="191" t="s">
        <v>88</v>
      </c>
      <c r="AY145" s="19" t="s">
        <v>169</v>
      </c>
      <c r="BE145" s="192">
        <f t="shared" si="14"/>
        <v>0</v>
      </c>
      <c r="BF145" s="192">
        <f t="shared" si="15"/>
        <v>0</v>
      </c>
      <c r="BG145" s="192">
        <f t="shared" si="16"/>
        <v>0</v>
      </c>
      <c r="BH145" s="192">
        <f t="shared" si="17"/>
        <v>0</v>
      </c>
      <c r="BI145" s="192">
        <f t="shared" si="18"/>
        <v>0</v>
      </c>
      <c r="BJ145" s="19" t="s">
        <v>88</v>
      </c>
      <c r="BK145" s="192">
        <f t="shared" si="19"/>
        <v>0</v>
      </c>
      <c r="BL145" s="19" t="s">
        <v>176</v>
      </c>
      <c r="BM145" s="191" t="s">
        <v>959</v>
      </c>
    </row>
    <row r="146" spans="1:65" s="2" customFormat="1" ht="24.2" customHeight="1">
      <c r="A146" s="36"/>
      <c r="B146" s="37"/>
      <c r="C146" s="235" t="s">
        <v>675</v>
      </c>
      <c r="D146" s="235" t="s">
        <v>456</v>
      </c>
      <c r="E146" s="236" t="s">
        <v>4317</v>
      </c>
      <c r="F146" s="237" t="s">
        <v>4318</v>
      </c>
      <c r="G146" s="238" t="s">
        <v>174</v>
      </c>
      <c r="H146" s="239">
        <v>5</v>
      </c>
      <c r="I146" s="240"/>
      <c r="J146" s="241">
        <f t="shared" si="10"/>
        <v>0</v>
      </c>
      <c r="K146" s="237" t="s">
        <v>19</v>
      </c>
      <c r="L146" s="242"/>
      <c r="M146" s="243" t="s">
        <v>19</v>
      </c>
      <c r="N146" s="244" t="s">
        <v>44</v>
      </c>
      <c r="O146" s="66"/>
      <c r="P146" s="189">
        <f t="shared" si="11"/>
        <v>0</v>
      </c>
      <c r="Q146" s="189">
        <v>0</v>
      </c>
      <c r="R146" s="189">
        <f t="shared" si="12"/>
        <v>0</v>
      </c>
      <c r="S146" s="189">
        <v>0</v>
      </c>
      <c r="T146" s="190">
        <f t="shared" si="13"/>
        <v>0</v>
      </c>
      <c r="U146" s="36"/>
      <c r="V146" s="36"/>
      <c r="W146" s="36"/>
      <c r="X146" s="36"/>
      <c r="Y146" s="36"/>
      <c r="Z146" s="36"/>
      <c r="AA146" s="36"/>
      <c r="AB146" s="36"/>
      <c r="AC146" s="36"/>
      <c r="AD146" s="36"/>
      <c r="AE146" s="36"/>
      <c r="AR146" s="191" t="s">
        <v>209</v>
      </c>
      <c r="AT146" s="191" t="s">
        <v>456</v>
      </c>
      <c r="AU146" s="191" t="s">
        <v>88</v>
      </c>
      <c r="AY146" s="19" t="s">
        <v>169</v>
      </c>
      <c r="BE146" s="192">
        <f t="shared" si="14"/>
        <v>0</v>
      </c>
      <c r="BF146" s="192">
        <f t="shared" si="15"/>
        <v>0</v>
      </c>
      <c r="BG146" s="192">
        <f t="shared" si="16"/>
        <v>0</v>
      </c>
      <c r="BH146" s="192">
        <f t="shared" si="17"/>
        <v>0</v>
      </c>
      <c r="BI146" s="192">
        <f t="shared" si="18"/>
        <v>0</v>
      </c>
      <c r="BJ146" s="19" t="s">
        <v>88</v>
      </c>
      <c r="BK146" s="192">
        <f t="shared" si="19"/>
        <v>0</v>
      </c>
      <c r="BL146" s="19" t="s">
        <v>176</v>
      </c>
      <c r="BM146" s="191" t="s">
        <v>971</v>
      </c>
    </row>
    <row r="147" spans="1:65" s="2" customFormat="1" ht="14.45" customHeight="1">
      <c r="A147" s="36"/>
      <c r="B147" s="37"/>
      <c r="C147" s="235" t="s">
        <v>682</v>
      </c>
      <c r="D147" s="235" t="s">
        <v>456</v>
      </c>
      <c r="E147" s="236" t="s">
        <v>4319</v>
      </c>
      <c r="F147" s="237" t="s">
        <v>4320</v>
      </c>
      <c r="G147" s="238" t="s">
        <v>174</v>
      </c>
      <c r="H147" s="239">
        <v>16</v>
      </c>
      <c r="I147" s="240"/>
      <c r="J147" s="241">
        <f t="shared" si="10"/>
        <v>0</v>
      </c>
      <c r="K147" s="237" t="s">
        <v>19</v>
      </c>
      <c r="L147" s="242"/>
      <c r="M147" s="243" t="s">
        <v>19</v>
      </c>
      <c r="N147" s="244" t="s">
        <v>44</v>
      </c>
      <c r="O147" s="66"/>
      <c r="P147" s="189">
        <f t="shared" si="11"/>
        <v>0</v>
      </c>
      <c r="Q147" s="189">
        <v>0</v>
      </c>
      <c r="R147" s="189">
        <f t="shared" si="12"/>
        <v>0</v>
      </c>
      <c r="S147" s="189">
        <v>0</v>
      </c>
      <c r="T147" s="190">
        <f t="shared" si="13"/>
        <v>0</v>
      </c>
      <c r="U147" s="36"/>
      <c r="V147" s="36"/>
      <c r="W147" s="36"/>
      <c r="X147" s="36"/>
      <c r="Y147" s="36"/>
      <c r="Z147" s="36"/>
      <c r="AA147" s="36"/>
      <c r="AB147" s="36"/>
      <c r="AC147" s="36"/>
      <c r="AD147" s="36"/>
      <c r="AE147" s="36"/>
      <c r="AR147" s="191" t="s">
        <v>209</v>
      </c>
      <c r="AT147" s="191" t="s">
        <v>456</v>
      </c>
      <c r="AU147" s="191" t="s">
        <v>88</v>
      </c>
      <c r="AY147" s="19" t="s">
        <v>169</v>
      </c>
      <c r="BE147" s="192">
        <f t="shared" si="14"/>
        <v>0</v>
      </c>
      <c r="BF147" s="192">
        <f t="shared" si="15"/>
        <v>0</v>
      </c>
      <c r="BG147" s="192">
        <f t="shared" si="16"/>
        <v>0</v>
      </c>
      <c r="BH147" s="192">
        <f t="shared" si="17"/>
        <v>0</v>
      </c>
      <c r="BI147" s="192">
        <f t="shared" si="18"/>
        <v>0</v>
      </c>
      <c r="BJ147" s="19" t="s">
        <v>88</v>
      </c>
      <c r="BK147" s="192">
        <f t="shared" si="19"/>
        <v>0</v>
      </c>
      <c r="BL147" s="19" t="s">
        <v>176</v>
      </c>
      <c r="BM147" s="191" t="s">
        <v>980</v>
      </c>
    </row>
    <row r="148" spans="1:65" s="2" customFormat="1" ht="14.45" customHeight="1">
      <c r="A148" s="36"/>
      <c r="B148" s="37"/>
      <c r="C148" s="235" t="s">
        <v>687</v>
      </c>
      <c r="D148" s="235" t="s">
        <v>456</v>
      </c>
      <c r="E148" s="236" t="s">
        <v>4321</v>
      </c>
      <c r="F148" s="237" t="s">
        <v>4322</v>
      </c>
      <c r="G148" s="238" t="s">
        <v>174</v>
      </c>
      <c r="H148" s="239">
        <v>3</v>
      </c>
      <c r="I148" s="240"/>
      <c r="J148" s="241">
        <f t="shared" si="10"/>
        <v>0</v>
      </c>
      <c r="K148" s="237" t="s">
        <v>19</v>
      </c>
      <c r="L148" s="242"/>
      <c r="M148" s="243" t="s">
        <v>19</v>
      </c>
      <c r="N148" s="244" t="s">
        <v>44</v>
      </c>
      <c r="O148" s="66"/>
      <c r="P148" s="189">
        <f t="shared" si="11"/>
        <v>0</v>
      </c>
      <c r="Q148" s="189">
        <v>0</v>
      </c>
      <c r="R148" s="189">
        <f t="shared" si="12"/>
        <v>0</v>
      </c>
      <c r="S148" s="189">
        <v>0</v>
      </c>
      <c r="T148" s="190">
        <f t="shared" si="13"/>
        <v>0</v>
      </c>
      <c r="U148" s="36"/>
      <c r="V148" s="36"/>
      <c r="W148" s="36"/>
      <c r="X148" s="36"/>
      <c r="Y148" s="36"/>
      <c r="Z148" s="36"/>
      <c r="AA148" s="36"/>
      <c r="AB148" s="36"/>
      <c r="AC148" s="36"/>
      <c r="AD148" s="36"/>
      <c r="AE148" s="36"/>
      <c r="AR148" s="191" t="s">
        <v>209</v>
      </c>
      <c r="AT148" s="191" t="s">
        <v>456</v>
      </c>
      <c r="AU148" s="191" t="s">
        <v>88</v>
      </c>
      <c r="AY148" s="19" t="s">
        <v>169</v>
      </c>
      <c r="BE148" s="192">
        <f t="shared" si="14"/>
        <v>0</v>
      </c>
      <c r="BF148" s="192">
        <f t="shared" si="15"/>
        <v>0</v>
      </c>
      <c r="BG148" s="192">
        <f t="shared" si="16"/>
        <v>0</v>
      </c>
      <c r="BH148" s="192">
        <f t="shared" si="17"/>
        <v>0</v>
      </c>
      <c r="BI148" s="192">
        <f t="shared" si="18"/>
        <v>0</v>
      </c>
      <c r="BJ148" s="19" t="s">
        <v>88</v>
      </c>
      <c r="BK148" s="192">
        <f t="shared" si="19"/>
        <v>0</v>
      </c>
      <c r="BL148" s="19" t="s">
        <v>176</v>
      </c>
      <c r="BM148" s="191" t="s">
        <v>990</v>
      </c>
    </row>
    <row r="149" spans="1:65" s="2" customFormat="1" ht="14.45" customHeight="1">
      <c r="A149" s="36"/>
      <c r="B149" s="37"/>
      <c r="C149" s="235" t="s">
        <v>691</v>
      </c>
      <c r="D149" s="235" t="s">
        <v>456</v>
      </c>
      <c r="E149" s="236" t="s">
        <v>4323</v>
      </c>
      <c r="F149" s="237" t="s">
        <v>4324</v>
      </c>
      <c r="G149" s="238" t="s">
        <v>174</v>
      </c>
      <c r="H149" s="239">
        <v>18</v>
      </c>
      <c r="I149" s="240"/>
      <c r="J149" s="241">
        <f t="shared" si="10"/>
        <v>0</v>
      </c>
      <c r="K149" s="237" t="s">
        <v>19</v>
      </c>
      <c r="L149" s="242"/>
      <c r="M149" s="243" t="s">
        <v>19</v>
      </c>
      <c r="N149" s="244" t="s">
        <v>44</v>
      </c>
      <c r="O149" s="66"/>
      <c r="P149" s="189">
        <f t="shared" si="11"/>
        <v>0</v>
      </c>
      <c r="Q149" s="189">
        <v>0</v>
      </c>
      <c r="R149" s="189">
        <f t="shared" si="12"/>
        <v>0</v>
      </c>
      <c r="S149" s="189">
        <v>0</v>
      </c>
      <c r="T149" s="190">
        <f t="shared" si="13"/>
        <v>0</v>
      </c>
      <c r="U149" s="36"/>
      <c r="V149" s="36"/>
      <c r="W149" s="36"/>
      <c r="X149" s="36"/>
      <c r="Y149" s="36"/>
      <c r="Z149" s="36"/>
      <c r="AA149" s="36"/>
      <c r="AB149" s="36"/>
      <c r="AC149" s="36"/>
      <c r="AD149" s="36"/>
      <c r="AE149" s="36"/>
      <c r="AR149" s="191" t="s">
        <v>209</v>
      </c>
      <c r="AT149" s="191" t="s">
        <v>456</v>
      </c>
      <c r="AU149" s="191" t="s">
        <v>88</v>
      </c>
      <c r="AY149" s="19" t="s">
        <v>169</v>
      </c>
      <c r="BE149" s="192">
        <f t="shared" si="14"/>
        <v>0</v>
      </c>
      <c r="BF149" s="192">
        <f t="shared" si="15"/>
        <v>0</v>
      </c>
      <c r="BG149" s="192">
        <f t="shared" si="16"/>
        <v>0</v>
      </c>
      <c r="BH149" s="192">
        <f t="shared" si="17"/>
        <v>0</v>
      </c>
      <c r="BI149" s="192">
        <f t="shared" si="18"/>
        <v>0</v>
      </c>
      <c r="BJ149" s="19" t="s">
        <v>88</v>
      </c>
      <c r="BK149" s="192">
        <f t="shared" si="19"/>
        <v>0</v>
      </c>
      <c r="BL149" s="19" t="s">
        <v>176</v>
      </c>
      <c r="BM149" s="191" t="s">
        <v>1007</v>
      </c>
    </row>
    <row r="150" spans="1:65" s="2" customFormat="1" ht="14.45" customHeight="1">
      <c r="A150" s="36"/>
      <c r="B150" s="37"/>
      <c r="C150" s="235" t="s">
        <v>695</v>
      </c>
      <c r="D150" s="235" t="s">
        <v>456</v>
      </c>
      <c r="E150" s="236" t="s">
        <v>4325</v>
      </c>
      <c r="F150" s="237" t="s">
        <v>4326</v>
      </c>
      <c r="G150" s="238" t="s">
        <v>174</v>
      </c>
      <c r="H150" s="239">
        <v>9</v>
      </c>
      <c r="I150" s="240"/>
      <c r="J150" s="241">
        <f t="shared" si="10"/>
        <v>0</v>
      </c>
      <c r="K150" s="237" t="s">
        <v>19</v>
      </c>
      <c r="L150" s="242"/>
      <c r="M150" s="243" t="s">
        <v>19</v>
      </c>
      <c r="N150" s="244" t="s">
        <v>44</v>
      </c>
      <c r="O150" s="66"/>
      <c r="P150" s="189">
        <f t="shared" si="11"/>
        <v>0</v>
      </c>
      <c r="Q150" s="189">
        <v>0</v>
      </c>
      <c r="R150" s="189">
        <f t="shared" si="12"/>
        <v>0</v>
      </c>
      <c r="S150" s="189">
        <v>0</v>
      </c>
      <c r="T150" s="190">
        <f t="shared" si="13"/>
        <v>0</v>
      </c>
      <c r="U150" s="36"/>
      <c r="V150" s="36"/>
      <c r="W150" s="36"/>
      <c r="X150" s="36"/>
      <c r="Y150" s="36"/>
      <c r="Z150" s="36"/>
      <c r="AA150" s="36"/>
      <c r="AB150" s="36"/>
      <c r="AC150" s="36"/>
      <c r="AD150" s="36"/>
      <c r="AE150" s="36"/>
      <c r="AR150" s="191" t="s">
        <v>209</v>
      </c>
      <c r="AT150" s="191" t="s">
        <v>456</v>
      </c>
      <c r="AU150" s="191" t="s">
        <v>88</v>
      </c>
      <c r="AY150" s="19" t="s">
        <v>169</v>
      </c>
      <c r="BE150" s="192">
        <f t="shared" si="14"/>
        <v>0</v>
      </c>
      <c r="BF150" s="192">
        <f t="shared" si="15"/>
        <v>0</v>
      </c>
      <c r="BG150" s="192">
        <f t="shared" si="16"/>
        <v>0</v>
      </c>
      <c r="BH150" s="192">
        <f t="shared" si="17"/>
        <v>0</v>
      </c>
      <c r="BI150" s="192">
        <f t="shared" si="18"/>
        <v>0</v>
      </c>
      <c r="BJ150" s="19" t="s">
        <v>88</v>
      </c>
      <c r="BK150" s="192">
        <f t="shared" si="19"/>
        <v>0</v>
      </c>
      <c r="BL150" s="19" t="s">
        <v>176</v>
      </c>
      <c r="BM150" s="191" t="s">
        <v>1017</v>
      </c>
    </row>
    <row r="151" spans="1:65" s="12" customFormat="1" ht="22.9" customHeight="1">
      <c r="B151" s="164"/>
      <c r="C151" s="165"/>
      <c r="D151" s="166" t="s">
        <v>71</v>
      </c>
      <c r="E151" s="178" t="s">
        <v>4327</v>
      </c>
      <c r="F151" s="178" t="s">
        <v>4328</v>
      </c>
      <c r="G151" s="165"/>
      <c r="H151" s="165"/>
      <c r="I151" s="168"/>
      <c r="J151" s="179">
        <f>BK151</f>
        <v>0</v>
      </c>
      <c r="K151" s="165"/>
      <c r="L151" s="170"/>
      <c r="M151" s="171"/>
      <c r="N151" s="172"/>
      <c r="O151" s="172"/>
      <c r="P151" s="173">
        <f>SUM(P152:P167)</f>
        <v>0</v>
      </c>
      <c r="Q151" s="172"/>
      <c r="R151" s="173">
        <f>SUM(R152:R167)</f>
        <v>0</v>
      </c>
      <c r="S151" s="172"/>
      <c r="T151" s="174">
        <f>SUM(T152:T167)</f>
        <v>0</v>
      </c>
      <c r="AR151" s="175" t="s">
        <v>80</v>
      </c>
      <c r="AT151" s="176" t="s">
        <v>71</v>
      </c>
      <c r="AU151" s="176" t="s">
        <v>80</v>
      </c>
      <c r="AY151" s="175" t="s">
        <v>169</v>
      </c>
      <c r="BK151" s="177">
        <f>SUM(BK152:BK167)</f>
        <v>0</v>
      </c>
    </row>
    <row r="152" spans="1:65" s="2" customFormat="1" ht="14.45" customHeight="1">
      <c r="A152" s="36"/>
      <c r="B152" s="37"/>
      <c r="C152" s="180" t="s">
        <v>699</v>
      </c>
      <c r="D152" s="180" t="s">
        <v>171</v>
      </c>
      <c r="E152" s="181" t="s">
        <v>4329</v>
      </c>
      <c r="F152" s="182" t="s">
        <v>4330</v>
      </c>
      <c r="G152" s="183" t="s">
        <v>185</v>
      </c>
      <c r="H152" s="184">
        <v>2090</v>
      </c>
      <c r="I152" s="185"/>
      <c r="J152" s="186">
        <f t="shared" ref="J152:J161" si="20">ROUND(I152*H152,2)</f>
        <v>0</v>
      </c>
      <c r="K152" s="182" t="s">
        <v>19</v>
      </c>
      <c r="L152" s="41"/>
      <c r="M152" s="187" t="s">
        <v>19</v>
      </c>
      <c r="N152" s="188" t="s">
        <v>44</v>
      </c>
      <c r="O152" s="66"/>
      <c r="P152" s="189">
        <f t="shared" ref="P152:P161" si="21">O152*H152</f>
        <v>0</v>
      </c>
      <c r="Q152" s="189">
        <v>0</v>
      </c>
      <c r="R152" s="189">
        <f t="shared" ref="R152:R161" si="22">Q152*H152</f>
        <v>0</v>
      </c>
      <c r="S152" s="189">
        <v>0</v>
      </c>
      <c r="T152" s="190">
        <f t="shared" ref="T152:T161" si="23">S152*H152</f>
        <v>0</v>
      </c>
      <c r="U152" s="36"/>
      <c r="V152" s="36"/>
      <c r="W152" s="36"/>
      <c r="X152" s="36"/>
      <c r="Y152" s="36"/>
      <c r="Z152" s="36"/>
      <c r="AA152" s="36"/>
      <c r="AB152" s="36"/>
      <c r="AC152" s="36"/>
      <c r="AD152" s="36"/>
      <c r="AE152" s="36"/>
      <c r="AR152" s="191" t="s">
        <v>176</v>
      </c>
      <c r="AT152" s="191" t="s">
        <v>171</v>
      </c>
      <c r="AU152" s="191" t="s">
        <v>88</v>
      </c>
      <c r="AY152" s="19" t="s">
        <v>169</v>
      </c>
      <c r="BE152" s="192">
        <f t="shared" ref="BE152:BE161" si="24">IF(N152="základní",J152,0)</f>
        <v>0</v>
      </c>
      <c r="BF152" s="192">
        <f t="shared" ref="BF152:BF161" si="25">IF(N152="snížená",J152,0)</f>
        <v>0</v>
      </c>
      <c r="BG152" s="192">
        <f t="shared" ref="BG152:BG161" si="26">IF(N152="zákl. přenesená",J152,0)</f>
        <v>0</v>
      </c>
      <c r="BH152" s="192">
        <f t="shared" ref="BH152:BH161" si="27">IF(N152="sníž. přenesená",J152,0)</f>
        <v>0</v>
      </c>
      <c r="BI152" s="192">
        <f t="shared" ref="BI152:BI161" si="28">IF(N152="nulová",J152,0)</f>
        <v>0</v>
      </c>
      <c r="BJ152" s="19" t="s">
        <v>88</v>
      </c>
      <c r="BK152" s="192">
        <f t="shared" ref="BK152:BK161" si="29">ROUND(I152*H152,2)</f>
        <v>0</v>
      </c>
      <c r="BL152" s="19" t="s">
        <v>176</v>
      </c>
      <c r="BM152" s="191" t="s">
        <v>1027</v>
      </c>
    </row>
    <row r="153" spans="1:65" s="2" customFormat="1" ht="14.45" customHeight="1">
      <c r="A153" s="36"/>
      <c r="B153" s="37"/>
      <c r="C153" s="180" t="s">
        <v>704</v>
      </c>
      <c r="D153" s="180" t="s">
        <v>171</v>
      </c>
      <c r="E153" s="181" t="s">
        <v>4331</v>
      </c>
      <c r="F153" s="182" t="s">
        <v>4332</v>
      </c>
      <c r="G153" s="183" t="s">
        <v>185</v>
      </c>
      <c r="H153" s="184">
        <v>1160</v>
      </c>
      <c r="I153" s="185"/>
      <c r="J153" s="186">
        <f t="shared" si="20"/>
        <v>0</v>
      </c>
      <c r="K153" s="182" t="s">
        <v>19</v>
      </c>
      <c r="L153" s="41"/>
      <c r="M153" s="187" t="s">
        <v>19</v>
      </c>
      <c r="N153" s="188" t="s">
        <v>44</v>
      </c>
      <c r="O153" s="66"/>
      <c r="P153" s="189">
        <f t="shared" si="21"/>
        <v>0</v>
      </c>
      <c r="Q153" s="189">
        <v>0</v>
      </c>
      <c r="R153" s="189">
        <f t="shared" si="22"/>
        <v>0</v>
      </c>
      <c r="S153" s="189">
        <v>0</v>
      </c>
      <c r="T153" s="190">
        <f t="shared" si="23"/>
        <v>0</v>
      </c>
      <c r="U153" s="36"/>
      <c r="V153" s="36"/>
      <c r="W153" s="36"/>
      <c r="X153" s="36"/>
      <c r="Y153" s="36"/>
      <c r="Z153" s="36"/>
      <c r="AA153" s="36"/>
      <c r="AB153" s="36"/>
      <c r="AC153" s="36"/>
      <c r="AD153" s="36"/>
      <c r="AE153" s="36"/>
      <c r="AR153" s="191" t="s">
        <v>176</v>
      </c>
      <c r="AT153" s="191" t="s">
        <v>171</v>
      </c>
      <c r="AU153" s="191" t="s">
        <v>88</v>
      </c>
      <c r="AY153" s="19" t="s">
        <v>169</v>
      </c>
      <c r="BE153" s="192">
        <f t="shared" si="24"/>
        <v>0</v>
      </c>
      <c r="BF153" s="192">
        <f t="shared" si="25"/>
        <v>0</v>
      </c>
      <c r="BG153" s="192">
        <f t="shared" si="26"/>
        <v>0</v>
      </c>
      <c r="BH153" s="192">
        <f t="shared" si="27"/>
        <v>0</v>
      </c>
      <c r="BI153" s="192">
        <f t="shared" si="28"/>
        <v>0</v>
      </c>
      <c r="BJ153" s="19" t="s">
        <v>88</v>
      </c>
      <c r="BK153" s="192">
        <f t="shared" si="29"/>
        <v>0</v>
      </c>
      <c r="BL153" s="19" t="s">
        <v>176</v>
      </c>
      <c r="BM153" s="191" t="s">
        <v>1035</v>
      </c>
    </row>
    <row r="154" spans="1:65" s="2" customFormat="1" ht="14.45" customHeight="1">
      <c r="A154" s="36"/>
      <c r="B154" s="37"/>
      <c r="C154" s="180" t="s">
        <v>708</v>
      </c>
      <c r="D154" s="180" t="s">
        <v>171</v>
      </c>
      <c r="E154" s="181" t="s">
        <v>4333</v>
      </c>
      <c r="F154" s="182" t="s">
        <v>4334</v>
      </c>
      <c r="G154" s="183" t="s">
        <v>185</v>
      </c>
      <c r="H154" s="184">
        <v>930</v>
      </c>
      <c r="I154" s="185"/>
      <c r="J154" s="186">
        <f t="shared" si="20"/>
        <v>0</v>
      </c>
      <c r="K154" s="182" t="s">
        <v>19</v>
      </c>
      <c r="L154" s="41"/>
      <c r="M154" s="187" t="s">
        <v>19</v>
      </c>
      <c r="N154" s="188" t="s">
        <v>44</v>
      </c>
      <c r="O154" s="66"/>
      <c r="P154" s="189">
        <f t="shared" si="21"/>
        <v>0</v>
      </c>
      <c r="Q154" s="189">
        <v>0</v>
      </c>
      <c r="R154" s="189">
        <f t="shared" si="22"/>
        <v>0</v>
      </c>
      <c r="S154" s="189">
        <v>0</v>
      </c>
      <c r="T154" s="190">
        <f t="shared" si="23"/>
        <v>0</v>
      </c>
      <c r="U154" s="36"/>
      <c r="V154" s="36"/>
      <c r="W154" s="36"/>
      <c r="X154" s="36"/>
      <c r="Y154" s="36"/>
      <c r="Z154" s="36"/>
      <c r="AA154" s="36"/>
      <c r="AB154" s="36"/>
      <c r="AC154" s="36"/>
      <c r="AD154" s="36"/>
      <c r="AE154" s="36"/>
      <c r="AR154" s="191" t="s">
        <v>176</v>
      </c>
      <c r="AT154" s="191" t="s">
        <v>171</v>
      </c>
      <c r="AU154" s="191" t="s">
        <v>88</v>
      </c>
      <c r="AY154" s="19" t="s">
        <v>169</v>
      </c>
      <c r="BE154" s="192">
        <f t="shared" si="24"/>
        <v>0</v>
      </c>
      <c r="BF154" s="192">
        <f t="shared" si="25"/>
        <v>0</v>
      </c>
      <c r="BG154" s="192">
        <f t="shared" si="26"/>
        <v>0</v>
      </c>
      <c r="BH154" s="192">
        <f t="shared" si="27"/>
        <v>0</v>
      </c>
      <c r="BI154" s="192">
        <f t="shared" si="28"/>
        <v>0</v>
      </c>
      <c r="BJ154" s="19" t="s">
        <v>88</v>
      </c>
      <c r="BK154" s="192">
        <f t="shared" si="29"/>
        <v>0</v>
      </c>
      <c r="BL154" s="19" t="s">
        <v>176</v>
      </c>
      <c r="BM154" s="191" t="s">
        <v>1044</v>
      </c>
    </row>
    <row r="155" spans="1:65" s="2" customFormat="1" ht="14.45" customHeight="1">
      <c r="A155" s="36"/>
      <c r="B155" s="37"/>
      <c r="C155" s="180" t="s">
        <v>717</v>
      </c>
      <c r="D155" s="180" t="s">
        <v>171</v>
      </c>
      <c r="E155" s="181" t="s">
        <v>4335</v>
      </c>
      <c r="F155" s="182" t="s">
        <v>4336</v>
      </c>
      <c r="G155" s="183" t="s">
        <v>185</v>
      </c>
      <c r="H155" s="184">
        <v>418</v>
      </c>
      <c r="I155" s="185"/>
      <c r="J155" s="186">
        <f t="shared" si="20"/>
        <v>0</v>
      </c>
      <c r="K155" s="182" t="s">
        <v>19</v>
      </c>
      <c r="L155" s="41"/>
      <c r="M155" s="187" t="s">
        <v>19</v>
      </c>
      <c r="N155" s="188" t="s">
        <v>44</v>
      </c>
      <c r="O155" s="66"/>
      <c r="P155" s="189">
        <f t="shared" si="21"/>
        <v>0</v>
      </c>
      <c r="Q155" s="189">
        <v>0</v>
      </c>
      <c r="R155" s="189">
        <f t="shared" si="22"/>
        <v>0</v>
      </c>
      <c r="S155" s="189">
        <v>0</v>
      </c>
      <c r="T155" s="190">
        <f t="shared" si="23"/>
        <v>0</v>
      </c>
      <c r="U155" s="36"/>
      <c r="V155" s="36"/>
      <c r="W155" s="36"/>
      <c r="X155" s="36"/>
      <c r="Y155" s="36"/>
      <c r="Z155" s="36"/>
      <c r="AA155" s="36"/>
      <c r="AB155" s="36"/>
      <c r="AC155" s="36"/>
      <c r="AD155" s="36"/>
      <c r="AE155" s="36"/>
      <c r="AR155" s="191" t="s">
        <v>176</v>
      </c>
      <c r="AT155" s="191" t="s">
        <v>171</v>
      </c>
      <c r="AU155" s="191" t="s">
        <v>88</v>
      </c>
      <c r="AY155" s="19" t="s">
        <v>169</v>
      </c>
      <c r="BE155" s="192">
        <f t="shared" si="24"/>
        <v>0</v>
      </c>
      <c r="BF155" s="192">
        <f t="shared" si="25"/>
        <v>0</v>
      </c>
      <c r="BG155" s="192">
        <f t="shared" si="26"/>
        <v>0</v>
      </c>
      <c r="BH155" s="192">
        <f t="shared" si="27"/>
        <v>0</v>
      </c>
      <c r="BI155" s="192">
        <f t="shared" si="28"/>
        <v>0</v>
      </c>
      <c r="BJ155" s="19" t="s">
        <v>88</v>
      </c>
      <c r="BK155" s="192">
        <f t="shared" si="29"/>
        <v>0</v>
      </c>
      <c r="BL155" s="19" t="s">
        <v>176</v>
      </c>
      <c r="BM155" s="191" t="s">
        <v>1052</v>
      </c>
    </row>
    <row r="156" spans="1:65" s="2" customFormat="1" ht="14.45" customHeight="1">
      <c r="A156" s="36"/>
      <c r="B156" s="37"/>
      <c r="C156" s="180" t="s">
        <v>723</v>
      </c>
      <c r="D156" s="180" t="s">
        <v>171</v>
      </c>
      <c r="E156" s="181" t="s">
        <v>4337</v>
      </c>
      <c r="F156" s="182" t="s">
        <v>4338</v>
      </c>
      <c r="G156" s="183" t="s">
        <v>185</v>
      </c>
      <c r="H156" s="184">
        <v>2090</v>
      </c>
      <c r="I156" s="185"/>
      <c r="J156" s="186">
        <f t="shared" si="20"/>
        <v>0</v>
      </c>
      <c r="K156" s="182" t="s">
        <v>19</v>
      </c>
      <c r="L156" s="41"/>
      <c r="M156" s="187" t="s">
        <v>19</v>
      </c>
      <c r="N156" s="188" t="s">
        <v>44</v>
      </c>
      <c r="O156" s="66"/>
      <c r="P156" s="189">
        <f t="shared" si="21"/>
        <v>0</v>
      </c>
      <c r="Q156" s="189">
        <v>0</v>
      </c>
      <c r="R156" s="189">
        <f t="shared" si="22"/>
        <v>0</v>
      </c>
      <c r="S156" s="189">
        <v>0</v>
      </c>
      <c r="T156" s="190">
        <f t="shared" si="23"/>
        <v>0</v>
      </c>
      <c r="U156" s="36"/>
      <c r="V156" s="36"/>
      <c r="W156" s="36"/>
      <c r="X156" s="36"/>
      <c r="Y156" s="36"/>
      <c r="Z156" s="36"/>
      <c r="AA156" s="36"/>
      <c r="AB156" s="36"/>
      <c r="AC156" s="36"/>
      <c r="AD156" s="36"/>
      <c r="AE156" s="36"/>
      <c r="AR156" s="191" t="s">
        <v>176</v>
      </c>
      <c r="AT156" s="191" t="s">
        <v>171</v>
      </c>
      <c r="AU156" s="191" t="s">
        <v>88</v>
      </c>
      <c r="AY156" s="19" t="s">
        <v>169</v>
      </c>
      <c r="BE156" s="192">
        <f t="shared" si="24"/>
        <v>0</v>
      </c>
      <c r="BF156" s="192">
        <f t="shared" si="25"/>
        <v>0</v>
      </c>
      <c r="BG156" s="192">
        <f t="shared" si="26"/>
        <v>0</v>
      </c>
      <c r="BH156" s="192">
        <f t="shared" si="27"/>
        <v>0</v>
      </c>
      <c r="BI156" s="192">
        <f t="shared" si="28"/>
        <v>0</v>
      </c>
      <c r="BJ156" s="19" t="s">
        <v>88</v>
      </c>
      <c r="BK156" s="192">
        <f t="shared" si="29"/>
        <v>0</v>
      </c>
      <c r="BL156" s="19" t="s">
        <v>176</v>
      </c>
      <c r="BM156" s="191" t="s">
        <v>1061</v>
      </c>
    </row>
    <row r="157" spans="1:65" s="2" customFormat="1" ht="14.45" customHeight="1">
      <c r="A157" s="36"/>
      <c r="B157" s="37"/>
      <c r="C157" s="180" t="s">
        <v>730</v>
      </c>
      <c r="D157" s="180" t="s">
        <v>171</v>
      </c>
      <c r="E157" s="181" t="s">
        <v>4339</v>
      </c>
      <c r="F157" s="182" t="s">
        <v>4340</v>
      </c>
      <c r="G157" s="183" t="s">
        <v>185</v>
      </c>
      <c r="H157" s="184">
        <v>2090</v>
      </c>
      <c r="I157" s="185"/>
      <c r="J157" s="186">
        <f t="shared" si="20"/>
        <v>0</v>
      </c>
      <c r="K157" s="182" t="s">
        <v>19</v>
      </c>
      <c r="L157" s="41"/>
      <c r="M157" s="187" t="s">
        <v>19</v>
      </c>
      <c r="N157" s="188" t="s">
        <v>44</v>
      </c>
      <c r="O157" s="66"/>
      <c r="P157" s="189">
        <f t="shared" si="21"/>
        <v>0</v>
      </c>
      <c r="Q157" s="189">
        <v>0</v>
      </c>
      <c r="R157" s="189">
        <f t="shared" si="22"/>
        <v>0</v>
      </c>
      <c r="S157" s="189">
        <v>0</v>
      </c>
      <c r="T157" s="190">
        <f t="shared" si="23"/>
        <v>0</v>
      </c>
      <c r="U157" s="36"/>
      <c r="V157" s="36"/>
      <c r="W157" s="36"/>
      <c r="X157" s="36"/>
      <c r="Y157" s="36"/>
      <c r="Z157" s="36"/>
      <c r="AA157" s="36"/>
      <c r="AB157" s="36"/>
      <c r="AC157" s="36"/>
      <c r="AD157" s="36"/>
      <c r="AE157" s="36"/>
      <c r="AR157" s="191" t="s">
        <v>176</v>
      </c>
      <c r="AT157" s="191" t="s">
        <v>171</v>
      </c>
      <c r="AU157" s="191" t="s">
        <v>88</v>
      </c>
      <c r="AY157" s="19" t="s">
        <v>169</v>
      </c>
      <c r="BE157" s="192">
        <f t="shared" si="24"/>
        <v>0</v>
      </c>
      <c r="BF157" s="192">
        <f t="shared" si="25"/>
        <v>0</v>
      </c>
      <c r="BG157" s="192">
        <f t="shared" si="26"/>
        <v>0</v>
      </c>
      <c r="BH157" s="192">
        <f t="shared" si="27"/>
        <v>0</v>
      </c>
      <c r="BI157" s="192">
        <f t="shared" si="28"/>
        <v>0</v>
      </c>
      <c r="BJ157" s="19" t="s">
        <v>88</v>
      </c>
      <c r="BK157" s="192">
        <f t="shared" si="29"/>
        <v>0</v>
      </c>
      <c r="BL157" s="19" t="s">
        <v>176</v>
      </c>
      <c r="BM157" s="191" t="s">
        <v>1071</v>
      </c>
    </row>
    <row r="158" spans="1:65" s="2" customFormat="1" ht="14.45" customHeight="1">
      <c r="A158" s="36"/>
      <c r="B158" s="37"/>
      <c r="C158" s="180" t="s">
        <v>737</v>
      </c>
      <c r="D158" s="180" t="s">
        <v>171</v>
      </c>
      <c r="E158" s="181" t="s">
        <v>4341</v>
      </c>
      <c r="F158" s="182" t="s">
        <v>4342</v>
      </c>
      <c r="G158" s="183" t="s">
        <v>185</v>
      </c>
      <c r="H158" s="184">
        <v>2090</v>
      </c>
      <c r="I158" s="185"/>
      <c r="J158" s="186">
        <f t="shared" si="20"/>
        <v>0</v>
      </c>
      <c r="K158" s="182" t="s">
        <v>19</v>
      </c>
      <c r="L158" s="41"/>
      <c r="M158" s="187" t="s">
        <v>19</v>
      </c>
      <c r="N158" s="188" t="s">
        <v>44</v>
      </c>
      <c r="O158" s="66"/>
      <c r="P158" s="189">
        <f t="shared" si="21"/>
        <v>0</v>
      </c>
      <c r="Q158" s="189">
        <v>0</v>
      </c>
      <c r="R158" s="189">
        <f t="shared" si="22"/>
        <v>0</v>
      </c>
      <c r="S158" s="189">
        <v>0</v>
      </c>
      <c r="T158" s="190">
        <f t="shared" si="23"/>
        <v>0</v>
      </c>
      <c r="U158" s="36"/>
      <c r="V158" s="36"/>
      <c r="W158" s="36"/>
      <c r="X158" s="36"/>
      <c r="Y158" s="36"/>
      <c r="Z158" s="36"/>
      <c r="AA158" s="36"/>
      <c r="AB158" s="36"/>
      <c r="AC158" s="36"/>
      <c r="AD158" s="36"/>
      <c r="AE158" s="36"/>
      <c r="AR158" s="191" t="s">
        <v>176</v>
      </c>
      <c r="AT158" s="191" t="s">
        <v>171</v>
      </c>
      <c r="AU158" s="191" t="s">
        <v>88</v>
      </c>
      <c r="AY158" s="19" t="s">
        <v>169</v>
      </c>
      <c r="BE158" s="192">
        <f t="shared" si="24"/>
        <v>0</v>
      </c>
      <c r="BF158" s="192">
        <f t="shared" si="25"/>
        <v>0</v>
      </c>
      <c r="BG158" s="192">
        <f t="shared" si="26"/>
        <v>0</v>
      </c>
      <c r="BH158" s="192">
        <f t="shared" si="27"/>
        <v>0</v>
      </c>
      <c r="BI158" s="192">
        <f t="shared" si="28"/>
        <v>0</v>
      </c>
      <c r="BJ158" s="19" t="s">
        <v>88</v>
      </c>
      <c r="BK158" s="192">
        <f t="shared" si="29"/>
        <v>0</v>
      </c>
      <c r="BL158" s="19" t="s">
        <v>176</v>
      </c>
      <c r="BM158" s="191" t="s">
        <v>1081</v>
      </c>
    </row>
    <row r="159" spans="1:65" s="2" customFormat="1" ht="14.45" customHeight="1">
      <c r="A159" s="36"/>
      <c r="B159" s="37"/>
      <c r="C159" s="180" t="s">
        <v>741</v>
      </c>
      <c r="D159" s="180" t="s">
        <v>171</v>
      </c>
      <c r="E159" s="181" t="s">
        <v>4240</v>
      </c>
      <c r="F159" s="182" t="s">
        <v>4241</v>
      </c>
      <c r="G159" s="183" t="s">
        <v>185</v>
      </c>
      <c r="H159" s="184">
        <v>2090</v>
      </c>
      <c r="I159" s="185"/>
      <c r="J159" s="186">
        <f t="shared" si="20"/>
        <v>0</v>
      </c>
      <c r="K159" s="182" t="s">
        <v>19</v>
      </c>
      <c r="L159" s="41"/>
      <c r="M159" s="187" t="s">
        <v>19</v>
      </c>
      <c r="N159" s="188" t="s">
        <v>44</v>
      </c>
      <c r="O159" s="66"/>
      <c r="P159" s="189">
        <f t="shared" si="21"/>
        <v>0</v>
      </c>
      <c r="Q159" s="189">
        <v>0</v>
      </c>
      <c r="R159" s="189">
        <f t="shared" si="22"/>
        <v>0</v>
      </c>
      <c r="S159" s="189">
        <v>0</v>
      </c>
      <c r="T159" s="190">
        <f t="shared" si="23"/>
        <v>0</v>
      </c>
      <c r="U159" s="36"/>
      <c r="V159" s="36"/>
      <c r="W159" s="36"/>
      <c r="X159" s="36"/>
      <c r="Y159" s="36"/>
      <c r="Z159" s="36"/>
      <c r="AA159" s="36"/>
      <c r="AB159" s="36"/>
      <c r="AC159" s="36"/>
      <c r="AD159" s="36"/>
      <c r="AE159" s="36"/>
      <c r="AR159" s="191" t="s">
        <v>176</v>
      </c>
      <c r="AT159" s="191" t="s">
        <v>171</v>
      </c>
      <c r="AU159" s="191" t="s">
        <v>88</v>
      </c>
      <c r="AY159" s="19" t="s">
        <v>169</v>
      </c>
      <c r="BE159" s="192">
        <f t="shared" si="24"/>
        <v>0</v>
      </c>
      <c r="BF159" s="192">
        <f t="shared" si="25"/>
        <v>0</v>
      </c>
      <c r="BG159" s="192">
        <f t="shared" si="26"/>
        <v>0</v>
      </c>
      <c r="BH159" s="192">
        <f t="shared" si="27"/>
        <v>0</v>
      </c>
      <c r="BI159" s="192">
        <f t="shared" si="28"/>
        <v>0</v>
      </c>
      <c r="BJ159" s="19" t="s">
        <v>88</v>
      </c>
      <c r="BK159" s="192">
        <f t="shared" si="29"/>
        <v>0</v>
      </c>
      <c r="BL159" s="19" t="s">
        <v>176</v>
      </c>
      <c r="BM159" s="191" t="s">
        <v>1089</v>
      </c>
    </row>
    <row r="160" spans="1:65" s="2" customFormat="1" ht="14.45" customHeight="1">
      <c r="A160" s="36"/>
      <c r="B160" s="37"/>
      <c r="C160" s="180" t="s">
        <v>746</v>
      </c>
      <c r="D160" s="180" t="s">
        <v>171</v>
      </c>
      <c r="E160" s="181" t="s">
        <v>4343</v>
      </c>
      <c r="F160" s="182" t="s">
        <v>4344</v>
      </c>
      <c r="G160" s="183" t="s">
        <v>347</v>
      </c>
      <c r="H160" s="184">
        <v>6.3E-2</v>
      </c>
      <c r="I160" s="185"/>
      <c r="J160" s="186">
        <f t="shared" si="20"/>
        <v>0</v>
      </c>
      <c r="K160" s="182" t="s">
        <v>19</v>
      </c>
      <c r="L160" s="41"/>
      <c r="M160" s="187" t="s">
        <v>19</v>
      </c>
      <c r="N160" s="188" t="s">
        <v>44</v>
      </c>
      <c r="O160" s="66"/>
      <c r="P160" s="189">
        <f t="shared" si="21"/>
        <v>0</v>
      </c>
      <c r="Q160" s="189">
        <v>0</v>
      </c>
      <c r="R160" s="189">
        <f t="shared" si="22"/>
        <v>0</v>
      </c>
      <c r="S160" s="189">
        <v>0</v>
      </c>
      <c r="T160" s="190">
        <f t="shared" si="23"/>
        <v>0</v>
      </c>
      <c r="U160" s="36"/>
      <c r="V160" s="36"/>
      <c r="W160" s="36"/>
      <c r="X160" s="36"/>
      <c r="Y160" s="36"/>
      <c r="Z160" s="36"/>
      <c r="AA160" s="36"/>
      <c r="AB160" s="36"/>
      <c r="AC160" s="36"/>
      <c r="AD160" s="36"/>
      <c r="AE160" s="36"/>
      <c r="AR160" s="191" t="s">
        <v>176</v>
      </c>
      <c r="AT160" s="191" t="s">
        <v>171</v>
      </c>
      <c r="AU160" s="191" t="s">
        <v>88</v>
      </c>
      <c r="AY160" s="19" t="s">
        <v>169</v>
      </c>
      <c r="BE160" s="192">
        <f t="shared" si="24"/>
        <v>0</v>
      </c>
      <c r="BF160" s="192">
        <f t="shared" si="25"/>
        <v>0</v>
      </c>
      <c r="BG160" s="192">
        <f t="shared" si="26"/>
        <v>0</v>
      </c>
      <c r="BH160" s="192">
        <f t="shared" si="27"/>
        <v>0</v>
      </c>
      <c r="BI160" s="192">
        <f t="shared" si="28"/>
        <v>0</v>
      </c>
      <c r="BJ160" s="19" t="s">
        <v>88</v>
      </c>
      <c r="BK160" s="192">
        <f t="shared" si="29"/>
        <v>0</v>
      </c>
      <c r="BL160" s="19" t="s">
        <v>176</v>
      </c>
      <c r="BM160" s="191" t="s">
        <v>1099</v>
      </c>
    </row>
    <row r="161" spans="1:65" s="2" customFormat="1" ht="14.45" customHeight="1">
      <c r="A161" s="36"/>
      <c r="B161" s="37"/>
      <c r="C161" s="235" t="s">
        <v>750</v>
      </c>
      <c r="D161" s="235" t="s">
        <v>456</v>
      </c>
      <c r="E161" s="236" t="s">
        <v>4345</v>
      </c>
      <c r="F161" s="237" t="s">
        <v>4346</v>
      </c>
      <c r="G161" s="238" t="s">
        <v>2784</v>
      </c>
      <c r="H161" s="239">
        <v>62.881999999999998</v>
      </c>
      <c r="I161" s="240"/>
      <c r="J161" s="241">
        <f t="shared" si="20"/>
        <v>0</v>
      </c>
      <c r="K161" s="237" t="s">
        <v>19</v>
      </c>
      <c r="L161" s="242"/>
      <c r="M161" s="243" t="s">
        <v>19</v>
      </c>
      <c r="N161" s="244" t="s">
        <v>44</v>
      </c>
      <c r="O161" s="66"/>
      <c r="P161" s="189">
        <f t="shared" si="21"/>
        <v>0</v>
      </c>
      <c r="Q161" s="189">
        <v>0</v>
      </c>
      <c r="R161" s="189">
        <f t="shared" si="22"/>
        <v>0</v>
      </c>
      <c r="S161" s="189">
        <v>0</v>
      </c>
      <c r="T161" s="190">
        <f t="shared" si="23"/>
        <v>0</v>
      </c>
      <c r="U161" s="36"/>
      <c r="V161" s="36"/>
      <c r="W161" s="36"/>
      <c r="X161" s="36"/>
      <c r="Y161" s="36"/>
      <c r="Z161" s="36"/>
      <c r="AA161" s="36"/>
      <c r="AB161" s="36"/>
      <c r="AC161" s="36"/>
      <c r="AD161" s="36"/>
      <c r="AE161" s="36"/>
      <c r="AR161" s="191" t="s">
        <v>209</v>
      </c>
      <c r="AT161" s="191" t="s">
        <v>456</v>
      </c>
      <c r="AU161" s="191" t="s">
        <v>88</v>
      </c>
      <c r="AY161" s="19" t="s">
        <v>169</v>
      </c>
      <c r="BE161" s="192">
        <f t="shared" si="24"/>
        <v>0</v>
      </c>
      <c r="BF161" s="192">
        <f t="shared" si="25"/>
        <v>0</v>
      </c>
      <c r="BG161" s="192">
        <f t="shared" si="26"/>
        <v>0</v>
      </c>
      <c r="BH161" s="192">
        <f t="shared" si="27"/>
        <v>0</v>
      </c>
      <c r="BI161" s="192">
        <f t="shared" si="28"/>
        <v>0</v>
      </c>
      <c r="BJ161" s="19" t="s">
        <v>88</v>
      </c>
      <c r="BK161" s="192">
        <f t="shared" si="29"/>
        <v>0</v>
      </c>
      <c r="BL161" s="19" t="s">
        <v>176</v>
      </c>
      <c r="BM161" s="191" t="s">
        <v>1108</v>
      </c>
    </row>
    <row r="162" spans="1:65" s="2" customFormat="1" ht="19.5">
      <c r="A162" s="36"/>
      <c r="B162" s="37"/>
      <c r="C162" s="38"/>
      <c r="D162" s="193" t="s">
        <v>2212</v>
      </c>
      <c r="E162" s="38"/>
      <c r="F162" s="194" t="s">
        <v>4258</v>
      </c>
      <c r="G162" s="38"/>
      <c r="H162" s="38"/>
      <c r="I162" s="195"/>
      <c r="J162" s="38"/>
      <c r="K162" s="38"/>
      <c r="L162" s="41"/>
      <c r="M162" s="196"/>
      <c r="N162" s="197"/>
      <c r="O162" s="66"/>
      <c r="P162" s="66"/>
      <c r="Q162" s="66"/>
      <c r="R162" s="66"/>
      <c r="S162" s="66"/>
      <c r="T162" s="67"/>
      <c r="U162" s="36"/>
      <c r="V162" s="36"/>
      <c r="W162" s="36"/>
      <c r="X162" s="36"/>
      <c r="Y162" s="36"/>
      <c r="Z162" s="36"/>
      <c r="AA162" s="36"/>
      <c r="AB162" s="36"/>
      <c r="AC162" s="36"/>
      <c r="AD162" s="36"/>
      <c r="AE162" s="36"/>
      <c r="AT162" s="19" t="s">
        <v>2212</v>
      </c>
      <c r="AU162" s="19" t="s">
        <v>88</v>
      </c>
    </row>
    <row r="163" spans="1:65" s="2" customFormat="1" ht="14.45" customHeight="1">
      <c r="A163" s="36"/>
      <c r="B163" s="37"/>
      <c r="C163" s="235" t="s">
        <v>755</v>
      </c>
      <c r="D163" s="235" t="s">
        <v>456</v>
      </c>
      <c r="E163" s="236" t="s">
        <v>4259</v>
      </c>
      <c r="F163" s="237" t="s">
        <v>4260</v>
      </c>
      <c r="G163" s="238" t="s">
        <v>4261</v>
      </c>
      <c r="H163" s="239">
        <v>2.5</v>
      </c>
      <c r="I163" s="240"/>
      <c r="J163" s="241">
        <f>ROUND(I163*H163,2)</f>
        <v>0</v>
      </c>
      <c r="K163" s="237" t="s">
        <v>19</v>
      </c>
      <c r="L163" s="242"/>
      <c r="M163" s="243" t="s">
        <v>19</v>
      </c>
      <c r="N163" s="244" t="s">
        <v>44</v>
      </c>
      <c r="O163" s="66"/>
      <c r="P163" s="189">
        <f>O163*H163</f>
        <v>0</v>
      </c>
      <c r="Q163" s="189">
        <v>0</v>
      </c>
      <c r="R163" s="189">
        <f>Q163*H163</f>
        <v>0</v>
      </c>
      <c r="S163" s="189">
        <v>0</v>
      </c>
      <c r="T163" s="190">
        <f>S163*H163</f>
        <v>0</v>
      </c>
      <c r="U163" s="36"/>
      <c r="V163" s="36"/>
      <c r="W163" s="36"/>
      <c r="X163" s="36"/>
      <c r="Y163" s="36"/>
      <c r="Z163" s="36"/>
      <c r="AA163" s="36"/>
      <c r="AB163" s="36"/>
      <c r="AC163" s="36"/>
      <c r="AD163" s="36"/>
      <c r="AE163" s="36"/>
      <c r="AR163" s="191" t="s">
        <v>209</v>
      </c>
      <c r="AT163" s="191" t="s">
        <v>456</v>
      </c>
      <c r="AU163" s="191" t="s">
        <v>88</v>
      </c>
      <c r="AY163" s="19" t="s">
        <v>169</v>
      </c>
      <c r="BE163" s="192">
        <f>IF(N163="základní",J163,0)</f>
        <v>0</v>
      </c>
      <c r="BF163" s="192">
        <f>IF(N163="snížená",J163,0)</f>
        <v>0</v>
      </c>
      <c r="BG163" s="192">
        <f>IF(N163="zákl. přenesená",J163,0)</f>
        <v>0</v>
      </c>
      <c r="BH163" s="192">
        <f>IF(N163="sníž. přenesená",J163,0)</f>
        <v>0</v>
      </c>
      <c r="BI163" s="192">
        <f>IF(N163="nulová",J163,0)</f>
        <v>0</v>
      </c>
      <c r="BJ163" s="19" t="s">
        <v>88</v>
      </c>
      <c r="BK163" s="192">
        <f>ROUND(I163*H163,2)</f>
        <v>0</v>
      </c>
      <c r="BL163" s="19" t="s">
        <v>176</v>
      </c>
      <c r="BM163" s="191" t="s">
        <v>1121</v>
      </c>
    </row>
    <row r="164" spans="1:65" s="2" customFormat="1" ht="19.5">
      <c r="A164" s="36"/>
      <c r="B164" s="37"/>
      <c r="C164" s="38"/>
      <c r="D164" s="193" t="s">
        <v>2212</v>
      </c>
      <c r="E164" s="38"/>
      <c r="F164" s="194" t="s">
        <v>4258</v>
      </c>
      <c r="G164" s="38"/>
      <c r="H164" s="38"/>
      <c r="I164" s="195"/>
      <c r="J164" s="38"/>
      <c r="K164" s="38"/>
      <c r="L164" s="41"/>
      <c r="M164" s="196"/>
      <c r="N164" s="197"/>
      <c r="O164" s="66"/>
      <c r="P164" s="66"/>
      <c r="Q164" s="66"/>
      <c r="R164" s="66"/>
      <c r="S164" s="66"/>
      <c r="T164" s="67"/>
      <c r="U164" s="36"/>
      <c r="V164" s="36"/>
      <c r="W164" s="36"/>
      <c r="X164" s="36"/>
      <c r="Y164" s="36"/>
      <c r="Z164" s="36"/>
      <c r="AA164" s="36"/>
      <c r="AB164" s="36"/>
      <c r="AC164" s="36"/>
      <c r="AD164" s="36"/>
      <c r="AE164" s="36"/>
      <c r="AT164" s="19" t="s">
        <v>2212</v>
      </c>
      <c r="AU164" s="19" t="s">
        <v>88</v>
      </c>
    </row>
    <row r="165" spans="1:65" s="2" customFormat="1" ht="14.45" customHeight="1">
      <c r="A165" s="36"/>
      <c r="B165" s="37"/>
      <c r="C165" s="235" t="s">
        <v>759</v>
      </c>
      <c r="D165" s="235" t="s">
        <v>456</v>
      </c>
      <c r="E165" s="236" t="s">
        <v>4347</v>
      </c>
      <c r="F165" s="237" t="s">
        <v>4348</v>
      </c>
      <c r="G165" s="238" t="s">
        <v>4349</v>
      </c>
      <c r="H165" s="239">
        <v>0.629</v>
      </c>
      <c r="I165" s="240"/>
      <c r="J165" s="241">
        <f>ROUND(I165*H165,2)</f>
        <v>0</v>
      </c>
      <c r="K165" s="237" t="s">
        <v>19</v>
      </c>
      <c r="L165" s="242"/>
      <c r="M165" s="243" t="s">
        <v>19</v>
      </c>
      <c r="N165" s="244" t="s">
        <v>44</v>
      </c>
      <c r="O165" s="66"/>
      <c r="P165" s="189">
        <f>O165*H165</f>
        <v>0</v>
      </c>
      <c r="Q165" s="189">
        <v>0</v>
      </c>
      <c r="R165" s="189">
        <f>Q165*H165</f>
        <v>0</v>
      </c>
      <c r="S165" s="189">
        <v>0</v>
      </c>
      <c r="T165" s="190">
        <f>S165*H165</f>
        <v>0</v>
      </c>
      <c r="U165" s="36"/>
      <c r="V165" s="36"/>
      <c r="W165" s="36"/>
      <c r="X165" s="36"/>
      <c r="Y165" s="36"/>
      <c r="Z165" s="36"/>
      <c r="AA165" s="36"/>
      <c r="AB165" s="36"/>
      <c r="AC165" s="36"/>
      <c r="AD165" s="36"/>
      <c r="AE165" s="36"/>
      <c r="AR165" s="191" t="s">
        <v>209</v>
      </c>
      <c r="AT165" s="191" t="s">
        <v>456</v>
      </c>
      <c r="AU165" s="191" t="s">
        <v>88</v>
      </c>
      <c r="AY165" s="19" t="s">
        <v>169</v>
      </c>
      <c r="BE165" s="192">
        <f>IF(N165="základní",J165,0)</f>
        <v>0</v>
      </c>
      <c r="BF165" s="192">
        <f>IF(N165="snížená",J165,0)</f>
        <v>0</v>
      </c>
      <c r="BG165" s="192">
        <f>IF(N165="zákl. přenesená",J165,0)</f>
        <v>0</v>
      </c>
      <c r="BH165" s="192">
        <f>IF(N165="sníž. přenesená",J165,0)</f>
        <v>0</v>
      </c>
      <c r="BI165" s="192">
        <f>IF(N165="nulová",J165,0)</f>
        <v>0</v>
      </c>
      <c r="BJ165" s="19" t="s">
        <v>88</v>
      </c>
      <c r="BK165" s="192">
        <f>ROUND(I165*H165,2)</f>
        <v>0</v>
      </c>
      <c r="BL165" s="19" t="s">
        <v>176</v>
      </c>
      <c r="BM165" s="191" t="s">
        <v>1137</v>
      </c>
    </row>
    <row r="166" spans="1:65" s="2" customFormat="1" ht="19.5">
      <c r="A166" s="36"/>
      <c r="B166" s="37"/>
      <c r="C166" s="38"/>
      <c r="D166" s="193" t="s">
        <v>2212</v>
      </c>
      <c r="E166" s="38"/>
      <c r="F166" s="194" t="s">
        <v>4258</v>
      </c>
      <c r="G166" s="38"/>
      <c r="H166" s="38"/>
      <c r="I166" s="195"/>
      <c r="J166" s="38"/>
      <c r="K166" s="38"/>
      <c r="L166" s="41"/>
      <c r="M166" s="196"/>
      <c r="N166" s="197"/>
      <c r="O166" s="66"/>
      <c r="P166" s="66"/>
      <c r="Q166" s="66"/>
      <c r="R166" s="66"/>
      <c r="S166" s="66"/>
      <c r="T166" s="67"/>
      <c r="U166" s="36"/>
      <c r="V166" s="36"/>
      <c r="W166" s="36"/>
      <c r="X166" s="36"/>
      <c r="Y166" s="36"/>
      <c r="Z166" s="36"/>
      <c r="AA166" s="36"/>
      <c r="AB166" s="36"/>
      <c r="AC166" s="36"/>
      <c r="AD166" s="36"/>
      <c r="AE166" s="36"/>
      <c r="AT166" s="19" t="s">
        <v>2212</v>
      </c>
      <c r="AU166" s="19" t="s">
        <v>88</v>
      </c>
    </row>
    <row r="167" spans="1:65" s="2" customFormat="1" ht="14.45" customHeight="1">
      <c r="A167" s="36"/>
      <c r="B167" s="37"/>
      <c r="C167" s="180" t="s">
        <v>763</v>
      </c>
      <c r="D167" s="180" t="s">
        <v>171</v>
      </c>
      <c r="E167" s="181" t="s">
        <v>4254</v>
      </c>
      <c r="F167" s="182" t="s">
        <v>4255</v>
      </c>
      <c r="G167" s="183" t="s">
        <v>347</v>
      </c>
      <c r="H167" s="184">
        <v>0.629</v>
      </c>
      <c r="I167" s="185"/>
      <c r="J167" s="186">
        <f>ROUND(I167*H167,2)</f>
        <v>0</v>
      </c>
      <c r="K167" s="182" t="s">
        <v>19</v>
      </c>
      <c r="L167" s="41"/>
      <c r="M167" s="187" t="s">
        <v>19</v>
      </c>
      <c r="N167" s="188" t="s">
        <v>44</v>
      </c>
      <c r="O167" s="66"/>
      <c r="P167" s="189">
        <f>O167*H167</f>
        <v>0</v>
      </c>
      <c r="Q167" s="189">
        <v>0</v>
      </c>
      <c r="R167" s="189">
        <f>Q167*H167</f>
        <v>0</v>
      </c>
      <c r="S167" s="189">
        <v>0</v>
      </c>
      <c r="T167" s="190">
        <f>S167*H167</f>
        <v>0</v>
      </c>
      <c r="U167" s="36"/>
      <c r="V167" s="36"/>
      <c r="W167" s="36"/>
      <c r="X167" s="36"/>
      <c r="Y167" s="36"/>
      <c r="Z167" s="36"/>
      <c r="AA167" s="36"/>
      <c r="AB167" s="36"/>
      <c r="AC167" s="36"/>
      <c r="AD167" s="36"/>
      <c r="AE167" s="36"/>
      <c r="AR167" s="191" t="s">
        <v>176</v>
      </c>
      <c r="AT167" s="191" t="s">
        <v>171</v>
      </c>
      <c r="AU167" s="191" t="s">
        <v>88</v>
      </c>
      <c r="AY167" s="19" t="s">
        <v>169</v>
      </c>
      <c r="BE167" s="192">
        <f>IF(N167="základní",J167,0)</f>
        <v>0</v>
      </c>
      <c r="BF167" s="192">
        <f>IF(N167="snížená",J167,0)</f>
        <v>0</v>
      </c>
      <c r="BG167" s="192">
        <f>IF(N167="zákl. přenesená",J167,0)</f>
        <v>0</v>
      </c>
      <c r="BH167" s="192">
        <f>IF(N167="sníž. přenesená",J167,0)</f>
        <v>0</v>
      </c>
      <c r="BI167" s="192">
        <f>IF(N167="nulová",J167,0)</f>
        <v>0</v>
      </c>
      <c r="BJ167" s="19" t="s">
        <v>88</v>
      </c>
      <c r="BK167" s="192">
        <f>ROUND(I167*H167,2)</f>
        <v>0</v>
      </c>
      <c r="BL167" s="19" t="s">
        <v>176</v>
      </c>
      <c r="BM167" s="191" t="s">
        <v>1148</v>
      </c>
    </row>
    <row r="168" spans="1:65" s="12" customFormat="1" ht="22.9" customHeight="1">
      <c r="B168" s="164"/>
      <c r="C168" s="165"/>
      <c r="D168" s="166" t="s">
        <v>71</v>
      </c>
      <c r="E168" s="178" t="s">
        <v>4350</v>
      </c>
      <c r="F168" s="178" t="s">
        <v>4351</v>
      </c>
      <c r="G168" s="165"/>
      <c r="H168" s="165"/>
      <c r="I168" s="168"/>
      <c r="J168" s="179">
        <f>BK168</f>
        <v>0</v>
      </c>
      <c r="K168" s="165"/>
      <c r="L168" s="170"/>
      <c r="M168" s="171"/>
      <c r="N168" s="172"/>
      <c r="O168" s="172"/>
      <c r="P168" s="173">
        <v>0</v>
      </c>
      <c r="Q168" s="172"/>
      <c r="R168" s="173">
        <v>0</v>
      </c>
      <c r="S168" s="172"/>
      <c r="T168" s="174">
        <v>0</v>
      </c>
      <c r="AR168" s="175" t="s">
        <v>80</v>
      </c>
      <c r="AT168" s="176" t="s">
        <v>71</v>
      </c>
      <c r="AU168" s="176" t="s">
        <v>80</v>
      </c>
      <c r="AY168" s="175" t="s">
        <v>169</v>
      </c>
      <c r="BK168" s="177">
        <v>0</v>
      </c>
    </row>
    <row r="169" spans="1:65" s="12" customFormat="1" ht="22.9" customHeight="1">
      <c r="B169" s="164"/>
      <c r="C169" s="165"/>
      <c r="D169" s="166" t="s">
        <v>71</v>
      </c>
      <c r="E169" s="178" t="s">
        <v>4352</v>
      </c>
      <c r="F169" s="178" t="s">
        <v>4353</v>
      </c>
      <c r="G169" s="165"/>
      <c r="H169" s="165"/>
      <c r="I169" s="168"/>
      <c r="J169" s="179">
        <f>BK169</f>
        <v>0</v>
      </c>
      <c r="K169" s="165"/>
      <c r="L169" s="170"/>
      <c r="M169" s="171"/>
      <c r="N169" s="172"/>
      <c r="O169" s="172"/>
      <c r="P169" s="173">
        <f>SUM(P170:P174)</f>
        <v>0</v>
      </c>
      <c r="Q169" s="172"/>
      <c r="R169" s="173">
        <f>SUM(R170:R174)</f>
        <v>0</v>
      </c>
      <c r="S169" s="172"/>
      <c r="T169" s="174">
        <f>SUM(T170:T174)</f>
        <v>0</v>
      </c>
      <c r="AR169" s="175" t="s">
        <v>80</v>
      </c>
      <c r="AT169" s="176" t="s">
        <v>71</v>
      </c>
      <c r="AU169" s="176" t="s">
        <v>80</v>
      </c>
      <c r="AY169" s="175" t="s">
        <v>169</v>
      </c>
      <c r="BK169" s="177">
        <f>SUM(BK170:BK174)</f>
        <v>0</v>
      </c>
    </row>
    <row r="170" spans="1:65" s="2" customFormat="1" ht="14.45" customHeight="1">
      <c r="A170" s="36"/>
      <c r="B170" s="37"/>
      <c r="C170" s="180" t="s">
        <v>767</v>
      </c>
      <c r="D170" s="180" t="s">
        <v>171</v>
      </c>
      <c r="E170" s="181" t="s">
        <v>4354</v>
      </c>
      <c r="F170" s="182" t="s">
        <v>4355</v>
      </c>
      <c r="G170" s="183" t="s">
        <v>2739</v>
      </c>
      <c r="H170" s="184">
        <v>48</v>
      </c>
      <c r="I170" s="185"/>
      <c r="J170" s="186">
        <f>ROUND(I170*H170,2)</f>
        <v>0</v>
      </c>
      <c r="K170" s="182" t="s">
        <v>19</v>
      </c>
      <c r="L170" s="41"/>
      <c r="M170" s="187" t="s">
        <v>19</v>
      </c>
      <c r="N170" s="188" t="s">
        <v>44</v>
      </c>
      <c r="O170" s="66"/>
      <c r="P170" s="189">
        <f>O170*H170</f>
        <v>0</v>
      </c>
      <c r="Q170" s="189">
        <v>0</v>
      </c>
      <c r="R170" s="189">
        <f>Q170*H170</f>
        <v>0</v>
      </c>
      <c r="S170" s="189">
        <v>0</v>
      </c>
      <c r="T170" s="190">
        <f>S170*H170</f>
        <v>0</v>
      </c>
      <c r="U170" s="36"/>
      <c r="V170" s="36"/>
      <c r="W170" s="36"/>
      <c r="X170" s="36"/>
      <c r="Y170" s="36"/>
      <c r="Z170" s="36"/>
      <c r="AA170" s="36"/>
      <c r="AB170" s="36"/>
      <c r="AC170" s="36"/>
      <c r="AD170" s="36"/>
      <c r="AE170" s="36"/>
      <c r="AR170" s="191" t="s">
        <v>176</v>
      </c>
      <c r="AT170" s="191" t="s">
        <v>171</v>
      </c>
      <c r="AU170" s="191" t="s">
        <v>88</v>
      </c>
      <c r="AY170" s="19" t="s">
        <v>169</v>
      </c>
      <c r="BE170" s="192">
        <f>IF(N170="základní",J170,0)</f>
        <v>0</v>
      </c>
      <c r="BF170" s="192">
        <f>IF(N170="snížená",J170,0)</f>
        <v>0</v>
      </c>
      <c r="BG170" s="192">
        <f>IF(N170="zákl. přenesená",J170,0)</f>
        <v>0</v>
      </c>
      <c r="BH170" s="192">
        <f>IF(N170="sníž. přenesená",J170,0)</f>
        <v>0</v>
      </c>
      <c r="BI170" s="192">
        <f>IF(N170="nulová",J170,0)</f>
        <v>0</v>
      </c>
      <c r="BJ170" s="19" t="s">
        <v>88</v>
      </c>
      <c r="BK170" s="192">
        <f>ROUND(I170*H170,2)</f>
        <v>0</v>
      </c>
      <c r="BL170" s="19" t="s">
        <v>176</v>
      </c>
      <c r="BM170" s="191" t="s">
        <v>1157</v>
      </c>
    </row>
    <row r="171" spans="1:65" s="2" customFormat="1" ht="14.45" customHeight="1">
      <c r="A171" s="36"/>
      <c r="B171" s="37"/>
      <c r="C171" s="180" t="s">
        <v>773</v>
      </c>
      <c r="D171" s="180" t="s">
        <v>171</v>
      </c>
      <c r="E171" s="181" t="s">
        <v>4356</v>
      </c>
      <c r="F171" s="182" t="s">
        <v>4357</v>
      </c>
      <c r="G171" s="183" t="s">
        <v>230</v>
      </c>
      <c r="H171" s="184">
        <v>26</v>
      </c>
      <c r="I171" s="185"/>
      <c r="J171" s="186">
        <f>ROUND(I171*H171,2)</f>
        <v>0</v>
      </c>
      <c r="K171" s="182" t="s">
        <v>19</v>
      </c>
      <c r="L171" s="41"/>
      <c r="M171" s="187" t="s">
        <v>19</v>
      </c>
      <c r="N171" s="188" t="s">
        <v>44</v>
      </c>
      <c r="O171" s="66"/>
      <c r="P171" s="189">
        <f>O171*H171</f>
        <v>0</v>
      </c>
      <c r="Q171" s="189">
        <v>0</v>
      </c>
      <c r="R171" s="189">
        <f>Q171*H171</f>
        <v>0</v>
      </c>
      <c r="S171" s="189">
        <v>0</v>
      </c>
      <c r="T171" s="190">
        <f>S171*H171</f>
        <v>0</v>
      </c>
      <c r="U171" s="36"/>
      <c r="V171" s="36"/>
      <c r="W171" s="36"/>
      <c r="X171" s="36"/>
      <c r="Y171" s="36"/>
      <c r="Z171" s="36"/>
      <c r="AA171" s="36"/>
      <c r="AB171" s="36"/>
      <c r="AC171" s="36"/>
      <c r="AD171" s="36"/>
      <c r="AE171" s="36"/>
      <c r="AR171" s="191" t="s">
        <v>176</v>
      </c>
      <c r="AT171" s="191" t="s">
        <v>171</v>
      </c>
      <c r="AU171" s="191" t="s">
        <v>88</v>
      </c>
      <c r="AY171" s="19" t="s">
        <v>169</v>
      </c>
      <c r="BE171" s="192">
        <f>IF(N171="základní",J171,0)</f>
        <v>0</v>
      </c>
      <c r="BF171" s="192">
        <f>IF(N171="snížená",J171,0)</f>
        <v>0</v>
      </c>
      <c r="BG171" s="192">
        <f>IF(N171="zákl. přenesená",J171,0)</f>
        <v>0</v>
      </c>
      <c r="BH171" s="192">
        <f>IF(N171="sníž. přenesená",J171,0)</f>
        <v>0</v>
      </c>
      <c r="BI171" s="192">
        <f>IF(N171="nulová",J171,0)</f>
        <v>0</v>
      </c>
      <c r="BJ171" s="19" t="s">
        <v>88</v>
      </c>
      <c r="BK171" s="192">
        <f>ROUND(I171*H171,2)</f>
        <v>0</v>
      </c>
      <c r="BL171" s="19" t="s">
        <v>176</v>
      </c>
      <c r="BM171" s="191" t="s">
        <v>1169</v>
      </c>
    </row>
    <row r="172" spans="1:65" s="2" customFormat="1" ht="19.5">
      <c r="A172" s="36"/>
      <c r="B172" s="37"/>
      <c r="C172" s="38"/>
      <c r="D172" s="193" t="s">
        <v>2212</v>
      </c>
      <c r="E172" s="38"/>
      <c r="F172" s="194" t="s">
        <v>4358</v>
      </c>
      <c r="G172" s="38"/>
      <c r="H172" s="38"/>
      <c r="I172" s="195"/>
      <c r="J172" s="38"/>
      <c r="K172" s="38"/>
      <c r="L172" s="41"/>
      <c r="M172" s="196"/>
      <c r="N172" s="197"/>
      <c r="O172" s="66"/>
      <c r="P172" s="66"/>
      <c r="Q172" s="66"/>
      <c r="R172" s="66"/>
      <c r="S172" s="66"/>
      <c r="T172" s="67"/>
      <c r="U172" s="36"/>
      <c r="V172" s="36"/>
      <c r="W172" s="36"/>
      <c r="X172" s="36"/>
      <c r="Y172" s="36"/>
      <c r="Z172" s="36"/>
      <c r="AA172" s="36"/>
      <c r="AB172" s="36"/>
      <c r="AC172" s="36"/>
      <c r="AD172" s="36"/>
      <c r="AE172" s="36"/>
      <c r="AT172" s="19" t="s">
        <v>2212</v>
      </c>
      <c r="AU172" s="19" t="s">
        <v>88</v>
      </c>
    </row>
    <row r="173" spans="1:65" s="2" customFormat="1" ht="14.45" customHeight="1">
      <c r="A173" s="36"/>
      <c r="B173" s="37"/>
      <c r="C173" s="235" t="s">
        <v>779</v>
      </c>
      <c r="D173" s="235" t="s">
        <v>456</v>
      </c>
      <c r="E173" s="236" t="s">
        <v>4359</v>
      </c>
      <c r="F173" s="237" t="s">
        <v>4360</v>
      </c>
      <c r="G173" s="238" t="s">
        <v>4349</v>
      </c>
      <c r="H173" s="239">
        <v>0.371</v>
      </c>
      <c r="I173" s="240"/>
      <c r="J173" s="241">
        <f>ROUND(I173*H173,2)</f>
        <v>0</v>
      </c>
      <c r="K173" s="237" t="s">
        <v>19</v>
      </c>
      <c r="L173" s="242"/>
      <c r="M173" s="243" t="s">
        <v>19</v>
      </c>
      <c r="N173" s="244" t="s">
        <v>44</v>
      </c>
      <c r="O173" s="66"/>
      <c r="P173" s="189">
        <f>O173*H173</f>
        <v>0</v>
      </c>
      <c r="Q173" s="189">
        <v>0</v>
      </c>
      <c r="R173" s="189">
        <f>Q173*H173</f>
        <v>0</v>
      </c>
      <c r="S173" s="189">
        <v>0</v>
      </c>
      <c r="T173" s="190">
        <f>S173*H173</f>
        <v>0</v>
      </c>
      <c r="U173" s="36"/>
      <c r="V173" s="36"/>
      <c r="W173" s="36"/>
      <c r="X173" s="36"/>
      <c r="Y173" s="36"/>
      <c r="Z173" s="36"/>
      <c r="AA173" s="36"/>
      <c r="AB173" s="36"/>
      <c r="AC173" s="36"/>
      <c r="AD173" s="36"/>
      <c r="AE173" s="36"/>
      <c r="AR173" s="191" t="s">
        <v>209</v>
      </c>
      <c r="AT173" s="191" t="s">
        <v>456</v>
      </c>
      <c r="AU173" s="191" t="s">
        <v>88</v>
      </c>
      <c r="AY173" s="19" t="s">
        <v>169</v>
      </c>
      <c r="BE173" s="192">
        <f>IF(N173="základní",J173,0)</f>
        <v>0</v>
      </c>
      <c r="BF173" s="192">
        <f>IF(N173="snížená",J173,0)</f>
        <v>0</v>
      </c>
      <c r="BG173" s="192">
        <f>IF(N173="zákl. přenesená",J173,0)</f>
        <v>0</v>
      </c>
      <c r="BH173" s="192">
        <f>IF(N173="sníž. přenesená",J173,0)</f>
        <v>0</v>
      </c>
      <c r="BI173" s="192">
        <f>IF(N173="nulová",J173,0)</f>
        <v>0</v>
      </c>
      <c r="BJ173" s="19" t="s">
        <v>88</v>
      </c>
      <c r="BK173" s="192">
        <f>ROUND(I173*H173,2)</f>
        <v>0</v>
      </c>
      <c r="BL173" s="19" t="s">
        <v>176</v>
      </c>
      <c r="BM173" s="191" t="s">
        <v>1178</v>
      </c>
    </row>
    <row r="174" spans="1:65" s="2" customFormat="1" ht="14.45" customHeight="1">
      <c r="A174" s="36"/>
      <c r="B174" s="37"/>
      <c r="C174" s="180" t="s">
        <v>784</v>
      </c>
      <c r="D174" s="180" t="s">
        <v>171</v>
      </c>
      <c r="E174" s="181" t="s">
        <v>4254</v>
      </c>
      <c r="F174" s="182" t="s">
        <v>4255</v>
      </c>
      <c r="G174" s="183" t="s">
        <v>347</v>
      </c>
      <c r="H174" s="184">
        <v>0.371</v>
      </c>
      <c r="I174" s="185"/>
      <c r="J174" s="186">
        <f>ROUND(I174*H174,2)</f>
        <v>0</v>
      </c>
      <c r="K174" s="182" t="s">
        <v>19</v>
      </c>
      <c r="L174" s="41"/>
      <c r="M174" s="187" t="s">
        <v>19</v>
      </c>
      <c r="N174" s="188" t="s">
        <v>44</v>
      </c>
      <c r="O174" s="66"/>
      <c r="P174" s="189">
        <f>O174*H174</f>
        <v>0</v>
      </c>
      <c r="Q174" s="189">
        <v>0</v>
      </c>
      <c r="R174" s="189">
        <f>Q174*H174</f>
        <v>0</v>
      </c>
      <c r="S174" s="189">
        <v>0</v>
      </c>
      <c r="T174" s="190">
        <f>S174*H174</f>
        <v>0</v>
      </c>
      <c r="U174" s="36"/>
      <c r="V174" s="36"/>
      <c r="W174" s="36"/>
      <c r="X174" s="36"/>
      <c r="Y174" s="36"/>
      <c r="Z174" s="36"/>
      <c r="AA174" s="36"/>
      <c r="AB174" s="36"/>
      <c r="AC174" s="36"/>
      <c r="AD174" s="36"/>
      <c r="AE174" s="36"/>
      <c r="AR174" s="191" t="s">
        <v>176</v>
      </c>
      <c r="AT174" s="191" t="s">
        <v>171</v>
      </c>
      <c r="AU174" s="191" t="s">
        <v>88</v>
      </c>
      <c r="AY174" s="19" t="s">
        <v>169</v>
      </c>
      <c r="BE174" s="192">
        <f>IF(N174="základní",J174,0)</f>
        <v>0</v>
      </c>
      <c r="BF174" s="192">
        <f>IF(N174="snížená",J174,0)</f>
        <v>0</v>
      </c>
      <c r="BG174" s="192">
        <f>IF(N174="zákl. přenesená",J174,0)</f>
        <v>0</v>
      </c>
      <c r="BH174" s="192">
        <f>IF(N174="sníž. přenesená",J174,0)</f>
        <v>0</v>
      </c>
      <c r="BI174" s="192">
        <f>IF(N174="nulová",J174,0)</f>
        <v>0</v>
      </c>
      <c r="BJ174" s="19" t="s">
        <v>88</v>
      </c>
      <c r="BK174" s="192">
        <f>ROUND(I174*H174,2)</f>
        <v>0</v>
      </c>
      <c r="BL174" s="19" t="s">
        <v>176</v>
      </c>
      <c r="BM174" s="191" t="s">
        <v>1188</v>
      </c>
    </row>
    <row r="175" spans="1:65" s="12" customFormat="1" ht="22.9" customHeight="1">
      <c r="B175" s="164"/>
      <c r="C175" s="165"/>
      <c r="D175" s="166" t="s">
        <v>71</v>
      </c>
      <c r="E175" s="178" t="s">
        <v>4361</v>
      </c>
      <c r="F175" s="178" t="s">
        <v>4362</v>
      </c>
      <c r="G175" s="165"/>
      <c r="H175" s="165"/>
      <c r="I175" s="168"/>
      <c r="J175" s="179">
        <f>BK175</f>
        <v>0</v>
      </c>
      <c r="K175" s="165"/>
      <c r="L175" s="170"/>
      <c r="M175" s="171"/>
      <c r="N175" s="172"/>
      <c r="O175" s="172"/>
      <c r="P175" s="173">
        <f>SUM(P176:P180)</f>
        <v>0</v>
      </c>
      <c r="Q175" s="172"/>
      <c r="R175" s="173">
        <f>SUM(R176:R180)</f>
        <v>0</v>
      </c>
      <c r="S175" s="172"/>
      <c r="T175" s="174">
        <f>SUM(T176:T180)</f>
        <v>0</v>
      </c>
      <c r="AR175" s="175" t="s">
        <v>80</v>
      </c>
      <c r="AT175" s="176" t="s">
        <v>71</v>
      </c>
      <c r="AU175" s="176" t="s">
        <v>80</v>
      </c>
      <c r="AY175" s="175" t="s">
        <v>169</v>
      </c>
      <c r="BK175" s="177">
        <f>SUM(BK176:BK180)</f>
        <v>0</v>
      </c>
    </row>
    <row r="176" spans="1:65" s="2" customFormat="1" ht="14.45" customHeight="1">
      <c r="A176" s="36"/>
      <c r="B176" s="37"/>
      <c r="C176" s="180" t="s">
        <v>790</v>
      </c>
      <c r="D176" s="180" t="s">
        <v>171</v>
      </c>
      <c r="E176" s="181" t="s">
        <v>4363</v>
      </c>
      <c r="F176" s="182" t="s">
        <v>4364</v>
      </c>
      <c r="G176" s="183" t="s">
        <v>185</v>
      </c>
      <c r="H176" s="184">
        <v>275</v>
      </c>
      <c r="I176" s="185"/>
      <c r="J176" s="186">
        <f>ROUND(I176*H176,2)</f>
        <v>0</v>
      </c>
      <c r="K176" s="182" t="s">
        <v>19</v>
      </c>
      <c r="L176" s="41"/>
      <c r="M176" s="187" t="s">
        <v>19</v>
      </c>
      <c r="N176" s="188" t="s">
        <v>44</v>
      </c>
      <c r="O176" s="66"/>
      <c r="P176" s="189">
        <f>O176*H176</f>
        <v>0</v>
      </c>
      <c r="Q176" s="189">
        <v>0</v>
      </c>
      <c r="R176" s="189">
        <f>Q176*H176</f>
        <v>0</v>
      </c>
      <c r="S176" s="189">
        <v>0</v>
      </c>
      <c r="T176" s="190">
        <f>S176*H176</f>
        <v>0</v>
      </c>
      <c r="U176" s="36"/>
      <c r="V176" s="36"/>
      <c r="W176" s="36"/>
      <c r="X176" s="36"/>
      <c r="Y176" s="36"/>
      <c r="Z176" s="36"/>
      <c r="AA176" s="36"/>
      <c r="AB176" s="36"/>
      <c r="AC176" s="36"/>
      <c r="AD176" s="36"/>
      <c r="AE176" s="36"/>
      <c r="AR176" s="191" t="s">
        <v>176</v>
      </c>
      <c r="AT176" s="191" t="s">
        <v>171</v>
      </c>
      <c r="AU176" s="191" t="s">
        <v>88</v>
      </c>
      <c r="AY176" s="19" t="s">
        <v>169</v>
      </c>
      <c r="BE176" s="192">
        <f>IF(N176="základní",J176,0)</f>
        <v>0</v>
      </c>
      <c r="BF176" s="192">
        <f>IF(N176="snížená",J176,0)</f>
        <v>0</v>
      </c>
      <c r="BG176" s="192">
        <f>IF(N176="zákl. přenesená",J176,0)</f>
        <v>0</v>
      </c>
      <c r="BH176" s="192">
        <f>IF(N176="sníž. přenesená",J176,0)</f>
        <v>0</v>
      </c>
      <c r="BI176" s="192">
        <f>IF(N176="nulová",J176,0)</f>
        <v>0</v>
      </c>
      <c r="BJ176" s="19" t="s">
        <v>88</v>
      </c>
      <c r="BK176" s="192">
        <f>ROUND(I176*H176,2)</f>
        <v>0</v>
      </c>
      <c r="BL176" s="19" t="s">
        <v>176</v>
      </c>
      <c r="BM176" s="191" t="s">
        <v>1195</v>
      </c>
    </row>
    <row r="177" spans="1:65" s="2" customFormat="1" ht="14.45" customHeight="1">
      <c r="A177" s="36"/>
      <c r="B177" s="37"/>
      <c r="C177" s="180" t="s">
        <v>795</v>
      </c>
      <c r="D177" s="180" t="s">
        <v>171</v>
      </c>
      <c r="E177" s="181" t="s">
        <v>4365</v>
      </c>
      <c r="F177" s="182" t="s">
        <v>4366</v>
      </c>
      <c r="G177" s="183" t="s">
        <v>230</v>
      </c>
      <c r="H177" s="184">
        <v>27.5</v>
      </c>
      <c r="I177" s="185"/>
      <c r="J177" s="186">
        <f>ROUND(I177*H177,2)</f>
        <v>0</v>
      </c>
      <c r="K177" s="182" t="s">
        <v>19</v>
      </c>
      <c r="L177" s="41"/>
      <c r="M177" s="187" t="s">
        <v>19</v>
      </c>
      <c r="N177" s="188" t="s">
        <v>44</v>
      </c>
      <c r="O177" s="66"/>
      <c r="P177" s="189">
        <f>O177*H177</f>
        <v>0</v>
      </c>
      <c r="Q177" s="189">
        <v>0</v>
      </c>
      <c r="R177" s="189">
        <f>Q177*H177</f>
        <v>0</v>
      </c>
      <c r="S177" s="189">
        <v>0</v>
      </c>
      <c r="T177" s="190">
        <f>S177*H177</f>
        <v>0</v>
      </c>
      <c r="U177" s="36"/>
      <c r="V177" s="36"/>
      <c r="W177" s="36"/>
      <c r="X177" s="36"/>
      <c r="Y177" s="36"/>
      <c r="Z177" s="36"/>
      <c r="AA177" s="36"/>
      <c r="AB177" s="36"/>
      <c r="AC177" s="36"/>
      <c r="AD177" s="36"/>
      <c r="AE177" s="36"/>
      <c r="AR177" s="191" t="s">
        <v>176</v>
      </c>
      <c r="AT177" s="191" t="s">
        <v>171</v>
      </c>
      <c r="AU177" s="191" t="s">
        <v>88</v>
      </c>
      <c r="AY177" s="19" t="s">
        <v>169</v>
      </c>
      <c r="BE177" s="192">
        <f>IF(N177="základní",J177,0)</f>
        <v>0</v>
      </c>
      <c r="BF177" s="192">
        <f>IF(N177="snížená",J177,0)</f>
        <v>0</v>
      </c>
      <c r="BG177" s="192">
        <f>IF(N177="zákl. přenesená",J177,0)</f>
        <v>0</v>
      </c>
      <c r="BH177" s="192">
        <f>IF(N177="sníž. přenesená",J177,0)</f>
        <v>0</v>
      </c>
      <c r="BI177" s="192">
        <f>IF(N177="nulová",J177,0)</f>
        <v>0</v>
      </c>
      <c r="BJ177" s="19" t="s">
        <v>88</v>
      </c>
      <c r="BK177" s="192">
        <f>ROUND(I177*H177,2)</f>
        <v>0</v>
      </c>
      <c r="BL177" s="19" t="s">
        <v>176</v>
      </c>
      <c r="BM177" s="191" t="s">
        <v>1207</v>
      </c>
    </row>
    <row r="178" spans="1:65" s="2" customFormat="1" ht="14.45" customHeight="1">
      <c r="A178" s="36"/>
      <c r="B178" s="37"/>
      <c r="C178" s="235" t="s">
        <v>800</v>
      </c>
      <c r="D178" s="235" t="s">
        <v>456</v>
      </c>
      <c r="E178" s="236" t="s">
        <v>4367</v>
      </c>
      <c r="F178" s="237" t="s">
        <v>4368</v>
      </c>
      <c r="G178" s="238" t="s">
        <v>4349</v>
      </c>
      <c r="H178" s="239">
        <v>8.3000000000000004E-2</v>
      </c>
      <c r="I178" s="240"/>
      <c r="J178" s="241">
        <f>ROUND(I178*H178,2)</f>
        <v>0</v>
      </c>
      <c r="K178" s="237" t="s">
        <v>19</v>
      </c>
      <c r="L178" s="242"/>
      <c r="M178" s="243" t="s">
        <v>19</v>
      </c>
      <c r="N178" s="244" t="s">
        <v>44</v>
      </c>
      <c r="O178" s="66"/>
      <c r="P178" s="189">
        <f>O178*H178</f>
        <v>0</v>
      </c>
      <c r="Q178" s="189">
        <v>0</v>
      </c>
      <c r="R178" s="189">
        <f>Q178*H178</f>
        <v>0</v>
      </c>
      <c r="S178" s="189">
        <v>0</v>
      </c>
      <c r="T178" s="190">
        <f>S178*H178</f>
        <v>0</v>
      </c>
      <c r="U178" s="36"/>
      <c r="V178" s="36"/>
      <c r="W178" s="36"/>
      <c r="X178" s="36"/>
      <c r="Y178" s="36"/>
      <c r="Z178" s="36"/>
      <c r="AA178" s="36"/>
      <c r="AB178" s="36"/>
      <c r="AC178" s="36"/>
      <c r="AD178" s="36"/>
      <c r="AE178" s="36"/>
      <c r="AR178" s="191" t="s">
        <v>209</v>
      </c>
      <c r="AT178" s="191" t="s">
        <v>456</v>
      </c>
      <c r="AU178" s="191" t="s">
        <v>88</v>
      </c>
      <c r="AY178" s="19" t="s">
        <v>169</v>
      </c>
      <c r="BE178" s="192">
        <f>IF(N178="základní",J178,0)</f>
        <v>0</v>
      </c>
      <c r="BF178" s="192">
        <f>IF(N178="snížená",J178,0)</f>
        <v>0</v>
      </c>
      <c r="BG178" s="192">
        <f>IF(N178="zákl. přenesená",J178,0)</f>
        <v>0</v>
      </c>
      <c r="BH178" s="192">
        <f>IF(N178="sníž. přenesená",J178,0)</f>
        <v>0</v>
      </c>
      <c r="BI178" s="192">
        <f>IF(N178="nulová",J178,0)</f>
        <v>0</v>
      </c>
      <c r="BJ178" s="19" t="s">
        <v>88</v>
      </c>
      <c r="BK178" s="192">
        <f>ROUND(I178*H178,2)</f>
        <v>0</v>
      </c>
      <c r="BL178" s="19" t="s">
        <v>176</v>
      </c>
      <c r="BM178" s="191" t="s">
        <v>1217</v>
      </c>
    </row>
    <row r="179" spans="1:65" s="2" customFormat="1" ht="19.5">
      <c r="A179" s="36"/>
      <c r="B179" s="37"/>
      <c r="C179" s="38"/>
      <c r="D179" s="193" t="s">
        <v>2212</v>
      </c>
      <c r="E179" s="38"/>
      <c r="F179" s="194" t="s">
        <v>4258</v>
      </c>
      <c r="G179" s="38"/>
      <c r="H179" s="38"/>
      <c r="I179" s="195"/>
      <c r="J179" s="38"/>
      <c r="K179" s="38"/>
      <c r="L179" s="41"/>
      <c r="M179" s="196"/>
      <c r="N179" s="197"/>
      <c r="O179" s="66"/>
      <c r="P179" s="66"/>
      <c r="Q179" s="66"/>
      <c r="R179" s="66"/>
      <c r="S179" s="66"/>
      <c r="T179" s="67"/>
      <c r="U179" s="36"/>
      <c r="V179" s="36"/>
      <c r="W179" s="36"/>
      <c r="X179" s="36"/>
      <c r="Y179" s="36"/>
      <c r="Z179" s="36"/>
      <c r="AA179" s="36"/>
      <c r="AB179" s="36"/>
      <c r="AC179" s="36"/>
      <c r="AD179" s="36"/>
      <c r="AE179" s="36"/>
      <c r="AT179" s="19" t="s">
        <v>2212</v>
      </c>
      <c r="AU179" s="19" t="s">
        <v>88</v>
      </c>
    </row>
    <row r="180" spans="1:65" s="2" customFormat="1" ht="14.45" customHeight="1">
      <c r="A180" s="36"/>
      <c r="B180" s="37"/>
      <c r="C180" s="180" t="s">
        <v>806</v>
      </c>
      <c r="D180" s="180" t="s">
        <v>171</v>
      </c>
      <c r="E180" s="181" t="s">
        <v>4254</v>
      </c>
      <c r="F180" s="182" t="s">
        <v>4255</v>
      </c>
      <c r="G180" s="183" t="s">
        <v>347</v>
      </c>
      <c r="H180" s="184">
        <v>8.3000000000000004E-2</v>
      </c>
      <c r="I180" s="185"/>
      <c r="J180" s="186">
        <f>ROUND(I180*H180,2)</f>
        <v>0</v>
      </c>
      <c r="K180" s="182" t="s">
        <v>19</v>
      </c>
      <c r="L180" s="41"/>
      <c r="M180" s="187" t="s">
        <v>19</v>
      </c>
      <c r="N180" s="188" t="s">
        <v>44</v>
      </c>
      <c r="O180" s="66"/>
      <c r="P180" s="189">
        <f>O180*H180</f>
        <v>0</v>
      </c>
      <c r="Q180" s="189">
        <v>0</v>
      </c>
      <c r="R180" s="189">
        <f>Q180*H180</f>
        <v>0</v>
      </c>
      <c r="S180" s="189">
        <v>0</v>
      </c>
      <c r="T180" s="190">
        <f>S180*H180</f>
        <v>0</v>
      </c>
      <c r="U180" s="36"/>
      <c r="V180" s="36"/>
      <c r="W180" s="36"/>
      <c r="X180" s="36"/>
      <c r="Y180" s="36"/>
      <c r="Z180" s="36"/>
      <c r="AA180" s="36"/>
      <c r="AB180" s="36"/>
      <c r="AC180" s="36"/>
      <c r="AD180" s="36"/>
      <c r="AE180" s="36"/>
      <c r="AR180" s="191" t="s">
        <v>176</v>
      </c>
      <c r="AT180" s="191" t="s">
        <v>171</v>
      </c>
      <c r="AU180" s="191" t="s">
        <v>88</v>
      </c>
      <c r="AY180" s="19" t="s">
        <v>169</v>
      </c>
      <c r="BE180" s="192">
        <f>IF(N180="základní",J180,0)</f>
        <v>0</v>
      </c>
      <c r="BF180" s="192">
        <f>IF(N180="snížená",J180,0)</f>
        <v>0</v>
      </c>
      <c r="BG180" s="192">
        <f>IF(N180="zákl. přenesená",J180,0)</f>
        <v>0</v>
      </c>
      <c r="BH180" s="192">
        <f>IF(N180="sníž. přenesená",J180,0)</f>
        <v>0</v>
      </c>
      <c r="BI180" s="192">
        <f>IF(N180="nulová",J180,0)</f>
        <v>0</v>
      </c>
      <c r="BJ180" s="19" t="s">
        <v>88</v>
      </c>
      <c r="BK180" s="192">
        <f>ROUND(I180*H180,2)</f>
        <v>0</v>
      </c>
      <c r="BL180" s="19" t="s">
        <v>176</v>
      </c>
      <c r="BM180" s="191" t="s">
        <v>1225</v>
      </c>
    </row>
    <row r="181" spans="1:65" s="12" customFormat="1" ht="22.9" customHeight="1">
      <c r="B181" s="164"/>
      <c r="C181" s="165"/>
      <c r="D181" s="166" t="s">
        <v>71</v>
      </c>
      <c r="E181" s="178" t="s">
        <v>71</v>
      </c>
      <c r="F181" s="178" t="s">
        <v>4369</v>
      </c>
      <c r="G181" s="165"/>
      <c r="H181" s="165"/>
      <c r="I181" s="168"/>
      <c r="J181" s="179">
        <f>BK181</f>
        <v>0</v>
      </c>
      <c r="K181" s="165"/>
      <c r="L181" s="170"/>
      <c r="M181" s="171"/>
      <c r="N181" s="172"/>
      <c r="O181" s="172"/>
      <c r="P181" s="173">
        <f>SUM(P182:P192)</f>
        <v>0</v>
      </c>
      <c r="Q181" s="172"/>
      <c r="R181" s="173">
        <f>SUM(R182:R192)</f>
        <v>0</v>
      </c>
      <c r="S181" s="172"/>
      <c r="T181" s="174">
        <f>SUM(T182:T192)</f>
        <v>0</v>
      </c>
      <c r="AR181" s="175" t="s">
        <v>80</v>
      </c>
      <c r="AT181" s="176" t="s">
        <v>71</v>
      </c>
      <c r="AU181" s="176" t="s">
        <v>80</v>
      </c>
      <c r="AY181" s="175" t="s">
        <v>169</v>
      </c>
      <c r="BK181" s="177">
        <f>SUM(BK182:BK192)</f>
        <v>0</v>
      </c>
    </row>
    <row r="182" spans="1:65" s="2" customFormat="1" ht="14.45" customHeight="1">
      <c r="A182" s="36"/>
      <c r="B182" s="37"/>
      <c r="C182" s="180" t="s">
        <v>811</v>
      </c>
      <c r="D182" s="180" t="s">
        <v>171</v>
      </c>
      <c r="E182" s="181" t="s">
        <v>4370</v>
      </c>
      <c r="F182" s="182" t="s">
        <v>4371</v>
      </c>
      <c r="G182" s="183" t="s">
        <v>185</v>
      </c>
      <c r="H182" s="184">
        <v>2090</v>
      </c>
      <c r="I182" s="185"/>
      <c r="J182" s="186">
        <f>ROUND(I182*H182,2)</f>
        <v>0</v>
      </c>
      <c r="K182" s="182" t="s">
        <v>19</v>
      </c>
      <c r="L182" s="41"/>
      <c r="M182" s="187" t="s">
        <v>19</v>
      </c>
      <c r="N182" s="188" t="s">
        <v>44</v>
      </c>
      <c r="O182" s="66"/>
      <c r="P182" s="189">
        <f>O182*H182</f>
        <v>0</v>
      </c>
      <c r="Q182" s="189">
        <v>0</v>
      </c>
      <c r="R182" s="189">
        <f>Q182*H182</f>
        <v>0</v>
      </c>
      <c r="S182" s="189">
        <v>0</v>
      </c>
      <c r="T182" s="190">
        <f>S182*H182</f>
        <v>0</v>
      </c>
      <c r="U182" s="36"/>
      <c r="V182" s="36"/>
      <c r="W182" s="36"/>
      <c r="X182" s="36"/>
      <c r="Y182" s="36"/>
      <c r="Z182" s="36"/>
      <c r="AA182" s="36"/>
      <c r="AB182" s="36"/>
      <c r="AC182" s="36"/>
      <c r="AD182" s="36"/>
      <c r="AE182" s="36"/>
      <c r="AR182" s="191" t="s">
        <v>176</v>
      </c>
      <c r="AT182" s="191" t="s">
        <v>171</v>
      </c>
      <c r="AU182" s="191" t="s">
        <v>88</v>
      </c>
      <c r="AY182" s="19" t="s">
        <v>169</v>
      </c>
      <c r="BE182" s="192">
        <f>IF(N182="základní",J182,0)</f>
        <v>0</v>
      </c>
      <c r="BF182" s="192">
        <f>IF(N182="snížená",J182,0)</f>
        <v>0</v>
      </c>
      <c r="BG182" s="192">
        <f>IF(N182="zákl. přenesená",J182,0)</f>
        <v>0</v>
      </c>
      <c r="BH182" s="192">
        <f>IF(N182="sníž. přenesená",J182,0)</f>
        <v>0</v>
      </c>
      <c r="BI182" s="192">
        <f>IF(N182="nulová",J182,0)</f>
        <v>0</v>
      </c>
      <c r="BJ182" s="19" t="s">
        <v>88</v>
      </c>
      <c r="BK182" s="192">
        <f>ROUND(I182*H182,2)</f>
        <v>0</v>
      </c>
      <c r="BL182" s="19" t="s">
        <v>176</v>
      </c>
      <c r="BM182" s="191" t="s">
        <v>1235</v>
      </c>
    </row>
    <row r="183" spans="1:65" s="2" customFormat="1" ht="14.45" customHeight="1">
      <c r="A183" s="36"/>
      <c r="B183" s="37"/>
      <c r="C183" s="180" t="s">
        <v>818</v>
      </c>
      <c r="D183" s="180" t="s">
        <v>171</v>
      </c>
      <c r="E183" s="181" t="s">
        <v>4372</v>
      </c>
      <c r="F183" s="182" t="s">
        <v>4373</v>
      </c>
      <c r="G183" s="183" t="s">
        <v>347</v>
      </c>
      <c r="H183" s="184">
        <v>0.19400000000000001</v>
      </c>
      <c r="I183" s="185"/>
      <c r="J183" s="186">
        <f>ROUND(I183*H183,2)</f>
        <v>0</v>
      </c>
      <c r="K183" s="182" t="s">
        <v>19</v>
      </c>
      <c r="L183" s="41"/>
      <c r="M183" s="187" t="s">
        <v>19</v>
      </c>
      <c r="N183" s="188" t="s">
        <v>44</v>
      </c>
      <c r="O183" s="66"/>
      <c r="P183" s="189">
        <f>O183*H183</f>
        <v>0</v>
      </c>
      <c r="Q183" s="189">
        <v>0</v>
      </c>
      <c r="R183" s="189">
        <f>Q183*H183</f>
        <v>0</v>
      </c>
      <c r="S183" s="189">
        <v>0</v>
      </c>
      <c r="T183" s="190">
        <f>S183*H183</f>
        <v>0</v>
      </c>
      <c r="U183" s="36"/>
      <c r="V183" s="36"/>
      <c r="W183" s="36"/>
      <c r="X183" s="36"/>
      <c r="Y183" s="36"/>
      <c r="Z183" s="36"/>
      <c r="AA183" s="36"/>
      <c r="AB183" s="36"/>
      <c r="AC183" s="36"/>
      <c r="AD183" s="36"/>
      <c r="AE183" s="36"/>
      <c r="AR183" s="191" t="s">
        <v>176</v>
      </c>
      <c r="AT183" s="191" t="s">
        <v>171</v>
      </c>
      <c r="AU183" s="191" t="s">
        <v>88</v>
      </c>
      <c r="AY183" s="19" t="s">
        <v>169</v>
      </c>
      <c r="BE183" s="192">
        <f>IF(N183="základní",J183,0)</f>
        <v>0</v>
      </c>
      <c r="BF183" s="192">
        <f>IF(N183="snížená",J183,0)</f>
        <v>0</v>
      </c>
      <c r="BG183" s="192">
        <f>IF(N183="zákl. přenesená",J183,0)</f>
        <v>0</v>
      </c>
      <c r="BH183" s="192">
        <f>IF(N183="sníž. přenesená",J183,0)</f>
        <v>0</v>
      </c>
      <c r="BI183" s="192">
        <f>IF(N183="nulová",J183,0)</f>
        <v>0</v>
      </c>
      <c r="BJ183" s="19" t="s">
        <v>88</v>
      </c>
      <c r="BK183" s="192">
        <f>ROUND(I183*H183,2)</f>
        <v>0</v>
      </c>
      <c r="BL183" s="19" t="s">
        <v>176</v>
      </c>
      <c r="BM183" s="191" t="s">
        <v>1243</v>
      </c>
    </row>
    <row r="184" spans="1:65" s="2" customFormat="1" ht="14.45" customHeight="1">
      <c r="A184" s="36"/>
      <c r="B184" s="37"/>
      <c r="C184" s="235" t="s">
        <v>825</v>
      </c>
      <c r="D184" s="235" t="s">
        <v>456</v>
      </c>
      <c r="E184" s="236" t="s">
        <v>4374</v>
      </c>
      <c r="F184" s="237" t="s">
        <v>4375</v>
      </c>
      <c r="G184" s="238" t="s">
        <v>4349</v>
      </c>
      <c r="H184" s="239">
        <v>1.292</v>
      </c>
      <c r="I184" s="240"/>
      <c r="J184" s="241">
        <f>ROUND(I184*H184,2)</f>
        <v>0</v>
      </c>
      <c r="K184" s="237" t="s">
        <v>19</v>
      </c>
      <c r="L184" s="242"/>
      <c r="M184" s="243" t="s">
        <v>19</v>
      </c>
      <c r="N184" s="244" t="s">
        <v>44</v>
      </c>
      <c r="O184" s="66"/>
      <c r="P184" s="189">
        <f>O184*H184</f>
        <v>0</v>
      </c>
      <c r="Q184" s="189">
        <v>0</v>
      </c>
      <c r="R184" s="189">
        <f>Q184*H184</f>
        <v>0</v>
      </c>
      <c r="S184" s="189">
        <v>0</v>
      </c>
      <c r="T184" s="190">
        <f>S184*H184</f>
        <v>0</v>
      </c>
      <c r="U184" s="36"/>
      <c r="V184" s="36"/>
      <c r="W184" s="36"/>
      <c r="X184" s="36"/>
      <c r="Y184" s="36"/>
      <c r="Z184" s="36"/>
      <c r="AA184" s="36"/>
      <c r="AB184" s="36"/>
      <c r="AC184" s="36"/>
      <c r="AD184" s="36"/>
      <c r="AE184" s="36"/>
      <c r="AR184" s="191" t="s">
        <v>209</v>
      </c>
      <c r="AT184" s="191" t="s">
        <v>456</v>
      </c>
      <c r="AU184" s="191" t="s">
        <v>88</v>
      </c>
      <c r="AY184" s="19" t="s">
        <v>169</v>
      </c>
      <c r="BE184" s="192">
        <f>IF(N184="základní",J184,0)</f>
        <v>0</v>
      </c>
      <c r="BF184" s="192">
        <f>IF(N184="snížená",J184,0)</f>
        <v>0</v>
      </c>
      <c r="BG184" s="192">
        <f>IF(N184="zákl. přenesená",J184,0)</f>
        <v>0</v>
      </c>
      <c r="BH184" s="192">
        <f>IF(N184="sníž. přenesená",J184,0)</f>
        <v>0</v>
      </c>
      <c r="BI184" s="192">
        <f>IF(N184="nulová",J184,0)</f>
        <v>0</v>
      </c>
      <c r="BJ184" s="19" t="s">
        <v>88</v>
      </c>
      <c r="BK184" s="192">
        <f>ROUND(I184*H184,2)</f>
        <v>0</v>
      </c>
      <c r="BL184" s="19" t="s">
        <v>176</v>
      </c>
      <c r="BM184" s="191" t="s">
        <v>1250</v>
      </c>
    </row>
    <row r="185" spans="1:65" s="2" customFormat="1" ht="19.5">
      <c r="A185" s="36"/>
      <c r="B185" s="37"/>
      <c r="C185" s="38"/>
      <c r="D185" s="193" t="s">
        <v>2212</v>
      </c>
      <c r="E185" s="38"/>
      <c r="F185" s="194" t="s">
        <v>4258</v>
      </c>
      <c r="G185" s="38"/>
      <c r="H185" s="38"/>
      <c r="I185" s="195"/>
      <c r="J185" s="38"/>
      <c r="K185" s="38"/>
      <c r="L185" s="41"/>
      <c r="M185" s="196"/>
      <c r="N185" s="197"/>
      <c r="O185" s="66"/>
      <c r="P185" s="66"/>
      <c r="Q185" s="66"/>
      <c r="R185" s="66"/>
      <c r="S185" s="66"/>
      <c r="T185" s="67"/>
      <c r="U185" s="36"/>
      <c r="V185" s="36"/>
      <c r="W185" s="36"/>
      <c r="X185" s="36"/>
      <c r="Y185" s="36"/>
      <c r="Z185" s="36"/>
      <c r="AA185" s="36"/>
      <c r="AB185" s="36"/>
      <c r="AC185" s="36"/>
      <c r="AD185" s="36"/>
      <c r="AE185" s="36"/>
      <c r="AT185" s="19" t="s">
        <v>2212</v>
      </c>
      <c r="AU185" s="19" t="s">
        <v>88</v>
      </c>
    </row>
    <row r="186" spans="1:65" s="2" customFormat="1" ht="14.45" customHeight="1">
      <c r="A186" s="36"/>
      <c r="B186" s="37"/>
      <c r="C186" s="235" t="s">
        <v>831</v>
      </c>
      <c r="D186" s="235" t="s">
        <v>456</v>
      </c>
      <c r="E186" s="236" t="s">
        <v>4376</v>
      </c>
      <c r="F186" s="237" t="s">
        <v>4377</v>
      </c>
      <c r="G186" s="238" t="s">
        <v>4349</v>
      </c>
      <c r="H186" s="239">
        <v>0.108</v>
      </c>
      <c r="I186" s="240"/>
      <c r="J186" s="241">
        <f>ROUND(I186*H186,2)</f>
        <v>0</v>
      </c>
      <c r="K186" s="237" t="s">
        <v>19</v>
      </c>
      <c r="L186" s="242"/>
      <c r="M186" s="243" t="s">
        <v>19</v>
      </c>
      <c r="N186" s="244" t="s">
        <v>44</v>
      </c>
      <c r="O186" s="66"/>
      <c r="P186" s="189">
        <f>O186*H186</f>
        <v>0</v>
      </c>
      <c r="Q186" s="189">
        <v>0</v>
      </c>
      <c r="R186" s="189">
        <f>Q186*H186</f>
        <v>0</v>
      </c>
      <c r="S186" s="189">
        <v>0</v>
      </c>
      <c r="T186" s="190">
        <f>S186*H186</f>
        <v>0</v>
      </c>
      <c r="U186" s="36"/>
      <c r="V186" s="36"/>
      <c r="W186" s="36"/>
      <c r="X186" s="36"/>
      <c r="Y186" s="36"/>
      <c r="Z186" s="36"/>
      <c r="AA186" s="36"/>
      <c r="AB186" s="36"/>
      <c r="AC186" s="36"/>
      <c r="AD186" s="36"/>
      <c r="AE186" s="36"/>
      <c r="AR186" s="191" t="s">
        <v>209</v>
      </c>
      <c r="AT186" s="191" t="s">
        <v>456</v>
      </c>
      <c r="AU186" s="191" t="s">
        <v>88</v>
      </c>
      <c r="AY186" s="19" t="s">
        <v>169</v>
      </c>
      <c r="BE186" s="192">
        <f>IF(N186="základní",J186,0)</f>
        <v>0</v>
      </c>
      <c r="BF186" s="192">
        <f>IF(N186="snížená",J186,0)</f>
        <v>0</v>
      </c>
      <c r="BG186" s="192">
        <f>IF(N186="zákl. přenesená",J186,0)</f>
        <v>0</v>
      </c>
      <c r="BH186" s="192">
        <f>IF(N186="sníž. přenesená",J186,0)</f>
        <v>0</v>
      </c>
      <c r="BI186" s="192">
        <f>IF(N186="nulová",J186,0)</f>
        <v>0</v>
      </c>
      <c r="BJ186" s="19" t="s">
        <v>88</v>
      </c>
      <c r="BK186" s="192">
        <f>ROUND(I186*H186,2)</f>
        <v>0</v>
      </c>
      <c r="BL186" s="19" t="s">
        <v>176</v>
      </c>
      <c r="BM186" s="191" t="s">
        <v>1258</v>
      </c>
    </row>
    <row r="187" spans="1:65" s="2" customFormat="1" ht="19.5">
      <c r="A187" s="36"/>
      <c r="B187" s="37"/>
      <c r="C187" s="38"/>
      <c r="D187" s="193" t="s">
        <v>2212</v>
      </c>
      <c r="E187" s="38"/>
      <c r="F187" s="194" t="s">
        <v>4258</v>
      </c>
      <c r="G187" s="38"/>
      <c r="H187" s="38"/>
      <c r="I187" s="195"/>
      <c r="J187" s="38"/>
      <c r="K187" s="38"/>
      <c r="L187" s="41"/>
      <c r="M187" s="196"/>
      <c r="N187" s="197"/>
      <c r="O187" s="66"/>
      <c r="P187" s="66"/>
      <c r="Q187" s="66"/>
      <c r="R187" s="66"/>
      <c r="S187" s="66"/>
      <c r="T187" s="67"/>
      <c r="U187" s="36"/>
      <c r="V187" s="36"/>
      <c r="W187" s="36"/>
      <c r="X187" s="36"/>
      <c r="Y187" s="36"/>
      <c r="Z187" s="36"/>
      <c r="AA187" s="36"/>
      <c r="AB187" s="36"/>
      <c r="AC187" s="36"/>
      <c r="AD187" s="36"/>
      <c r="AE187" s="36"/>
      <c r="AT187" s="19" t="s">
        <v>2212</v>
      </c>
      <c r="AU187" s="19" t="s">
        <v>88</v>
      </c>
    </row>
    <row r="188" spans="1:65" s="2" customFormat="1" ht="14.45" customHeight="1">
      <c r="A188" s="36"/>
      <c r="B188" s="37"/>
      <c r="C188" s="235" t="s">
        <v>835</v>
      </c>
      <c r="D188" s="235" t="s">
        <v>456</v>
      </c>
      <c r="E188" s="236" t="s">
        <v>4378</v>
      </c>
      <c r="F188" s="237" t="s">
        <v>4379</v>
      </c>
      <c r="G188" s="238" t="s">
        <v>4261</v>
      </c>
      <c r="H188" s="239">
        <v>0.20899999999999999</v>
      </c>
      <c r="I188" s="240"/>
      <c r="J188" s="241">
        <f>ROUND(I188*H188,2)</f>
        <v>0</v>
      </c>
      <c r="K188" s="237" t="s">
        <v>19</v>
      </c>
      <c r="L188" s="242"/>
      <c r="M188" s="243" t="s">
        <v>19</v>
      </c>
      <c r="N188" s="244" t="s">
        <v>44</v>
      </c>
      <c r="O188" s="66"/>
      <c r="P188" s="189">
        <f>O188*H188</f>
        <v>0</v>
      </c>
      <c r="Q188" s="189">
        <v>0</v>
      </c>
      <c r="R188" s="189">
        <f>Q188*H188</f>
        <v>0</v>
      </c>
      <c r="S188" s="189">
        <v>0</v>
      </c>
      <c r="T188" s="190">
        <f>S188*H188</f>
        <v>0</v>
      </c>
      <c r="U188" s="36"/>
      <c r="V188" s="36"/>
      <c r="W188" s="36"/>
      <c r="X188" s="36"/>
      <c r="Y188" s="36"/>
      <c r="Z188" s="36"/>
      <c r="AA188" s="36"/>
      <c r="AB188" s="36"/>
      <c r="AC188" s="36"/>
      <c r="AD188" s="36"/>
      <c r="AE188" s="36"/>
      <c r="AR188" s="191" t="s">
        <v>209</v>
      </c>
      <c r="AT188" s="191" t="s">
        <v>456</v>
      </c>
      <c r="AU188" s="191" t="s">
        <v>88</v>
      </c>
      <c r="AY188" s="19" t="s">
        <v>169</v>
      </c>
      <c r="BE188" s="192">
        <f>IF(N188="základní",J188,0)</f>
        <v>0</v>
      </c>
      <c r="BF188" s="192">
        <f>IF(N188="snížená",J188,0)</f>
        <v>0</v>
      </c>
      <c r="BG188" s="192">
        <f>IF(N188="zákl. přenesená",J188,0)</f>
        <v>0</v>
      </c>
      <c r="BH188" s="192">
        <f>IF(N188="sníž. přenesená",J188,0)</f>
        <v>0</v>
      </c>
      <c r="BI188" s="192">
        <f>IF(N188="nulová",J188,0)</f>
        <v>0</v>
      </c>
      <c r="BJ188" s="19" t="s">
        <v>88</v>
      </c>
      <c r="BK188" s="192">
        <f>ROUND(I188*H188,2)</f>
        <v>0</v>
      </c>
      <c r="BL188" s="19" t="s">
        <v>176</v>
      </c>
      <c r="BM188" s="191" t="s">
        <v>1272</v>
      </c>
    </row>
    <row r="189" spans="1:65" s="2" customFormat="1" ht="19.5">
      <c r="A189" s="36"/>
      <c r="B189" s="37"/>
      <c r="C189" s="38"/>
      <c r="D189" s="193" t="s">
        <v>2212</v>
      </c>
      <c r="E189" s="38"/>
      <c r="F189" s="194" t="s">
        <v>4258</v>
      </c>
      <c r="G189" s="38"/>
      <c r="H189" s="38"/>
      <c r="I189" s="195"/>
      <c r="J189" s="38"/>
      <c r="K189" s="38"/>
      <c r="L189" s="41"/>
      <c r="M189" s="196"/>
      <c r="N189" s="197"/>
      <c r="O189" s="66"/>
      <c r="P189" s="66"/>
      <c r="Q189" s="66"/>
      <c r="R189" s="66"/>
      <c r="S189" s="66"/>
      <c r="T189" s="67"/>
      <c r="U189" s="36"/>
      <c r="V189" s="36"/>
      <c r="W189" s="36"/>
      <c r="X189" s="36"/>
      <c r="Y189" s="36"/>
      <c r="Z189" s="36"/>
      <c r="AA189" s="36"/>
      <c r="AB189" s="36"/>
      <c r="AC189" s="36"/>
      <c r="AD189" s="36"/>
      <c r="AE189" s="36"/>
      <c r="AT189" s="19" t="s">
        <v>2212</v>
      </c>
      <c r="AU189" s="19" t="s">
        <v>88</v>
      </c>
    </row>
    <row r="190" spans="1:65" s="2" customFormat="1" ht="14.45" customHeight="1">
      <c r="A190" s="36"/>
      <c r="B190" s="37"/>
      <c r="C190" s="235" t="s">
        <v>841</v>
      </c>
      <c r="D190" s="235" t="s">
        <v>456</v>
      </c>
      <c r="E190" s="236" t="s">
        <v>4380</v>
      </c>
      <c r="F190" s="237" t="s">
        <v>4381</v>
      </c>
      <c r="G190" s="238" t="s">
        <v>4261</v>
      </c>
      <c r="H190" s="239">
        <v>0.20899999999999999</v>
      </c>
      <c r="I190" s="240"/>
      <c r="J190" s="241">
        <f>ROUND(I190*H190,2)</f>
        <v>0</v>
      </c>
      <c r="K190" s="237" t="s">
        <v>19</v>
      </c>
      <c r="L190" s="242"/>
      <c r="M190" s="243" t="s">
        <v>19</v>
      </c>
      <c r="N190" s="244" t="s">
        <v>44</v>
      </c>
      <c r="O190" s="66"/>
      <c r="P190" s="189">
        <f>O190*H190</f>
        <v>0</v>
      </c>
      <c r="Q190" s="189">
        <v>0</v>
      </c>
      <c r="R190" s="189">
        <f>Q190*H190</f>
        <v>0</v>
      </c>
      <c r="S190" s="189">
        <v>0</v>
      </c>
      <c r="T190" s="190">
        <f>S190*H190</f>
        <v>0</v>
      </c>
      <c r="U190" s="36"/>
      <c r="V190" s="36"/>
      <c r="W190" s="36"/>
      <c r="X190" s="36"/>
      <c r="Y190" s="36"/>
      <c r="Z190" s="36"/>
      <c r="AA190" s="36"/>
      <c r="AB190" s="36"/>
      <c r="AC190" s="36"/>
      <c r="AD190" s="36"/>
      <c r="AE190" s="36"/>
      <c r="AR190" s="191" t="s">
        <v>209</v>
      </c>
      <c r="AT190" s="191" t="s">
        <v>456</v>
      </c>
      <c r="AU190" s="191" t="s">
        <v>88</v>
      </c>
      <c r="AY190" s="19" t="s">
        <v>169</v>
      </c>
      <c r="BE190" s="192">
        <f>IF(N190="základní",J190,0)</f>
        <v>0</v>
      </c>
      <c r="BF190" s="192">
        <f>IF(N190="snížená",J190,0)</f>
        <v>0</v>
      </c>
      <c r="BG190" s="192">
        <f>IF(N190="zákl. přenesená",J190,0)</f>
        <v>0</v>
      </c>
      <c r="BH190" s="192">
        <f>IF(N190="sníž. přenesená",J190,0)</f>
        <v>0</v>
      </c>
      <c r="BI190" s="192">
        <f>IF(N190="nulová",J190,0)</f>
        <v>0</v>
      </c>
      <c r="BJ190" s="19" t="s">
        <v>88</v>
      </c>
      <c r="BK190" s="192">
        <f>ROUND(I190*H190,2)</f>
        <v>0</v>
      </c>
      <c r="BL190" s="19" t="s">
        <v>176</v>
      </c>
      <c r="BM190" s="191" t="s">
        <v>1282</v>
      </c>
    </row>
    <row r="191" spans="1:65" s="2" customFormat="1" ht="19.5">
      <c r="A191" s="36"/>
      <c r="B191" s="37"/>
      <c r="C191" s="38"/>
      <c r="D191" s="193" t="s">
        <v>2212</v>
      </c>
      <c r="E191" s="38"/>
      <c r="F191" s="194" t="s">
        <v>4258</v>
      </c>
      <c r="G191" s="38"/>
      <c r="H191" s="38"/>
      <c r="I191" s="195"/>
      <c r="J191" s="38"/>
      <c r="K191" s="38"/>
      <c r="L191" s="41"/>
      <c r="M191" s="196"/>
      <c r="N191" s="197"/>
      <c r="O191" s="66"/>
      <c r="P191" s="66"/>
      <c r="Q191" s="66"/>
      <c r="R191" s="66"/>
      <c r="S191" s="66"/>
      <c r="T191" s="67"/>
      <c r="U191" s="36"/>
      <c r="V191" s="36"/>
      <c r="W191" s="36"/>
      <c r="X191" s="36"/>
      <c r="Y191" s="36"/>
      <c r="Z191" s="36"/>
      <c r="AA191" s="36"/>
      <c r="AB191" s="36"/>
      <c r="AC191" s="36"/>
      <c r="AD191" s="36"/>
      <c r="AE191" s="36"/>
      <c r="AT191" s="19" t="s">
        <v>2212</v>
      </c>
      <c r="AU191" s="19" t="s">
        <v>88</v>
      </c>
    </row>
    <row r="192" spans="1:65" s="2" customFormat="1" ht="14.45" customHeight="1">
      <c r="A192" s="36"/>
      <c r="B192" s="37"/>
      <c r="C192" s="180" t="s">
        <v>846</v>
      </c>
      <c r="D192" s="180" t="s">
        <v>171</v>
      </c>
      <c r="E192" s="181" t="s">
        <v>4254</v>
      </c>
      <c r="F192" s="182" t="s">
        <v>4255</v>
      </c>
      <c r="G192" s="183" t="s">
        <v>347</v>
      </c>
      <c r="H192" s="184">
        <v>0.84899999999999998</v>
      </c>
      <c r="I192" s="185"/>
      <c r="J192" s="186">
        <f>ROUND(I192*H192,2)</f>
        <v>0</v>
      </c>
      <c r="K192" s="182" t="s">
        <v>19</v>
      </c>
      <c r="L192" s="41"/>
      <c r="M192" s="261" t="s">
        <v>19</v>
      </c>
      <c r="N192" s="262" t="s">
        <v>44</v>
      </c>
      <c r="O192" s="222"/>
      <c r="P192" s="263">
        <f>O192*H192</f>
        <v>0</v>
      </c>
      <c r="Q192" s="263">
        <v>0</v>
      </c>
      <c r="R192" s="263">
        <f>Q192*H192</f>
        <v>0</v>
      </c>
      <c r="S192" s="263">
        <v>0</v>
      </c>
      <c r="T192" s="264">
        <f>S192*H192</f>
        <v>0</v>
      </c>
      <c r="U192" s="36"/>
      <c r="V192" s="36"/>
      <c r="W192" s="36"/>
      <c r="X192" s="36"/>
      <c r="Y192" s="36"/>
      <c r="Z192" s="36"/>
      <c r="AA192" s="36"/>
      <c r="AB192" s="36"/>
      <c r="AC192" s="36"/>
      <c r="AD192" s="36"/>
      <c r="AE192" s="36"/>
      <c r="AR192" s="191" t="s">
        <v>176</v>
      </c>
      <c r="AT192" s="191" t="s">
        <v>171</v>
      </c>
      <c r="AU192" s="191" t="s">
        <v>88</v>
      </c>
      <c r="AY192" s="19" t="s">
        <v>169</v>
      </c>
      <c r="BE192" s="192">
        <f>IF(N192="základní",J192,0)</f>
        <v>0</v>
      </c>
      <c r="BF192" s="192">
        <f>IF(N192="snížená",J192,0)</f>
        <v>0</v>
      </c>
      <c r="BG192" s="192">
        <f>IF(N192="zákl. přenesená",J192,0)</f>
        <v>0</v>
      </c>
      <c r="BH192" s="192">
        <f>IF(N192="sníž. přenesená",J192,0)</f>
        <v>0</v>
      </c>
      <c r="BI192" s="192">
        <f>IF(N192="nulová",J192,0)</f>
        <v>0</v>
      </c>
      <c r="BJ192" s="19" t="s">
        <v>88</v>
      </c>
      <c r="BK192" s="192">
        <f>ROUND(I192*H192,2)</f>
        <v>0</v>
      </c>
      <c r="BL192" s="19" t="s">
        <v>176</v>
      </c>
      <c r="BM192" s="191" t="s">
        <v>1296</v>
      </c>
    </row>
    <row r="193" spans="1:31" s="2" customFormat="1" ht="6.95" customHeight="1">
      <c r="A193" s="36"/>
      <c r="B193" s="49"/>
      <c r="C193" s="50"/>
      <c r="D193" s="50"/>
      <c r="E193" s="50"/>
      <c r="F193" s="50"/>
      <c r="G193" s="50"/>
      <c r="H193" s="50"/>
      <c r="I193" s="50"/>
      <c r="J193" s="50"/>
      <c r="K193" s="50"/>
      <c r="L193" s="41"/>
      <c r="M193" s="36"/>
      <c r="O193" s="36"/>
      <c r="P193" s="36"/>
      <c r="Q193" s="36"/>
      <c r="R193" s="36"/>
      <c r="S193" s="36"/>
      <c r="T193" s="36"/>
      <c r="U193" s="36"/>
      <c r="V193" s="36"/>
      <c r="W193" s="36"/>
      <c r="X193" s="36"/>
      <c r="Y193" s="36"/>
      <c r="Z193" s="36"/>
      <c r="AA193" s="36"/>
      <c r="AB193" s="36"/>
      <c r="AC193" s="36"/>
      <c r="AD193" s="36"/>
      <c r="AE193" s="36"/>
    </row>
  </sheetData>
  <sheetProtection algorithmName="SHA-512" hashValue="YpBdjw7u00yqR3SaGFPQv2PR1XnNgFCADvg1QRZnZN2GPA2Zi5bI/Is6qV7YNIYO5RdC5jDLh6d1N1jNAB5/8Q==" saltValue="a1dbDPlLDDIrvHGVq7KucRcBov7PJCm+ufbbH+rbf9I7GdVlUgcJDdBVcSLrjRMXgNKXwpG75R0FU/P2nZle4A==" spinCount="100000" sheet="1" objects="1" scenarios="1" formatColumns="0" formatRows="0" autoFilter="0"/>
  <autoFilter ref="C86:K192" xr:uid="{00000000-0009-0000-0000-000011000000}"/>
  <mergeCells count="9">
    <mergeCell ref="E50:H50"/>
    <mergeCell ref="E77:H77"/>
    <mergeCell ref="E79:H79"/>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BM171"/>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140</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s="2" customFormat="1" ht="12" customHeight="1">
      <c r="A8" s="36"/>
      <c r="B8" s="41"/>
      <c r="C8" s="36"/>
      <c r="D8" s="114" t="s">
        <v>145</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407" t="s">
        <v>4382</v>
      </c>
      <c r="F9" s="408"/>
      <c r="G9" s="408"/>
      <c r="H9" s="408"/>
      <c r="I9" s="36"/>
      <c r="J9" s="36"/>
      <c r="K9" s="36"/>
      <c r="L9" s="115"/>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21</v>
      </c>
      <c r="E12" s="36"/>
      <c r="F12" s="105" t="s">
        <v>22</v>
      </c>
      <c r="G12" s="36"/>
      <c r="H12" s="36"/>
      <c r="I12" s="114" t="s">
        <v>23</v>
      </c>
      <c r="J12" s="116" t="str">
        <f>'Rekapitulace stavby'!AN8</f>
        <v>10. 11. 2020</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09" t="str">
        <f>'Rekapitulace stavby'!E14</f>
        <v>Vyplň údaj</v>
      </c>
      <c r="F18" s="410"/>
      <c r="G18" s="410"/>
      <c r="H18" s="410"/>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19</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4" t="s">
        <v>28</v>
      </c>
      <c r="J21" s="105" t="s">
        <v>19</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83.25" customHeight="1">
      <c r="A27" s="117"/>
      <c r="B27" s="118"/>
      <c r="C27" s="117"/>
      <c r="D27" s="117"/>
      <c r="E27" s="411" t="s">
        <v>37</v>
      </c>
      <c r="F27" s="411"/>
      <c r="G27" s="411"/>
      <c r="H27" s="411"/>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ROUND(J86, 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ROUND((SUM(BE86:BE170)),  2)</f>
        <v>0</v>
      </c>
      <c r="G33" s="36"/>
      <c r="H33" s="36"/>
      <c r="I33" s="126">
        <v>0.21</v>
      </c>
      <c r="J33" s="125">
        <f>ROUND(((SUM(BE86:BE170))*I33),  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ROUND((SUM(BF86:BF170)),  2)</f>
        <v>0</v>
      </c>
      <c r="G34" s="36"/>
      <c r="H34" s="36"/>
      <c r="I34" s="126">
        <v>0.15</v>
      </c>
      <c r="J34" s="125">
        <f>ROUND(((SUM(BF86:BF170))*I34),  2)</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45</v>
      </c>
      <c r="F35" s="125">
        <f>ROUND((SUM(BG86:BG170)),  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46</v>
      </c>
      <c r="F36" s="125">
        <f>ROUND((SUM(BH86:BH170)),  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47</v>
      </c>
      <c r="F37" s="125">
        <f>ROUND((SUM(BI86:BI170)),  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2" t="str">
        <f>E7</f>
        <v>Výstavba bytů U Náhonu – Šenov u Nového Jičína</v>
      </c>
      <c r="F48" s="413"/>
      <c r="G48" s="413"/>
      <c r="H48" s="413"/>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145</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65" t="str">
        <f>E9</f>
        <v>SO 08 - OPLOCENÍ</v>
      </c>
      <c r="F50" s="414"/>
      <c r="G50" s="414"/>
      <c r="H50" s="414"/>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Šenov u Nového Jičína</v>
      </c>
      <c r="G52" s="38"/>
      <c r="H52" s="38"/>
      <c r="I52" s="31" t="s">
        <v>23</v>
      </c>
      <c r="J52" s="61" t="str">
        <f>IF(J12="","",J12)</f>
        <v>10. 11. 2020</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25</v>
      </c>
      <c r="D54" s="38"/>
      <c r="E54" s="38"/>
      <c r="F54" s="29" t="str">
        <f>E15</f>
        <v>Obec Šenov u Nového Jičína</v>
      </c>
      <c r="G54" s="38"/>
      <c r="H54" s="38"/>
      <c r="I54" s="31" t="s">
        <v>31</v>
      </c>
      <c r="J54" s="34" t="str">
        <f>E21</f>
        <v>Ing. Miroslav Havlásek</v>
      </c>
      <c r="K54" s="38"/>
      <c r="L54" s="115"/>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148</v>
      </c>
      <c r="D57" s="139"/>
      <c r="E57" s="139"/>
      <c r="F57" s="139"/>
      <c r="G57" s="139"/>
      <c r="H57" s="139"/>
      <c r="I57" s="139"/>
      <c r="J57" s="140" t="s">
        <v>149</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J86</f>
        <v>0</v>
      </c>
      <c r="K59" s="38"/>
      <c r="L59" s="115"/>
      <c r="S59" s="36"/>
      <c r="T59" s="36"/>
      <c r="U59" s="36"/>
      <c r="V59" s="36"/>
      <c r="W59" s="36"/>
      <c r="X59" s="36"/>
      <c r="Y59" s="36"/>
      <c r="Z59" s="36"/>
      <c r="AA59" s="36"/>
      <c r="AB59" s="36"/>
      <c r="AC59" s="36"/>
      <c r="AD59" s="36"/>
      <c r="AE59" s="36"/>
      <c r="AU59" s="19" t="s">
        <v>150</v>
      </c>
    </row>
    <row r="60" spans="1:47" s="9" customFormat="1" ht="24.95" customHeight="1">
      <c r="B60" s="142"/>
      <c r="C60" s="143"/>
      <c r="D60" s="144" t="s">
        <v>151</v>
      </c>
      <c r="E60" s="145"/>
      <c r="F60" s="145"/>
      <c r="G60" s="145"/>
      <c r="H60" s="145"/>
      <c r="I60" s="145"/>
      <c r="J60" s="146">
        <f>J87</f>
        <v>0</v>
      </c>
      <c r="K60" s="143"/>
      <c r="L60" s="147"/>
    </row>
    <row r="61" spans="1:47" s="10" customFormat="1" ht="19.899999999999999" customHeight="1">
      <c r="B61" s="148"/>
      <c r="C61" s="99"/>
      <c r="D61" s="149" t="s">
        <v>152</v>
      </c>
      <c r="E61" s="150"/>
      <c r="F61" s="150"/>
      <c r="G61" s="150"/>
      <c r="H61" s="150"/>
      <c r="I61" s="150"/>
      <c r="J61" s="151">
        <f>J88</f>
        <v>0</v>
      </c>
      <c r="K61" s="99"/>
      <c r="L61" s="152"/>
    </row>
    <row r="62" spans="1:47" s="10" customFormat="1" ht="19.899999999999999" customHeight="1">
      <c r="B62" s="148"/>
      <c r="C62" s="99"/>
      <c r="D62" s="149" t="s">
        <v>392</v>
      </c>
      <c r="E62" s="150"/>
      <c r="F62" s="150"/>
      <c r="G62" s="150"/>
      <c r="H62" s="150"/>
      <c r="I62" s="150"/>
      <c r="J62" s="151">
        <f>J103</f>
        <v>0</v>
      </c>
      <c r="K62" s="99"/>
      <c r="L62" s="152"/>
    </row>
    <row r="63" spans="1:47" s="10" customFormat="1" ht="19.899999999999999" customHeight="1">
      <c r="B63" s="148"/>
      <c r="C63" s="99"/>
      <c r="D63" s="149" t="s">
        <v>395</v>
      </c>
      <c r="E63" s="150"/>
      <c r="F63" s="150"/>
      <c r="G63" s="150"/>
      <c r="H63" s="150"/>
      <c r="I63" s="150"/>
      <c r="J63" s="151">
        <f>J127</f>
        <v>0</v>
      </c>
      <c r="K63" s="99"/>
      <c r="L63" s="152"/>
    </row>
    <row r="64" spans="1:47" s="10" customFormat="1" ht="19.899999999999999" customHeight="1">
      <c r="B64" s="148"/>
      <c r="C64" s="99"/>
      <c r="D64" s="149" t="s">
        <v>396</v>
      </c>
      <c r="E64" s="150"/>
      <c r="F64" s="150"/>
      <c r="G64" s="150"/>
      <c r="H64" s="150"/>
      <c r="I64" s="150"/>
      <c r="J64" s="151">
        <f>J158</f>
        <v>0</v>
      </c>
      <c r="K64" s="99"/>
      <c r="L64" s="152"/>
    </row>
    <row r="65" spans="1:31" s="9" customFormat="1" ht="24.95" customHeight="1">
      <c r="B65" s="142"/>
      <c r="C65" s="143"/>
      <c r="D65" s="144" t="s">
        <v>397</v>
      </c>
      <c r="E65" s="145"/>
      <c r="F65" s="145"/>
      <c r="G65" s="145"/>
      <c r="H65" s="145"/>
      <c r="I65" s="145"/>
      <c r="J65" s="146">
        <f>J161</f>
        <v>0</v>
      </c>
      <c r="K65" s="143"/>
      <c r="L65" s="147"/>
    </row>
    <row r="66" spans="1:31" s="10" customFormat="1" ht="19.899999999999999" customHeight="1">
      <c r="B66" s="148"/>
      <c r="C66" s="99"/>
      <c r="D66" s="149" t="s">
        <v>415</v>
      </c>
      <c r="E66" s="150"/>
      <c r="F66" s="150"/>
      <c r="G66" s="150"/>
      <c r="H66" s="150"/>
      <c r="I66" s="150"/>
      <c r="J66" s="151">
        <f>J162</f>
        <v>0</v>
      </c>
      <c r="K66" s="99"/>
      <c r="L66" s="152"/>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154</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412" t="str">
        <f>E7</f>
        <v>Výstavba bytů U Náhonu – Šenov u Nového Jičína</v>
      </c>
      <c r="F76" s="413"/>
      <c r="G76" s="413"/>
      <c r="H76" s="413"/>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145</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65" t="str">
        <f>E9</f>
        <v>SO 08 - OPLOCENÍ</v>
      </c>
      <c r="F78" s="414"/>
      <c r="G78" s="414"/>
      <c r="H78" s="414"/>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Šenov u Nového Jičína</v>
      </c>
      <c r="G80" s="38"/>
      <c r="H80" s="38"/>
      <c r="I80" s="31" t="s">
        <v>23</v>
      </c>
      <c r="J80" s="61" t="str">
        <f>IF(J12="","",J12)</f>
        <v>10. 11. 2020</v>
      </c>
      <c r="K80" s="38"/>
      <c r="L80" s="115"/>
      <c r="S80" s="36"/>
      <c r="T80" s="36"/>
      <c r="U80" s="36"/>
      <c r="V80" s="36"/>
      <c r="W80" s="36"/>
      <c r="X80" s="36"/>
      <c r="Y80" s="36"/>
      <c r="Z80" s="36"/>
      <c r="AA80" s="36"/>
      <c r="AB80" s="36"/>
      <c r="AC80" s="36"/>
      <c r="AD80" s="36"/>
      <c r="AE80" s="36"/>
    </row>
    <row r="81" spans="1:65"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65" s="2" customFormat="1" ht="25.7" customHeight="1">
      <c r="A82" s="36"/>
      <c r="B82" s="37"/>
      <c r="C82" s="31" t="s">
        <v>25</v>
      </c>
      <c r="D82" s="38"/>
      <c r="E82" s="38"/>
      <c r="F82" s="29" t="str">
        <f>E15</f>
        <v>Obec Šenov u Nového Jičína</v>
      </c>
      <c r="G82" s="38"/>
      <c r="H82" s="38"/>
      <c r="I82" s="31" t="s">
        <v>31</v>
      </c>
      <c r="J82" s="34" t="str">
        <f>E21</f>
        <v>Ing. Miroslav Havlásek</v>
      </c>
      <c r="K82" s="38"/>
      <c r="L82" s="115"/>
      <c r="S82" s="36"/>
      <c r="T82" s="36"/>
      <c r="U82" s="36"/>
      <c r="V82" s="36"/>
      <c r="W82" s="36"/>
      <c r="X82" s="36"/>
      <c r="Y82" s="36"/>
      <c r="Z82" s="36"/>
      <c r="AA82" s="36"/>
      <c r="AB82" s="36"/>
      <c r="AC82" s="36"/>
      <c r="AD82" s="36"/>
      <c r="AE82" s="36"/>
    </row>
    <row r="83" spans="1:65" s="2" customFormat="1" ht="15.2" customHeight="1">
      <c r="A83" s="36"/>
      <c r="B83" s="37"/>
      <c r="C83" s="31" t="s">
        <v>29</v>
      </c>
      <c r="D83" s="38"/>
      <c r="E83" s="38"/>
      <c r="F83" s="29" t="str">
        <f>IF(E18="","",E18)</f>
        <v>Vyplň údaj</v>
      </c>
      <c r="G83" s="38"/>
      <c r="H83" s="38"/>
      <c r="I83" s="31" t="s">
        <v>34</v>
      </c>
      <c r="J83" s="34" t="str">
        <f>E24</f>
        <v xml:space="preserve"> </v>
      </c>
      <c r="K83" s="38"/>
      <c r="L83" s="115"/>
      <c r="S83" s="36"/>
      <c r="T83" s="36"/>
      <c r="U83" s="36"/>
      <c r="V83" s="36"/>
      <c r="W83" s="36"/>
      <c r="X83" s="36"/>
      <c r="Y83" s="36"/>
      <c r="Z83" s="36"/>
      <c r="AA83" s="36"/>
      <c r="AB83" s="36"/>
      <c r="AC83" s="36"/>
      <c r="AD83" s="36"/>
      <c r="AE83" s="36"/>
    </row>
    <row r="84" spans="1:65" s="2" customFormat="1" ht="10.3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65" s="11" customFormat="1" ht="29.25" customHeight="1">
      <c r="A85" s="153"/>
      <c r="B85" s="154"/>
      <c r="C85" s="155" t="s">
        <v>155</v>
      </c>
      <c r="D85" s="156" t="s">
        <v>57</v>
      </c>
      <c r="E85" s="156" t="s">
        <v>53</v>
      </c>
      <c r="F85" s="156" t="s">
        <v>54</v>
      </c>
      <c r="G85" s="156" t="s">
        <v>156</v>
      </c>
      <c r="H85" s="156" t="s">
        <v>157</v>
      </c>
      <c r="I85" s="156" t="s">
        <v>158</v>
      </c>
      <c r="J85" s="156" t="s">
        <v>149</v>
      </c>
      <c r="K85" s="157" t="s">
        <v>159</v>
      </c>
      <c r="L85" s="158"/>
      <c r="M85" s="70" t="s">
        <v>19</v>
      </c>
      <c r="N85" s="71" t="s">
        <v>42</v>
      </c>
      <c r="O85" s="71" t="s">
        <v>160</v>
      </c>
      <c r="P85" s="71" t="s">
        <v>161</v>
      </c>
      <c r="Q85" s="71" t="s">
        <v>162</v>
      </c>
      <c r="R85" s="71" t="s">
        <v>163</v>
      </c>
      <c r="S85" s="71" t="s">
        <v>164</v>
      </c>
      <c r="T85" s="72" t="s">
        <v>165</v>
      </c>
      <c r="U85" s="153"/>
      <c r="V85" s="153"/>
      <c r="W85" s="153"/>
      <c r="X85" s="153"/>
      <c r="Y85" s="153"/>
      <c r="Z85" s="153"/>
      <c r="AA85" s="153"/>
      <c r="AB85" s="153"/>
      <c r="AC85" s="153"/>
      <c r="AD85" s="153"/>
      <c r="AE85" s="153"/>
    </row>
    <row r="86" spans="1:65" s="2" customFormat="1" ht="22.9" customHeight="1">
      <c r="A86" s="36"/>
      <c r="B86" s="37"/>
      <c r="C86" s="77" t="s">
        <v>166</v>
      </c>
      <c r="D86" s="38"/>
      <c r="E86" s="38"/>
      <c r="F86" s="38"/>
      <c r="G86" s="38"/>
      <c r="H86" s="38"/>
      <c r="I86" s="38"/>
      <c r="J86" s="159">
        <f>BK86</f>
        <v>0</v>
      </c>
      <c r="K86" s="38"/>
      <c r="L86" s="41"/>
      <c r="M86" s="73"/>
      <c r="N86" s="160"/>
      <c r="O86" s="74"/>
      <c r="P86" s="161">
        <f>P87+P161</f>
        <v>0</v>
      </c>
      <c r="Q86" s="74"/>
      <c r="R86" s="161">
        <f>R87+R161</f>
        <v>9.920256629999999</v>
      </c>
      <c r="S86" s="74"/>
      <c r="T86" s="162">
        <f>T87+T161</f>
        <v>9.9079259999999998</v>
      </c>
      <c r="U86" s="36"/>
      <c r="V86" s="36"/>
      <c r="W86" s="36"/>
      <c r="X86" s="36"/>
      <c r="Y86" s="36"/>
      <c r="Z86" s="36"/>
      <c r="AA86" s="36"/>
      <c r="AB86" s="36"/>
      <c r="AC86" s="36"/>
      <c r="AD86" s="36"/>
      <c r="AE86" s="36"/>
      <c r="AT86" s="19" t="s">
        <v>71</v>
      </c>
      <c r="AU86" s="19" t="s">
        <v>150</v>
      </c>
      <c r="BK86" s="163">
        <f>BK87+BK161</f>
        <v>0</v>
      </c>
    </row>
    <row r="87" spans="1:65" s="12" customFormat="1" ht="25.9" customHeight="1">
      <c r="B87" s="164"/>
      <c r="C87" s="165"/>
      <c r="D87" s="166" t="s">
        <v>71</v>
      </c>
      <c r="E87" s="167" t="s">
        <v>167</v>
      </c>
      <c r="F87" s="167" t="s">
        <v>168</v>
      </c>
      <c r="G87" s="165"/>
      <c r="H87" s="165"/>
      <c r="I87" s="168"/>
      <c r="J87" s="169">
        <f>BK87</f>
        <v>0</v>
      </c>
      <c r="K87" s="165"/>
      <c r="L87" s="170"/>
      <c r="M87" s="171"/>
      <c r="N87" s="172"/>
      <c r="O87" s="172"/>
      <c r="P87" s="173">
        <f>P88+P103+P127+P158</f>
        <v>0</v>
      </c>
      <c r="Q87" s="172"/>
      <c r="R87" s="173">
        <f>R88+R103+R127+R158</f>
        <v>9.9049859899999984</v>
      </c>
      <c r="S87" s="172"/>
      <c r="T87" s="174">
        <f>T88+T103+T127+T158</f>
        <v>9.9079259999999998</v>
      </c>
      <c r="AR87" s="175" t="s">
        <v>80</v>
      </c>
      <c r="AT87" s="176" t="s">
        <v>71</v>
      </c>
      <c r="AU87" s="176" t="s">
        <v>72</v>
      </c>
      <c r="AY87" s="175" t="s">
        <v>169</v>
      </c>
      <c r="BK87" s="177">
        <f>BK88+BK103+BK127+BK158</f>
        <v>0</v>
      </c>
    </row>
    <row r="88" spans="1:65" s="12" customFormat="1" ht="22.9" customHeight="1">
      <c r="B88" s="164"/>
      <c r="C88" s="165"/>
      <c r="D88" s="166" t="s">
        <v>71</v>
      </c>
      <c r="E88" s="178" t="s">
        <v>80</v>
      </c>
      <c r="F88" s="178" t="s">
        <v>170</v>
      </c>
      <c r="G88" s="165"/>
      <c r="H88" s="165"/>
      <c r="I88" s="168"/>
      <c r="J88" s="179">
        <f>BK88</f>
        <v>0</v>
      </c>
      <c r="K88" s="165"/>
      <c r="L88" s="170"/>
      <c r="M88" s="171"/>
      <c r="N88" s="172"/>
      <c r="O88" s="172"/>
      <c r="P88" s="173">
        <f>SUM(P89:P102)</f>
        <v>0</v>
      </c>
      <c r="Q88" s="172"/>
      <c r="R88" s="173">
        <f>SUM(R89:R102)</f>
        <v>0</v>
      </c>
      <c r="S88" s="172"/>
      <c r="T88" s="174">
        <f>SUM(T89:T102)</f>
        <v>0</v>
      </c>
      <c r="AR88" s="175" t="s">
        <v>80</v>
      </c>
      <c r="AT88" s="176" t="s">
        <v>71</v>
      </c>
      <c r="AU88" s="176" t="s">
        <v>80</v>
      </c>
      <c r="AY88" s="175" t="s">
        <v>169</v>
      </c>
      <c r="BK88" s="177">
        <f>SUM(BK89:BK102)</f>
        <v>0</v>
      </c>
    </row>
    <row r="89" spans="1:65" s="2" customFormat="1" ht="24.2" customHeight="1">
      <c r="A89" s="36"/>
      <c r="B89" s="37"/>
      <c r="C89" s="180" t="s">
        <v>80</v>
      </c>
      <c r="D89" s="180" t="s">
        <v>171</v>
      </c>
      <c r="E89" s="181" t="s">
        <v>4383</v>
      </c>
      <c r="F89" s="182" t="s">
        <v>4384</v>
      </c>
      <c r="G89" s="183" t="s">
        <v>463</v>
      </c>
      <c r="H89" s="184">
        <v>25.6</v>
      </c>
      <c r="I89" s="185"/>
      <c r="J89" s="186">
        <f>ROUND(I89*H89,2)</f>
        <v>0</v>
      </c>
      <c r="K89" s="182" t="s">
        <v>175</v>
      </c>
      <c r="L89" s="41"/>
      <c r="M89" s="187" t="s">
        <v>19</v>
      </c>
      <c r="N89" s="188" t="s">
        <v>44</v>
      </c>
      <c r="O89" s="66"/>
      <c r="P89" s="189">
        <f>O89*H89</f>
        <v>0</v>
      </c>
      <c r="Q89" s="189">
        <v>0</v>
      </c>
      <c r="R89" s="189">
        <f>Q89*H89</f>
        <v>0</v>
      </c>
      <c r="S89" s="189">
        <v>0</v>
      </c>
      <c r="T89" s="190">
        <f>S89*H89</f>
        <v>0</v>
      </c>
      <c r="U89" s="36"/>
      <c r="V89" s="36"/>
      <c r="W89" s="36"/>
      <c r="X89" s="36"/>
      <c r="Y89" s="36"/>
      <c r="Z89" s="36"/>
      <c r="AA89" s="36"/>
      <c r="AB89" s="36"/>
      <c r="AC89" s="36"/>
      <c r="AD89" s="36"/>
      <c r="AE89" s="36"/>
      <c r="AR89" s="191" t="s">
        <v>176</v>
      </c>
      <c r="AT89" s="191" t="s">
        <v>171</v>
      </c>
      <c r="AU89" s="191" t="s">
        <v>88</v>
      </c>
      <c r="AY89" s="19" t="s">
        <v>169</v>
      </c>
      <c r="BE89" s="192">
        <f>IF(N89="základní",J89,0)</f>
        <v>0</v>
      </c>
      <c r="BF89" s="192">
        <f>IF(N89="snížená",J89,0)</f>
        <v>0</v>
      </c>
      <c r="BG89" s="192">
        <f>IF(N89="zákl. přenesená",J89,0)</f>
        <v>0</v>
      </c>
      <c r="BH89" s="192">
        <f>IF(N89="sníž. přenesená",J89,0)</f>
        <v>0</v>
      </c>
      <c r="BI89" s="192">
        <f>IF(N89="nulová",J89,0)</f>
        <v>0</v>
      </c>
      <c r="BJ89" s="19" t="s">
        <v>88</v>
      </c>
      <c r="BK89" s="192">
        <f>ROUND(I89*H89,2)</f>
        <v>0</v>
      </c>
      <c r="BL89" s="19" t="s">
        <v>176</v>
      </c>
      <c r="BM89" s="191" t="s">
        <v>4385</v>
      </c>
    </row>
    <row r="90" spans="1:65" s="2" customFormat="1" ht="48.75">
      <c r="A90" s="36"/>
      <c r="B90" s="37"/>
      <c r="C90" s="38"/>
      <c r="D90" s="193" t="s">
        <v>178</v>
      </c>
      <c r="E90" s="38"/>
      <c r="F90" s="194" t="s">
        <v>4386</v>
      </c>
      <c r="G90" s="38"/>
      <c r="H90" s="38"/>
      <c r="I90" s="195"/>
      <c r="J90" s="38"/>
      <c r="K90" s="38"/>
      <c r="L90" s="41"/>
      <c r="M90" s="196"/>
      <c r="N90" s="197"/>
      <c r="O90" s="66"/>
      <c r="P90" s="66"/>
      <c r="Q90" s="66"/>
      <c r="R90" s="66"/>
      <c r="S90" s="66"/>
      <c r="T90" s="67"/>
      <c r="U90" s="36"/>
      <c r="V90" s="36"/>
      <c r="W90" s="36"/>
      <c r="X90" s="36"/>
      <c r="Y90" s="36"/>
      <c r="Z90" s="36"/>
      <c r="AA90" s="36"/>
      <c r="AB90" s="36"/>
      <c r="AC90" s="36"/>
      <c r="AD90" s="36"/>
      <c r="AE90" s="36"/>
      <c r="AT90" s="19" t="s">
        <v>178</v>
      </c>
      <c r="AU90" s="19" t="s">
        <v>88</v>
      </c>
    </row>
    <row r="91" spans="1:65" s="13" customFormat="1" ht="11.25">
      <c r="B91" s="198"/>
      <c r="C91" s="199"/>
      <c r="D91" s="193" t="s">
        <v>188</v>
      </c>
      <c r="E91" s="200" t="s">
        <v>19</v>
      </c>
      <c r="F91" s="201" t="s">
        <v>4387</v>
      </c>
      <c r="G91" s="199"/>
      <c r="H91" s="202">
        <v>25.6</v>
      </c>
      <c r="I91" s="203"/>
      <c r="J91" s="199"/>
      <c r="K91" s="199"/>
      <c r="L91" s="204"/>
      <c r="M91" s="205"/>
      <c r="N91" s="206"/>
      <c r="O91" s="206"/>
      <c r="P91" s="206"/>
      <c r="Q91" s="206"/>
      <c r="R91" s="206"/>
      <c r="S91" s="206"/>
      <c r="T91" s="207"/>
      <c r="AT91" s="208" t="s">
        <v>188</v>
      </c>
      <c r="AU91" s="208" t="s">
        <v>88</v>
      </c>
      <c r="AV91" s="13" t="s">
        <v>88</v>
      </c>
      <c r="AW91" s="13" t="s">
        <v>33</v>
      </c>
      <c r="AX91" s="13" t="s">
        <v>80</v>
      </c>
      <c r="AY91" s="208" t="s">
        <v>169</v>
      </c>
    </row>
    <row r="92" spans="1:65" s="2" customFormat="1" ht="37.9" customHeight="1">
      <c r="A92" s="36"/>
      <c r="B92" s="37"/>
      <c r="C92" s="180" t="s">
        <v>88</v>
      </c>
      <c r="D92" s="180" t="s">
        <v>171</v>
      </c>
      <c r="E92" s="181" t="s">
        <v>4388</v>
      </c>
      <c r="F92" s="182" t="s">
        <v>4389</v>
      </c>
      <c r="G92" s="183" t="s">
        <v>230</v>
      </c>
      <c r="H92" s="184">
        <v>0.5</v>
      </c>
      <c r="I92" s="185"/>
      <c r="J92" s="186">
        <f>ROUND(I92*H92,2)</f>
        <v>0</v>
      </c>
      <c r="K92" s="182" t="s">
        <v>175</v>
      </c>
      <c r="L92" s="41"/>
      <c r="M92" s="187" t="s">
        <v>19</v>
      </c>
      <c r="N92" s="188" t="s">
        <v>44</v>
      </c>
      <c r="O92" s="66"/>
      <c r="P92" s="189">
        <f>O92*H92</f>
        <v>0</v>
      </c>
      <c r="Q92" s="189">
        <v>0</v>
      </c>
      <c r="R92" s="189">
        <f>Q92*H92</f>
        <v>0</v>
      </c>
      <c r="S92" s="189">
        <v>0</v>
      </c>
      <c r="T92" s="190">
        <f>S92*H92</f>
        <v>0</v>
      </c>
      <c r="U92" s="36"/>
      <c r="V92" s="36"/>
      <c r="W92" s="36"/>
      <c r="X92" s="36"/>
      <c r="Y92" s="36"/>
      <c r="Z92" s="36"/>
      <c r="AA92" s="36"/>
      <c r="AB92" s="36"/>
      <c r="AC92" s="36"/>
      <c r="AD92" s="36"/>
      <c r="AE92" s="36"/>
      <c r="AR92" s="191" t="s">
        <v>176</v>
      </c>
      <c r="AT92" s="191" t="s">
        <v>171</v>
      </c>
      <c r="AU92" s="191" t="s">
        <v>88</v>
      </c>
      <c r="AY92" s="19" t="s">
        <v>169</v>
      </c>
      <c r="BE92" s="192">
        <f>IF(N92="základní",J92,0)</f>
        <v>0</v>
      </c>
      <c r="BF92" s="192">
        <f>IF(N92="snížená",J92,0)</f>
        <v>0</v>
      </c>
      <c r="BG92" s="192">
        <f>IF(N92="zákl. přenesená",J92,0)</f>
        <v>0</v>
      </c>
      <c r="BH92" s="192">
        <f>IF(N92="sníž. přenesená",J92,0)</f>
        <v>0</v>
      </c>
      <c r="BI92" s="192">
        <f>IF(N92="nulová",J92,0)</f>
        <v>0</v>
      </c>
      <c r="BJ92" s="19" t="s">
        <v>88</v>
      </c>
      <c r="BK92" s="192">
        <f>ROUND(I92*H92,2)</f>
        <v>0</v>
      </c>
      <c r="BL92" s="19" t="s">
        <v>176</v>
      </c>
      <c r="BM92" s="191" t="s">
        <v>4390</v>
      </c>
    </row>
    <row r="93" spans="1:65" s="2" customFormat="1" ht="78">
      <c r="A93" s="36"/>
      <c r="B93" s="37"/>
      <c r="C93" s="38"/>
      <c r="D93" s="193" t="s">
        <v>178</v>
      </c>
      <c r="E93" s="38"/>
      <c r="F93" s="194" t="s">
        <v>426</v>
      </c>
      <c r="G93" s="38"/>
      <c r="H93" s="38"/>
      <c r="I93" s="195"/>
      <c r="J93" s="38"/>
      <c r="K93" s="38"/>
      <c r="L93" s="41"/>
      <c r="M93" s="196"/>
      <c r="N93" s="197"/>
      <c r="O93" s="66"/>
      <c r="P93" s="66"/>
      <c r="Q93" s="66"/>
      <c r="R93" s="66"/>
      <c r="S93" s="66"/>
      <c r="T93" s="67"/>
      <c r="U93" s="36"/>
      <c r="V93" s="36"/>
      <c r="W93" s="36"/>
      <c r="X93" s="36"/>
      <c r="Y93" s="36"/>
      <c r="Z93" s="36"/>
      <c r="AA93" s="36"/>
      <c r="AB93" s="36"/>
      <c r="AC93" s="36"/>
      <c r="AD93" s="36"/>
      <c r="AE93" s="36"/>
      <c r="AT93" s="19" t="s">
        <v>178</v>
      </c>
      <c r="AU93" s="19" t="s">
        <v>88</v>
      </c>
    </row>
    <row r="94" spans="1:65" s="13" customFormat="1" ht="11.25">
      <c r="B94" s="198"/>
      <c r="C94" s="199"/>
      <c r="D94" s="193" t="s">
        <v>188</v>
      </c>
      <c r="E94" s="200" t="s">
        <v>19</v>
      </c>
      <c r="F94" s="201" t="s">
        <v>4391</v>
      </c>
      <c r="G94" s="199"/>
      <c r="H94" s="202">
        <v>0.5</v>
      </c>
      <c r="I94" s="203"/>
      <c r="J94" s="199"/>
      <c r="K94" s="199"/>
      <c r="L94" s="204"/>
      <c r="M94" s="205"/>
      <c r="N94" s="206"/>
      <c r="O94" s="206"/>
      <c r="P94" s="206"/>
      <c r="Q94" s="206"/>
      <c r="R94" s="206"/>
      <c r="S94" s="206"/>
      <c r="T94" s="207"/>
      <c r="AT94" s="208" t="s">
        <v>188</v>
      </c>
      <c r="AU94" s="208" t="s">
        <v>88</v>
      </c>
      <c r="AV94" s="13" t="s">
        <v>88</v>
      </c>
      <c r="AW94" s="13" t="s">
        <v>33</v>
      </c>
      <c r="AX94" s="13" t="s">
        <v>80</v>
      </c>
      <c r="AY94" s="208" t="s">
        <v>169</v>
      </c>
    </row>
    <row r="95" spans="1:65" s="2" customFormat="1" ht="62.65" customHeight="1">
      <c r="A95" s="36"/>
      <c r="B95" s="37"/>
      <c r="C95" s="180" t="s">
        <v>107</v>
      </c>
      <c r="D95" s="180" t="s">
        <v>171</v>
      </c>
      <c r="E95" s="181" t="s">
        <v>4392</v>
      </c>
      <c r="F95" s="182" t="s">
        <v>4393</v>
      </c>
      <c r="G95" s="183" t="s">
        <v>230</v>
      </c>
      <c r="H95" s="184">
        <v>2.3090000000000002</v>
      </c>
      <c r="I95" s="185"/>
      <c r="J95" s="186">
        <f>ROUND(I95*H95,2)</f>
        <v>0</v>
      </c>
      <c r="K95" s="182" t="s">
        <v>175</v>
      </c>
      <c r="L95" s="41"/>
      <c r="M95" s="187" t="s">
        <v>19</v>
      </c>
      <c r="N95" s="188" t="s">
        <v>44</v>
      </c>
      <c r="O95" s="66"/>
      <c r="P95" s="189">
        <f>O95*H95</f>
        <v>0</v>
      </c>
      <c r="Q95" s="189">
        <v>0</v>
      </c>
      <c r="R95" s="189">
        <f>Q95*H95</f>
        <v>0</v>
      </c>
      <c r="S95" s="189">
        <v>0</v>
      </c>
      <c r="T95" s="190">
        <f>S95*H95</f>
        <v>0</v>
      </c>
      <c r="U95" s="36"/>
      <c r="V95" s="36"/>
      <c r="W95" s="36"/>
      <c r="X95" s="36"/>
      <c r="Y95" s="36"/>
      <c r="Z95" s="36"/>
      <c r="AA95" s="36"/>
      <c r="AB95" s="36"/>
      <c r="AC95" s="36"/>
      <c r="AD95" s="36"/>
      <c r="AE95" s="36"/>
      <c r="AR95" s="191" t="s">
        <v>176</v>
      </c>
      <c r="AT95" s="191" t="s">
        <v>171</v>
      </c>
      <c r="AU95" s="191" t="s">
        <v>88</v>
      </c>
      <c r="AY95" s="19" t="s">
        <v>169</v>
      </c>
      <c r="BE95" s="192">
        <f>IF(N95="základní",J95,0)</f>
        <v>0</v>
      </c>
      <c r="BF95" s="192">
        <f>IF(N95="snížená",J95,0)</f>
        <v>0</v>
      </c>
      <c r="BG95" s="192">
        <f>IF(N95="zákl. přenesená",J95,0)</f>
        <v>0</v>
      </c>
      <c r="BH95" s="192">
        <f>IF(N95="sníž. přenesená",J95,0)</f>
        <v>0</v>
      </c>
      <c r="BI95" s="192">
        <f>IF(N95="nulová",J95,0)</f>
        <v>0</v>
      </c>
      <c r="BJ95" s="19" t="s">
        <v>88</v>
      </c>
      <c r="BK95" s="192">
        <f>ROUND(I95*H95,2)</f>
        <v>0</v>
      </c>
      <c r="BL95" s="19" t="s">
        <v>176</v>
      </c>
      <c r="BM95" s="191" t="s">
        <v>4394</v>
      </c>
    </row>
    <row r="96" spans="1:65" s="13" customFormat="1" ht="11.25">
      <c r="B96" s="198"/>
      <c r="C96" s="199"/>
      <c r="D96" s="193" t="s">
        <v>188</v>
      </c>
      <c r="E96" s="200" t="s">
        <v>19</v>
      </c>
      <c r="F96" s="201" t="s">
        <v>4395</v>
      </c>
      <c r="G96" s="199"/>
      <c r="H96" s="202">
        <v>1.8089999999999999</v>
      </c>
      <c r="I96" s="203"/>
      <c r="J96" s="199"/>
      <c r="K96" s="199"/>
      <c r="L96" s="204"/>
      <c r="M96" s="205"/>
      <c r="N96" s="206"/>
      <c r="O96" s="206"/>
      <c r="P96" s="206"/>
      <c r="Q96" s="206"/>
      <c r="R96" s="206"/>
      <c r="S96" s="206"/>
      <c r="T96" s="207"/>
      <c r="AT96" s="208" t="s">
        <v>188</v>
      </c>
      <c r="AU96" s="208" t="s">
        <v>88</v>
      </c>
      <c r="AV96" s="13" t="s">
        <v>88</v>
      </c>
      <c r="AW96" s="13" t="s">
        <v>33</v>
      </c>
      <c r="AX96" s="13" t="s">
        <v>72</v>
      </c>
      <c r="AY96" s="208" t="s">
        <v>169</v>
      </c>
    </row>
    <row r="97" spans="1:65" s="13" customFormat="1" ht="11.25">
      <c r="B97" s="198"/>
      <c r="C97" s="199"/>
      <c r="D97" s="193" t="s">
        <v>188</v>
      </c>
      <c r="E97" s="200" t="s">
        <v>19</v>
      </c>
      <c r="F97" s="201" t="s">
        <v>4396</v>
      </c>
      <c r="G97" s="199"/>
      <c r="H97" s="202">
        <v>0.5</v>
      </c>
      <c r="I97" s="203"/>
      <c r="J97" s="199"/>
      <c r="K97" s="199"/>
      <c r="L97" s="204"/>
      <c r="M97" s="205"/>
      <c r="N97" s="206"/>
      <c r="O97" s="206"/>
      <c r="P97" s="206"/>
      <c r="Q97" s="206"/>
      <c r="R97" s="206"/>
      <c r="S97" s="206"/>
      <c r="T97" s="207"/>
      <c r="AT97" s="208" t="s">
        <v>188</v>
      </c>
      <c r="AU97" s="208" t="s">
        <v>88</v>
      </c>
      <c r="AV97" s="13" t="s">
        <v>88</v>
      </c>
      <c r="AW97" s="13" t="s">
        <v>33</v>
      </c>
      <c r="AX97" s="13" t="s">
        <v>72</v>
      </c>
      <c r="AY97" s="208" t="s">
        <v>169</v>
      </c>
    </row>
    <row r="98" spans="1:65" s="14" customFormat="1" ht="11.25">
      <c r="B98" s="209"/>
      <c r="C98" s="210"/>
      <c r="D98" s="193" t="s">
        <v>188</v>
      </c>
      <c r="E98" s="211" t="s">
        <v>19</v>
      </c>
      <c r="F98" s="212" t="s">
        <v>191</v>
      </c>
      <c r="G98" s="210"/>
      <c r="H98" s="213">
        <v>2.3090000000000002</v>
      </c>
      <c r="I98" s="214"/>
      <c r="J98" s="210"/>
      <c r="K98" s="210"/>
      <c r="L98" s="215"/>
      <c r="M98" s="216"/>
      <c r="N98" s="217"/>
      <c r="O98" s="217"/>
      <c r="P98" s="217"/>
      <c r="Q98" s="217"/>
      <c r="R98" s="217"/>
      <c r="S98" s="217"/>
      <c r="T98" s="218"/>
      <c r="AT98" s="219" t="s">
        <v>188</v>
      </c>
      <c r="AU98" s="219" t="s">
        <v>88</v>
      </c>
      <c r="AV98" s="14" t="s">
        <v>176</v>
      </c>
      <c r="AW98" s="14" t="s">
        <v>33</v>
      </c>
      <c r="AX98" s="14" t="s">
        <v>80</v>
      </c>
      <c r="AY98" s="219" t="s">
        <v>169</v>
      </c>
    </row>
    <row r="99" spans="1:65" s="2" customFormat="1" ht="62.65" customHeight="1">
      <c r="A99" s="36"/>
      <c r="B99" s="37"/>
      <c r="C99" s="180" t="s">
        <v>176</v>
      </c>
      <c r="D99" s="180" t="s">
        <v>171</v>
      </c>
      <c r="E99" s="181" t="s">
        <v>4397</v>
      </c>
      <c r="F99" s="182" t="s">
        <v>4398</v>
      </c>
      <c r="G99" s="183" t="s">
        <v>230</v>
      </c>
      <c r="H99" s="184">
        <v>20.780999999999999</v>
      </c>
      <c r="I99" s="185"/>
      <c r="J99" s="186">
        <f>ROUND(I99*H99,2)</f>
        <v>0</v>
      </c>
      <c r="K99" s="182" t="s">
        <v>175</v>
      </c>
      <c r="L99" s="41"/>
      <c r="M99" s="187" t="s">
        <v>19</v>
      </c>
      <c r="N99" s="188" t="s">
        <v>44</v>
      </c>
      <c r="O99" s="66"/>
      <c r="P99" s="189">
        <f>O99*H99</f>
        <v>0</v>
      </c>
      <c r="Q99" s="189">
        <v>0</v>
      </c>
      <c r="R99" s="189">
        <f>Q99*H99</f>
        <v>0</v>
      </c>
      <c r="S99" s="189">
        <v>0</v>
      </c>
      <c r="T99" s="190">
        <f>S99*H99</f>
        <v>0</v>
      </c>
      <c r="U99" s="36"/>
      <c r="V99" s="36"/>
      <c r="W99" s="36"/>
      <c r="X99" s="36"/>
      <c r="Y99" s="36"/>
      <c r="Z99" s="36"/>
      <c r="AA99" s="36"/>
      <c r="AB99" s="36"/>
      <c r="AC99" s="36"/>
      <c r="AD99" s="36"/>
      <c r="AE99" s="36"/>
      <c r="AR99" s="191" t="s">
        <v>176</v>
      </c>
      <c r="AT99" s="191" t="s">
        <v>171</v>
      </c>
      <c r="AU99" s="191" t="s">
        <v>88</v>
      </c>
      <c r="AY99" s="19" t="s">
        <v>169</v>
      </c>
      <c r="BE99" s="192">
        <f>IF(N99="základní",J99,0)</f>
        <v>0</v>
      </c>
      <c r="BF99" s="192">
        <f>IF(N99="snížená",J99,0)</f>
        <v>0</v>
      </c>
      <c r="BG99" s="192">
        <f>IF(N99="zákl. přenesená",J99,0)</f>
        <v>0</v>
      </c>
      <c r="BH99" s="192">
        <f>IF(N99="sníž. přenesená",J99,0)</f>
        <v>0</v>
      </c>
      <c r="BI99" s="192">
        <f>IF(N99="nulová",J99,0)</f>
        <v>0</v>
      </c>
      <c r="BJ99" s="19" t="s">
        <v>88</v>
      </c>
      <c r="BK99" s="192">
        <f>ROUND(I99*H99,2)</f>
        <v>0</v>
      </c>
      <c r="BL99" s="19" t="s">
        <v>176</v>
      </c>
      <c r="BM99" s="191" t="s">
        <v>4399</v>
      </c>
    </row>
    <row r="100" spans="1:65" s="13" customFormat="1" ht="11.25">
      <c r="B100" s="198"/>
      <c r="C100" s="199"/>
      <c r="D100" s="193" t="s">
        <v>188</v>
      </c>
      <c r="E100" s="199"/>
      <c r="F100" s="201" t="s">
        <v>4400</v>
      </c>
      <c r="G100" s="199"/>
      <c r="H100" s="202">
        <v>20.780999999999999</v>
      </c>
      <c r="I100" s="203"/>
      <c r="J100" s="199"/>
      <c r="K100" s="199"/>
      <c r="L100" s="204"/>
      <c r="M100" s="205"/>
      <c r="N100" s="206"/>
      <c r="O100" s="206"/>
      <c r="P100" s="206"/>
      <c r="Q100" s="206"/>
      <c r="R100" s="206"/>
      <c r="S100" s="206"/>
      <c r="T100" s="207"/>
      <c r="AT100" s="208" t="s">
        <v>188</v>
      </c>
      <c r="AU100" s="208" t="s">
        <v>88</v>
      </c>
      <c r="AV100" s="13" t="s">
        <v>88</v>
      </c>
      <c r="AW100" s="13" t="s">
        <v>4</v>
      </c>
      <c r="AX100" s="13" t="s">
        <v>80</v>
      </c>
      <c r="AY100" s="208" t="s">
        <v>169</v>
      </c>
    </row>
    <row r="101" spans="1:65" s="2" customFormat="1" ht="37.9" customHeight="1">
      <c r="A101" s="36"/>
      <c r="B101" s="37"/>
      <c r="C101" s="180" t="s">
        <v>196</v>
      </c>
      <c r="D101" s="180" t="s">
        <v>171</v>
      </c>
      <c r="E101" s="181" t="s">
        <v>4401</v>
      </c>
      <c r="F101" s="182" t="s">
        <v>4402</v>
      </c>
      <c r="G101" s="183" t="s">
        <v>230</v>
      </c>
      <c r="H101" s="184">
        <v>2.3090000000000002</v>
      </c>
      <c r="I101" s="185"/>
      <c r="J101" s="186">
        <f>ROUND(I101*H101,2)</f>
        <v>0</v>
      </c>
      <c r="K101" s="182" t="s">
        <v>175</v>
      </c>
      <c r="L101" s="41"/>
      <c r="M101" s="187" t="s">
        <v>19</v>
      </c>
      <c r="N101" s="188" t="s">
        <v>44</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176</v>
      </c>
      <c r="AT101" s="191" t="s">
        <v>171</v>
      </c>
      <c r="AU101" s="191" t="s">
        <v>88</v>
      </c>
      <c r="AY101" s="19" t="s">
        <v>169</v>
      </c>
      <c r="BE101" s="192">
        <f>IF(N101="základní",J101,0)</f>
        <v>0</v>
      </c>
      <c r="BF101" s="192">
        <f>IF(N101="snížená",J101,0)</f>
        <v>0</v>
      </c>
      <c r="BG101" s="192">
        <f>IF(N101="zákl. přenesená",J101,0)</f>
        <v>0</v>
      </c>
      <c r="BH101" s="192">
        <f>IF(N101="sníž. přenesená",J101,0)</f>
        <v>0</v>
      </c>
      <c r="BI101" s="192">
        <f>IF(N101="nulová",J101,0)</f>
        <v>0</v>
      </c>
      <c r="BJ101" s="19" t="s">
        <v>88</v>
      </c>
      <c r="BK101" s="192">
        <f>ROUND(I101*H101,2)</f>
        <v>0</v>
      </c>
      <c r="BL101" s="19" t="s">
        <v>176</v>
      </c>
      <c r="BM101" s="191" t="s">
        <v>4403</v>
      </c>
    </row>
    <row r="102" spans="1:65" s="2" customFormat="1" ht="156">
      <c r="A102" s="36"/>
      <c r="B102" s="37"/>
      <c r="C102" s="38"/>
      <c r="D102" s="193" t="s">
        <v>178</v>
      </c>
      <c r="E102" s="38"/>
      <c r="F102" s="194" t="s">
        <v>4404</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178</v>
      </c>
      <c r="AU102" s="19" t="s">
        <v>88</v>
      </c>
    </row>
    <row r="103" spans="1:65" s="12" customFormat="1" ht="22.9" customHeight="1">
      <c r="B103" s="164"/>
      <c r="C103" s="165"/>
      <c r="D103" s="166" t="s">
        <v>71</v>
      </c>
      <c r="E103" s="178" t="s">
        <v>107</v>
      </c>
      <c r="F103" s="178" t="s">
        <v>545</v>
      </c>
      <c r="G103" s="165"/>
      <c r="H103" s="165"/>
      <c r="I103" s="168"/>
      <c r="J103" s="179">
        <f>BK103</f>
        <v>0</v>
      </c>
      <c r="K103" s="165"/>
      <c r="L103" s="170"/>
      <c r="M103" s="171"/>
      <c r="N103" s="172"/>
      <c r="O103" s="172"/>
      <c r="P103" s="173">
        <f>SUM(P104:P126)</f>
        <v>0</v>
      </c>
      <c r="Q103" s="172"/>
      <c r="R103" s="173">
        <f>SUM(R104:R126)</f>
        <v>9.2492363999999991</v>
      </c>
      <c r="S103" s="172"/>
      <c r="T103" s="174">
        <f>SUM(T104:T126)</f>
        <v>0</v>
      </c>
      <c r="AR103" s="175" t="s">
        <v>80</v>
      </c>
      <c r="AT103" s="176" t="s">
        <v>71</v>
      </c>
      <c r="AU103" s="176" t="s">
        <v>80</v>
      </c>
      <c r="AY103" s="175" t="s">
        <v>169</v>
      </c>
      <c r="BK103" s="177">
        <f>SUM(BK104:BK126)</f>
        <v>0</v>
      </c>
    </row>
    <row r="104" spans="1:65" s="2" customFormat="1" ht="37.9" customHeight="1">
      <c r="A104" s="36"/>
      <c r="B104" s="37"/>
      <c r="C104" s="180" t="s">
        <v>200</v>
      </c>
      <c r="D104" s="180" t="s">
        <v>171</v>
      </c>
      <c r="E104" s="181" t="s">
        <v>4405</v>
      </c>
      <c r="F104" s="182" t="s">
        <v>4406</v>
      </c>
      <c r="G104" s="183" t="s">
        <v>174</v>
      </c>
      <c r="H104" s="184">
        <v>32</v>
      </c>
      <c r="I104" s="185"/>
      <c r="J104" s="186">
        <f>ROUND(I104*H104,2)</f>
        <v>0</v>
      </c>
      <c r="K104" s="182" t="s">
        <v>175</v>
      </c>
      <c r="L104" s="41"/>
      <c r="M104" s="187" t="s">
        <v>19</v>
      </c>
      <c r="N104" s="188" t="s">
        <v>44</v>
      </c>
      <c r="O104" s="66"/>
      <c r="P104" s="189">
        <f>O104*H104</f>
        <v>0</v>
      </c>
      <c r="Q104" s="189">
        <v>0.17488999999999999</v>
      </c>
      <c r="R104" s="189">
        <f>Q104*H104</f>
        <v>5.5964799999999997</v>
      </c>
      <c r="S104" s="189">
        <v>0</v>
      </c>
      <c r="T104" s="190">
        <f>S104*H104</f>
        <v>0</v>
      </c>
      <c r="U104" s="36"/>
      <c r="V104" s="36"/>
      <c r="W104" s="36"/>
      <c r="X104" s="36"/>
      <c r="Y104" s="36"/>
      <c r="Z104" s="36"/>
      <c r="AA104" s="36"/>
      <c r="AB104" s="36"/>
      <c r="AC104" s="36"/>
      <c r="AD104" s="36"/>
      <c r="AE104" s="36"/>
      <c r="AR104" s="191" t="s">
        <v>176</v>
      </c>
      <c r="AT104" s="191" t="s">
        <v>171</v>
      </c>
      <c r="AU104" s="191" t="s">
        <v>88</v>
      </c>
      <c r="AY104" s="19" t="s">
        <v>169</v>
      </c>
      <c r="BE104" s="192">
        <f>IF(N104="základní",J104,0)</f>
        <v>0</v>
      </c>
      <c r="BF104" s="192">
        <f>IF(N104="snížená",J104,0)</f>
        <v>0</v>
      </c>
      <c r="BG104" s="192">
        <f>IF(N104="zákl. přenesená",J104,0)</f>
        <v>0</v>
      </c>
      <c r="BH104" s="192">
        <f>IF(N104="sníž. přenesená",J104,0)</f>
        <v>0</v>
      </c>
      <c r="BI104" s="192">
        <f>IF(N104="nulová",J104,0)</f>
        <v>0</v>
      </c>
      <c r="BJ104" s="19" t="s">
        <v>88</v>
      </c>
      <c r="BK104" s="192">
        <f>ROUND(I104*H104,2)</f>
        <v>0</v>
      </c>
      <c r="BL104" s="19" t="s">
        <v>176</v>
      </c>
      <c r="BM104" s="191" t="s">
        <v>4407</v>
      </c>
    </row>
    <row r="105" spans="1:65" s="2" customFormat="1" ht="136.5">
      <c r="A105" s="36"/>
      <c r="B105" s="37"/>
      <c r="C105" s="38"/>
      <c r="D105" s="193" t="s">
        <v>178</v>
      </c>
      <c r="E105" s="38"/>
      <c r="F105" s="194" t="s">
        <v>4408</v>
      </c>
      <c r="G105" s="38"/>
      <c r="H105" s="38"/>
      <c r="I105" s="195"/>
      <c r="J105" s="38"/>
      <c r="K105" s="38"/>
      <c r="L105" s="41"/>
      <c r="M105" s="196"/>
      <c r="N105" s="197"/>
      <c r="O105" s="66"/>
      <c r="P105" s="66"/>
      <c r="Q105" s="66"/>
      <c r="R105" s="66"/>
      <c r="S105" s="66"/>
      <c r="T105" s="67"/>
      <c r="U105" s="36"/>
      <c r="V105" s="36"/>
      <c r="W105" s="36"/>
      <c r="X105" s="36"/>
      <c r="Y105" s="36"/>
      <c r="Z105" s="36"/>
      <c r="AA105" s="36"/>
      <c r="AB105" s="36"/>
      <c r="AC105" s="36"/>
      <c r="AD105" s="36"/>
      <c r="AE105" s="36"/>
      <c r="AT105" s="19" t="s">
        <v>178</v>
      </c>
      <c r="AU105" s="19" t="s">
        <v>88</v>
      </c>
    </row>
    <row r="106" spans="1:65" s="2" customFormat="1" ht="14.45" customHeight="1">
      <c r="A106" s="36"/>
      <c r="B106" s="37"/>
      <c r="C106" s="235" t="s">
        <v>205</v>
      </c>
      <c r="D106" s="235" t="s">
        <v>456</v>
      </c>
      <c r="E106" s="236" t="s">
        <v>4409</v>
      </c>
      <c r="F106" s="237" t="s">
        <v>4410</v>
      </c>
      <c r="G106" s="238" t="s">
        <v>174</v>
      </c>
      <c r="H106" s="239">
        <v>32</v>
      </c>
      <c r="I106" s="240"/>
      <c r="J106" s="241">
        <f>ROUND(I106*H106,2)</f>
        <v>0</v>
      </c>
      <c r="K106" s="237" t="s">
        <v>19</v>
      </c>
      <c r="L106" s="242"/>
      <c r="M106" s="243" t="s">
        <v>19</v>
      </c>
      <c r="N106" s="244" t="s">
        <v>44</v>
      </c>
      <c r="O106" s="66"/>
      <c r="P106" s="189">
        <f>O106*H106</f>
        <v>0</v>
      </c>
      <c r="Q106" s="189">
        <v>4.3E-3</v>
      </c>
      <c r="R106" s="189">
        <f>Q106*H106</f>
        <v>0.1376</v>
      </c>
      <c r="S106" s="189">
        <v>0</v>
      </c>
      <c r="T106" s="190">
        <f>S106*H106</f>
        <v>0</v>
      </c>
      <c r="U106" s="36"/>
      <c r="V106" s="36"/>
      <c r="W106" s="36"/>
      <c r="X106" s="36"/>
      <c r="Y106" s="36"/>
      <c r="Z106" s="36"/>
      <c r="AA106" s="36"/>
      <c r="AB106" s="36"/>
      <c r="AC106" s="36"/>
      <c r="AD106" s="36"/>
      <c r="AE106" s="36"/>
      <c r="AR106" s="191" t="s">
        <v>209</v>
      </c>
      <c r="AT106" s="191" t="s">
        <v>456</v>
      </c>
      <c r="AU106" s="191" t="s">
        <v>88</v>
      </c>
      <c r="AY106" s="19" t="s">
        <v>169</v>
      </c>
      <c r="BE106" s="192">
        <f>IF(N106="základní",J106,0)</f>
        <v>0</v>
      </c>
      <c r="BF106" s="192">
        <f>IF(N106="snížená",J106,0)</f>
        <v>0</v>
      </c>
      <c r="BG106" s="192">
        <f>IF(N106="zákl. přenesená",J106,0)</f>
        <v>0</v>
      </c>
      <c r="BH106" s="192">
        <f>IF(N106="sníž. přenesená",J106,0)</f>
        <v>0</v>
      </c>
      <c r="BI106" s="192">
        <f>IF(N106="nulová",J106,0)</f>
        <v>0</v>
      </c>
      <c r="BJ106" s="19" t="s">
        <v>88</v>
      </c>
      <c r="BK106" s="192">
        <f>ROUND(I106*H106,2)</f>
        <v>0</v>
      </c>
      <c r="BL106" s="19" t="s">
        <v>176</v>
      </c>
      <c r="BM106" s="191" t="s">
        <v>4411</v>
      </c>
    </row>
    <row r="107" spans="1:65" s="2" customFormat="1" ht="37.9" customHeight="1">
      <c r="A107" s="36"/>
      <c r="B107" s="37"/>
      <c r="C107" s="180" t="s">
        <v>209</v>
      </c>
      <c r="D107" s="180" t="s">
        <v>171</v>
      </c>
      <c r="E107" s="181" t="s">
        <v>4412</v>
      </c>
      <c r="F107" s="182" t="s">
        <v>4413</v>
      </c>
      <c r="G107" s="183" t="s">
        <v>174</v>
      </c>
      <c r="H107" s="184">
        <v>2</v>
      </c>
      <c r="I107" s="185"/>
      <c r="J107" s="186">
        <f>ROUND(I107*H107,2)</f>
        <v>0</v>
      </c>
      <c r="K107" s="182" t="s">
        <v>19</v>
      </c>
      <c r="L107" s="41"/>
      <c r="M107" s="187" t="s">
        <v>19</v>
      </c>
      <c r="N107" s="188" t="s">
        <v>44</v>
      </c>
      <c r="O107" s="66"/>
      <c r="P107" s="189">
        <f>O107*H107</f>
        <v>0</v>
      </c>
      <c r="Q107" s="189">
        <v>0.17488999999999999</v>
      </c>
      <c r="R107" s="189">
        <f>Q107*H107</f>
        <v>0.34977999999999998</v>
      </c>
      <c r="S107" s="189">
        <v>0</v>
      </c>
      <c r="T107" s="190">
        <f>S107*H107</f>
        <v>0</v>
      </c>
      <c r="U107" s="36"/>
      <c r="V107" s="36"/>
      <c r="W107" s="36"/>
      <c r="X107" s="36"/>
      <c r="Y107" s="36"/>
      <c r="Z107" s="36"/>
      <c r="AA107" s="36"/>
      <c r="AB107" s="36"/>
      <c r="AC107" s="36"/>
      <c r="AD107" s="36"/>
      <c r="AE107" s="36"/>
      <c r="AR107" s="191" t="s">
        <v>176</v>
      </c>
      <c r="AT107" s="191" t="s">
        <v>171</v>
      </c>
      <c r="AU107" s="191" t="s">
        <v>88</v>
      </c>
      <c r="AY107" s="19" t="s">
        <v>169</v>
      </c>
      <c r="BE107" s="192">
        <f>IF(N107="základní",J107,0)</f>
        <v>0</v>
      </c>
      <c r="BF107" s="192">
        <f>IF(N107="snížená",J107,0)</f>
        <v>0</v>
      </c>
      <c r="BG107" s="192">
        <f>IF(N107="zákl. přenesená",J107,0)</f>
        <v>0</v>
      </c>
      <c r="BH107" s="192">
        <f>IF(N107="sníž. přenesená",J107,0)</f>
        <v>0</v>
      </c>
      <c r="BI107" s="192">
        <f>IF(N107="nulová",J107,0)</f>
        <v>0</v>
      </c>
      <c r="BJ107" s="19" t="s">
        <v>88</v>
      </c>
      <c r="BK107" s="192">
        <f>ROUND(I107*H107,2)</f>
        <v>0</v>
      </c>
      <c r="BL107" s="19" t="s">
        <v>176</v>
      </c>
      <c r="BM107" s="191" t="s">
        <v>4414</v>
      </c>
    </row>
    <row r="108" spans="1:65" s="2" customFormat="1" ht="136.5">
      <c r="A108" s="36"/>
      <c r="B108" s="37"/>
      <c r="C108" s="38"/>
      <c r="D108" s="193" t="s">
        <v>178</v>
      </c>
      <c r="E108" s="38"/>
      <c r="F108" s="194" t="s">
        <v>4408</v>
      </c>
      <c r="G108" s="38"/>
      <c r="H108" s="38"/>
      <c r="I108" s="195"/>
      <c r="J108" s="38"/>
      <c r="K108" s="38"/>
      <c r="L108" s="41"/>
      <c r="M108" s="196"/>
      <c r="N108" s="197"/>
      <c r="O108" s="66"/>
      <c r="P108" s="66"/>
      <c r="Q108" s="66"/>
      <c r="R108" s="66"/>
      <c r="S108" s="66"/>
      <c r="T108" s="67"/>
      <c r="U108" s="36"/>
      <c r="V108" s="36"/>
      <c r="W108" s="36"/>
      <c r="X108" s="36"/>
      <c r="Y108" s="36"/>
      <c r="Z108" s="36"/>
      <c r="AA108" s="36"/>
      <c r="AB108" s="36"/>
      <c r="AC108" s="36"/>
      <c r="AD108" s="36"/>
      <c r="AE108" s="36"/>
      <c r="AT108" s="19" t="s">
        <v>178</v>
      </c>
      <c r="AU108" s="19" t="s">
        <v>88</v>
      </c>
    </row>
    <row r="109" spans="1:65" s="2" customFormat="1" ht="24.2" customHeight="1">
      <c r="A109" s="36"/>
      <c r="B109" s="37"/>
      <c r="C109" s="235" t="s">
        <v>214</v>
      </c>
      <c r="D109" s="235" t="s">
        <v>456</v>
      </c>
      <c r="E109" s="236" t="s">
        <v>4415</v>
      </c>
      <c r="F109" s="237" t="s">
        <v>4416</v>
      </c>
      <c r="G109" s="238" t="s">
        <v>174</v>
      </c>
      <c r="H109" s="239">
        <v>2</v>
      </c>
      <c r="I109" s="240"/>
      <c r="J109" s="241">
        <f>ROUND(I109*H109,2)</f>
        <v>0</v>
      </c>
      <c r="K109" s="237" t="s">
        <v>175</v>
      </c>
      <c r="L109" s="242"/>
      <c r="M109" s="243" t="s">
        <v>19</v>
      </c>
      <c r="N109" s="244" t="s">
        <v>44</v>
      </c>
      <c r="O109" s="66"/>
      <c r="P109" s="189">
        <f>O109*H109</f>
        <v>0</v>
      </c>
      <c r="Q109" s="189">
        <v>5.7000000000000002E-3</v>
      </c>
      <c r="R109" s="189">
        <f>Q109*H109</f>
        <v>1.14E-2</v>
      </c>
      <c r="S109" s="189">
        <v>0</v>
      </c>
      <c r="T109" s="190">
        <f>S109*H109</f>
        <v>0</v>
      </c>
      <c r="U109" s="36"/>
      <c r="V109" s="36"/>
      <c r="W109" s="36"/>
      <c r="X109" s="36"/>
      <c r="Y109" s="36"/>
      <c r="Z109" s="36"/>
      <c r="AA109" s="36"/>
      <c r="AB109" s="36"/>
      <c r="AC109" s="36"/>
      <c r="AD109" s="36"/>
      <c r="AE109" s="36"/>
      <c r="AR109" s="191" t="s">
        <v>209</v>
      </c>
      <c r="AT109" s="191" t="s">
        <v>456</v>
      </c>
      <c r="AU109" s="191" t="s">
        <v>88</v>
      </c>
      <c r="AY109" s="19" t="s">
        <v>169</v>
      </c>
      <c r="BE109" s="192">
        <f>IF(N109="základní",J109,0)</f>
        <v>0</v>
      </c>
      <c r="BF109" s="192">
        <f>IF(N109="snížená",J109,0)</f>
        <v>0</v>
      </c>
      <c r="BG109" s="192">
        <f>IF(N109="zákl. přenesená",J109,0)</f>
        <v>0</v>
      </c>
      <c r="BH109" s="192">
        <f>IF(N109="sníž. přenesená",J109,0)</f>
        <v>0</v>
      </c>
      <c r="BI109" s="192">
        <f>IF(N109="nulová",J109,0)</f>
        <v>0</v>
      </c>
      <c r="BJ109" s="19" t="s">
        <v>88</v>
      </c>
      <c r="BK109" s="192">
        <f>ROUND(I109*H109,2)</f>
        <v>0</v>
      </c>
      <c r="BL109" s="19" t="s">
        <v>176</v>
      </c>
      <c r="BM109" s="191" t="s">
        <v>4417</v>
      </c>
    </row>
    <row r="110" spans="1:65" s="2" customFormat="1" ht="24.2" customHeight="1">
      <c r="A110" s="36"/>
      <c r="B110" s="37"/>
      <c r="C110" s="180" t="s">
        <v>218</v>
      </c>
      <c r="D110" s="180" t="s">
        <v>171</v>
      </c>
      <c r="E110" s="181" t="s">
        <v>4418</v>
      </c>
      <c r="F110" s="182" t="s">
        <v>4419</v>
      </c>
      <c r="G110" s="183" t="s">
        <v>174</v>
      </c>
      <c r="H110" s="184">
        <v>1</v>
      </c>
      <c r="I110" s="185"/>
      <c r="J110" s="186">
        <f>ROUND(I110*H110,2)</f>
        <v>0</v>
      </c>
      <c r="K110" s="182" t="s">
        <v>175</v>
      </c>
      <c r="L110" s="41"/>
      <c r="M110" s="187" t="s">
        <v>19</v>
      </c>
      <c r="N110" s="188" t="s">
        <v>44</v>
      </c>
      <c r="O110" s="66"/>
      <c r="P110" s="189">
        <f>O110*H110</f>
        <v>0</v>
      </c>
      <c r="Q110" s="189">
        <v>0</v>
      </c>
      <c r="R110" s="189">
        <f>Q110*H110</f>
        <v>0</v>
      </c>
      <c r="S110" s="189">
        <v>0</v>
      </c>
      <c r="T110" s="190">
        <f>S110*H110</f>
        <v>0</v>
      </c>
      <c r="U110" s="36"/>
      <c r="V110" s="36"/>
      <c r="W110" s="36"/>
      <c r="X110" s="36"/>
      <c r="Y110" s="36"/>
      <c r="Z110" s="36"/>
      <c r="AA110" s="36"/>
      <c r="AB110" s="36"/>
      <c r="AC110" s="36"/>
      <c r="AD110" s="36"/>
      <c r="AE110" s="36"/>
      <c r="AR110" s="191" t="s">
        <v>176</v>
      </c>
      <c r="AT110" s="191" t="s">
        <v>171</v>
      </c>
      <c r="AU110" s="191" t="s">
        <v>88</v>
      </c>
      <c r="AY110" s="19" t="s">
        <v>169</v>
      </c>
      <c r="BE110" s="192">
        <f>IF(N110="základní",J110,0)</f>
        <v>0</v>
      </c>
      <c r="BF110" s="192">
        <f>IF(N110="snížená",J110,0)</f>
        <v>0</v>
      </c>
      <c r="BG110" s="192">
        <f>IF(N110="zákl. přenesená",J110,0)</f>
        <v>0</v>
      </c>
      <c r="BH110" s="192">
        <f>IF(N110="sníž. přenesená",J110,0)</f>
        <v>0</v>
      </c>
      <c r="BI110" s="192">
        <f>IF(N110="nulová",J110,0)</f>
        <v>0</v>
      </c>
      <c r="BJ110" s="19" t="s">
        <v>88</v>
      </c>
      <c r="BK110" s="192">
        <f>ROUND(I110*H110,2)</f>
        <v>0</v>
      </c>
      <c r="BL110" s="19" t="s">
        <v>176</v>
      </c>
      <c r="BM110" s="191" t="s">
        <v>4420</v>
      </c>
    </row>
    <row r="111" spans="1:65" s="2" customFormat="1" ht="68.25">
      <c r="A111" s="36"/>
      <c r="B111" s="37"/>
      <c r="C111" s="38"/>
      <c r="D111" s="193" t="s">
        <v>178</v>
      </c>
      <c r="E111" s="38"/>
      <c r="F111" s="194" t="s">
        <v>4421</v>
      </c>
      <c r="G111" s="38"/>
      <c r="H111" s="38"/>
      <c r="I111" s="195"/>
      <c r="J111" s="38"/>
      <c r="K111" s="38"/>
      <c r="L111" s="41"/>
      <c r="M111" s="196"/>
      <c r="N111" s="197"/>
      <c r="O111" s="66"/>
      <c r="P111" s="66"/>
      <c r="Q111" s="66"/>
      <c r="R111" s="66"/>
      <c r="S111" s="66"/>
      <c r="T111" s="67"/>
      <c r="U111" s="36"/>
      <c r="V111" s="36"/>
      <c r="W111" s="36"/>
      <c r="X111" s="36"/>
      <c r="Y111" s="36"/>
      <c r="Z111" s="36"/>
      <c r="AA111" s="36"/>
      <c r="AB111" s="36"/>
      <c r="AC111" s="36"/>
      <c r="AD111" s="36"/>
      <c r="AE111" s="36"/>
      <c r="AT111" s="19" t="s">
        <v>178</v>
      </c>
      <c r="AU111" s="19" t="s">
        <v>88</v>
      </c>
    </row>
    <row r="112" spans="1:65" s="2" customFormat="1" ht="24.2" customHeight="1">
      <c r="A112" s="36"/>
      <c r="B112" s="37"/>
      <c r="C112" s="235" t="s">
        <v>222</v>
      </c>
      <c r="D112" s="235" t="s">
        <v>456</v>
      </c>
      <c r="E112" s="236" t="s">
        <v>4422</v>
      </c>
      <c r="F112" s="237" t="s">
        <v>4423</v>
      </c>
      <c r="G112" s="238" t="s">
        <v>174</v>
      </c>
      <c r="H112" s="239">
        <v>1</v>
      </c>
      <c r="I112" s="240"/>
      <c r="J112" s="241">
        <f>ROUND(I112*H112,2)</f>
        <v>0</v>
      </c>
      <c r="K112" s="237" t="s">
        <v>19</v>
      </c>
      <c r="L112" s="242"/>
      <c r="M112" s="243" t="s">
        <v>19</v>
      </c>
      <c r="N112" s="244" t="s">
        <v>44</v>
      </c>
      <c r="O112" s="66"/>
      <c r="P112" s="189">
        <f>O112*H112</f>
        <v>0</v>
      </c>
      <c r="Q112" s="189">
        <v>0</v>
      </c>
      <c r="R112" s="189">
        <f>Q112*H112</f>
        <v>0</v>
      </c>
      <c r="S112" s="189">
        <v>0</v>
      </c>
      <c r="T112" s="190">
        <f>S112*H112</f>
        <v>0</v>
      </c>
      <c r="U112" s="36"/>
      <c r="V112" s="36"/>
      <c r="W112" s="36"/>
      <c r="X112" s="36"/>
      <c r="Y112" s="36"/>
      <c r="Z112" s="36"/>
      <c r="AA112" s="36"/>
      <c r="AB112" s="36"/>
      <c r="AC112" s="36"/>
      <c r="AD112" s="36"/>
      <c r="AE112" s="36"/>
      <c r="AR112" s="191" t="s">
        <v>209</v>
      </c>
      <c r="AT112" s="191" t="s">
        <v>456</v>
      </c>
      <c r="AU112" s="191" t="s">
        <v>88</v>
      </c>
      <c r="AY112" s="19" t="s">
        <v>169</v>
      </c>
      <c r="BE112" s="192">
        <f>IF(N112="základní",J112,0)</f>
        <v>0</v>
      </c>
      <c r="BF112" s="192">
        <f>IF(N112="snížená",J112,0)</f>
        <v>0</v>
      </c>
      <c r="BG112" s="192">
        <f>IF(N112="zákl. přenesená",J112,0)</f>
        <v>0</v>
      </c>
      <c r="BH112" s="192">
        <f>IF(N112="sníž. přenesená",J112,0)</f>
        <v>0</v>
      </c>
      <c r="BI112" s="192">
        <f>IF(N112="nulová",J112,0)</f>
        <v>0</v>
      </c>
      <c r="BJ112" s="19" t="s">
        <v>88</v>
      </c>
      <c r="BK112" s="192">
        <f>ROUND(I112*H112,2)</f>
        <v>0</v>
      </c>
      <c r="BL112" s="19" t="s">
        <v>176</v>
      </c>
      <c r="BM112" s="191" t="s">
        <v>4424</v>
      </c>
    </row>
    <row r="113" spans="1:65" s="2" customFormat="1" ht="24.2" customHeight="1">
      <c r="A113" s="36"/>
      <c r="B113" s="37"/>
      <c r="C113" s="180" t="s">
        <v>227</v>
      </c>
      <c r="D113" s="180" t="s">
        <v>171</v>
      </c>
      <c r="E113" s="181" t="s">
        <v>4425</v>
      </c>
      <c r="F113" s="182" t="s">
        <v>4426</v>
      </c>
      <c r="G113" s="183" t="s">
        <v>174</v>
      </c>
      <c r="H113" s="184">
        <v>5</v>
      </c>
      <c r="I113" s="185"/>
      <c r="J113" s="186">
        <f>ROUND(I113*H113,2)</f>
        <v>0</v>
      </c>
      <c r="K113" s="182" t="s">
        <v>175</v>
      </c>
      <c r="L113" s="41"/>
      <c r="M113" s="187" t="s">
        <v>19</v>
      </c>
      <c r="N113" s="188" t="s">
        <v>44</v>
      </c>
      <c r="O113" s="66"/>
      <c r="P113" s="189">
        <f>O113*H113</f>
        <v>0</v>
      </c>
      <c r="Q113" s="189">
        <v>4.0000000000000002E-4</v>
      </c>
      <c r="R113" s="189">
        <f>Q113*H113</f>
        <v>2E-3</v>
      </c>
      <c r="S113" s="189">
        <v>0</v>
      </c>
      <c r="T113" s="190">
        <f>S113*H113</f>
        <v>0</v>
      </c>
      <c r="U113" s="36"/>
      <c r="V113" s="36"/>
      <c r="W113" s="36"/>
      <c r="X113" s="36"/>
      <c r="Y113" s="36"/>
      <c r="Z113" s="36"/>
      <c r="AA113" s="36"/>
      <c r="AB113" s="36"/>
      <c r="AC113" s="36"/>
      <c r="AD113" s="36"/>
      <c r="AE113" s="36"/>
      <c r="AR113" s="191" t="s">
        <v>176</v>
      </c>
      <c r="AT113" s="191" t="s">
        <v>171</v>
      </c>
      <c r="AU113" s="191" t="s">
        <v>88</v>
      </c>
      <c r="AY113" s="19" t="s">
        <v>169</v>
      </c>
      <c r="BE113" s="192">
        <f>IF(N113="základní",J113,0)</f>
        <v>0</v>
      </c>
      <c r="BF113" s="192">
        <f>IF(N113="snížená",J113,0)</f>
        <v>0</v>
      </c>
      <c r="BG113" s="192">
        <f>IF(N113="zákl. přenesená",J113,0)</f>
        <v>0</v>
      </c>
      <c r="BH113" s="192">
        <f>IF(N113="sníž. přenesená",J113,0)</f>
        <v>0</v>
      </c>
      <c r="BI113" s="192">
        <f>IF(N113="nulová",J113,0)</f>
        <v>0</v>
      </c>
      <c r="BJ113" s="19" t="s">
        <v>88</v>
      </c>
      <c r="BK113" s="192">
        <f>ROUND(I113*H113,2)</f>
        <v>0</v>
      </c>
      <c r="BL113" s="19" t="s">
        <v>176</v>
      </c>
      <c r="BM113" s="191" t="s">
        <v>4427</v>
      </c>
    </row>
    <row r="114" spans="1:65" s="2" customFormat="1" ht="78">
      <c r="A114" s="36"/>
      <c r="B114" s="37"/>
      <c r="C114" s="38"/>
      <c r="D114" s="193" t="s">
        <v>178</v>
      </c>
      <c r="E114" s="38"/>
      <c r="F114" s="194" t="s">
        <v>4428</v>
      </c>
      <c r="G114" s="38"/>
      <c r="H114" s="38"/>
      <c r="I114" s="195"/>
      <c r="J114" s="38"/>
      <c r="K114" s="38"/>
      <c r="L114" s="41"/>
      <c r="M114" s="196"/>
      <c r="N114" s="197"/>
      <c r="O114" s="66"/>
      <c r="P114" s="66"/>
      <c r="Q114" s="66"/>
      <c r="R114" s="66"/>
      <c r="S114" s="66"/>
      <c r="T114" s="67"/>
      <c r="U114" s="36"/>
      <c r="V114" s="36"/>
      <c r="W114" s="36"/>
      <c r="X114" s="36"/>
      <c r="Y114" s="36"/>
      <c r="Z114" s="36"/>
      <c r="AA114" s="36"/>
      <c r="AB114" s="36"/>
      <c r="AC114" s="36"/>
      <c r="AD114" s="36"/>
      <c r="AE114" s="36"/>
      <c r="AT114" s="19" t="s">
        <v>178</v>
      </c>
      <c r="AU114" s="19" t="s">
        <v>88</v>
      </c>
    </row>
    <row r="115" spans="1:65" s="2" customFormat="1" ht="14.45" customHeight="1">
      <c r="A115" s="36"/>
      <c r="B115" s="37"/>
      <c r="C115" s="235" t="s">
        <v>235</v>
      </c>
      <c r="D115" s="235" t="s">
        <v>456</v>
      </c>
      <c r="E115" s="236" t="s">
        <v>4429</v>
      </c>
      <c r="F115" s="237" t="s">
        <v>4430</v>
      </c>
      <c r="G115" s="238" t="s">
        <v>174</v>
      </c>
      <c r="H115" s="239">
        <v>5</v>
      </c>
      <c r="I115" s="240"/>
      <c r="J115" s="241">
        <f>ROUND(I115*H115,2)</f>
        <v>0</v>
      </c>
      <c r="K115" s="237" t="s">
        <v>19</v>
      </c>
      <c r="L115" s="242"/>
      <c r="M115" s="243" t="s">
        <v>19</v>
      </c>
      <c r="N115" s="244" t="s">
        <v>44</v>
      </c>
      <c r="O115" s="66"/>
      <c r="P115" s="189">
        <f>O115*H115</f>
        <v>0</v>
      </c>
      <c r="Q115" s="189">
        <v>6.6000000000000003E-2</v>
      </c>
      <c r="R115" s="189">
        <f>Q115*H115</f>
        <v>0.33</v>
      </c>
      <c r="S115" s="189">
        <v>0</v>
      </c>
      <c r="T115" s="190">
        <f>S115*H115</f>
        <v>0</v>
      </c>
      <c r="U115" s="36"/>
      <c r="V115" s="36"/>
      <c r="W115" s="36"/>
      <c r="X115" s="36"/>
      <c r="Y115" s="36"/>
      <c r="Z115" s="36"/>
      <c r="AA115" s="36"/>
      <c r="AB115" s="36"/>
      <c r="AC115" s="36"/>
      <c r="AD115" s="36"/>
      <c r="AE115" s="36"/>
      <c r="AR115" s="191" t="s">
        <v>209</v>
      </c>
      <c r="AT115" s="191" t="s">
        <v>456</v>
      </c>
      <c r="AU115" s="191" t="s">
        <v>88</v>
      </c>
      <c r="AY115" s="19" t="s">
        <v>169</v>
      </c>
      <c r="BE115" s="192">
        <f>IF(N115="základní",J115,0)</f>
        <v>0</v>
      </c>
      <c r="BF115" s="192">
        <f>IF(N115="snížená",J115,0)</f>
        <v>0</v>
      </c>
      <c r="BG115" s="192">
        <f>IF(N115="zákl. přenesená",J115,0)</f>
        <v>0</v>
      </c>
      <c r="BH115" s="192">
        <f>IF(N115="sníž. přenesená",J115,0)</f>
        <v>0</v>
      </c>
      <c r="BI115" s="192">
        <f>IF(N115="nulová",J115,0)</f>
        <v>0</v>
      </c>
      <c r="BJ115" s="19" t="s">
        <v>88</v>
      </c>
      <c r="BK115" s="192">
        <f>ROUND(I115*H115,2)</f>
        <v>0</v>
      </c>
      <c r="BL115" s="19" t="s">
        <v>176</v>
      </c>
      <c r="BM115" s="191" t="s">
        <v>4431</v>
      </c>
    </row>
    <row r="116" spans="1:65" s="2" customFormat="1" ht="37.9" customHeight="1">
      <c r="A116" s="36"/>
      <c r="B116" s="37"/>
      <c r="C116" s="235" t="s">
        <v>242</v>
      </c>
      <c r="D116" s="235" t="s">
        <v>456</v>
      </c>
      <c r="E116" s="236" t="s">
        <v>4432</v>
      </c>
      <c r="F116" s="237" t="s">
        <v>4433</v>
      </c>
      <c r="G116" s="238" t="s">
        <v>174</v>
      </c>
      <c r="H116" s="239">
        <v>28</v>
      </c>
      <c r="I116" s="240"/>
      <c r="J116" s="241">
        <f>ROUND(I116*H116,2)</f>
        <v>0</v>
      </c>
      <c r="K116" s="237" t="s">
        <v>19</v>
      </c>
      <c r="L116" s="242"/>
      <c r="M116" s="243" t="s">
        <v>19</v>
      </c>
      <c r="N116" s="244" t="s">
        <v>44</v>
      </c>
      <c r="O116" s="66"/>
      <c r="P116" s="189">
        <f>O116*H116</f>
        <v>0</v>
      </c>
      <c r="Q116" s="189">
        <v>2.8E-3</v>
      </c>
      <c r="R116" s="189">
        <f>Q116*H116</f>
        <v>7.8399999999999997E-2</v>
      </c>
      <c r="S116" s="189">
        <v>0</v>
      </c>
      <c r="T116" s="190">
        <f>S116*H116</f>
        <v>0</v>
      </c>
      <c r="U116" s="36"/>
      <c r="V116" s="36"/>
      <c r="W116" s="36"/>
      <c r="X116" s="36"/>
      <c r="Y116" s="36"/>
      <c r="Z116" s="36"/>
      <c r="AA116" s="36"/>
      <c r="AB116" s="36"/>
      <c r="AC116" s="36"/>
      <c r="AD116" s="36"/>
      <c r="AE116" s="36"/>
      <c r="AR116" s="191" t="s">
        <v>209</v>
      </c>
      <c r="AT116" s="191" t="s">
        <v>456</v>
      </c>
      <c r="AU116" s="191" t="s">
        <v>88</v>
      </c>
      <c r="AY116" s="19" t="s">
        <v>169</v>
      </c>
      <c r="BE116" s="192">
        <f>IF(N116="základní",J116,0)</f>
        <v>0</v>
      </c>
      <c r="BF116" s="192">
        <f>IF(N116="snížená",J116,0)</f>
        <v>0</v>
      </c>
      <c r="BG116" s="192">
        <f>IF(N116="zákl. přenesená",J116,0)</f>
        <v>0</v>
      </c>
      <c r="BH116" s="192">
        <f>IF(N116="sníž. přenesená",J116,0)</f>
        <v>0</v>
      </c>
      <c r="BI116" s="192">
        <f>IF(N116="nulová",J116,0)</f>
        <v>0</v>
      </c>
      <c r="BJ116" s="19" t="s">
        <v>88</v>
      </c>
      <c r="BK116" s="192">
        <f>ROUND(I116*H116,2)</f>
        <v>0</v>
      </c>
      <c r="BL116" s="19" t="s">
        <v>176</v>
      </c>
      <c r="BM116" s="191" t="s">
        <v>4434</v>
      </c>
    </row>
    <row r="117" spans="1:65" s="2" customFormat="1" ht="24.2" customHeight="1">
      <c r="A117" s="36"/>
      <c r="B117" s="37"/>
      <c r="C117" s="235" t="s">
        <v>8</v>
      </c>
      <c r="D117" s="235" t="s">
        <v>456</v>
      </c>
      <c r="E117" s="236" t="s">
        <v>4435</v>
      </c>
      <c r="F117" s="237" t="s">
        <v>4436</v>
      </c>
      <c r="G117" s="238" t="s">
        <v>174</v>
      </c>
      <c r="H117" s="239">
        <v>4</v>
      </c>
      <c r="I117" s="240"/>
      <c r="J117" s="241">
        <f>ROUND(I117*H117,2)</f>
        <v>0</v>
      </c>
      <c r="K117" s="237" t="s">
        <v>19</v>
      </c>
      <c r="L117" s="242"/>
      <c r="M117" s="243" t="s">
        <v>19</v>
      </c>
      <c r="N117" s="244" t="s">
        <v>44</v>
      </c>
      <c r="O117" s="66"/>
      <c r="P117" s="189">
        <f>O117*H117</f>
        <v>0</v>
      </c>
      <c r="Q117" s="189">
        <v>8.9999999999999998E-4</v>
      </c>
      <c r="R117" s="189">
        <f>Q117*H117</f>
        <v>3.5999999999999999E-3</v>
      </c>
      <c r="S117" s="189">
        <v>0</v>
      </c>
      <c r="T117" s="190">
        <f>S117*H117</f>
        <v>0</v>
      </c>
      <c r="U117" s="36"/>
      <c r="V117" s="36"/>
      <c r="W117" s="36"/>
      <c r="X117" s="36"/>
      <c r="Y117" s="36"/>
      <c r="Z117" s="36"/>
      <c r="AA117" s="36"/>
      <c r="AB117" s="36"/>
      <c r="AC117" s="36"/>
      <c r="AD117" s="36"/>
      <c r="AE117" s="36"/>
      <c r="AR117" s="191" t="s">
        <v>209</v>
      </c>
      <c r="AT117" s="191" t="s">
        <v>456</v>
      </c>
      <c r="AU117" s="191" t="s">
        <v>88</v>
      </c>
      <c r="AY117" s="19" t="s">
        <v>169</v>
      </c>
      <c r="BE117" s="192">
        <f>IF(N117="základní",J117,0)</f>
        <v>0</v>
      </c>
      <c r="BF117" s="192">
        <f>IF(N117="snížená",J117,0)</f>
        <v>0</v>
      </c>
      <c r="BG117" s="192">
        <f>IF(N117="zákl. přenesená",J117,0)</f>
        <v>0</v>
      </c>
      <c r="BH117" s="192">
        <f>IF(N117="sníž. přenesená",J117,0)</f>
        <v>0</v>
      </c>
      <c r="BI117" s="192">
        <f>IF(N117="nulová",J117,0)</f>
        <v>0</v>
      </c>
      <c r="BJ117" s="19" t="s">
        <v>88</v>
      </c>
      <c r="BK117" s="192">
        <f>ROUND(I117*H117,2)</f>
        <v>0</v>
      </c>
      <c r="BL117" s="19" t="s">
        <v>176</v>
      </c>
      <c r="BM117" s="191" t="s">
        <v>4437</v>
      </c>
    </row>
    <row r="118" spans="1:65" s="2" customFormat="1" ht="24.2" customHeight="1">
      <c r="A118" s="36"/>
      <c r="B118" s="37"/>
      <c r="C118" s="180" t="s">
        <v>250</v>
      </c>
      <c r="D118" s="180" t="s">
        <v>171</v>
      </c>
      <c r="E118" s="181" t="s">
        <v>4438</v>
      </c>
      <c r="F118" s="182" t="s">
        <v>4439</v>
      </c>
      <c r="G118" s="183" t="s">
        <v>174</v>
      </c>
      <c r="H118" s="184">
        <v>25</v>
      </c>
      <c r="I118" s="185"/>
      <c r="J118" s="186">
        <f>ROUND(I118*H118,2)</f>
        <v>0</v>
      </c>
      <c r="K118" s="182" t="s">
        <v>175</v>
      </c>
      <c r="L118" s="41"/>
      <c r="M118" s="187" t="s">
        <v>19</v>
      </c>
      <c r="N118" s="188" t="s">
        <v>44</v>
      </c>
      <c r="O118" s="66"/>
      <c r="P118" s="189">
        <f>O118*H118</f>
        <v>0</v>
      </c>
      <c r="Q118" s="189">
        <v>4.0000000000000002E-4</v>
      </c>
      <c r="R118" s="189">
        <f>Q118*H118</f>
        <v>0.01</v>
      </c>
      <c r="S118" s="189">
        <v>0</v>
      </c>
      <c r="T118" s="190">
        <f>S118*H118</f>
        <v>0</v>
      </c>
      <c r="U118" s="36"/>
      <c r="V118" s="36"/>
      <c r="W118" s="36"/>
      <c r="X118" s="36"/>
      <c r="Y118" s="36"/>
      <c r="Z118" s="36"/>
      <c r="AA118" s="36"/>
      <c r="AB118" s="36"/>
      <c r="AC118" s="36"/>
      <c r="AD118" s="36"/>
      <c r="AE118" s="36"/>
      <c r="AR118" s="191" t="s">
        <v>176</v>
      </c>
      <c r="AT118" s="191" t="s">
        <v>171</v>
      </c>
      <c r="AU118" s="191" t="s">
        <v>88</v>
      </c>
      <c r="AY118" s="19" t="s">
        <v>169</v>
      </c>
      <c r="BE118" s="192">
        <f>IF(N118="základní",J118,0)</f>
        <v>0</v>
      </c>
      <c r="BF118" s="192">
        <f>IF(N118="snížená",J118,0)</f>
        <v>0</v>
      </c>
      <c r="BG118" s="192">
        <f>IF(N118="zákl. přenesená",J118,0)</f>
        <v>0</v>
      </c>
      <c r="BH118" s="192">
        <f>IF(N118="sníž. přenesená",J118,0)</f>
        <v>0</v>
      </c>
      <c r="BI118" s="192">
        <f>IF(N118="nulová",J118,0)</f>
        <v>0</v>
      </c>
      <c r="BJ118" s="19" t="s">
        <v>88</v>
      </c>
      <c r="BK118" s="192">
        <f>ROUND(I118*H118,2)</f>
        <v>0</v>
      </c>
      <c r="BL118" s="19" t="s">
        <v>176</v>
      </c>
      <c r="BM118" s="191" t="s">
        <v>4440</v>
      </c>
    </row>
    <row r="119" spans="1:65" s="2" customFormat="1" ht="78">
      <c r="A119" s="36"/>
      <c r="B119" s="37"/>
      <c r="C119" s="38"/>
      <c r="D119" s="193" t="s">
        <v>178</v>
      </c>
      <c r="E119" s="38"/>
      <c r="F119" s="194" t="s">
        <v>4428</v>
      </c>
      <c r="G119" s="38"/>
      <c r="H119" s="38"/>
      <c r="I119" s="195"/>
      <c r="J119" s="38"/>
      <c r="K119" s="38"/>
      <c r="L119" s="41"/>
      <c r="M119" s="196"/>
      <c r="N119" s="197"/>
      <c r="O119" s="66"/>
      <c r="P119" s="66"/>
      <c r="Q119" s="66"/>
      <c r="R119" s="66"/>
      <c r="S119" s="66"/>
      <c r="T119" s="67"/>
      <c r="U119" s="36"/>
      <c r="V119" s="36"/>
      <c r="W119" s="36"/>
      <c r="X119" s="36"/>
      <c r="Y119" s="36"/>
      <c r="Z119" s="36"/>
      <c r="AA119" s="36"/>
      <c r="AB119" s="36"/>
      <c r="AC119" s="36"/>
      <c r="AD119" s="36"/>
      <c r="AE119" s="36"/>
      <c r="AT119" s="19" t="s">
        <v>178</v>
      </c>
      <c r="AU119" s="19" t="s">
        <v>88</v>
      </c>
    </row>
    <row r="120" spans="1:65" s="2" customFormat="1" ht="14.45" customHeight="1">
      <c r="A120" s="36"/>
      <c r="B120" s="37"/>
      <c r="C120" s="235" t="s">
        <v>254</v>
      </c>
      <c r="D120" s="235" t="s">
        <v>456</v>
      </c>
      <c r="E120" s="236" t="s">
        <v>4441</v>
      </c>
      <c r="F120" s="237" t="s">
        <v>4442</v>
      </c>
      <c r="G120" s="238" t="s">
        <v>174</v>
      </c>
      <c r="H120" s="239">
        <v>25</v>
      </c>
      <c r="I120" s="240"/>
      <c r="J120" s="241">
        <f>ROUND(I120*H120,2)</f>
        <v>0</v>
      </c>
      <c r="K120" s="237" t="s">
        <v>19</v>
      </c>
      <c r="L120" s="242"/>
      <c r="M120" s="243" t="s">
        <v>19</v>
      </c>
      <c r="N120" s="244" t="s">
        <v>44</v>
      </c>
      <c r="O120" s="66"/>
      <c r="P120" s="189">
        <f>O120*H120</f>
        <v>0</v>
      </c>
      <c r="Q120" s="189">
        <v>9.6000000000000002E-2</v>
      </c>
      <c r="R120" s="189">
        <f>Q120*H120</f>
        <v>2.4</v>
      </c>
      <c r="S120" s="189">
        <v>0</v>
      </c>
      <c r="T120" s="190">
        <f>S120*H120</f>
        <v>0</v>
      </c>
      <c r="U120" s="36"/>
      <c r="V120" s="36"/>
      <c r="W120" s="36"/>
      <c r="X120" s="36"/>
      <c r="Y120" s="36"/>
      <c r="Z120" s="36"/>
      <c r="AA120" s="36"/>
      <c r="AB120" s="36"/>
      <c r="AC120" s="36"/>
      <c r="AD120" s="36"/>
      <c r="AE120" s="36"/>
      <c r="AR120" s="191" t="s">
        <v>209</v>
      </c>
      <c r="AT120" s="191" t="s">
        <v>456</v>
      </c>
      <c r="AU120" s="191" t="s">
        <v>88</v>
      </c>
      <c r="AY120" s="19" t="s">
        <v>169</v>
      </c>
      <c r="BE120" s="192">
        <f>IF(N120="základní",J120,0)</f>
        <v>0</v>
      </c>
      <c r="BF120" s="192">
        <f>IF(N120="snížená",J120,0)</f>
        <v>0</v>
      </c>
      <c r="BG120" s="192">
        <f>IF(N120="zákl. přenesená",J120,0)</f>
        <v>0</v>
      </c>
      <c r="BH120" s="192">
        <f>IF(N120="sníž. přenesená",J120,0)</f>
        <v>0</v>
      </c>
      <c r="BI120" s="192">
        <f>IF(N120="nulová",J120,0)</f>
        <v>0</v>
      </c>
      <c r="BJ120" s="19" t="s">
        <v>88</v>
      </c>
      <c r="BK120" s="192">
        <f>ROUND(I120*H120,2)</f>
        <v>0</v>
      </c>
      <c r="BL120" s="19" t="s">
        <v>176</v>
      </c>
      <c r="BM120" s="191" t="s">
        <v>4443</v>
      </c>
    </row>
    <row r="121" spans="1:65" s="2" customFormat="1" ht="24.2" customHeight="1">
      <c r="A121" s="36"/>
      <c r="B121" s="37"/>
      <c r="C121" s="180" t="s">
        <v>258</v>
      </c>
      <c r="D121" s="180" t="s">
        <v>171</v>
      </c>
      <c r="E121" s="181" t="s">
        <v>4444</v>
      </c>
      <c r="F121" s="182" t="s">
        <v>4445</v>
      </c>
      <c r="G121" s="183" t="s">
        <v>463</v>
      </c>
      <c r="H121" s="184">
        <v>231.4</v>
      </c>
      <c r="I121" s="185"/>
      <c r="J121" s="186">
        <f>ROUND(I121*H121,2)</f>
        <v>0</v>
      </c>
      <c r="K121" s="182" t="s">
        <v>175</v>
      </c>
      <c r="L121" s="41"/>
      <c r="M121" s="187" t="s">
        <v>19</v>
      </c>
      <c r="N121" s="188" t="s">
        <v>44</v>
      </c>
      <c r="O121" s="66"/>
      <c r="P121" s="189">
        <f>O121*H121</f>
        <v>0</v>
      </c>
      <c r="Q121" s="189">
        <v>0</v>
      </c>
      <c r="R121" s="189">
        <f>Q121*H121</f>
        <v>0</v>
      </c>
      <c r="S121" s="189">
        <v>0</v>
      </c>
      <c r="T121" s="190">
        <f>S121*H121</f>
        <v>0</v>
      </c>
      <c r="U121" s="36"/>
      <c r="V121" s="36"/>
      <c r="W121" s="36"/>
      <c r="X121" s="36"/>
      <c r="Y121" s="36"/>
      <c r="Z121" s="36"/>
      <c r="AA121" s="36"/>
      <c r="AB121" s="36"/>
      <c r="AC121" s="36"/>
      <c r="AD121" s="36"/>
      <c r="AE121" s="36"/>
      <c r="AR121" s="191" t="s">
        <v>176</v>
      </c>
      <c r="AT121" s="191" t="s">
        <v>171</v>
      </c>
      <c r="AU121" s="191" t="s">
        <v>88</v>
      </c>
      <c r="AY121" s="19" t="s">
        <v>169</v>
      </c>
      <c r="BE121" s="192">
        <f>IF(N121="základní",J121,0)</f>
        <v>0</v>
      </c>
      <c r="BF121" s="192">
        <f>IF(N121="snížená",J121,0)</f>
        <v>0</v>
      </c>
      <c r="BG121" s="192">
        <f>IF(N121="zákl. přenesená",J121,0)</f>
        <v>0</v>
      </c>
      <c r="BH121" s="192">
        <f>IF(N121="sníž. přenesená",J121,0)</f>
        <v>0</v>
      </c>
      <c r="BI121" s="192">
        <f>IF(N121="nulová",J121,0)</f>
        <v>0</v>
      </c>
      <c r="BJ121" s="19" t="s">
        <v>88</v>
      </c>
      <c r="BK121" s="192">
        <f>ROUND(I121*H121,2)</f>
        <v>0</v>
      </c>
      <c r="BL121" s="19" t="s">
        <v>176</v>
      </c>
      <c r="BM121" s="191" t="s">
        <v>4446</v>
      </c>
    </row>
    <row r="122" spans="1:65" s="2" customFormat="1" ht="39">
      <c r="A122" s="36"/>
      <c r="B122" s="37"/>
      <c r="C122" s="38"/>
      <c r="D122" s="193" t="s">
        <v>178</v>
      </c>
      <c r="E122" s="38"/>
      <c r="F122" s="194" t="s">
        <v>4447</v>
      </c>
      <c r="G122" s="38"/>
      <c r="H122" s="38"/>
      <c r="I122" s="195"/>
      <c r="J122" s="38"/>
      <c r="K122" s="38"/>
      <c r="L122" s="41"/>
      <c r="M122" s="196"/>
      <c r="N122" s="197"/>
      <c r="O122" s="66"/>
      <c r="P122" s="66"/>
      <c r="Q122" s="66"/>
      <c r="R122" s="66"/>
      <c r="S122" s="66"/>
      <c r="T122" s="67"/>
      <c r="U122" s="36"/>
      <c r="V122" s="36"/>
      <c r="W122" s="36"/>
      <c r="X122" s="36"/>
      <c r="Y122" s="36"/>
      <c r="Z122" s="36"/>
      <c r="AA122" s="36"/>
      <c r="AB122" s="36"/>
      <c r="AC122" s="36"/>
      <c r="AD122" s="36"/>
      <c r="AE122" s="36"/>
      <c r="AT122" s="19" t="s">
        <v>178</v>
      </c>
      <c r="AU122" s="19" t="s">
        <v>88</v>
      </c>
    </row>
    <row r="123" spans="1:65" s="13" customFormat="1" ht="11.25">
      <c r="B123" s="198"/>
      <c r="C123" s="199"/>
      <c r="D123" s="193" t="s">
        <v>188</v>
      </c>
      <c r="E123" s="200" t="s">
        <v>19</v>
      </c>
      <c r="F123" s="201" t="s">
        <v>4448</v>
      </c>
      <c r="G123" s="199"/>
      <c r="H123" s="202">
        <v>231.4</v>
      </c>
      <c r="I123" s="203"/>
      <c r="J123" s="199"/>
      <c r="K123" s="199"/>
      <c r="L123" s="204"/>
      <c r="M123" s="205"/>
      <c r="N123" s="206"/>
      <c r="O123" s="206"/>
      <c r="P123" s="206"/>
      <c r="Q123" s="206"/>
      <c r="R123" s="206"/>
      <c r="S123" s="206"/>
      <c r="T123" s="207"/>
      <c r="AT123" s="208" t="s">
        <v>188</v>
      </c>
      <c r="AU123" s="208" t="s">
        <v>88</v>
      </c>
      <c r="AV123" s="13" t="s">
        <v>88</v>
      </c>
      <c r="AW123" s="13" t="s">
        <v>33</v>
      </c>
      <c r="AX123" s="13" t="s">
        <v>80</v>
      </c>
      <c r="AY123" s="208" t="s">
        <v>169</v>
      </c>
    </row>
    <row r="124" spans="1:65" s="2" customFormat="1" ht="24.2" customHeight="1">
      <c r="A124" s="36"/>
      <c r="B124" s="37"/>
      <c r="C124" s="235" t="s">
        <v>262</v>
      </c>
      <c r="D124" s="235" t="s">
        <v>456</v>
      </c>
      <c r="E124" s="236" t="s">
        <v>4449</v>
      </c>
      <c r="F124" s="237" t="s">
        <v>4450</v>
      </c>
      <c r="G124" s="238" t="s">
        <v>463</v>
      </c>
      <c r="H124" s="239">
        <v>231.4</v>
      </c>
      <c r="I124" s="240"/>
      <c r="J124" s="241">
        <f>ROUND(I124*H124,2)</f>
        <v>0</v>
      </c>
      <c r="K124" s="237" t="s">
        <v>175</v>
      </c>
      <c r="L124" s="242"/>
      <c r="M124" s="243" t="s">
        <v>19</v>
      </c>
      <c r="N124" s="244" t="s">
        <v>44</v>
      </c>
      <c r="O124" s="66"/>
      <c r="P124" s="189">
        <f>O124*H124</f>
        <v>0</v>
      </c>
      <c r="Q124" s="189">
        <v>1.2999999999999999E-3</v>
      </c>
      <c r="R124" s="189">
        <f>Q124*H124</f>
        <v>0.30081999999999998</v>
      </c>
      <c r="S124" s="189">
        <v>0</v>
      </c>
      <c r="T124" s="190">
        <f>S124*H124</f>
        <v>0</v>
      </c>
      <c r="U124" s="36"/>
      <c r="V124" s="36"/>
      <c r="W124" s="36"/>
      <c r="X124" s="36"/>
      <c r="Y124" s="36"/>
      <c r="Z124" s="36"/>
      <c r="AA124" s="36"/>
      <c r="AB124" s="36"/>
      <c r="AC124" s="36"/>
      <c r="AD124" s="36"/>
      <c r="AE124" s="36"/>
      <c r="AR124" s="191" t="s">
        <v>209</v>
      </c>
      <c r="AT124" s="191" t="s">
        <v>456</v>
      </c>
      <c r="AU124" s="191" t="s">
        <v>88</v>
      </c>
      <c r="AY124" s="19" t="s">
        <v>169</v>
      </c>
      <c r="BE124" s="192">
        <f>IF(N124="základní",J124,0)</f>
        <v>0</v>
      </c>
      <c r="BF124" s="192">
        <f>IF(N124="snížená",J124,0)</f>
        <v>0</v>
      </c>
      <c r="BG124" s="192">
        <f>IF(N124="zákl. přenesená",J124,0)</f>
        <v>0</v>
      </c>
      <c r="BH124" s="192">
        <f>IF(N124="sníž. přenesená",J124,0)</f>
        <v>0</v>
      </c>
      <c r="BI124" s="192">
        <f>IF(N124="nulová",J124,0)</f>
        <v>0</v>
      </c>
      <c r="BJ124" s="19" t="s">
        <v>88</v>
      </c>
      <c r="BK124" s="192">
        <f>ROUND(I124*H124,2)</f>
        <v>0</v>
      </c>
      <c r="BL124" s="19" t="s">
        <v>176</v>
      </c>
      <c r="BM124" s="191" t="s">
        <v>4451</v>
      </c>
    </row>
    <row r="125" spans="1:65" s="2" customFormat="1" ht="14.45" customHeight="1">
      <c r="A125" s="36"/>
      <c r="B125" s="37"/>
      <c r="C125" s="235" t="s">
        <v>266</v>
      </c>
      <c r="D125" s="235" t="s">
        <v>456</v>
      </c>
      <c r="E125" s="236" t="s">
        <v>4452</v>
      </c>
      <c r="F125" s="237" t="s">
        <v>4453</v>
      </c>
      <c r="G125" s="238" t="s">
        <v>463</v>
      </c>
      <c r="H125" s="239">
        <v>728.91</v>
      </c>
      <c r="I125" s="240"/>
      <c r="J125" s="241">
        <f>ROUND(I125*H125,2)</f>
        <v>0</v>
      </c>
      <c r="K125" s="237" t="s">
        <v>175</v>
      </c>
      <c r="L125" s="242"/>
      <c r="M125" s="243" t="s">
        <v>19</v>
      </c>
      <c r="N125" s="244" t="s">
        <v>44</v>
      </c>
      <c r="O125" s="66"/>
      <c r="P125" s="189">
        <f>O125*H125</f>
        <v>0</v>
      </c>
      <c r="Q125" s="189">
        <v>4.0000000000000003E-5</v>
      </c>
      <c r="R125" s="189">
        <f>Q125*H125</f>
        <v>2.9156400000000002E-2</v>
      </c>
      <c r="S125" s="189">
        <v>0</v>
      </c>
      <c r="T125" s="190">
        <f>S125*H125</f>
        <v>0</v>
      </c>
      <c r="U125" s="36"/>
      <c r="V125" s="36"/>
      <c r="W125" s="36"/>
      <c r="X125" s="36"/>
      <c r="Y125" s="36"/>
      <c r="Z125" s="36"/>
      <c r="AA125" s="36"/>
      <c r="AB125" s="36"/>
      <c r="AC125" s="36"/>
      <c r="AD125" s="36"/>
      <c r="AE125" s="36"/>
      <c r="AR125" s="191" t="s">
        <v>209</v>
      </c>
      <c r="AT125" s="191" t="s">
        <v>456</v>
      </c>
      <c r="AU125" s="191" t="s">
        <v>88</v>
      </c>
      <c r="AY125" s="19" t="s">
        <v>169</v>
      </c>
      <c r="BE125" s="192">
        <f>IF(N125="základní",J125,0)</f>
        <v>0</v>
      </c>
      <c r="BF125" s="192">
        <f>IF(N125="snížená",J125,0)</f>
        <v>0</v>
      </c>
      <c r="BG125" s="192">
        <f>IF(N125="zákl. přenesená",J125,0)</f>
        <v>0</v>
      </c>
      <c r="BH125" s="192">
        <f>IF(N125="sníž. přenesená",J125,0)</f>
        <v>0</v>
      </c>
      <c r="BI125" s="192">
        <f>IF(N125="nulová",J125,0)</f>
        <v>0</v>
      </c>
      <c r="BJ125" s="19" t="s">
        <v>88</v>
      </c>
      <c r="BK125" s="192">
        <f>ROUND(I125*H125,2)</f>
        <v>0</v>
      </c>
      <c r="BL125" s="19" t="s">
        <v>176</v>
      </c>
      <c r="BM125" s="191" t="s">
        <v>4454</v>
      </c>
    </row>
    <row r="126" spans="1:65" s="13" customFormat="1" ht="11.25">
      <c r="B126" s="198"/>
      <c r="C126" s="199"/>
      <c r="D126" s="193" t="s">
        <v>188</v>
      </c>
      <c r="E126" s="199"/>
      <c r="F126" s="201" t="s">
        <v>4455</v>
      </c>
      <c r="G126" s="199"/>
      <c r="H126" s="202">
        <v>728.91</v>
      </c>
      <c r="I126" s="203"/>
      <c r="J126" s="199"/>
      <c r="K126" s="199"/>
      <c r="L126" s="204"/>
      <c r="M126" s="205"/>
      <c r="N126" s="206"/>
      <c r="O126" s="206"/>
      <c r="P126" s="206"/>
      <c r="Q126" s="206"/>
      <c r="R126" s="206"/>
      <c r="S126" s="206"/>
      <c r="T126" s="207"/>
      <c r="AT126" s="208" t="s">
        <v>188</v>
      </c>
      <c r="AU126" s="208" t="s">
        <v>88</v>
      </c>
      <c r="AV126" s="13" t="s">
        <v>88</v>
      </c>
      <c r="AW126" s="13" t="s">
        <v>4</v>
      </c>
      <c r="AX126" s="13" t="s">
        <v>80</v>
      </c>
      <c r="AY126" s="208" t="s">
        <v>169</v>
      </c>
    </row>
    <row r="127" spans="1:65" s="12" customFormat="1" ht="22.9" customHeight="1">
      <c r="B127" s="164"/>
      <c r="C127" s="165"/>
      <c r="D127" s="166" t="s">
        <v>71</v>
      </c>
      <c r="E127" s="178" t="s">
        <v>214</v>
      </c>
      <c r="F127" s="178" t="s">
        <v>1060</v>
      </c>
      <c r="G127" s="165"/>
      <c r="H127" s="165"/>
      <c r="I127" s="168"/>
      <c r="J127" s="179">
        <f>BK127</f>
        <v>0</v>
      </c>
      <c r="K127" s="165"/>
      <c r="L127" s="170"/>
      <c r="M127" s="171"/>
      <c r="N127" s="172"/>
      <c r="O127" s="172"/>
      <c r="P127" s="173">
        <f>SUM(P128:P157)</f>
        <v>0</v>
      </c>
      <c r="Q127" s="172"/>
      <c r="R127" s="173">
        <f>SUM(R128:R157)</f>
        <v>0.65574958999999999</v>
      </c>
      <c r="S127" s="172"/>
      <c r="T127" s="174">
        <f>SUM(T128:T157)</f>
        <v>9.9079259999999998</v>
      </c>
      <c r="AR127" s="175" t="s">
        <v>80</v>
      </c>
      <c r="AT127" s="176" t="s">
        <v>71</v>
      </c>
      <c r="AU127" s="176" t="s">
        <v>80</v>
      </c>
      <c r="AY127" s="175" t="s">
        <v>169</v>
      </c>
      <c r="BK127" s="177">
        <f>SUM(BK128:BK157)</f>
        <v>0</v>
      </c>
    </row>
    <row r="128" spans="1:65" s="2" customFormat="1" ht="14.45" customHeight="1">
      <c r="A128" s="36"/>
      <c r="B128" s="37"/>
      <c r="C128" s="180" t="s">
        <v>7</v>
      </c>
      <c r="D128" s="180" t="s">
        <v>171</v>
      </c>
      <c r="E128" s="181" t="s">
        <v>4456</v>
      </c>
      <c r="F128" s="182" t="s">
        <v>4457</v>
      </c>
      <c r="G128" s="183" t="s">
        <v>230</v>
      </c>
      <c r="H128" s="184">
        <v>1.44</v>
      </c>
      <c r="I128" s="185"/>
      <c r="J128" s="186">
        <f>ROUND(I128*H128,2)</f>
        <v>0</v>
      </c>
      <c r="K128" s="182" t="s">
        <v>175</v>
      </c>
      <c r="L128" s="41"/>
      <c r="M128" s="187" t="s">
        <v>19</v>
      </c>
      <c r="N128" s="188" t="s">
        <v>44</v>
      </c>
      <c r="O128" s="66"/>
      <c r="P128" s="189">
        <f>O128*H128</f>
        <v>0</v>
      </c>
      <c r="Q128" s="189">
        <v>0</v>
      </c>
      <c r="R128" s="189">
        <f>Q128*H128</f>
        <v>0</v>
      </c>
      <c r="S128" s="189">
        <v>2</v>
      </c>
      <c r="T128" s="190">
        <f>S128*H128</f>
        <v>2.88</v>
      </c>
      <c r="U128" s="36"/>
      <c r="V128" s="36"/>
      <c r="W128" s="36"/>
      <c r="X128" s="36"/>
      <c r="Y128" s="36"/>
      <c r="Z128" s="36"/>
      <c r="AA128" s="36"/>
      <c r="AB128" s="36"/>
      <c r="AC128" s="36"/>
      <c r="AD128" s="36"/>
      <c r="AE128" s="36"/>
      <c r="AR128" s="191" t="s">
        <v>176</v>
      </c>
      <c r="AT128" s="191" t="s">
        <v>171</v>
      </c>
      <c r="AU128" s="191" t="s">
        <v>88</v>
      </c>
      <c r="AY128" s="19" t="s">
        <v>169</v>
      </c>
      <c r="BE128" s="192">
        <f>IF(N128="základní",J128,0)</f>
        <v>0</v>
      </c>
      <c r="BF128" s="192">
        <f>IF(N128="snížená",J128,0)</f>
        <v>0</v>
      </c>
      <c r="BG128" s="192">
        <f>IF(N128="zákl. přenesená",J128,0)</f>
        <v>0</v>
      </c>
      <c r="BH128" s="192">
        <f>IF(N128="sníž. přenesená",J128,0)</f>
        <v>0</v>
      </c>
      <c r="BI128" s="192">
        <f>IF(N128="nulová",J128,0)</f>
        <v>0</v>
      </c>
      <c r="BJ128" s="19" t="s">
        <v>88</v>
      </c>
      <c r="BK128" s="192">
        <f>ROUND(I128*H128,2)</f>
        <v>0</v>
      </c>
      <c r="BL128" s="19" t="s">
        <v>176</v>
      </c>
      <c r="BM128" s="191" t="s">
        <v>4458</v>
      </c>
    </row>
    <row r="129" spans="1:65" s="13" customFormat="1" ht="11.25">
      <c r="B129" s="198"/>
      <c r="C129" s="199"/>
      <c r="D129" s="193" t="s">
        <v>188</v>
      </c>
      <c r="E129" s="200" t="s">
        <v>19</v>
      </c>
      <c r="F129" s="201" t="s">
        <v>4459</v>
      </c>
      <c r="G129" s="199"/>
      <c r="H129" s="202">
        <v>1.44</v>
      </c>
      <c r="I129" s="203"/>
      <c r="J129" s="199"/>
      <c r="K129" s="199"/>
      <c r="L129" s="204"/>
      <c r="M129" s="205"/>
      <c r="N129" s="206"/>
      <c r="O129" s="206"/>
      <c r="P129" s="206"/>
      <c r="Q129" s="206"/>
      <c r="R129" s="206"/>
      <c r="S129" s="206"/>
      <c r="T129" s="207"/>
      <c r="AT129" s="208" t="s">
        <v>188</v>
      </c>
      <c r="AU129" s="208" t="s">
        <v>88</v>
      </c>
      <c r="AV129" s="13" t="s">
        <v>88</v>
      </c>
      <c r="AW129" s="13" t="s">
        <v>33</v>
      </c>
      <c r="AX129" s="13" t="s">
        <v>80</v>
      </c>
      <c r="AY129" s="208" t="s">
        <v>169</v>
      </c>
    </row>
    <row r="130" spans="1:65" s="2" customFormat="1" ht="37.9" customHeight="1">
      <c r="A130" s="36"/>
      <c r="B130" s="37"/>
      <c r="C130" s="180" t="s">
        <v>275</v>
      </c>
      <c r="D130" s="180" t="s">
        <v>171</v>
      </c>
      <c r="E130" s="181" t="s">
        <v>4460</v>
      </c>
      <c r="F130" s="182" t="s">
        <v>4461</v>
      </c>
      <c r="G130" s="183" t="s">
        <v>230</v>
      </c>
      <c r="H130" s="184">
        <v>2.04</v>
      </c>
      <c r="I130" s="185"/>
      <c r="J130" s="186">
        <f>ROUND(I130*H130,2)</f>
        <v>0</v>
      </c>
      <c r="K130" s="182" t="s">
        <v>175</v>
      </c>
      <c r="L130" s="41"/>
      <c r="M130" s="187" t="s">
        <v>19</v>
      </c>
      <c r="N130" s="188" t="s">
        <v>44</v>
      </c>
      <c r="O130" s="66"/>
      <c r="P130" s="189">
        <f>O130*H130</f>
        <v>0</v>
      </c>
      <c r="Q130" s="189">
        <v>0</v>
      </c>
      <c r="R130" s="189">
        <f>Q130*H130</f>
        <v>0</v>
      </c>
      <c r="S130" s="189">
        <v>1.95</v>
      </c>
      <c r="T130" s="190">
        <f>S130*H130</f>
        <v>3.9779999999999998</v>
      </c>
      <c r="U130" s="36"/>
      <c r="V130" s="36"/>
      <c r="W130" s="36"/>
      <c r="X130" s="36"/>
      <c r="Y130" s="36"/>
      <c r="Z130" s="36"/>
      <c r="AA130" s="36"/>
      <c r="AB130" s="36"/>
      <c r="AC130" s="36"/>
      <c r="AD130" s="36"/>
      <c r="AE130" s="36"/>
      <c r="AR130" s="191" t="s">
        <v>176</v>
      </c>
      <c r="AT130" s="191" t="s">
        <v>171</v>
      </c>
      <c r="AU130" s="191" t="s">
        <v>88</v>
      </c>
      <c r="AY130" s="19" t="s">
        <v>169</v>
      </c>
      <c r="BE130" s="192">
        <f>IF(N130="základní",J130,0)</f>
        <v>0</v>
      </c>
      <c r="BF130" s="192">
        <f>IF(N130="snížená",J130,0)</f>
        <v>0</v>
      </c>
      <c r="BG130" s="192">
        <f>IF(N130="zákl. přenesená",J130,0)</f>
        <v>0</v>
      </c>
      <c r="BH130" s="192">
        <f>IF(N130="sníž. přenesená",J130,0)</f>
        <v>0</v>
      </c>
      <c r="BI130" s="192">
        <f>IF(N130="nulová",J130,0)</f>
        <v>0</v>
      </c>
      <c r="BJ130" s="19" t="s">
        <v>88</v>
      </c>
      <c r="BK130" s="192">
        <f>ROUND(I130*H130,2)</f>
        <v>0</v>
      </c>
      <c r="BL130" s="19" t="s">
        <v>176</v>
      </c>
      <c r="BM130" s="191" t="s">
        <v>4462</v>
      </c>
    </row>
    <row r="131" spans="1:65" s="2" customFormat="1" ht="48.75">
      <c r="A131" s="36"/>
      <c r="B131" s="37"/>
      <c r="C131" s="38"/>
      <c r="D131" s="193" t="s">
        <v>178</v>
      </c>
      <c r="E131" s="38"/>
      <c r="F131" s="194" t="s">
        <v>4463</v>
      </c>
      <c r="G131" s="38"/>
      <c r="H131" s="38"/>
      <c r="I131" s="195"/>
      <c r="J131" s="38"/>
      <c r="K131" s="38"/>
      <c r="L131" s="41"/>
      <c r="M131" s="196"/>
      <c r="N131" s="197"/>
      <c r="O131" s="66"/>
      <c r="P131" s="66"/>
      <c r="Q131" s="66"/>
      <c r="R131" s="66"/>
      <c r="S131" s="66"/>
      <c r="T131" s="67"/>
      <c r="U131" s="36"/>
      <c r="V131" s="36"/>
      <c r="W131" s="36"/>
      <c r="X131" s="36"/>
      <c r="Y131" s="36"/>
      <c r="Z131" s="36"/>
      <c r="AA131" s="36"/>
      <c r="AB131" s="36"/>
      <c r="AC131" s="36"/>
      <c r="AD131" s="36"/>
      <c r="AE131" s="36"/>
      <c r="AT131" s="19" t="s">
        <v>178</v>
      </c>
      <c r="AU131" s="19" t="s">
        <v>88</v>
      </c>
    </row>
    <row r="132" spans="1:65" s="13" customFormat="1" ht="11.25">
      <c r="B132" s="198"/>
      <c r="C132" s="199"/>
      <c r="D132" s="193" t="s">
        <v>188</v>
      </c>
      <c r="E132" s="200" t="s">
        <v>19</v>
      </c>
      <c r="F132" s="201" t="s">
        <v>4464</v>
      </c>
      <c r="G132" s="199"/>
      <c r="H132" s="202">
        <v>2.04</v>
      </c>
      <c r="I132" s="203"/>
      <c r="J132" s="199"/>
      <c r="K132" s="199"/>
      <c r="L132" s="204"/>
      <c r="M132" s="205"/>
      <c r="N132" s="206"/>
      <c r="O132" s="206"/>
      <c r="P132" s="206"/>
      <c r="Q132" s="206"/>
      <c r="R132" s="206"/>
      <c r="S132" s="206"/>
      <c r="T132" s="207"/>
      <c r="AT132" s="208" t="s">
        <v>188</v>
      </c>
      <c r="AU132" s="208" t="s">
        <v>88</v>
      </c>
      <c r="AV132" s="13" t="s">
        <v>88</v>
      </c>
      <c r="AW132" s="13" t="s">
        <v>33</v>
      </c>
      <c r="AX132" s="13" t="s">
        <v>80</v>
      </c>
      <c r="AY132" s="208" t="s">
        <v>169</v>
      </c>
    </row>
    <row r="133" spans="1:65" s="2" customFormat="1" ht="24.2" customHeight="1">
      <c r="A133" s="36"/>
      <c r="B133" s="37"/>
      <c r="C133" s="180" t="s">
        <v>280</v>
      </c>
      <c r="D133" s="180" t="s">
        <v>171</v>
      </c>
      <c r="E133" s="181" t="s">
        <v>4465</v>
      </c>
      <c r="F133" s="182" t="s">
        <v>4466</v>
      </c>
      <c r="G133" s="183" t="s">
        <v>174</v>
      </c>
      <c r="H133" s="184">
        <v>26</v>
      </c>
      <c r="I133" s="185"/>
      <c r="J133" s="186">
        <f>ROUND(I133*H133,2)</f>
        <v>0</v>
      </c>
      <c r="K133" s="182" t="s">
        <v>175</v>
      </c>
      <c r="L133" s="41"/>
      <c r="M133" s="187" t="s">
        <v>19</v>
      </c>
      <c r="N133" s="188" t="s">
        <v>44</v>
      </c>
      <c r="O133" s="66"/>
      <c r="P133" s="189">
        <f>O133*H133</f>
        <v>0</v>
      </c>
      <c r="Q133" s="189">
        <v>0</v>
      </c>
      <c r="R133" s="189">
        <f>Q133*H133</f>
        <v>0</v>
      </c>
      <c r="S133" s="189">
        <v>6.5699999999999995E-2</v>
      </c>
      <c r="T133" s="190">
        <f>S133*H133</f>
        <v>1.7081999999999999</v>
      </c>
      <c r="U133" s="36"/>
      <c r="V133" s="36"/>
      <c r="W133" s="36"/>
      <c r="X133" s="36"/>
      <c r="Y133" s="36"/>
      <c r="Z133" s="36"/>
      <c r="AA133" s="36"/>
      <c r="AB133" s="36"/>
      <c r="AC133" s="36"/>
      <c r="AD133" s="36"/>
      <c r="AE133" s="36"/>
      <c r="AR133" s="191" t="s">
        <v>176</v>
      </c>
      <c r="AT133" s="191" t="s">
        <v>171</v>
      </c>
      <c r="AU133" s="191" t="s">
        <v>88</v>
      </c>
      <c r="AY133" s="19" t="s">
        <v>169</v>
      </c>
      <c r="BE133" s="192">
        <f>IF(N133="základní",J133,0)</f>
        <v>0</v>
      </c>
      <c r="BF133" s="192">
        <f>IF(N133="snížená",J133,0)</f>
        <v>0</v>
      </c>
      <c r="BG133" s="192">
        <f>IF(N133="zákl. přenesená",J133,0)</f>
        <v>0</v>
      </c>
      <c r="BH133" s="192">
        <f>IF(N133="sníž. přenesená",J133,0)</f>
        <v>0</v>
      </c>
      <c r="BI133" s="192">
        <f>IF(N133="nulová",J133,0)</f>
        <v>0</v>
      </c>
      <c r="BJ133" s="19" t="s">
        <v>88</v>
      </c>
      <c r="BK133" s="192">
        <f>ROUND(I133*H133,2)</f>
        <v>0</v>
      </c>
      <c r="BL133" s="19" t="s">
        <v>176</v>
      </c>
      <c r="BM133" s="191" t="s">
        <v>4467</v>
      </c>
    </row>
    <row r="134" spans="1:65" s="2" customFormat="1" ht="39">
      <c r="A134" s="36"/>
      <c r="B134" s="37"/>
      <c r="C134" s="38"/>
      <c r="D134" s="193" t="s">
        <v>178</v>
      </c>
      <c r="E134" s="38"/>
      <c r="F134" s="194" t="s">
        <v>4468</v>
      </c>
      <c r="G134" s="38"/>
      <c r="H134" s="38"/>
      <c r="I134" s="195"/>
      <c r="J134" s="38"/>
      <c r="K134" s="38"/>
      <c r="L134" s="41"/>
      <c r="M134" s="196"/>
      <c r="N134" s="197"/>
      <c r="O134" s="66"/>
      <c r="P134" s="66"/>
      <c r="Q134" s="66"/>
      <c r="R134" s="66"/>
      <c r="S134" s="66"/>
      <c r="T134" s="67"/>
      <c r="U134" s="36"/>
      <c r="V134" s="36"/>
      <c r="W134" s="36"/>
      <c r="X134" s="36"/>
      <c r="Y134" s="36"/>
      <c r="Z134" s="36"/>
      <c r="AA134" s="36"/>
      <c r="AB134" s="36"/>
      <c r="AC134" s="36"/>
      <c r="AD134" s="36"/>
      <c r="AE134" s="36"/>
      <c r="AT134" s="19" t="s">
        <v>178</v>
      </c>
      <c r="AU134" s="19" t="s">
        <v>88</v>
      </c>
    </row>
    <row r="135" spans="1:65" s="2" customFormat="1" ht="24.2" customHeight="1">
      <c r="A135" s="36"/>
      <c r="B135" s="37"/>
      <c r="C135" s="180" t="s">
        <v>284</v>
      </c>
      <c r="D135" s="180" t="s">
        <v>171</v>
      </c>
      <c r="E135" s="181" t="s">
        <v>4469</v>
      </c>
      <c r="F135" s="182" t="s">
        <v>4470</v>
      </c>
      <c r="G135" s="183" t="s">
        <v>463</v>
      </c>
      <c r="H135" s="184">
        <v>232</v>
      </c>
      <c r="I135" s="185"/>
      <c r="J135" s="186">
        <f>ROUND(I135*H135,2)</f>
        <v>0</v>
      </c>
      <c r="K135" s="182" t="s">
        <v>175</v>
      </c>
      <c r="L135" s="41"/>
      <c r="M135" s="187" t="s">
        <v>19</v>
      </c>
      <c r="N135" s="188" t="s">
        <v>44</v>
      </c>
      <c r="O135" s="66"/>
      <c r="P135" s="189">
        <f>O135*H135</f>
        <v>0</v>
      </c>
      <c r="Q135" s="189">
        <v>0</v>
      </c>
      <c r="R135" s="189">
        <f>Q135*H135</f>
        <v>0</v>
      </c>
      <c r="S135" s="189">
        <v>1.98E-3</v>
      </c>
      <c r="T135" s="190">
        <f>S135*H135</f>
        <v>0.45935999999999999</v>
      </c>
      <c r="U135" s="36"/>
      <c r="V135" s="36"/>
      <c r="W135" s="36"/>
      <c r="X135" s="36"/>
      <c r="Y135" s="36"/>
      <c r="Z135" s="36"/>
      <c r="AA135" s="36"/>
      <c r="AB135" s="36"/>
      <c r="AC135" s="36"/>
      <c r="AD135" s="36"/>
      <c r="AE135" s="36"/>
      <c r="AR135" s="191" t="s">
        <v>176</v>
      </c>
      <c r="AT135" s="191" t="s">
        <v>171</v>
      </c>
      <c r="AU135" s="191" t="s">
        <v>88</v>
      </c>
      <c r="AY135" s="19" t="s">
        <v>169</v>
      </c>
      <c r="BE135" s="192">
        <f>IF(N135="základní",J135,0)</f>
        <v>0</v>
      </c>
      <c r="BF135" s="192">
        <f>IF(N135="snížená",J135,0)</f>
        <v>0</v>
      </c>
      <c r="BG135" s="192">
        <f>IF(N135="zákl. přenesená",J135,0)</f>
        <v>0</v>
      </c>
      <c r="BH135" s="192">
        <f>IF(N135="sníž. přenesená",J135,0)</f>
        <v>0</v>
      </c>
      <c r="BI135" s="192">
        <f>IF(N135="nulová",J135,0)</f>
        <v>0</v>
      </c>
      <c r="BJ135" s="19" t="s">
        <v>88</v>
      </c>
      <c r="BK135" s="192">
        <f>ROUND(I135*H135,2)</f>
        <v>0</v>
      </c>
      <c r="BL135" s="19" t="s">
        <v>176</v>
      </c>
      <c r="BM135" s="191" t="s">
        <v>4471</v>
      </c>
    </row>
    <row r="136" spans="1:65" s="2" customFormat="1" ht="48.75">
      <c r="A136" s="36"/>
      <c r="B136" s="37"/>
      <c r="C136" s="38"/>
      <c r="D136" s="193" t="s">
        <v>178</v>
      </c>
      <c r="E136" s="38"/>
      <c r="F136" s="194" t="s">
        <v>4472</v>
      </c>
      <c r="G136" s="38"/>
      <c r="H136" s="38"/>
      <c r="I136" s="195"/>
      <c r="J136" s="38"/>
      <c r="K136" s="38"/>
      <c r="L136" s="41"/>
      <c r="M136" s="196"/>
      <c r="N136" s="197"/>
      <c r="O136" s="66"/>
      <c r="P136" s="66"/>
      <c r="Q136" s="66"/>
      <c r="R136" s="66"/>
      <c r="S136" s="66"/>
      <c r="T136" s="67"/>
      <c r="U136" s="36"/>
      <c r="V136" s="36"/>
      <c r="W136" s="36"/>
      <c r="X136" s="36"/>
      <c r="Y136" s="36"/>
      <c r="Z136" s="36"/>
      <c r="AA136" s="36"/>
      <c r="AB136" s="36"/>
      <c r="AC136" s="36"/>
      <c r="AD136" s="36"/>
      <c r="AE136" s="36"/>
      <c r="AT136" s="19" t="s">
        <v>178</v>
      </c>
      <c r="AU136" s="19" t="s">
        <v>88</v>
      </c>
    </row>
    <row r="137" spans="1:65" s="13" customFormat="1" ht="11.25">
      <c r="B137" s="198"/>
      <c r="C137" s="199"/>
      <c r="D137" s="193" t="s">
        <v>188</v>
      </c>
      <c r="E137" s="200" t="s">
        <v>19</v>
      </c>
      <c r="F137" s="201" t="s">
        <v>4473</v>
      </c>
      <c r="G137" s="199"/>
      <c r="H137" s="202">
        <v>69.5</v>
      </c>
      <c r="I137" s="203"/>
      <c r="J137" s="199"/>
      <c r="K137" s="199"/>
      <c r="L137" s="204"/>
      <c r="M137" s="205"/>
      <c r="N137" s="206"/>
      <c r="O137" s="206"/>
      <c r="P137" s="206"/>
      <c r="Q137" s="206"/>
      <c r="R137" s="206"/>
      <c r="S137" s="206"/>
      <c r="T137" s="207"/>
      <c r="AT137" s="208" t="s">
        <v>188</v>
      </c>
      <c r="AU137" s="208" t="s">
        <v>88</v>
      </c>
      <c r="AV137" s="13" t="s">
        <v>88</v>
      </c>
      <c r="AW137" s="13" t="s">
        <v>33</v>
      </c>
      <c r="AX137" s="13" t="s">
        <v>72</v>
      </c>
      <c r="AY137" s="208" t="s">
        <v>169</v>
      </c>
    </row>
    <row r="138" spans="1:65" s="13" customFormat="1" ht="11.25">
      <c r="B138" s="198"/>
      <c r="C138" s="199"/>
      <c r="D138" s="193" t="s">
        <v>188</v>
      </c>
      <c r="E138" s="200" t="s">
        <v>19</v>
      </c>
      <c r="F138" s="201" t="s">
        <v>4474</v>
      </c>
      <c r="G138" s="199"/>
      <c r="H138" s="202">
        <v>162.5</v>
      </c>
      <c r="I138" s="203"/>
      <c r="J138" s="199"/>
      <c r="K138" s="199"/>
      <c r="L138" s="204"/>
      <c r="M138" s="205"/>
      <c r="N138" s="206"/>
      <c r="O138" s="206"/>
      <c r="P138" s="206"/>
      <c r="Q138" s="206"/>
      <c r="R138" s="206"/>
      <c r="S138" s="206"/>
      <c r="T138" s="207"/>
      <c r="AT138" s="208" t="s">
        <v>188</v>
      </c>
      <c r="AU138" s="208" t="s">
        <v>88</v>
      </c>
      <c r="AV138" s="13" t="s">
        <v>88</v>
      </c>
      <c r="AW138" s="13" t="s">
        <v>33</v>
      </c>
      <c r="AX138" s="13" t="s">
        <v>72</v>
      </c>
      <c r="AY138" s="208" t="s">
        <v>169</v>
      </c>
    </row>
    <row r="139" spans="1:65" s="14" customFormat="1" ht="11.25">
      <c r="B139" s="209"/>
      <c r="C139" s="210"/>
      <c r="D139" s="193" t="s">
        <v>188</v>
      </c>
      <c r="E139" s="211" t="s">
        <v>19</v>
      </c>
      <c r="F139" s="212" t="s">
        <v>191</v>
      </c>
      <c r="G139" s="210"/>
      <c r="H139" s="213">
        <v>232</v>
      </c>
      <c r="I139" s="214"/>
      <c r="J139" s="210"/>
      <c r="K139" s="210"/>
      <c r="L139" s="215"/>
      <c r="M139" s="216"/>
      <c r="N139" s="217"/>
      <c r="O139" s="217"/>
      <c r="P139" s="217"/>
      <c r="Q139" s="217"/>
      <c r="R139" s="217"/>
      <c r="S139" s="217"/>
      <c r="T139" s="218"/>
      <c r="AT139" s="219" t="s">
        <v>188</v>
      </c>
      <c r="AU139" s="219" t="s">
        <v>88</v>
      </c>
      <c r="AV139" s="14" t="s">
        <v>176</v>
      </c>
      <c r="AW139" s="14" t="s">
        <v>33</v>
      </c>
      <c r="AX139" s="14" t="s">
        <v>80</v>
      </c>
      <c r="AY139" s="219" t="s">
        <v>169</v>
      </c>
    </row>
    <row r="140" spans="1:65" s="2" customFormat="1" ht="24.2" customHeight="1">
      <c r="A140" s="36"/>
      <c r="B140" s="37"/>
      <c r="C140" s="180" t="s">
        <v>288</v>
      </c>
      <c r="D140" s="180" t="s">
        <v>171</v>
      </c>
      <c r="E140" s="181" t="s">
        <v>4475</v>
      </c>
      <c r="F140" s="182" t="s">
        <v>4476</v>
      </c>
      <c r="G140" s="183" t="s">
        <v>174</v>
      </c>
      <c r="H140" s="184">
        <v>1</v>
      </c>
      <c r="I140" s="185"/>
      <c r="J140" s="186">
        <f>ROUND(I140*H140,2)</f>
        <v>0</v>
      </c>
      <c r="K140" s="182" t="s">
        <v>175</v>
      </c>
      <c r="L140" s="41"/>
      <c r="M140" s="187" t="s">
        <v>19</v>
      </c>
      <c r="N140" s="188" t="s">
        <v>44</v>
      </c>
      <c r="O140" s="66"/>
      <c r="P140" s="189">
        <f>O140*H140</f>
        <v>0</v>
      </c>
      <c r="Q140" s="189">
        <v>0</v>
      </c>
      <c r="R140" s="189">
        <f>Q140*H140</f>
        <v>0</v>
      </c>
      <c r="S140" s="189">
        <v>0.28499999999999998</v>
      </c>
      <c r="T140" s="190">
        <f>S140*H140</f>
        <v>0.28499999999999998</v>
      </c>
      <c r="U140" s="36"/>
      <c r="V140" s="36"/>
      <c r="W140" s="36"/>
      <c r="X140" s="36"/>
      <c r="Y140" s="36"/>
      <c r="Z140" s="36"/>
      <c r="AA140" s="36"/>
      <c r="AB140" s="36"/>
      <c r="AC140" s="36"/>
      <c r="AD140" s="36"/>
      <c r="AE140" s="36"/>
      <c r="AR140" s="191" t="s">
        <v>176</v>
      </c>
      <c r="AT140" s="191" t="s">
        <v>171</v>
      </c>
      <c r="AU140" s="191" t="s">
        <v>88</v>
      </c>
      <c r="AY140" s="19" t="s">
        <v>169</v>
      </c>
      <c r="BE140" s="192">
        <f>IF(N140="základní",J140,0)</f>
        <v>0</v>
      </c>
      <c r="BF140" s="192">
        <f>IF(N140="snížená",J140,0)</f>
        <v>0</v>
      </c>
      <c r="BG140" s="192">
        <f>IF(N140="zákl. přenesená",J140,0)</f>
        <v>0</v>
      </c>
      <c r="BH140" s="192">
        <f>IF(N140="sníž. přenesená",J140,0)</f>
        <v>0</v>
      </c>
      <c r="BI140" s="192">
        <f>IF(N140="nulová",J140,0)</f>
        <v>0</v>
      </c>
      <c r="BJ140" s="19" t="s">
        <v>88</v>
      </c>
      <c r="BK140" s="192">
        <f>ROUND(I140*H140,2)</f>
        <v>0</v>
      </c>
      <c r="BL140" s="19" t="s">
        <v>176</v>
      </c>
      <c r="BM140" s="191" t="s">
        <v>4477</v>
      </c>
    </row>
    <row r="141" spans="1:65" s="2" customFormat="1" ht="39">
      <c r="A141" s="36"/>
      <c r="B141" s="37"/>
      <c r="C141" s="38"/>
      <c r="D141" s="193" t="s">
        <v>178</v>
      </c>
      <c r="E141" s="38"/>
      <c r="F141" s="194" t="s">
        <v>4468</v>
      </c>
      <c r="G141" s="38"/>
      <c r="H141" s="38"/>
      <c r="I141" s="195"/>
      <c r="J141" s="38"/>
      <c r="K141" s="38"/>
      <c r="L141" s="41"/>
      <c r="M141" s="196"/>
      <c r="N141" s="197"/>
      <c r="O141" s="66"/>
      <c r="P141" s="66"/>
      <c r="Q141" s="66"/>
      <c r="R141" s="66"/>
      <c r="S141" s="66"/>
      <c r="T141" s="67"/>
      <c r="U141" s="36"/>
      <c r="V141" s="36"/>
      <c r="W141" s="36"/>
      <c r="X141" s="36"/>
      <c r="Y141" s="36"/>
      <c r="Z141" s="36"/>
      <c r="AA141" s="36"/>
      <c r="AB141" s="36"/>
      <c r="AC141" s="36"/>
      <c r="AD141" s="36"/>
      <c r="AE141" s="36"/>
      <c r="AT141" s="19" t="s">
        <v>178</v>
      </c>
      <c r="AU141" s="19" t="s">
        <v>88</v>
      </c>
    </row>
    <row r="142" spans="1:65" s="2" customFormat="1" ht="24.2" customHeight="1">
      <c r="A142" s="36"/>
      <c r="B142" s="37"/>
      <c r="C142" s="180" t="s">
        <v>292</v>
      </c>
      <c r="D142" s="180" t="s">
        <v>171</v>
      </c>
      <c r="E142" s="181" t="s">
        <v>4478</v>
      </c>
      <c r="F142" s="182" t="s">
        <v>4479</v>
      </c>
      <c r="G142" s="183" t="s">
        <v>185</v>
      </c>
      <c r="H142" s="184">
        <v>9.0510000000000002</v>
      </c>
      <c r="I142" s="185"/>
      <c r="J142" s="186">
        <f>ROUND(I142*H142,2)</f>
        <v>0</v>
      </c>
      <c r="K142" s="182" t="s">
        <v>175</v>
      </c>
      <c r="L142" s="41"/>
      <c r="M142" s="187" t="s">
        <v>19</v>
      </c>
      <c r="N142" s="188" t="s">
        <v>44</v>
      </c>
      <c r="O142" s="66"/>
      <c r="P142" s="189">
        <f>O142*H142</f>
        <v>0</v>
      </c>
      <c r="Q142" s="189">
        <v>0</v>
      </c>
      <c r="R142" s="189">
        <f>Q142*H142</f>
        <v>0</v>
      </c>
      <c r="S142" s="189">
        <v>6.6000000000000003E-2</v>
      </c>
      <c r="T142" s="190">
        <f>S142*H142</f>
        <v>0.59736600000000006</v>
      </c>
      <c r="U142" s="36"/>
      <c r="V142" s="36"/>
      <c r="W142" s="36"/>
      <c r="X142" s="36"/>
      <c r="Y142" s="36"/>
      <c r="Z142" s="36"/>
      <c r="AA142" s="36"/>
      <c r="AB142" s="36"/>
      <c r="AC142" s="36"/>
      <c r="AD142" s="36"/>
      <c r="AE142" s="36"/>
      <c r="AR142" s="191" t="s">
        <v>176</v>
      </c>
      <c r="AT142" s="191" t="s">
        <v>171</v>
      </c>
      <c r="AU142" s="191" t="s">
        <v>88</v>
      </c>
      <c r="AY142" s="19" t="s">
        <v>169</v>
      </c>
      <c r="BE142" s="192">
        <f>IF(N142="základní",J142,0)</f>
        <v>0</v>
      </c>
      <c r="BF142" s="192">
        <f>IF(N142="snížená",J142,0)</f>
        <v>0</v>
      </c>
      <c r="BG142" s="192">
        <f>IF(N142="zákl. přenesená",J142,0)</f>
        <v>0</v>
      </c>
      <c r="BH142" s="192">
        <f>IF(N142="sníž. přenesená",J142,0)</f>
        <v>0</v>
      </c>
      <c r="BI142" s="192">
        <f>IF(N142="nulová",J142,0)</f>
        <v>0</v>
      </c>
      <c r="BJ142" s="19" t="s">
        <v>88</v>
      </c>
      <c r="BK142" s="192">
        <f>ROUND(I142*H142,2)</f>
        <v>0</v>
      </c>
      <c r="BL142" s="19" t="s">
        <v>176</v>
      </c>
      <c r="BM142" s="191" t="s">
        <v>4480</v>
      </c>
    </row>
    <row r="143" spans="1:65" s="2" customFormat="1" ht="48.75">
      <c r="A143" s="36"/>
      <c r="B143" s="37"/>
      <c r="C143" s="38"/>
      <c r="D143" s="193" t="s">
        <v>178</v>
      </c>
      <c r="E143" s="38"/>
      <c r="F143" s="194" t="s">
        <v>4481</v>
      </c>
      <c r="G143" s="38"/>
      <c r="H143" s="38"/>
      <c r="I143" s="195"/>
      <c r="J143" s="38"/>
      <c r="K143" s="38"/>
      <c r="L143" s="41"/>
      <c r="M143" s="196"/>
      <c r="N143" s="197"/>
      <c r="O143" s="66"/>
      <c r="P143" s="66"/>
      <c r="Q143" s="66"/>
      <c r="R143" s="66"/>
      <c r="S143" s="66"/>
      <c r="T143" s="67"/>
      <c r="U143" s="36"/>
      <c r="V143" s="36"/>
      <c r="W143" s="36"/>
      <c r="X143" s="36"/>
      <c r="Y143" s="36"/>
      <c r="Z143" s="36"/>
      <c r="AA143" s="36"/>
      <c r="AB143" s="36"/>
      <c r="AC143" s="36"/>
      <c r="AD143" s="36"/>
      <c r="AE143" s="36"/>
      <c r="AT143" s="19" t="s">
        <v>178</v>
      </c>
      <c r="AU143" s="19" t="s">
        <v>88</v>
      </c>
    </row>
    <row r="144" spans="1:65" s="13" customFormat="1" ht="11.25">
      <c r="B144" s="198"/>
      <c r="C144" s="199"/>
      <c r="D144" s="193" t="s">
        <v>188</v>
      </c>
      <c r="E144" s="200" t="s">
        <v>19</v>
      </c>
      <c r="F144" s="201" t="s">
        <v>4482</v>
      </c>
      <c r="G144" s="199"/>
      <c r="H144" s="202">
        <v>9.0510000000000002</v>
      </c>
      <c r="I144" s="203"/>
      <c r="J144" s="199"/>
      <c r="K144" s="199"/>
      <c r="L144" s="204"/>
      <c r="M144" s="205"/>
      <c r="N144" s="206"/>
      <c r="O144" s="206"/>
      <c r="P144" s="206"/>
      <c r="Q144" s="206"/>
      <c r="R144" s="206"/>
      <c r="S144" s="206"/>
      <c r="T144" s="207"/>
      <c r="AT144" s="208" t="s">
        <v>188</v>
      </c>
      <c r="AU144" s="208" t="s">
        <v>88</v>
      </c>
      <c r="AV144" s="13" t="s">
        <v>88</v>
      </c>
      <c r="AW144" s="13" t="s">
        <v>33</v>
      </c>
      <c r="AX144" s="13" t="s">
        <v>80</v>
      </c>
      <c r="AY144" s="208" t="s">
        <v>169</v>
      </c>
    </row>
    <row r="145" spans="1:65" s="2" customFormat="1" ht="24.2" customHeight="1">
      <c r="A145" s="36"/>
      <c r="B145" s="37"/>
      <c r="C145" s="180" t="s">
        <v>296</v>
      </c>
      <c r="D145" s="180" t="s">
        <v>171</v>
      </c>
      <c r="E145" s="181" t="s">
        <v>4483</v>
      </c>
      <c r="F145" s="182" t="s">
        <v>4484</v>
      </c>
      <c r="G145" s="183" t="s">
        <v>185</v>
      </c>
      <c r="H145" s="184">
        <v>9.0510000000000002</v>
      </c>
      <c r="I145" s="185"/>
      <c r="J145" s="186">
        <f>ROUND(I145*H145,2)</f>
        <v>0</v>
      </c>
      <c r="K145" s="182" t="s">
        <v>175</v>
      </c>
      <c r="L145" s="41"/>
      <c r="M145" s="187" t="s">
        <v>19</v>
      </c>
      <c r="N145" s="188" t="s">
        <v>44</v>
      </c>
      <c r="O145" s="66"/>
      <c r="P145" s="189">
        <f>O145*H145</f>
        <v>0</v>
      </c>
      <c r="Q145" s="189">
        <v>0</v>
      </c>
      <c r="R145" s="189">
        <f>Q145*H145</f>
        <v>0</v>
      </c>
      <c r="S145" s="189">
        <v>0</v>
      </c>
      <c r="T145" s="190">
        <f>S145*H145</f>
        <v>0</v>
      </c>
      <c r="U145" s="36"/>
      <c r="V145" s="36"/>
      <c r="W145" s="36"/>
      <c r="X145" s="36"/>
      <c r="Y145" s="36"/>
      <c r="Z145" s="36"/>
      <c r="AA145" s="36"/>
      <c r="AB145" s="36"/>
      <c r="AC145" s="36"/>
      <c r="AD145" s="36"/>
      <c r="AE145" s="36"/>
      <c r="AR145" s="191" t="s">
        <v>176</v>
      </c>
      <c r="AT145" s="191" t="s">
        <v>171</v>
      </c>
      <c r="AU145" s="191" t="s">
        <v>88</v>
      </c>
      <c r="AY145" s="19" t="s">
        <v>169</v>
      </c>
      <c r="BE145" s="192">
        <f>IF(N145="základní",J145,0)</f>
        <v>0</v>
      </c>
      <c r="BF145" s="192">
        <f>IF(N145="snížená",J145,0)</f>
        <v>0</v>
      </c>
      <c r="BG145" s="192">
        <f>IF(N145="zákl. přenesená",J145,0)</f>
        <v>0</v>
      </c>
      <c r="BH145" s="192">
        <f>IF(N145="sníž. přenesená",J145,0)</f>
        <v>0</v>
      </c>
      <c r="BI145" s="192">
        <f>IF(N145="nulová",J145,0)</f>
        <v>0</v>
      </c>
      <c r="BJ145" s="19" t="s">
        <v>88</v>
      </c>
      <c r="BK145" s="192">
        <f>ROUND(I145*H145,2)</f>
        <v>0</v>
      </c>
      <c r="BL145" s="19" t="s">
        <v>176</v>
      </c>
      <c r="BM145" s="191" t="s">
        <v>4485</v>
      </c>
    </row>
    <row r="146" spans="1:65" s="2" customFormat="1" ht="48.75">
      <c r="A146" s="36"/>
      <c r="B146" s="37"/>
      <c r="C146" s="38"/>
      <c r="D146" s="193" t="s">
        <v>178</v>
      </c>
      <c r="E146" s="38"/>
      <c r="F146" s="194" t="s">
        <v>4481</v>
      </c>
      <c r="G146" s="38"/>
      <c r="H146" s="38"/>
      <c r="I146" s="195"/>
      <c r="J146" s="38"/>
      <c r="K146" s="38"/>
      <c r="L146" s="41"/>
      <c r="M146" s="196"/>
      <c r="N146" s="197"/>
      <c r="O146" s="66"/>
      <c r="P146" s="66"/>
      <c r="Q146" s="66"/>
      <c r="R146" s="66"/>
      <c r="S146" s="66"/>
      <c r="T146" s="67"/>
      <c r="U146" s="36"/>
      <c r="V146" s="36"/>
      <c r="W146" s="36"/>
      <c r="X146" s="36"/>
      <c r="Y146" s="36"/>
      <c r="Z146" s="36"/>
      <c r="AA146" s="36"/>
      <c r="AB146" s="36"/>
      <c r="AC146" s="36"/>
      <c r="AD146" s="36"/>
      <c r="AE146" s="36"/>
      <c r="AT146" s="19" t="s">
        <v>178</v>
      </c>
      <c r="AU146" s="19" t="s">
        <v>88</v>
      </c>
    </row>
    <row r="147" spans="1:65" s="2" customFormat="1" ht="24.2" customHeight="1">
      <c r="A147" s="36"/>
      <c r="B147" s="37"/>
      <c r="C147" s="180" t="s">
        <v>301</v>
      </c>
      <c r="D147" s="180" t="s">
        <v>171</v>
      </c>
      <c r="E147" s="181" t="s">
        <v>4486</v>
      </c>
      <c r="F147" s="182" t="s">
        <v>4487</v>
      </c>
      <c r="G147" s="183" t="s">
        <v>185</v>
      </c>
      <c r="H147" s="184">
        <v>9.0510000000000002</v>
      </c>
      <c r="I147" s="185"/>
      <c r="J147" s="186">
        <f>ROUND(I147*H147,2)</f>
        <v>0</v>
      </c>
      <c r="K147" s="182" t="s">
        <v>175</v>
      </c>
      <c r="L147" s="41"/>
      <c r="M147" s="187" t="s">
        <v>19</v>
      </c>
      <c r="N147" s="188" t="s">
        <v>44</v>
      </c>
      <c r="O147" s="66"/>
      <c r="P147" s="189">
        <f>O147*H147</f>
        <v>0</v>
      </c>
      <c r="Q147" s="189">
        <v>5.8279999999999998E-2</v>
      </c>
      <c r="R147" s="189">
        <f>Q147*H147</f>
        <v>0.52749228000000004</v>
      </c>
      <c r="S147" s="189">
        <v>0</v>
      </c>
      <c r="T147" s="190">
        <f>S147*H147</f>
        <v>0</v>
      </c>
      <c r="U147" s="36"/>
      <c r="V147" s="36"/>
      <c r="W147" s="36"/>
      <c r="X147" s="36"/>
      <c r="Y147" s="36"/>
      <c r="Z147" s="36"/>
      <c r="AA147" s="36"/>
      <c r="AB147" s="36"/>
      <c r="AC147" s="36"/>
      <c r="AD147" s="36"/>
      <c r="AE147" s="36"/>
      <c r="AR147" s="191" t="s">
        <v>176</v>
      </c>
      <c r="AT147" s="191" t="s">
        <v>171</v>
      </c>
      <c r="AU147" s="191" t="s">
        <v>88</v>
      </c>
      <c r="AY147" s="19" t="s">
        <v>169</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176</v>
      </c>
      <c r="BM147" s="191" t="s">
        <v>4488</v>
      </c>
    </row>
    <row r="148" spans="1:65" s="2" customFormat="1" ht="165.75">
      <c r="A148" s="36"/>
      <c r="B148" s="37"/>
      <c r="C148" s="38"/>
      <c r="D148" s="193" t="s">
        <v>178</v>
      </c>
      <c r="E148" s="38"/>
      <c r="F148" s="194" t="s">
        <v>4489</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178</v>
      </c>
      <c r="AU148" s="19" t="s">
        <v>88</v>
      </c>
    </row>
    <row r="149" spans="1:65" s="2" customFormat="1" ht="37.9" customHeight="1">
      <c r="A149" s="36"/>
      <c r="B149" s="37"/>
      <c r="C149" s="180" t="s">
        <v>308</v>
      </c>
      <c r="D149" s="180" t="s">
        <v>171</v>
      </c>
      <c r="E149" s="181" t="s">
        <v>4490</v>
      </c>
      <c r="F149" s="182" t="s">
        <v>4491</v>
      </c>
      <c r="G149" s="183" t="s">
        <v>185</v>
      </c>
      <c r="H149" s="184">
        <v>9.0510000000000002</v>
      </c>
      <c r="I149" s="185"/>
      <c r="J149" s="186">
        <f>ROUND(I149*H149,2)</f>
        <v>0</v>
      </c>
      <c r="K149" s="182" t="s">
        <v>175</v>
      </c>
      <c r="L149" s="41"/>
      <c r="M149" s="187" t="s">
        <v>19</v>
      </c>
      <c r="N149" s="188" t="s">
        <v>44</v>
      </c>
      <c r="O149" s="66"/>
      <c r="P149" s="189">
        <f>O149*H149</f>
        <v>0</v>
      </c>
      <c r="Q149" s="189">
        <v>0</v>
      </c>
      <c r="R149" s="189">
        <f>Q149*H149</f>
        <v>0</v>
      </c>
      <c r="S149" s="189">
        <v>0</v>
      </c>
      <c r="T149" s="190">
        <f>S149*H149</f>
        <v>0</v>
      </c>
      <c r="U149" s="36"/>
      <c r="V149" s="36"/>
      <c r="W149" s="36"/>
      <c r="X149" s="36"/>
      <c r="Y149" s="36"/>
      <c r="Z149" s="36"/>
      <c r="AA149" s="36"/>
      <c r="AB149" s="36"/>
      <c r="AC149" s="36"/>
      <c r="AD149" s="36"/>
      <c r="AE149" s="36"/>
      <c r="AR149" s="191" t="s">
        <v>176</v>
      </c>
      <c r="AT149" s="191" t="s">
        <v>171</v>
      </c>
      <c r="AU149" s="191" t="s">
        <v>88</v>
      </c>
      <c r="AY149" s="19" t="s">
        <v>169</v>
      </c>
      <c r="BE149" s="192">
        <f>IF(N149="základní",J149,0)</f>
        <v>0</v>
      </c>
      <c r="BF149" s="192">
        <f>IF(N149="snížená",J149,0)</f>
        <v>0</v>
      </c>
      <c r="BG149" s="192">
        <f>IF(N149="zákl. přenesená",J149,0)</f>
        <v>0</v>
      </c>
      <c r="BH149" s="192">
        <f>IF(N149="sníž. přenesená",J149,0)</f>
        <v>0</v>
      </c>
      <c r="BI149" s="192">
        <f>IF(N149="nulová",J149,0)</f>
        <v>0</v>
      </c>
      <c r="BJ149" s="19" t="s">
        <v>88</v>
      </c>
      <c r="BK149" s="192">
        <f>ROUND(I149*H149,2)</f>
        <v>0</v>
      </c>
      <c r="BL149" s="19" t="s">
        <v>176</v>
      </c>
      <c r="BM149" s="191" t="s">
        <v>4492</v>
      </c>
    </row>
    <row r="150" spans="1:65" s="2" customFormat="1" ht="165.75">
      <c r="A150" s="36"/>
      <c r="B150" s="37"/>
      <c r="C150" s="38"/>
      <c r="D150" s="193" t="s">
        <v>178</v>
      </c>
      <c r="E150" s="38"/>
      <c r="F150" s="194" t="s">
        <v>4489</v>
      </c>
      <c r="G150" s="38"/>
      <c r="H150" s="38"/>
      <c r="I150" s="195"/>
      <c r="J150" s="38"/>
      <c r="K150" s="38"/>
      <c r="L150" s="41"/>
      <c r="M150" s="196"/>
      <c r="N150" s="197"/>
      <c r="O150" s="66"/>
      <c r="P150" s="66"/>
      <c r="Q150" s="66"/>
      <c r="R150" s="66"/>
      <c r="S150" s="66"/>
      <c r="T150" s="67"/>
      <c r="U150" s="36"/>
      <c r="V150" s="36"/>
      <c r="W150" s="36"/>
      <c r="X150" s="36"/>
      <c r="Y150" s="36"/>
      <c r="Z150" s="36"/>
      <c r="AA150" s="36"/>
      <c r="AB150" s="36"/>
      <c r="AC150" s="36"/>
      <c r="AD150" s="36"/>
      <c r="AE150" s="36"/>
      <c r="AT150" s="19" t="s">
        <v>178</v>
      </c>
      <c r="AU150" s="19" t="s">
        <v>88</v>
      </c>
    </row>
    <row r="151" spans="1:65" s="2" customFormat="1" ht="24.2" customHeight="1">
      <c r="A151" s="36"/>
      <c r="B151" s="37"/>
      <c r="C151" s="180" t="s">
        <v>314</v>
      </c>
      <c r="D151" s="180" t="s">
        <v>171</v>
      </c>
      <c r="E151" s="181" t="s">
        <v>4493</v>
      </c>
      <c r="F151" s="182" t="s">
        <v>4494</v>
      </c>
      <c r="G151" s="183" t="s">
        <v>185</v>
      </c>
      <c r="H151" s="184">
        <v>9.0510000000000002</v>
      </c>
      <c r="I151" s="185"/>
      <c r="J151" s="186">
        <f>ROUND(I151*H151,2)</f>
        <v>0</v>
      </c>
      <c r="K151" s="182" t="s">
        <v>175</v>
      </c>
      <c r="L151" s="41"/>
      <c r="M151" s="187" t="s">
        <v>19</v>
      </c>
      <c r="N151" s="188" t="s">
        <v>44</v>
      </c>
      <c r="O151" s="66"/>
      <c r="P151" s="189">
        <f>O151*H151</f>
        <v>0</v>
      </c>
      <c r="Q151" s="189">
        <v>9.8999999999999999E-4</v>
      </c>
      <c r="R151" s="189">
        <f>Q151*H151</f>
        <v>8.9604899999999998E-3</v>
      </c>
      <c r="S151" s="189">
        <v>0</v>
      </c>
      <c r="T151" s="190">
        <f>S151*H151</f>
        <v>0</v>
      </c>
      <c r="U151" s="36"/>
      <c r="V151" s="36"/>
      <c r="W151" s="36"/>
      <c r="X151" s="36"/>
      <c r="Y151" s="36"/>
      <c r="Z151" s="36"/>
      <c r="AA151" s="36"/>
      <c r="AB151" s="36"/>
      <c r="AC151" s="36"/>
      <c r="AD151" s="36"/>
      <c r="AE151" s="36"/>
      <c r="AR151" s="191" t="s">
        <v>176</v>
      </c>
      <c r="AT151" s="191" t="s">
        <v>171</v>
      </c>
      <c r="AU151" s="191" t="s">
        <v>88</v>
      </c>
      <c r="AY151" s="19" t="s">
        <v>169</v>
      </c>
      <c r="BE151" s="192">
        <f>IF(N151="základní",J151,0)</f>
        <v>0</v>
      </c>
      <c r="BF151" s="192">
        <f>IF(N151="snížená",J151,0)</f>
        <v>0</v>
      </c>
      <c r="BG151" s="192">
        <f>IF(N151="zákl. přenesená",J151,0)</f>
        <v>0</v>
      </c>
      <c r="BH151" s="192">
        <f>IF(N151="sníž. přenesená",J151,0)</f>
        <v>0</v>
      </c>
      <c r="BI151" s="192">
        <f>IF(N151="nulová",J151,0)</f>
        <v>0</v>
      </c>
      <c r="BJ151" s="19" t="s">
        <v>88</v>
      </c>
      <c r="BK151" s="192">
        <f>ROUND(I151*H151,2)</f>
        <v>0</v>
      </c>
      <c r="BL151" s="19" t="s">
        <v>176</v>
      </c>
      <c r="BM151" s="191" t="s">
        <v>4495</v>
      </c>
    </row>
    <row r="152" spans="1:65" s="2" customFormat="1" ht="48.75">
      <c r="A152" s="36"/>
      <c r="B152" s="37"/>
      <c r="C152" s="38"/>
      <c r="D152" s="193" t="s">
        <v>178</v>
      </c>
      <c r="E152" s="38"/>
      <c r="F152" s="194" t="s">
        <v>4496</v>
      </c>
      <c r="G152" s="38"/>
      <c r="H152" s="38"/>
      <c r="I152" s="195"/>
      <c r="J152" s="38"/>
      <c r="K152" s="38"/>
      <c r="L152" s="41"/>
      <c r="M152" s="196"/>
      <c r="N152" s="197"/>
      <c r="O152" s="66"/>
      <c r="P152" s="66"/>
      <c r="Q152" s="66"/>
      <c r="R152" s="66"/>
      <c r="S152" s="66"/>
      <c r="T152" s="67"/>
      <c r="U152" s="36"/>
      <c r="V152" s="36"/>
      <c r="W152" s="36"/>
      <c r="X152" s="36"/>
      <c r="Y152" s="36"/>
      <c r="Z152" s="36"/>
      <c r="AA152" s="36"/>
      <c r="AB152" s="36"/>
      <c r="AC152" s="36"/>
      <c r="AD152" s="36"/>
      <c r="AE152" s="36"/>
      <c r="AT152" s="19" t="s">
        <v>178</v>
      </c>
      <c r="AU152" s="19" t="s">
        <v>88</v>
      </c>
    </row>
    <row r="153" spans="1:65" s="2" customFormat="1" ht="24.2" customHeight="1">
      <c r="A153" s="36"/>
      <c r="B153" s="37"/>
      <c r="C153" s="180" t="s">
        <v>319</v>
      </c>
      <c r="D153" s="180" t="s">
        <v>171</v>
      </c>
      <c r="E153" s="181" t="s">
        <v>4497</v>
      </c>
      <c r="F153" s="182" t="s">
        <v>4498</v>
      </c>
      <c r="G153" s="183" t="s">
        <v>185</v>
      </c>
      <c r="H153" s="184">
        <v>9.0510000000000002</v>
      </c>
      <c r="I153" s="185"/>
      <c r="J153" s="186">
        <f>ROUND(I153*H153,2)</f>
        <v>0</v>
      </c>
      <c r="K153" s="182" t="s">
        <v>175</v>
      </c>
      <c r="L153" s="41"/>
      <c r="M153" s="187" t="s">
        <v>19</v>
      </c>
      <c r="N153" s="188" t="s">
        <v>44</v>
      </c>
      <c r="O153" s="66"/>
      <c r="P153" s="189">
        <f>O153*H153</f>
        <v>0</v>
      </c>
      <c r="Q153" s="189">
        <v>0</v>
      </c>
      <c r="R153" s="189">
        <f>Q153*H153</f>
        <v>0</v>
      </c>
      <c r="S153" s="189">
        <v>0</v>
      </c>
      <c r="T153" s="190">
        <f>S153*H153</f>
        <v>0</v>
      </c>
      <c r="U153" s="36"/>
      <c r="V153" s="36"/>
      <c r="W153" s="36"/>
      <c r="X153" s="36"/>
      <c r="Y153" s="36"/>
      <c r="Z153" s="36"/>
      <c r="AA153" s="36"/>
      <c r="AB153" s="36"/>
      <c r="AC153" s="36"/>
      <c r="AD153" s="36"/>
      <c r="AE153" s="36"/>
      <c r="AR153" s="191" t="s">
        <v>176</v>
      </c>
      <c r="AT153" s="191" t="s">
        <v>171</v>
      </c>
      <c r="AU153" s="191" t="s">
        <v>88</v>
      </c>
      <c r="AY153" s="19" t="s">
        <v>169</v>
      </c>
      <c r="BE153" s="192">
        <f>IF(N153="základní",J153,0)</f>
        <v>0</v>
      </c>
      <c r="BF153" s="192">
        <f>IF(N153="snížená",J153,0)</f>
        <v>0</v>
      </c>
      <c r="BG153" s="192">
        <f>IF(N153="zákl. přenesená",J153,0)</f>
        <v>0</v>
      </c>
      <c r="BH153" s="192">
        <f>IF(N153="sníž. přenesená",J153,0)</f>
        <v>0</v>
      </c>
      <c r="BI153" s="192">
        <f>IF(N153="nulová",J153,0)</f>
        <v>0</v>
      </c>
      <c r="BJ153" s="19" t="s">
        <v>88</v>
      </c>
      <c r="BK153" s="192">
        <f>ROUND(I153*H153,2)</f>
        <v>0</v>
      </c>
      <c r="BL153" s="19" t="s">
        <v>176</v>
      </c>
      <c r="BM153" s="191" t="s">
        <v>4499</v>
      </c>
    </row>
    <row r="154" spans="1:65" s="2" customFormat="1" ht="48.75">
      <c r="A154" s="36"/>
      <c r="B154" s="37"/>
      <c r="C154" s="38"/>
      <c r="D154" s="193" t="s">
        <v>178</v>
      </c>
      <c r="E154" s="38"/>
      <c r="F154" s="194" t="s">
        <v>4496</v>
      </c>
      <c r="G154" s="38"/>
      <c r="H154" s="38"/>
      <c r="I154" s="195"/>
      <c r="J154" s="38"/>
      <c r="K154" s="38"/>
      <c r="L154" s="41"/>
      <c r="M154" s="196"/>
      <c r="N154" s="197"/>
      <c r="O154" s="66"/>
      <c r="P154" s="66"/>
      <c r="Q154" s="66"/>
      <c r="R154" s="66"/>
      <c r="S154" s="66"/>
      <c r="T154" s="67"/>
      <c r="U154" s="36"/>
      <c r="V154" s="36"/>
      <c r="W154" s="36"/>
      <c r="X154" s="36"/>
      <c r="Y154" s="36"/>
      <c r="Z154" s="36"/>
      <c r="AA154" s="36"/>
      <c r="AB154" s="36"/>
      <c r="AC154" s="36"/>
      <c r="AD154" s="36"/>
      <c r="AE154" s="36"/>
      <c r="AT154" s="19" t="s">
        <v>178</v>
      </c>
      <c r="AU154" s="19" t="s">
        <v>88</v>
      </c>
    </row>
    <row r="155" spans="1:65" s="2" customFormat="1" ht="24.2" customHeight="1">
      <c r="A155" s="36"/>
      <c r="B155" s="37"/>
      <c r="C155" s="180" t="s">
        <v>323</v>
      </c>
      <c r="D155" s="180" t="s">
        <v>171</v>
      </c>
      <c r="E155" s="181" t="s">
        <v>4500</v>
      </c>
      <c r="F155" s="182" t="s">
        <v>4501</v>
      </c>
      <c r="G155" s="183" t="s">
        <v>185</v>
      </c>
      <c r="H155" s="184">
        <v>9.0510000000000002</v>
      </c>
      <c r="I155" s="185"/>
      <c r="J155" s="186">
        <f>ROUND(I155*H155,2)</f>
        <v>0</v>
      </c>
      <c r="K155" s="182" t="s">
        <v>175</v>
      </c>
      <c r="L155" s="41"/>
      <c r="M155" s="187" t="s">
        <v>19</v>
      </c>
      <c r="N155" s="188" t="s">
        <v>44</v>
      </c>
      <c r="O155" s="66"/>
      <c r="P155" s="189">
        <f>O155*H155</f>
        <v>0</v>
      </c>
      <c r="Q155" s="189">
        <v>1.58E-3</v>
      </c>
      <c r="R155" s="189">
        <f>Q155*H155</f>
        <v>1.430058E-2</v>
      </c>
      <c r="S155" s="189">
        <v>0</v>
      </c>
      <c r="T155" s="190">
        <f>S155*H155</f>
        <v>0</v>
      </c>
      <c r="U155" s="36"/>
      <c r="V155" s="36"/>
      <c r="W155" s="36"/>
      <c r="X155" s="36"/>
      <c r="Y155" s="36"/>
      <c r="Z155" s="36"/>
      <c r="AA155" s="36"/>
      <c r="AB155" s="36"/>
      <c r="AC155" s="36"/>
      <c r="AD155" s="36"/>
      <c r="AE155" s="36"/>
      <c r="AR155" s="191" t="s">
        <v>176</v>
      </c>
      <c r="AT155" s="191" t="s">
        <v>171</v>
      </c>
      <c r="AU155" s="191" t="s">
        <v>88</v>
      </c>
      <c r="AY155" s="19" t="s">
        <v>169</v>
      </c>
      <c r="BE155" s="192">
        <f>IF(N155="základní",J155,0)</f>
        <v>0</v>
      </c>
      <c r="BF155" s="192">
        <f>IF(N155="snížená",J155,0)</f>
        <v>0</v>
      </c>
      <c r="BG155" s="192">
        <f>IF(N155="zákl. přenesená",J155,0)</f>
        <v>0</v>
      </c>
      <c r="BH155" s="192">
        <f>IF(N155="sníž. přenesená",J155,0)</f>
        <v>0</v>
      </c>
      <c r="BI155" s="192">
        <f>IF(N155="nulová",J155,0)</f>
        <v>0</v>
      </c>
      <c r="BJ155" s="19" t="s">
        <v>88</v>
      </c>
      <c r="BK155" s="192">
        <f>ROUND(I155*H155,2)</f>
        <v>0</v>
      </c>
      <c r="BL155" s="19" t="s">
        <v>176</v>
      </c>
      <c r="BM155" s="191" t="s">
        <v>4502</v>
      </c>
    </row>
    <row r="156" spans="1:65" s="2" customFormat="1" ht="24.2" customHeight="1">
      <c r="A156" s="36"/>
      <c r="B156" s="37"/>
      <c r="C156" s="180" t="s">
        <v>328</v>
      </c>
      <c r="D156" s="180" t="s">
        <v>171</v>
      </c>
      <c r="E156" s="181" t="s">
        <v>4503</v>
      </c>
      <c r="F156" s="182" t="s">
        <v>4504</v>
      </c>
      <c r="G156" s="183" t="s">
        <v>185</v>
      </c>
      <c r="H156" s="184">
        <v>9.0510000000000002</v>
      </c>
      <c r="I156" s="185"/>
      <c r="J156" s="186">
        <f>ROUND(I156*H156,2)</f>
        <v>0</v>
      </c>
      <c r="K156" s="182" t="s">
        <v>175</v>
      </c>
      <c r="L156" s="41"/>
      <c r="M156" s="187" t="s">
        <v>19</v>
      </c>
      <c r="N156" s="188" t="s">
        <v>44</v>
      </c>
      <c r="O156" s="66"/>
      <c r="P156" s="189">
        <f>O156*H156</f>
        <v>0</v>
      </c>
      <c r="Q156" s="189">
        <v>0</v>
      </c>
      <c r="R156" s="189">
        <f>Q156*H156</f>
        <v>0</v>
      </c>
      <c r="S156" s="189">
        <v>0</v>
      </c>
      <c r="T156" s="190">
        <f>S156*H156</f>
        <v>0</v>
      </c>
      <c r="U156" s="36"/>
      <c r="V156" s="36"/>
      <c r="W156" s="36"/>
      <c r="X156" s="36"/>
      <c r="Y156" s="36"/>
      <c r="Z156" s="36"/>
      <c r="AA156" s="36"/>
      <c r="AB156" s="36"/>
      <c r="AC156" s="36"/>
      <c r="AD156" s="36"/>
      <c r="AE156" s="36"/>
      <c r="AR156" s="191" t="s">
        <v>176</v>
      </c>
      <c r="AT156" s="191" t="s">
        <v>171</v>
      </c>
      <c r="AU156" s="191" t="s">
        <v>88</v>
      </c>
      <c r="AY156" s="19" t="s">
        <v>169</v>
      </c>
      <c r="BE156" s="192">
        <f>IF(N156="základní",J156,0)</f>
        <v>0</v>
      </c>
      <c r="BF156" s="192">
        <f>IF(N156="snížená",J156,0)</f>
        <v>0</v>
      </c>
      <c r="BG156" s="192">
        <f>IF(N156="zákl. přenesená",J156,0)</f>
        <v>0</v>
      </c>
      <c r="BH156" s="192">
        <f>IF(N156="sníž. přenesená",J156,0)</f>
        <v>0</v>
      </c>
      <c r="BI156" s="192">
        <f>IF(N156="nulová",J156,0)</f>
        <v>0</v>
      </c>
      <c r="BJ156" s="19" t="s">
        <v>88</v>
      </c>
      <c r="BK156" s="192">
        <f>ROUND(I156*H156,2)</f>
        <v>0</v>
      </c>
      <c r="BL156" s="19" t="s">
        <v>176</v>
      </c>
      <c r="BM156" s="191" t="s">
        <v>4505</v>
      </c>
    </row>
    <row r="157" spans="1:65" s="2" customFormat="1" ht="24.2" customHeight="1">
      <c r="A157" s="36"/>
      <c r="B157" s="37"/>
      <c r="C157" s="180" t="s">
        <v>333</v>
      </c>
      <c r="D157" s="180" t="s">
        <v>171</v>
      </c>
      <c r="E157" s="181" t="s">
        <v>4506</v>
      </c>
      <c r="F157" s="182" t="s">
        <v>4507</v>
      </c>
      <c r="G157" s="183" t="s">
        <v>185</v>
      </c>
      <c r="H157" s="184">
        <v>90.513999999999996</v>
      </c>
      <c r="I157" s="185"/>
      <c r="J157" s="186">
        <f>ROUND(I157*H157,2)</f>
        <v>0</v>
      </c>
      <c r="K157" s="182" t="s">
        <v>175</v>
      </c>
      <c r="L157" s="41"/>
      <c r="M157" s="187" t="s">
        <v>19</v>
      </c>
      <c r="N157" s="188" t="s">
        <v>44</v>
      </c>
      <c r="O157" s="66"/>
      <c r="P157" s="189">
        <f>O157*H157</f>
        <v>0</v>
      </c>
      <c r="Q157" s="189">
        <v>1.16E-3</v>
      </c>
      <c r="R157" s="189">
        <f>Q157*H157</f>
        <v>0.10499623999999999</v>
      </c>
      <c r="S157" s="189">
        <v>0</v>
      </c>
      <c r="T157" s="190">
        <f>S157*H157</f>
        <v>0</v>
      </c>
      <c r="U157" s="36"/>
      <c r="V157" s="36"/>
      <c r="W157" s="36"/>
      <c r="X157" s="36"/>
      <c r="Y157" s="36"/>
      <c r="Z157" s="36"/>
      <c r="AA157" s="36"/>
      <c r="AB157" s="36"/>
      <c r="AC157" s="36"/>
      <c r="AD157" s="36"/>
      <c r="AE157" s="36"/>
      <c r="AR157" s="191" t="s">
        <v>176</v>
      </c>
      <c r="AT157" s="191" t="s">
        <v>171</v>
      </c>
      <c r="AU157" s="191" t="s">
        <v>88</v>
      </c>
      <c r="AY157" s="19" t="s">
        <v>169</v>
      </c>
      <c r="BE157" s="192">
        <f>IF(N157="základní",J157,0)</f>
        <v>0</v>
      </c>
      <c r="BF157" s="192">
        <f>IF(N157="snížená",J157,0)</f>
        <v>0</v>
      </c>
      <c r="BG157" s="192">
        <f>IF(N157="zákl. přenesená",J157,0)</f>
        <v>0</v>
      </c>
      <c r="BH157" s="192">
        <f>IF(N157="sníž. přenesená",J157,0)</f>
        <v>0</v>
      </c>
      <c r="BI157" s="192">
        <f>IF(N157="nulová",J157,0)</f>
        <v>0</v>
      </c>
      <c r="BJ157" s="19" t="s">
        <v>88</v>
      </c>
      <c r="BK157" s="192">
        <f>ROUND(I157*H157,2)</f>
        <v>0</v>
      </c>
      <c r="BL157" s="19" t="s">
        <v>176</v>
      </c>
      <c r="BM157" s="191" t="s">
        <v>4508</v>
      </c>
    </row>
    <row r="158" spans="1:65" s="12" customFormat="1" ht="22.9" customHeight="1">
      <c r="B158" s="164"/>
      <c r="C158" s="165"/>
      <c r="D158" s="166" t="s">
        <v>71</v>
      </c>
      <c r="E158" s="178" t="s">
        <v>1119</v>
      </c>
      <c r="F158" s="178" t="s">
        <v>1120</v>
      </c>
      <c r="G158" s="165"/>
      <c r="H158" s="165"/>
      <c r="I158" s="168"/>
      <c r="J158" s="179">
        <f>BK158</f>
        <v>0</v>
      </c>
      <c r="K158" s="165"/>
      <c r="L158" s="170"/>
      <c r="M158" s="171"/>
      <c r="N158" s="172"/>
      <c r="O158" s="172"/>
      <c r="P158" s="173">
        <f>SUM(P159:P160)</f>
        <v>0</v>
      </c>
      <c r="Q158" s="172"/>
      <c r="R158" s="173">
        <f>SUM(R159:R160)</f>
        <v>0</v>
      </c>
      <c r="S158" s="172"/>
      <c r="T158" s="174">
        <f>SUM(T159:T160)</f>
        <v>0</v>
      </c>
      <c r="AR158" s="175" t="s">
        <v>80</v>
      </c>
      <c r="AT158" s="176" t="s">
        <v>71</v>
      </c>
      <c r="AU158" s="176" t="s">
        <v>80</v>
      </c>
      <c r="AY158" s="175" t="s">
        <v>169</v>
      </c>
      <c r="BK158" s="177">
        <f>SUM(BK159:BK160)</f>
        <v>0</v>
      </c>
    </row>
    <row r="159" spans="1:65" s="2" customFormat="1" ht="49.15" customHeight="1">
      <c r="A159" s="36"/>
      <c r="B159" s="37"/>
      <c r="C159" s="180" t="s">
        <v>337</v>
      </c>
      <c r="D159" s="180" t="s">
        <v>171</v>
      </c>
      <c r="E159" s="181" t="s">
        <v>4509</v>
      </c>
      <c r="F159" s="182" t="s">
        <v>4510</v>
      </c>
      <c r="G159" s="183" t="s">
        <v>347</v>
      </c>
      <c r="H159" s="184">
        <v>9.9049999999999994</v>
      </c>
      <c r="I159" s="185"/>
      <c r="J159" s="186">
        <f>ROUND(I159*H159,2)</f>
        <v>0</v>
      </c>
      <c r="K159" s="182" t="s">
        <v>175</v>
      </c>
      <c r="L159" s="41"/>
      <c r="M159" s="187" t="s">
        <v>19</v>
      </c>
      <c r="N159" s="188" t="s">
        <v>44</v>
      </c>
      <c r="O159" s="66"/>
      <c r="P159" s="189">
        <f>O159*H159</f>
        <v>0</v>
      </c>
      <c r="Q159" s="189">
        <v>0</v>
      </c>
      <c r="R159" s="189">
        <f>Q159*H159</f>
        <v>0</v>
      </c>
      <c r="S159" s="189">
        <v>0</v>
      </c>
      <c r="T159" s="190">
        <f>S159*H159</f>
        <v>0</v>
      </c>
      <c r="U159" s="36"/>
      <c r="V159" s="36"/>
      <c r="W159" s="36"/>
      <c r="X159" s="36"/>
      <c r="Y159" s="36"/>
      <c r="Z159" s="36"/>
      <c r="AA159" s="36"/>
      <c r="AB159" s="36"/>
      <c r="AC159" s="36"/>
      <c r="AD159" s="36"/>
      <c r="AE159" s="36"/>
      <c r="AR159" s="191" t="s">
        <v>176</v>
      </c>
      <c r="AT159" s="191" t="s">
        <v>171</v>
      </c>
      <c r="AU159" s="191" t="s">
        <v>88</v>
      </c>
      <c r="AY159" s="19" t="s">
        <v>169</v>
      </c>
      <c r="BE159" s="192">
        <f>IF(N159="základní",J159,0)</f>
        <v>0</v>
      </c>
      <c r="BF159" s="192">
        <f>IF(N159="snížená",J159,0)</f>
        <v>0</v>
      </c>
      <c r="BG159" s="192">
        <f>IF(N159="zákl. přenesená",J159,0)</f>
        <v>0</v>
      </c>
      <c r="BH159" s="192">
        <f>IF(N159="sníž. přenesená",J159,0)</f>
        <v>0</v>
      </c>
      <c r="BI159" s="192">
        <f>IF(N159="nulová",J159,0)</f>
        <v>0</v>
      </c>
      <c r="BJ159" s="19" t="s">
        <v>88</v>
      </c>
      <c r="BK159" s="192">
        <f>ROUND(I159*H159,2)</f>
        <v>0</v>
      </c>
      <c r="BL159" s="19" t="s">
        <v>176</v>
      </c>
      <c r="BM159" s="191" t="s">
        <v>4511</v>
      </c>
    </row>
    <row r="160" spans="1:65" s="2" customFormat="1" ht="39">
      <c r="A160" s="36"/>
      <c r="B160" s="37"/>
      <c r="C160" s="38"/>
      <c r="D160" s="193" t="s">
        <v>178</v>
      </c>
      <c r="E160" s="38"/>
      <c r="F160" s="194" t="s">
        <v>4512</v>
      </c>
      <c r="G160" s="38"/>
      <c r="H160" s="38"/>
      <c r="I160" s="195"/>
      <c r="J160" s="38"/>
      <c r="K160" s="38"/>
      <c r="L160" s="41"/>
      <c r="M160" s="196"/>
      <c r="N160" s="197"/>
      <c r="O160" s="66"/>
      <c r="P160" s="66"/>
      <c r="Q160" s="66"/>
      <c r="R160" s="66"/>
      <c r="S160" s="66"/>
      <c r="T160" s="67"/>
      <c r="U160" s="36"/>
      <c r="V160" s="36"/>
      <c r="W160" s="36"/>
      <c r="X160" s="36"/>
      <c r="Y160" s="36"/>
      <c r="Z160" s="36"/>
      <c r="AA160" s="36"/>
      <c r="AB160" s="36"/>
      <c r="AC160" s="36"/>
      <c r="AD160" s="36"/>
      <c r="AE160" s="36"/>
      <c r="AT160" s="19" t="s">
        <v>178</v>
      </c>
      <c r="AU160" s="19" t="s">
        <v>88</v>
      </c>
    </row>
    <row r="161" spans="1:65" s="12" customFormat="1" ht="25.9" customHeight="1">
      <c r="B161" s="164"/>
      <c r="C161" s="165"/>
      <c r="D161" s="166" t="s">
        <v>71</v>
      </c>
      <c r="E161" s="167" t="s">
        <v>1126</v>
      </c>
      <c r="F161" s="167" t="s">
        <v>1127</v>
      </c>
      <c r="G161" s="165"/>
      <c r="H161" s="165"/>
      <c r="I161" s="168"/>
      <c r="J161" s="169">
        <f>BK161</f>
        <v>0</v>
      </c>
      <c r="K161" s="165"/>
      <c r="L161" s="170"/>
      <c r="M161" s="171"/>
      <c r="N161" s="172"/>
      <c r="O161" s="172"/>
      <c r="P161" s="173">
        <f>P162</f>
        <v>0</v>
      </c>
      <c r="Q161" s="172"/>
      <c r="R161" s="173">
        <f>R162</f>
        <v>1.527064E-2</v>
      </c>
      <c r="S161" s="172"/>
      <c r="T161" s="174">
        <f>T162</f>
        <v>0</v>
      </c>
      <c r="AR161" s="175" t="s">
        <v>88</v>
      </c>
      <c r="AT161" s="176" t="s">
        <v>71</v>
      </c>
      <c r="AU161" s="176" t="s">
        <v>72</v>
      </c>
      <c r="AY161" s="175" t="s">
        <v>169</v>
      </c>
      <c r="BK161" s="177">
        <f>BK162</f>
        <v>0</v>
      </c>
    </row>
    <row r="162" spans="1:65" s="12" customFormat="1" ht="22.9" customHeight="1">
      <c r="B162" s="164"/>
      <c r="C162" s="165"/>
      <c r="D162" s="166" t="s">
        <v>71</v>
      </c>
      <c r="E162" s="178" t="s">
        <v>2156</v>
      </c>
      <c r="F162" s="178" t="s">
        <v>2157</v>
      </c>
      <c r="G162" s="165"/>
      <c r="H162" s="165"/>
      <c r="I162" s="168"/>
      <c r="J162" s="179">
        <f>BK162</f>
        <v>0</v>
      </c>
      <c r="K162" s="165"/>
      <c r="L162" s="170"/>
      <c r="M162" s="171"/>
      <c r="N162" s="172"/>
      <c r="O162" s="172"/>
      <c r="P162" s="173">
        <f>SUM(P163:P170)</f>
        <v>0</v>
      </c>
      <c r="Q162" s="172"/>
      <c r="R162" s="173">
        <f>SUM(R163:R170)</f>
        <v>1.527064E-2</v>
      </c>
      <c r="S162" s="172"/>
      <c r="T162" s="174">
        <f>SUM(T163:T170)</f>
        <v>0</v>
      </c>
      <c r="AR162" s="175" t="s">
        <v>88</v>
      </c>
      <c r="AT162" s="176" t="s">
        <v>71</v>
      </c>
      <c r="AU162" s="176" t="s">
        <v>80</v>
      </c>
      <c r="AY162" s="175" t="s">
        <v>169</v>
      </c>
      <c r="BK162" s="177">
        <f>SUM(BK163:BK170)</f>
        <v>0</v>
      </c>
    </row>
    <row r="163" spans="1:65" s="2" customFormat="1" ht="37.9" customHeight="1">
      <c r="A163" s="36"/>
      <c r="B163" s="37"/>
      <c r="C163" s="180" t="s">
        <v>344</v>
      </c>
      <c r="D163" s="180" t="s">
        <v>171</v>
      </c>
      <c r="E163" s="181" t="s">
        <v>4513</v>
      </c>
      <c r="F163" s="182" t="s">
        <v>4514</v>
      </c>
      <c r="G163" s="183" t="s">
        <v>185</v>
      </c>
      <c r="H163" s="184">
        <v>22.792000000000002</v>
      </c>
      <c r="I163" s="185"/>
      <c r="J163" s="186">
        <f t="shared" ref="J163:J168" si="0">ROUND(I163*H163,2)</f>
        <v>0</v>
      </c>
      <c r="K163" s="182" t="s">
        <v>175</v>
      </c>
      <c r="L163" s="41"/>
      <c r="M163" s="187" t="s">
        <v>19</v>
      </c>
      <c r="N163" s="188" t="s">
        <v>44</v>
      </c>
      <c r="O163" s="66"/>
      <c r="P163" s="189">
        <f t="shared" ref="P163:P168" si="1">O163*H163</f>
        <v>0</v>
      </c>
      <c r="Q163" s="189">
        <v>6.9999999999999994E-5</v>
      </c>
      <c r="R163" s="189">
        <f t="shared" ref="R163:R168" si="2">Q163*H163</f>
        <v>1.5954400000000001E-3</v>
      </c>
      <c r="S163" s="189">
        <v>0</v>
      </c>
      <c r="T163" s="190">
        <f t="shared" ref="T163:T168" si="3">S163*H163</f>
        <v>0</v>
      </c>
      <c r="U163" s="36"/>
      <c r="V163" s="36"/>
      <c r="W163" s="36"/>
      <c r="X163" s="36"/>
      <c r="Y163" s="36"/>
      <c r="Z163" s="36"/>
      <c r="AA163" s="36"/>
      <c r="AB163" s="36"/>
      <c r="AC163" s="36"/>
      <c r="AD163" s="36"/>
      <c r="AE163" s="36"/>
      <c r="AR163" s="191" t="s">
        <v>250</v>
      </c>
      <c r="AT163" s="191" t="s">
        <v>171</v>
      </c>
      <c r="AU163" s="191" t="s">
        <v>88</v>
      </c>
      <c r="AY163" s="19" t="s">
        <v>169</v>
      </c>
      <c r="BE163" s="192">
        <f t="shared" ref="BE163:BE168" si="4">IF(N163="základní",J163,0)</f>
        <v>0</v>
      </c>
      <c r="BF163" s="192">
        <f t="shared" ref="BF163:BF168" si="5">IF(N163="snížená",J163,0)</f>
        <v>0</v>
      </c>
      <c r="BG163" s="192">
        <f t="shared" ref="BG163:BG168" si="6">IF(N163="zákl. přenesená",J163,0)</f>
        <v>0</v>
      </c>
      <c r="BH163" s="192">
        <f t="shared" ref="BH163:BH168" si="7">IF(N163="sníž. přenesená",J163,0)</f>
        <v>0</v>
      </c>
      <c r="BI163" s="192">
        <f t="shared" ref="BI163:BI168" si="8">IF(N163="nulová",J163,0)</f>
        <v>0</v>
      </c>
      <c r="BJ163" s="19" t="s">
        <v>88</v>
      </c>
      <c r="BK163" s="192">
        <f t="shared" ref="BK163:BK168" si="9">ROUND(I163*H163,2)</f>
        <v>0</v>
      </c>
      <c r="BL163" s="19" t="s">
        <v>250</v>
      </c>
      <c r="BM163" s="191" t="s">
        <v>4515</v>
      </c>
    </row>
    <row r="164" spans="1:65" s="2" customFormat="1" ht="37.9" customHeight="1">
      <c r="A164" s="36"/>
      <c r="B164" s="37"/>
      <c r="C164" s="180" t="s">
        <v>350</v>
      </c>
      <c r="D164" s="180" t="s">
        <v>171</v>
      </c>
      <c r="E164" s="181" t="s">
        <v>4516</v>
      </c>
      <c r="F164" s="182" t="s">
        <v>4517</v>
      </c>
      <c r="G164" s="183" t="s">
        <v>185</v>
      </c>
      <c r="H164" s="184">
        <v>22.792000000000002</v>
      </c>
      <c r="I164" s="185"/>
      <c r="J164" s="186">
        <f t="shared" si="0"/>
        <v>0</v>
      </c>
      <c r="K164" s="182" t="s">
        <v>175</v>
      </c>
      <c r="L164" s="41"/>
      <c r="M164" s="187" t="s">
        <v>19</v>
      </c>
      <c r="N164" s="188" t="s">
        <v>44</v>
      </c>
      <c r="O164" s="66"/>
      <c r="P164" s="189">
        <f t="shared" si="1"/>
        <v>0</v>
      </c>
      <c r="Q164" s="189">
        <v>6.9999999999999994E-5</v>
      </c>
      <c r="R164" s="189">
        <f t="shared" si="2"/>
        <v>1.5954400000000001E-3</v>
      </c>
      <c r="S164" s="189">
        <v>0</v>
      </c>
      <c r="T164" s="190">
        <f t="shared" si="3"/>
        <v>0</v>
      </c>
      <c r="U164" s="36"/>
      <c r="V164" s="36"/>
      <c r="W164" s="36"/>
      <c r="X164" s="36"/>
      <c r="Y164" s="36"/>
      <c r="Z164" s="36"/>
      <c r="AA164" s="36"/>
      <c r="AB164" s="36"/>
      <c r="AC164" s="36"/>
      <c r="AD164" s="36"/>
      <c r="AE164" s="36"/>
      <c r="AR164" s="191" t="s">
        <v>250</v>
      </c>
      <c r="AT164" s="191" t="s">
        <v>171</v>
      </c>
      <c r="AU164" s="191" t="s">
        <v>88</v>
      </c>
      <c r="AY164" s="19" t="s">
        <v>169</v>
      </c>
      <c r="BE164" s="192">
        <f t="shared" si="4"/>
        <v>0</v>
      </c>
      <c r="BF164" s="192">
        <f t="shared" si="5"/>
        <v>0</v>
      </c>
      <c r="BG164" s="192">
        <f t="shared" si="6"/>
        <v>0</v>
      </c>
      <c r="BH164" s="192">
        <f t="shared" si="7"/>
        <v>0</v>
      </c>
      <c r="BI164" s="192">
        <f t="shared" si="8"/>
        <v>0</v>
      </c>
      <c r="BJ164" s="19" t="s">
        <v>88</v>
      </c>
      <c r="BK164" s="192">
        <f t="shared" si="9"/>
        <v>0</v>
      </c>
      <c r="BL164" s="19" t="s">
        <v>250</v>
      </c>
      <c r="BM164" s="191" t="s">
        <v>4518</v>
      </c>
    </row>
    <row r="165" spans="1:65" s="2" customFormat="1" ht="24.2" customHeight="1">
      <c r="A165" s="36"/>
      <c r="B165" s="37"/>
      <c r="C165" s="180" t="s">
        <v>355</v>
      </c>
      <c r="D165" s="180" t="s">
        <v>171</v>
      </c>
      <c r="E165" s="181" t="s">
        <v>4519</v>
      </c>
      <c r="F165" s="182" t="s">
        <v>4520</v>
      </c>
      <c r="G165" s="183" t="s">
        <v>185</v>
      </c>
      <c r="H165" s="184">
        <v>22.792000000000002</v>
      </c>
      <c r="I165" s="185"/>
      <c r="J165" s="186">
        <f t="shared" si="0"/>
        <v>0</v>
      </c>
      <c r="K165" s="182" t="s">
        <v>175</v>
      </c>
      <c r="L165" s="41"/>
      <c r="M165" s="187" t="s">
        <v>19</v>
      </c>
      <c r="N165" s="188" t="s">
        <v>44</v>
      </c>
      <c r="O165" s="66"/>
      <c r="P165" s="189">
        <f t="shared" si="1"/>
        <v>0</v>
      </c>
      <c r="Q165" s="189">
        <v>0</v>
      </c>
      <c r="R165" s="189">
        <f t="shared" si="2"/>
        <v>0</v>
      </c>
      <c r="S165" s="189">
        <v>0</v>
      </c>
      <c r="T165" s="190">
        <f t="shared" si="3"/>
        <v>0</v>
      </c>
      <c r="U165" s="36"/>
      <c r="V165" s="36"/>
      <c r="W165" s="36"/>
      <c r="X165" s="36"/>
      <c r="Y165" s="36"/>
      <c r="Z165" s="36"/>
      <c r="AA165" s="36"/>
      <c r="AB165" s="36"/>
      <c r="AC165" s="36"/>
      <c r="AD165" s="36"/>
      <c r="AE165" s="36"/>
      <c r="AR165" s="191" t="s">
        <v>250</v>
      </c>
      <c r="AT165" s="191" t="s">
        <v>171</v>
      </c>
      <c r="AU165" s="191" t="s">
        <v>88</v>
      </c>
      <c r="AY165" s="19" t="s">
        <v>169</v>
      </c>
      <c r="BE165" s="192">
        <f t="shared" si="4"/>
        <v>0</v>
      </c>
      <c r="BF165" s="192">
        <f t="shared" si="5"/>
        <v>0</v>
      </c>
      <c r="BG165" s="192">
        <f t="shared" si="6"/>
        <v>0</v>
      </c>
      <c r="BH165" s="192">
        <f t="shared" si="7"/>
        <v>0</v>
      </c>
      <c r="BI165" s="192">
        <f t="shared" si="8"/>
        <v>0</v>
      </c>
      <c r="BJ165" s="19" t="s">
        <v>88</v>
      </c>
      <c r="BK165" s="192">
        <f t="shared" si="9"/>
        <v>0</v>
      </c>
      <c r="BL165" s="19" t="s">
        <v>250</v>
      </c>
      <c r="BM165" s="191" t="s">
        <v>4521</v>
      </c>
    </row>
    <row r="166" spans="1:65" s="2" customFormat="1" ht="24.2" customHeight="1">
      <c r="A166" s="36"/>
      <c r="B166" s="37"/>
      <c r="C166" s="180" t="s">
        <v>361</v>
      </c>
      <c r="D166" s="180" t="s">
        <v>171</v>
      </c>
      <c r="E166" s="181" t="s">
        <v>4522</v>
      </c>
      <c r="F166" s="182" t="s">
        <v>4523</v>
      </c>
      <c r="G166" s="183" t="s">
        <v>185</v>
      </c>
      <c r="H166" s="184">
        <v>22.792000000000002</v>
      </c>
      <c r="I166" s="185"/>
      <c r="J166" s="186">
        <f t="shared" si="0"/>
        <v>0</v>
      </c>
      <c r="K166" s="182" t="s">
        <v>175</v>
      </c>
      <c r="L166" s="41"/>
      <c r="M166" s="187" t="s">
        <v>19</v>
      </c>
      <c r="N166" s="188" t="s">
        <v>44</v>
      </c>
      <c r="O166" s="66"/>
      <c r="P166" s="189">
        <f t="shared" si="1"/>
        <v>0</v>
      </c>
      <c r="Q166" s="189">
        <v>1.7000000000000001E-4</v>
      </c>
      <c r="R166" s="189">
        <f t="shared" si="2"/>
        <v>3.8746400000000004E-3</v>
      </c>
      <c r="S166" s="189">
        <v>0</v>
      </c>
      <c r="T166" s="190">
        <f t="shared" si="3"/>
        <v>0</v>
      </c>
      <c r="U166" s="36"/>
      <c r="V166" s="36"/>
      <c r="W166" s="36"/>
      <c r="X166" s="36"/>
      <c r="Y166" s="36"/>
      <c r="Z166" s="36"/>
      <c r="AA166" s="36"/>
      <c r="AB166" s="36"/>
      <c r="AC166" s="36"/>
      <c r="AD166" s="36"/>
      <c r="AE166" s="36"/>
      <c r="AR166" s="191" t="s">
        <v>250</v>
      </c>
      <c r="AT166" s="191" t="s">
        <v>171</v>
      </c>
      <c r="AU166" s="191" t="s">
        <v>88</v>
      </c>
      <c r="AY166" s="19" t="s">
        <v>169</v>
      </c>
      <c r="BE166" s="192">
        <f t="shared" si="4"/>
        <v>0</v>
      </c>
      <c r="BF166" s="192">
        <f t="shared" si="5"/>
        <v>0</v>
      </c>
      <c r="BG166" s="192">
        <f t="shared" si="6"/>
        <v>0</v>
      </c>
      <c r="BH166" s="192">
        <f t="shared" si="7"/>
        <v>0</v>
      </c>
      <c r="BI166" s="192">
        <f t="shared" si="8"/>
        <v>0</v>
      </c>
      <c r="BJ166" s="19" t="s">
        <v>88</v>
      </c>
      <c r="BK166" s="192">
        <f t="shared" si="9"/>
        <v>0</v>
      </c>
      <c r="BL166" s="19" t="s">
        <v>250</v>
      </c>
      <c r="BM166" s="191" t="s">
        <v>4524</v>
      </c>
    </row>
    <row r="167" spans="1:65" s="2" customFormat="1" ht="24.2" customHeight="1">
      <c r="A167" s="36"/>
      <c r="B167" s="37"/>
      <c r="C167" s="180" t="s">
        <v>366</v>
      </c>
      <c r="D167" s="180" t="s">
        <v>171</v>
      </c>
      <c r="E167" s="181" t="s">
        <v>2171</v>
      </c>
      <c r="F167" s="182" t="s">
        <v>2172</v>
      </c>
      <c r="G167" s="183" t="s">
        <v>185</v>
      </c>
      <c r="H167" s="184">
        <v>22.792000000000002</v>
      </c>
      <c r="I167" s="185"/>
      <c r="J167" s="186">
        <f t="shared" si="0"/>
        <v>0</v>
      </c>
      <c r="K167" s="182" t="s">
        <v>175</v>
      </c>
      <c r="L167" s="41"/>
      <c r="M167" s="187" t="s">
        <v>19</v>
      </c>
      <c r="N167" s="188" t="s">
        <v>44</v>
      </c>
      <c r="O167" s="66"/>
      <c r="P167" s="189">
        <f t="shared" si="1"/>
        <v>0</v>
      </c>
      <c r="Q167" s="189">
        <v>1.2E-4</v>
      </c>
      <c r="R167" s="189">
        <f t="shared" si="2"/>
        <v>2.7350400000000002E-3</v>
      </c>
      <c r="S167" s="189">
        <v>0</v>
      </c>
      <c r="T167" s="190">
        <f t="shared" si="3"/>
        <v>0</v>
      </c>
      <c r="U167" s="36"/>
      <c r="V167" s="36"/>
      <c r="W167" s="36"/>
      <c r="X167" s="36"/>
      <c r="Y167" s="36"/>
      <c r="Z167" s="36"/>
      <c r="AA167" s="36"/>
      <c r="AB167" s="36"/>
      <c r="AC167" s="36"/>
      <c r="AD167" s="36"/>
      <c r="AE167" s="36"/>
      <c r="AR167" s="191" t="s">
        <v>250</v>
      </c>
      <c r="AT167" s="191" t="s">
        <v>171</v>
      </c>
      <c r="AU167" s="191" t="s">
        <v>88</v>
      </c>
      <c r="AY167" s="19" t="s">
        <v>169</v>
      </c>
      <c r="BE167" s="192">
        <f t="shared" si="4"/>
        <v>0</v>
      </c>
      <c r="BF167" s="192">
        <f t="shared" si="5"/>
        <v>0</v>
      </c>
      <c r="BG167" s="192">
        <f t="shared" si="6"/>
        <v>0</v>
      </c>
      <c r="BH167" s="192">
        <f t="shared" si="7"/>
        <v>0</v>
      </c>
      <c r="BI167" s="192">
        <f t="shared" si="8"/>
        <v>0</v>
      </c>
      <c r="BJ167" s="19" t="s">
        <v>88</v>
      </c>
      <c r="BK167" s="192">
        <f t="shared" si="9"/>
        <v>0</v>
      </c>
      <c r="BL167" s="19" t="s">
        <v>250</v>
      </c>
      <c r="BM167" s="191" t="s">
        <v>4525</v>
      </c>
    </row>
    <row r="168" spans="1:65" s="2" customFormat="1" ht="24.2" customHeight="1">
      <c r="A168" s="36"/>
      <c r="B168" s="37"/>
      <c r="C168" s="180" t="s">
        <v>625</v>
      </c>
      <c r="D168" s="180" t="s">
        <v>171</v>
      </c>
      <c r="E168" s="181" t="s">
        <v>2175</v>
      </c>
      <c r="F168" s="182" t="s">
        <v>2176</v>
      </c>
      <c r="G168" s="183" t="s">
        <v>185</v>
      </c>
      <c r="H168" s="184">
        <v>45.584000000000003</v>
      </c>
      <c r="I168" s="185"/>
      <c r="J168" s="186">
        <f t="shared" si="0"/>
        <v>0</v>
      </c>
      <c r="K168" s="182" t="s">
        <v>175</v>
      </c>
      <c r="L168" s="41"/>
      <c r="M168" s="187" t="s">
        <v>19</v>
      </c>
      <c r="N168" s="188" t="s">
        <v>44</v>
      </c>
      <c r="O168" s="66"/>
      <c r="P168" s="189">
        <f t="shared" si="1"/>
        <v>0</v>
      </c>
      <c r="Q168" s="189">
        <v>1.2E-4</v>
      </c>
      <c r="R168" s="189">
        <f t="shared" si="2"/>
        <v>5.4700800000000004E-3</v>
      </c>
      <c r="S168" s="189">
        <v>0</v>
      </c>
      <c r="T168" s="190">
        <f t="shared" si="3"/>
        <v>0</v>
      </c>
      <c r="U168" s="36"/>
      <c r="V168" s="36"/>
      <c r="W168" s="36"/>
      <c r="X168" s="36"/>
      <c r="Y168" s="36"/>
      <c r="Z168" s="36"/>
      <c r="AA168" s="36"/>
      <c r="AB168" s="36"/>
      <c r="AC168" s="36"/>
      <c r="AD168" s="36"/>
      <c r="AE168" s="36"/>
      <c r="AR168" s="191" t="s">
        <v>250</v>
      </c>
      <c r="AT168" s="191" t="s">
        <v>171</v>
      </c>
      <c r="AU168" s="191" t="s">
        <v>88</v>
      </c>
      <c r="AY168" s="19" t="s">
        <v>169</v>
      </c>
      <c r="BE168" s="192">
        <f t="shared" si="4"/>
        <v>0</v>
      </c>
      <c r="BF168" s="192">
        <f t="shared" si="5"/>
        <v>0</v>
      </c>
      <c r="BG168" s="192">
        <f t="shared" si="6"/>
        <v>0</v>
      </c>
      <c r="BH168" s="192">
        <f t="shared" si="7"/>
        <v>0</v>
      </c>
      <c r="BI168" s="192">
        <f t="shared" si="8"/>
        <v>0</v>
      </c>
      <c r="BJ168" s="19" t="s">
        <v>88</v>
      </c>
      <c r="BK168" s="192">
        <f t="shared" si="9"/>
        <v>0</v>
      </c>
      <c r="BL168" s="19" t="s">
        <v>250</v>
      </c>
      <c r="BM168" s="191" t="s">
        <v>4526</v>
      </c>
    </row>
    <row r="169" spans="1:65" s="13" customFormat="1" ht="11.25">
      <c r="B169" s="198"/>
      <c r="C169" s="199"/>
      <c r="D169" s="193" t="s">
        <v>188</v>
      </c>
      <c r="E169" s="199"/>
      <c r="F169" s="201" t="s">
        <v>4527</v>
      </c>
      <c r="G169" s="199"/>
      <c r="H169" s="202">
        <v>45.584000000000003</v>
      </c>
      <c r="I169" s="203"/>
      <c r="J169" s="199"/>
      <c r="K169" s="199"/>
      <c r="L169" s="204"/>
      <c r="M169" s="205"/>
      <c r="N169" s="206"/>
      <c r="O169" s="206"/>
      <c r="P169" s="206"/>
      <c r="Q169" s="206"/>
      <c r="R169" s="206"/>
      <c r="S169" s="206"/>
      <c r="T169" s="207"/>
      <c r="AT169" s="208" t="s">
        <v>188</v>
      </c>
      <c r="AU169" s="208" t="s">
        <v>88</v>
      </c>
      <c r="AV169" s="13" t="s">
        <v>88</v>
      </c>
      <c r="AW169" s="13" t="s">
        <v>4</v>
      </c>
      <c r="AX169" s="13" t="s">
        <v>80</v>
      </c>
      <c r="AY169" s="208" t="s">
        <v>169</v>
      </c>
    </row>
    <row r="170" spans="1:65" s="2" customFormat="1" ht="24.2" customHeight="1">
      <c r="A170" s="36"/>
      <c r="B170" s="37"/>
      <c r="C170" s="180" t="s">
        <v>630</v>
      </c>
      <c r="D170" s="180" t="s">
        <v>171</v>
      </c>
      <c r="E170" s="181" t="s">
        <v>4528</v>
      </c>
      <c r="F170" s="182" t="s">
        <v>4529</v>
      </c>
      <c r="G170" s="183" t="s">
        <v>185</v>
      </c>
      <c r="H170" s="184">
        <v>90.513999999999996</v>
      </c>
      <c r="I170" s="185"/>
      <c r="J170" s="186">
        <f>ROUND(I170*H170,2)</f>
        <v>0</v>
      </c>
      <c r="K170" s="182" t="s">
        <v>19</v>
      </c>
      <c r="L170" s="41"/>
      <c r="M170" s="261" t="s">
        <v>19</v>
      </c>
      <c r="N170" s="262" t="s">
        <v>44</v>
      </c>
      <c r="O170" s="222"/>
      <c r="P170" s="263">
        <f>O170*H170</f>
        <v>0</v>
      </c>
      <c r="Q170" s="263">
        <v>0</v>
      </c>
      <c r="R170" s="263">
        <f>Q170*H170</f>
        <v>0</v>
      </c>
      <c r="S170" s="263">
        <v>0</v>
      </c>
      <c r="T170" s="264">
        <f>S170*H170</f>
        <v>0</v>
      </c>
      <c r="U170" s="36"/>
      <c r="V170" s="36"/>
      <c r="W170" s="36"/>
      <c r="X170" s="36"/>
      <c r="Y170" s="36"/>
      <c r="Z170" s="36"/>
      <c r="AA170" s="36"/>
      <c r="AB170" s="36"/>
      <c r="AC170" s="36"/>
      <c r="AD170" s="36"/>
      <c r="AE170" s="36"/>
      <c r="AR170" s="191" t="s">
        <v>250</v>
      </c>
      <c r="AT170" s="191" t="s">
        <v>171</v>
      </c>
      <c r="AU170" s="191" t="s">
        <v>88</v>
      </c>
      <c r="AY170" s="19" t="s">
        <v>169</v>
      </c>
      <c r="BE170" s="192">
        <f>IF(N170="základní",J170,0)</f>
        <v>0</v>
      </c>
      <c r="BF170" s="192">
        <f>IF(N170="snížená",J170,0)</f>
        <v>0</v>
      </c>
      <c r="BG170" s="192">
        <f>IF(N170="zákl. přenesená",J170,0)</f>
        <v>0</v>
      </c>
      <c r="BH170" s="192">
        <f>IF(N170="sníž. přenesená",J170,0)</f>
        <v>0</v>
      </c>
      <c r="BI170" s="192">
        <f>IF(N170="nulová",J170,0)</f>
        <v>0</v>
      </c>
      <c r="BJ170" s="19" t="s">
        <v>88</v>
      </c>
      <c r="BK170" s="192">
        <f>ROUND(I170*H170,2)</f>
        <v>0</v>
      </c>
      <c r="BL170" s="19" t="s">
        <v>250</v>
      </c>
      <c r="BM170" s="191" t="s">
        <v>4530</v>
      </c>
    </row>
    <row r="171" spans="1:65" s="2" customFormat="1" ht="6.95" customHeight="1">
      <c r="A171" s="36"/>
      <c r="B171" s="49"/>
      <c r="C171" s="50"/>
      <c r="D171" s="50"/>
      <c r="E171" s="50"/>
      <c r="F171" s="50"/>
      <c r="G171" s="50"/>
      <c r="H171" s="50"/>
      <c r="I171" s="50"/>
      <c r="J171" s="50"/>
      <c r="K171" s="50"/>
      <c r="L171" s="41"/>
      <c r="M171" s="36"/>
      <c r="O171" s="36"/>
      <c r="P171" s="36"/>
      <c r="Q171" s="36"/>
      <c r="R171" s="36"/>
      <c r="S171" s="36"/>
      <c r="T171" s="36"/>
      <c r="U171" s="36"/>
      <c r="V171" s="36"/>
      <c r="W171" s="36"/>
      <c r="X171" s="36"/>
      <c r="Y171" s="36"/>
      <c r="Z171" s="36"/>
      <c r="AA171" s="36"/>
      <c r="AB171" s="36"/>
      <c r="AC171" s="36"/>
      <c r="AD171" s="36"/>
      <c r="AE171" s="36"/>
    </row>
  </sheetData>
  <sheetProtection algorithmName="SHA-512" hashValue="uX0NxkV3FWUqRvH46Y1u9v9X7oe0l7cS3FpRwwC/GJlpPCjIZqhwS6825Ed7PIdrSycBsl9+gdxOVJZimRMh0g==" saltValue="t10zGWRLJdxzmkvNXteC5Hqa9luI7y24FzflYMBkKJPytNCJTplPIyDeaNAordAYEeWwZS8qjjHhyBvQ3CggQw==" spinCount="100000" sheet="1" objects="1" scenarios="1" formatColumns="0" formatRows="0" autoFilter="0"/>
  <autoFilter ref="C85:K170" xr:uid="{00000000-0009-0000-0000-000012000000}"/>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93"/>
  <sheetViews>
    <sheetView showGridLines="0" topLeftCell="A188"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81</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s="2" customFormat="1" ht="12" customHeight="1">
      <c r="A8" s="36"/>
      <c r="B8" s="41"/>
      <c r="C8" s="36"/>
      <c r="D8" s="114" t="s">
        <v>145</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407" t="s">
        <v>146</v>
      </c>
      <c r="F9" s="408"/>
      <c r="G9" s="408"/>
      <c r="H9" s="408"/>
      <c r="I9" s="36"/>
      <c r="J9" s="36"/>
      <c r="K9" s="36"/>
      <c r="L9" s="115"/>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21</v>
      </c>
      <c r="E12" s="36"/>
      <c r="F12" s="105" t="s">
        <v>22</v>
      </c>
      <c r="G12" s="36"/>
      <c r="H12" s="36"/>
      <c r="I12" s="114" t="s">
        <v>23</v>
      </c>
      <c r="J12" s="116" t="str">
        <f>'Rekapitulace stavby'!AN8</f>
        <v>10. 11. 2020</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09" t="str">
        <f>'Rekapitulace stavby'!E14</f>
        <v>Vyplň údaj</v>
      </c>
      <c r="F18" s="410"/>
      <c r="G18" s="410"/>
      <c r="H18" s="410"/>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19</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4" t="s">
        <v>28</v>
      </c>
      <c r="J21" s="105" t="s">
        <v>19</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83.25" customHeight="1">
      <c r="A27" s="117"/>
      <c r="B27" s="118"/>
      <c r="C27" s="117"/>
      <c r="D27" s="117"/>
      <c r="E27" s="411" t="s">
        <v>37</v>
      </c>
      <c r="F27" s="411"/>
      <c r="G27" s="411"/>
      <c r="H27" s="411"/>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ROUND(J82, 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ROUND((SUM(BE82:BE192)),  2)</f>
        <v>0</v>
      </c>
      <c r="G33" s="36"/>
      <c r="H33" s="36"/>
      <c r="I33" s="126">
        <v>0.21</v>
      </c>
      <c r="J33" s="125">
        <f>ROUND(((SUM(BE82:BE192))*I33),  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ROUND((SUM(BF82:BF192)),  2)</f>
        <v>0</v>
      </c>
      <c r="G34" s="36"/>
      <c r="H34" s="36"/>
      <c r="I34" s="126">
        <v>0.15</v>
      </c>
      <c r="J34" s="125">
        <f>ROUND(((SUM(BF82:BF192))*I34),  2)</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45</v>
      </c>
      <c r="F35" s="125">
        <f>ROUND((SUM(BG82:BG192)),  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46</v>
      </c>
      <c r="F36" s="125">
        <f>ROUND((SUM(BH82:BH192)),  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47</v>
      </c>
      <c r="F37" s="125">
        <f>ROUND((SUM(BI82:BI192)),  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2" t="str">
        <f>E7</f>
        <v>Výstavba bytů U Náhonu – Šenov u Nového Jičína</v>
      </c>
      <c r="F48" s="413"/>
      <c r="G48" s="413"/>
      <c r="H48" s="413"/>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145</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65" t="str">
        <f>E9</f>
        <v>SO 01 - PŘÍPRAVA ÚZEMÍ</v>
      </c>
      <c r="F50" s="414"/>
      <c r="G50" s="414"/>
      <c r="H50" s="414"/>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Šenov u Nového Jičína</v>
      </c>
      <c r="G52" s="38"/>
      <c r="H52" s="38"/>
      <c r="I52" s="31" t="s">
        <v>23</v>
      </c>
      <c r="J52" s="61" t="str">
        <f>IF(J12="","",J12)</f>
        <v>10. 11. 2020</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25</v>
      </c>
      <c r="D54" s="38"/>
      <c r="E54" s="38"/>
      <c r="F54" s="29" t="str">
        <f>E15</f>
        <v>Obec Šenov u Nového Jičína</v>
      </c>
      <c r="G54" s="38"/>
      <c r="H54" s="38"/>
      <c r="I54" s="31" t="s">
        <v>31</v>
      </c>
      <c r="J54" s="34" t="str">
        <f>E21</f>
        <v>Ing. Miroslav Havlásek</v>
      </c>
      <c r="K54" s="38"/>
      <c r="L54" s="115"/>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148</v>
      </c>
      <c r="D57" s="139"/>
      <c r="E57" s="139"/>
      <c r="F57" s="139"/>
      <c r="G57" s="139"/>
      <c r="H57" s="139"/>
      <c r="I57" s="139"/>
      <c r="J57" s="140" t="s">
        <v>149</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J82</f>
        <v>0</v>
      </c>
      <c r="K59" s="38"/>
      <c r="L59" s="115"/>
      <c r="S59" s="36"/>
      <c r="T59" s="36"/>
      <c r="U59" s="36"/>
      <c r="V59" s="36"/>
      <c r="W59" s="36"/>
      <c r="X59" s="36"/>
      <c r="Y59" s="36"/>
      <c r="Z59" s="36"/>
      <c r="AA59" s="36"/>
      <c r="AB59" s="36"/>
      <c r="AC59" s="36"/>
      <c r="AD59" s="36"/>
      <c r="AE59" s="36"/>
      <c r="AU59" s="19" t="s">
        <v>150</v>
      </c>
    </row>
    <row r="60" spans="1:47" s="9" customFormat="1" ht="24.95" customHeight="1">
      <c r="B60" s="142"/>
      <c r="C60" s="143"/>
      <c r="D60" s="144" t="s">
        <v>151</v>
      </c>
      <c r="E60" s="145"/>
      <c r="F60" s="145"/>
      <c r="G60" s="145"/>
      <c r="H60" s="145"/>
      <c r="I60" s="145"/>
      <c r="J60" s="146">
        <f>J83</f>
        <v>0</v>
      </c>
      <c r="K60" s="143"/>
      <c r="L60" s="147"/>
    </row>
    <row r="61" spans="1:47" s="10" customFormat="1" ht="19.899999999999999" customHeight="1">
      <c r="B61" s="148"/>
      <c r="C61" s="99"/>
      <c r="D61" s="149" t="s">
        <v>152</v>
      </c>
      <c r="E61" s="150"/>
      <c r="F61" s="150"/>
      <c r="G61" s="150"/>
      <c r="H61" s="150"/>
      <c r="I61" s="150"/>
      <c r="J61" s="151">
        <f>J84</f>
        <v>0</v>
      </c>
      <c r="K61" s="99"/>
      <c r="L61" s="152"/>
    </row>
    <row r="62" spans="1:47" s="10" customFormat="1" ht="19.899999999999999" customHeight="1">
      <c r="B62" s="148"/>
      <c r="C62" s="99"/>
      <c r="D62" s="149" t="s">
        <v>153</v>
      </c>
      <c r="E62" s="150"/>
      <c r="F62" s="150"/>
      <c r="G62" s="150"/>
      <c r="H62" s="150"/>
      <c r="I62" s="150"/>
      <c r="J62" s="151">
        <f>J179</f>
        <v>0</v>
      </c>
      <c r="K62" s="99"/>
      <c r="L62" s="152"/>
    </row>
    <row r="63" spans="1:47" s="2" customFormat="1" ht="21.75" customHeight="1">
      <c r="A63" s="36"/>
      <c r="B63" s="37"/>
      <c r="C63" s="38"/>
      <c r="D63" s="38"/>
      <c r="E63" s="38"/>
      <c r="F63" s="38"/>
      <c r="G63" s="38"/>
      <c r="H63" s="38"/>
      <c r="I63" s="38"/>
      <c r="J63" s="38"/>
      <c r="K63" s="38"/>
      <c r="L63" s="115"/>
      <c r="S63" s="36"/>
      <c r="T63" s="36"/>
      <c r="U63" s="36"/>
      <c r="V63" s="36"/>
      <c r="W63" s="36"/>
      <c r="X63" s="36"/>
      <c r="Y63" s="36"/>
      <c r="Z63" s="36"/>
      <c r="AA63" s="36"/>
      <c r="AB63" s="36"/>
      <c r="AC63" s="36"/>
      <c r="AD63" s="36"/>
      <c r="AE63" s="36"/>
    </row>
    <row r="64" spans="1:47" s="2" customFormat="1" ht="6.95" customHeight="1">
      <c r="A64" s="36"/>
      <c r="B64" s="49"/>
      <c r="C64" s="50"/>
      <c r="D64" s="50"/>
      <c r="E64" s="50"/>
      <c r="F64" s="50"/>
      <c r="G64" s="50"/>
      <c r="H64" s="50"/>
      <c r="I64" s="50"/>
      <c r="J64" s="50"/>
      <c r="K64" s="50"/>
      <c r="L64" s="115"/>
      <c r="S64" s="36"/>
      <c r="T64" s="36"/>
      <c r="U64" s="36"/>
      <c r="V64" s="36"/>
      <c r="W64" s="36"/>
      <c r="X64" s="36"/>
      <c r="Y64" s="36"/>
      <c r="Z64" s="36"/>
      <c r="AA64" s="36"/>
      <c r="AB64" s="36"/>
      <c r="AC64" s="36"/>
      <c r="AD64" s="36"/>
      <c r="AE64" s="36"/>
    </row>
    <row r="68" spans="1:31" s="2" customFormat="1" ht="6.95" customHeight="1">
      <c r="A68" s="36"/>
      <c r="B68" s="51"/>
      <c r="C68" s="52"/>
      <c r="D68" s="52"/>
      <c r="E68" s="52"/>
      <c r="F68" s="52"/>
      <c r="G68" s="52"/>
      <c r="H68" s="52"/>
      <c r="I68" s="52"/>
      <c r="J68" s="52"/>
      <c r="K68" s="52"/>
      <c r="L68" s="115"/>
      <c r="S68" s="36"/>
      <c r="T68" s="36"/>
      <c r="U68" s="36"/>
      <c r="V68" s="36"/>
      <c r="W68" s="36"/>
      <c r="X68" s="36"/>
      <c r="Y68" s="36"/>
      <c r="Z68" s="36"/>
      <c r="AA68" s="36"/>
      <c r="AB68" s="36"/>
      <c r="AC68" s="36"/>
      <c r="AD68" s="36"/>
      <c r="AE68" s="36"/>
    </row>
    <row r="69" spans="1:31" s="2" customFormat="1" ht="24.95" customHeight="1">
      <c r="A69" s="36"/>
      <c r="B69" s="37"/>
      <c r="C69" s="25" t="s">
        <v>154</v>
      </c>
      <c r="D69" s="38"/>
      <c r="E69" s="38"/>
      <c r="F69" s="38"/>
      <c r="G69" s="38"/>
      <c r="H69" s="38"/>
      <c r="I69" s="38"/>
      <c r="J69" s="38"/>
      <c r="K69" s="38"/>
      <c r="L69" s="115"/>
      <c r="S69" s="36"/>
      <c r="T69" s="36"/>
      <c r="U69" s="36"/>
      <c r="V69" s="36"/>
      <c r="W69" s="36"/>
      <c r="X69" s="36"/>
      <c r="Y69" s="36"/>
      <c r="Z69" s="36"/>
      <c r="AA69" s="36"/>
      <c r="AB69" s="36"/>
      <c r="AC69" s="36"/>
      <c r="AD69" s="36"/>
      <c r="AE69" s="36"/>
    </row>
    <row r="70" spans="1:31" s="2" customFormat="1" ht="6.95" customHeight="1">
      <c r="A70" s="36"/>
      <c r="B70" s="37"/>
      <c r="C70" s="38"/>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12" customHeight="1">
      <c r="A71" s="36"/>
      <c r="B71" s="37"/>
      <c r="C71" s="31" t="s">
        <v>16</v>
      </c>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16.5" customHeight="1">
      <c r="A72" s="36"/>
      <c r="B72" s="37"/>
      <c r="C72" s="38"/>
      <c r="D72" s="38"/>
      <c r="E72" s="412" t="str">
        <f>E7</f>
        <v>Výstavba bytů U Náhonu – Šenov u Nového Jičína</v>
      </c>
      <c r="F72" s="413"/>
      <c r="G72" s="413"/>
      <c r="H72" s="413"/>
      <c r="I72" s="38"/>
      <c r="J72" s="38"/>
      <c r="K72" s="38"/>
      <c r="L72" s="115"/>
      <c r="S72" s="36"/>
      <c r="T72" s="36"/>
      <c r="U72" s="36"/>
      <c r="V72" s="36"/>
      <c r="W72" s="36"/>
      <c r="X72" s="36"/>
      <c r="Y72" s="36"/>
      <c r="Z72" s="36"/>
      <c r="AA72" s="36"/>
      <c r="AB72" s="36"/>
      <c r="AC72" s="36"/>
      <c r="AD72" s="36"/>
      <c r="AE72" s="36"/>
    </row>
    <row r="73" spans="1:31" s="2" customFormat="1" ht="12" customHeight="1">
      <c r="A73" s="36"/>
      <c r="B73" s="37"/>
      <c r="C73" s="31" t="s">
        <v>145</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6.5" customHeight="1">
      <c r="A74" s="36"/>
      <c r="B74" s="37"/>
      <c r="C74" s="38"/>
      <c r="D74" s="38"/>
      <c r="E74" s="365" t="str">
        <f>E9</f>
        <v>SO 01 - PŘÍPRAVA ÚZEMÍ</v>
      </c>
      <c r="F74" s="414"/>
      <c r="G74" s="414"/>
      <c r="H74" s="414"/>
      <c r="I74" s="38"/>
      <c r="J74" s="38"/>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21</v>
      </c>
      <c r="D76" s="38"/>
      <c r="E76" s="38"/>
      <c r="F76" s="29" t="str">
        <f>F12</f>
        <v>Šenov u Nového Jičína</v>
      </c>
      <c r="G76" s="38"/>
      <c r="H76" s="38"/>
      <c r="I76" s="31" t="s">
        <v>23</v>
      </c>
      <c r="J76" s="61" t="str">
        <f>IF(J12="","",J12)</f>
        <v>10. 11. 2020</v>
      </c>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25.7" customHeight="1">
      <c r="A78" s="36"/>
      <c r="B78" s="37"/>
      <c r="C78" s="31" t="s">
        <v>25</v>
      </c>
      <c r="D78" s="38"/>
      <c r="E78" s="38"/>
      <c r="F78" s="29" t="str">
        <f>E15</f>
        <v>Obec Šenov u Nového Jičína</v>
      </c>
      <c r="G78" s="38"/>
      <c r="H78" s="38"/>
      <c r="I78" s="31" t="s">
        <v>31</v>
      </c>
      <c r="J78" s="34" t="str">
        <f>E21</f>
        <v>Ing. Miroslav Havlásek</v>
      </c>
      <c r="K78" s="38"/>
      <c r="L78" s="115"/>
      <c r="S78" s="36"/>
      <c r="T78" s="36"/>
      <c r="U78" s="36"/>
      <c r="V78" s="36"/>
      <c r="W78" s="36"/>
      <c r="X78" s="36"/>
      <c r="Y78" s="36"/>
      <c r="Z78" s="36"/>
      <c r="AA78" s="36"/>
      <c r="AB78" s="36"/>
      <c r="AC78" s="36"/>
      <c r="AD78" s="36"/>
      <c r="AE78" s="36"/>
    </row>
    <row r="79" spans="1:31" s="2" customFormat="1" ht="15.2" customHeight="1">
      <c r="A79" s="36"/>
      <c r="B79" s="37"/>
      <c r="C79" s="31" t="s">
        <v>29</v>
      </c>
      <c r="D79" s="38"/>
      <c r="E79" s="38"/>
      <c r="F79" s="29" t="str">
        <f>IF(E18="","",E18)</f>
        <v>Vyplň údaj</v>
      </c>
      <c r="G79" s="38"/>
      <c r="H79" s="38"/>
      <c r="I79" s="31" t="s">
        <v>34</v>
      </c>
      <c r="J79" s="34" t="str">
        <f>E24</f>
        <v xml:space="preserve"> </v>
      </c>
      <c r="K79" s="38"/>
      <c r="L79" s="115"/>
      <c r="S79" s="36"/>
      <c r="T79" s="36"/>
      <c r="U79" s="36"/>
      <c r="V79" s="36"/>
      <c r="W79" s="36"/>
      <c r="X79" s="36"/>
      <c r="Y79" s="36"/>
      <c r="Z79" s="36"/>
      <c r="AA79" s="36"/>
      <c r="AB79" s="36"/>
      <c r="AC79" s="36"/>
      <c r="AD79" s="36"/>
      <c r="AE79" s="36"/>
    </row>
    <row r="80" spans="1:31" s="2" customFormat="1" ht="10.3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65" s="11" customFormat="1" ht="29.25" customHeight="1">
      <c r="A81" s="153"/>
      <c r="B81" s="154"/>
      <c r="C81" s="155" t="s">
        <v>155</v>
      </c>
      <c r="D81" s="156" t="s">
        <v>57</v>
      </c>
      <c r="E81" s="156" t="s">
        <v>53</v>
      </c>
      <c r="F81" s="156" t="s">
        <v>54</v>
      </c>
      <c r="G81" s="156" t="s">
        <v>156</v>
      </c>
      <c r="H81" s="156" t="s">
        <v>157</v>
      </c>
      <c r="I81" s="156" t="s">
        <v>158</v>
      </c>
      <c r="J81" s="156" t="s">
        <v>149</v>
      </c>
      <c r="K81" s="157" t="s">
        <v>159</v>
      </c>
      <c r="L81" s="158"/>
      <c r="M81" s="70" t="s">
        <v>19</v>
      </c>
      <c r="N81" s="71" t="s">
        <v>42</v>
      </c>
      <c r="O81" s="71" t="s">
        <v>160</v>
      </c>
      <c r="P81" s="71" t="s">
        <v>161</v>
      </c>
      <c r="Q81" s="71" t="s">
        <v>162</v>
      </c>
      <c r="R81" s="71" t="s">
        <v>163</v>
      </c>
      <c r="S81" s="71" t="s">
        <v>164</v>
      </c>
      <c r="T81" s="72" t="s">
        <v>165</v>
      </c>
      <c r="U81" s="153"/>
      <c r="V81" s="153"/>
      <c r="W81" s="153"/>
      <c r="X81" s="153"/>
      <c r="Y81" s="153"/>
      <c r="Z81" s="153"/>
      <c r="AA81" s="153"/>
      <c r="AB81" s="153"/>
      <c r="AC81" s="153"/>
      <c r="AD81" s="153"/>
      <c r="AE81" s="153"/>
    </row>
    <row r="82" spans="1:65" s="2" customFormat="1" ht="22.9" customHeight="1">
      <c r="A82" s="36"/>
      <c r="B82" s="37"/>
      <c r="C82" s="77" t="s">
        <v>166</v>
      </c>
      <c r="D82" s="38"/>
      <c r="E82" s="38"/>
      <c r="F82" s="38"/>
      <c r="G82" s="38"/>
      <c r="H82" s="38"/>
      <c r="I82" s="38"/>
      <c r="J82" s="159">
        <f>BK82</f>
        <v>0</v>
      </c>
      <c r="K82" s="38"/>
      <c r="L82" s="41"/>
      <c r="M82" s="73"/>
      <c r="N82" s="160"/>
      <c r="O82" s="74"/>
      <c r="P82" s="161">
        <f>P83</f>
        <v>0</v>
      </c>
      <c r="Q82" s="74"/>
      <c r="R82" s="161">
        <f>R83</f>
        <v>0</v>
      </c>
      <c r="S82" s="74"/>
      <c r="T82" s="162">
        <f>T83</f>
        <v>158.4</v>
      </c>
      <c r="U82" s="36"/>
      <c r="V82" s="36"/>
      <c r="W82" s="36"/>
      <c r="X82" s="36"/>
      <c r="Y82" s="36"/>
      <c r="Z82" s="36"/>
      <c r="AA82" s="36"/>
      <c r="AB82" s="36"/>
      <c r="AC82" s="36"/>
      <c r="AD82" s="36"/>
      <c r="AE82" s="36"/>
      <c r="AT82" s="19" t="s">
        <v>71</v>
      </c>
      <c r="AU82" s="19" t="s">
        <v>150</v>
      </c>
      <c r="BK82" s="163">
        <f>BK83</f>
        <v>0</v>
      </c>
    </row>
    <row r="83" spans="1:65" s="12" customFormat="1" ht="25.9" customHeight="1">
      <c r="B83" s="164"/>
      <c r="C83" s="165"/>
      <c r="D83" s="166" t="s">
        <v>71</v>
      </c>
      <c r="E83" s="167" t="s">
        <v>167</v>
      </c>
      <c r="F83" s="167" t="s">
        <v>168</v>
      </c>
      <c r="G83" s="165"/>
      <c r="H83" s="165"/>
      <c r="I83" s="168"/>
      <c r="J83" s="169">
        <f>BK83</f>
        <v>0</v>
      </c>
      <c r="K83" s="165"/>
      <c r="L83" s="170"/>
      <c r="M83" s="171"/>
      <c r="N83" s="172"/>
      <c r="O83" s="172"/>
      <c r="P83" s="173">
        <f>P84+P179</f>
        <v>0</v>
      </c>
      <c r="Q83" s="172"/>
      <c r="R83" s="173">
        <f>R84+R179</f>
        <v>0</v>
      </c>
      <c r="S83" s="172"/>
      <c r="T83" s="174">
        <f>T84+T179</f>
        <v>158.4</v>
      </c>
      <c r="AR83" s="175" t="s">
        <v>80</v>
      </c>
      <c r="AT83" s="176" t="s">
        <v>71</v>
      </c>
      <c r="AU83" s="176" t="s">
        <v>72</v>
      </c>
      <c r="AY83" s="175" t="s">
        <v>169</v>
      </c>
      <c r="BK83" s="177">
        <f>BK84+BK179</f>
        <v>0</v>
      </c>
    </row>
    <row r="84" spans="1:65" s="12" customFormat="1" ht="22.9" customHeight="1">
      <c r="B84" s="164"/>
      <c r="C84" s="165"/>
      <c r="D84" s="166" t="s">
        <v>71</v>
      </c>
      <c r="E84" s="178" t="s">
        <v>80</v>
      </c>
      <c r="F84" s="178" t="s">
        <v>170</v>
      </c>
      <c r="G84" s="165"/>
      <c r="H84" s="165"/>
      <c r="I84" s="168"/>
      <c r="J84" s="179">
        <f>BK84</f>
        <v>0</v>
      </c>
      <c r="K84" s="165"/>
      <c r="L84" s="170"/>
      <c r="M84" s="171"/>
      <c r="N84" s="172"/>
      <c r="O84" s="172"/>
      <c r="P84" s="173">
        <f>SUM(P85:P178)</f>
        <v>0</v>
      </c>
      <c r="Q84" s="172"/>
      <c r="R84" s="173">
        <f>SUM(R85:R178)</f>
        <v>0</v>
      </c>
      <c r="S84" s="172"/>
      <c r="T84" s="174">
        <f>SUM(T85:T178)</f>
        <v>158.4</v>
      </c>
      <c r="AR84" s="175" t="s">
        <v>80</v>
      </c>
      <c r="AT84" s="176" t="s">
        <v>71</v>
      </c>
      <c r="AU84" s="176" t="s">
        <v>80</v>
      </c>
      <c r="AY84" s="175" t="s">
        <v>169</v>
      </c>
      <c r="BK84" s="177">
        <f>SUM(BK85:BK178)</f>
        <v>0</v>
      </c>
    </row>
    <row r="85" spans="1:65" s="2" customFormat="1" ht="37.9" customHeight="1">
      <c r="A85" s="36"/>
      <c r="B85" s="37"/>
      <c r="C85" s="180" t="s">
        <v>80</v>
      </c>
      <c r="D85" s="180" t="s">
        <v>171</v>
      </c>
      <c r="E85" s="181" t="s">
        <v>172</v>
      </c>
      <c r="F85" s="182" t="s">
        <v>173</v>
      </c>
      <c r="G85" s="183" t="s">
        <v>174</v>
      </c>
      <c r="H85" s="184">
        <v>14</v>
      </c>
      <c r="I85" s="185"/>
      <c r="J85" s="186">
        <f>ROUND(I85*H85,2)</f>
        <v>0</v>
      </c>
      <c r="K85" s="182" t="s">
        <v>175</v>
      </c>
      <c r="L85" s="41"/>
      <c r="M85" s="187" t="s">
        <v>19</v>
      </c>
      <c r="N85" s="188" t="s">
        <v>44</v>
      </c>
      <c r="O85" s="66"/>
      <c r="P85" s="189">
        <f>O85*H85</f>
        <v>0</v>
      </c>
      <c r="Q85" s="189">
        <v>0</v>
      </c>
      <c r="R85" s="189">
        <f>Q85*H85</f>
        <v>0</v>
      </c>
      <c r="S85" s="189">
        <v>0</v>
      </c>
      <c r="T85" s="190">
        <f>S85*H85</f>
        <v>0</v>
      </c>
      <c r="U85" s="36"/>
      <c r="V85" s="36"/>
      <c r="W85" s="36"/>
      <c r="X85" s="36"/>
      <c r="Y85" s="36"/>
      <c r="Z85" s="36"/>
      <c r="AA85" s="36"/>
      <c r="AB85" s="36"/>
      <c r="AC85" s="36"/>
      <c r="AD85" s="36"/>
      <c r="AE85" s="36"/>
      <c r="AR85" s="191" t="s">
        <v>176</v>
      </c>
      <c r="AT85" s="191" t="s">
        <v>171</v>
      </c>
      <c r="AU85" s="191" t="s">
        <v>88</v>
      </c>
      <c r="AY85" s="19" t="s">
        <v>169</v>
      </c>
      <c r="BE85" s="192">
        <f>IF(N85="základní",J85,0)</f>
        <v>0</v>
      </c>
      <c r="BF85" s="192">
        <f>IF(N85="snížená",J85,0)</f>
        <v>0</v>
      </c>
      <c r="BG85" s="192">
        <f>IF(N85="zákl. přenesená",J85,0)</f>
        <v>0</v>
      </c>
      <c r="BH85" s="192">
        <f>IF(N85="sníž. přenesená",J85,0)</f>
        <v>0</v>
      </c>
      <c r="BI85" s="192">
        <f>IF(N85="nulová",J85,0)</f>
        <v>0</v>
      </c>
      <c r="BJ85" s="19" t="s">
        <v>88</v>
      </c>
      <c r="BK85" s="192">
        <f>ROUND(I85*H85,2)</f>
        <v>0</v>
      </c>
      <c r="BL85" s="19" t="s">
        <v>176</v>
      </c>
      <c r="BM85" s="191" t="s">
        <v>177</v>
      </c>
    </row>
    <row r="86" spans="1:65" s="2" customFormat="1" ht="39">
      <c r="A86" s="36"/>
      <c r="B86" s="37"/>
      <c r="C86" s="38"/>
      <c r="D86" s="193" t="s">
        <v>178</v>
      </c>
      <c r="E86" s="38"/>
      <c r="F86" s="194" t="s">
        <v>179</v>
      </c>
      <c r="G86" s="38"/>
      <c r="H86" s="38"/>
      <c r="I86" s="195"/>
      <c r="J86" s="38"/>
      <c r="K86" s="38"/>
      <c r="L86" s="41"/>
      <c r="M86" s="196"/>
      <c r="N86" s="197"/>
      <c r="O86" s="66"/>
      <c r="P86" s="66"/>
      <c r="Q86" s="66"/>
      <c r="R86" s="66"/>
      <c r="S86" s="66"/>
      <c r="T86" s="67"/>
      <c r="U86" s="36"/>
      <c r="V86" s="36"/>
      <c r="W86" s="36"/>
      <c r="X86" s="36"/>
      <c r="Y86" s="36"/>
      <c r="Z86" s="36"/>
      <c r="AA86" s="36"/>
      <c r="AB86" s="36"/>
      <c r="AC86" s="36"/>
      <c r="AD86" s="36"/>
      <c r="AE86" s="36"/>
      <c r="AT86" s="19" t="s">
        <v>178</v>
      </c>
      <c r="AU86" s="19" t="s">
        <v>88</v>
      </c>
    </row>
    <row r="87" spans="1:65" s="2" customFormat="1" ht="37.9" customHeight="1">
      <c r="A87" s="36"/>
      <c r="B87" s="37"/>
      <c r="C87" s="180" t="s">
        <v>88</v>
      </c>
      <c r="D87" s="180" t="s">
        <v>171</v>
      </c>
      <c r="E87" s="181" t="s">
        <v>180</v>
      </c>
      <c r="F87" s="182" t="s">
        <v>181</v>
      </c>
      <c r="G87" s="183" t="s">
        <v>174</v>
      </c>
      <c r="H87" s="184">
        <v>9</v>
      </c>
      <c r="I87" s="185"/>
      <c r="J87" s="186">
        <f>ROUND(I87*H87,2)</f>
        <v>0</v>
      </c>
      <c r="K87" s="182" t="s">
        <v>175</v>
      </c>
      <c r="L87" s="41"/>
      <c r="M87" s="187" t="s">
        <v>19</v>
      </c>
      <c r="N87" s="188" t="s">
        <v>44</v>
      </c>
      <c r="O87" s="66"/>
      <c r="P87" s="189">
        <f>O87*H87</f>
        <v>0</v>
      </c>
      <c r="Q87" s="189">
        <v>0</v>
      </c>
      <c r="R87" s="189">
        <f>Q87*H87</f>
        <v>0</v>
      </c>
      <c r="S87" s="189">
        <v>0</v>
      </c>
      <c r="T87" s="190">
        <f>S87*H87</f>
        <v>0</v>
      </c>
      <c r="U87" s="36"/>
      <c r="V87" s="36"/>
      <c r="W87" s="36"/>
      <c r="X87" s="36"/>
      <c r="Y87" s="36"/>
      <c r="Z87" s="36"/>
      <c r="AA87" s="36"/>
      <c r="AB87" s="36"/>
      <c r="AC87" s="36"/>
      <c r="AD87" s="36"/>
      <c r="AE87" s="36"/>
      <c r="AR87" s="191" t="s">
        <v>176</v>
      </c>
      <c r="AT87" s="191" t="s">
        <v>171</v>
      </c>
      <c r="AU87" s="191" t="s">
        <v>88</v>
      </c>
      <c r="AY87" s="19" t="s">
        <v>169</v>
      </c>
      <c r="BE87" s="192">
        <f>IF(N87="základní",J87,0)</f>
        <v>0</v>
      </c>
      <c r="BF87" s="192">
        <f>IF(N87="snížená",J87,0)</f>
        <v>0</v>
      </c>
      <c r="BG87" s="192">
        <f>IF(N87="zákl. přenesená",J87,0)</f>
        <v>0</v>
      </c>
      <c r="BH87" s="192">
        <f>IF(N87="sníž. přenesená",J87,0)</f>
        <v>0</v>
      </c>
      <c r="BI87" s="192">
        <f>IF(N87="nulová",J87,0)</f>
        <v>0</v>
      </c>
      <c r="BJ87" s="19" t="s">
        <v>88</v>
      </c>
      <c r="BK87" s="192">
        <f>ROUND(I87*H87,2)</f>
        <v>0</v>
      </c>
      <c r="BL87" s="19" t="s">
        <v>176</v>
      </c>
      <c r="BM87" s="191" t="s">
        <v>182</v>
      </c>
    </row>
    <row r="88" spans="1:65" s="2" customFormat="1" ht="39">
      <c r="A88" s="36"/>
      <c r="B88" s="37"/>
      <c r="C88" s="38"/>
      <c r="D88" s="193" t="s">
        <v>178</v>
      </c>
      <c r="E88" s="38"/>
      <c r="F88" s="194" t="s">
        <v>179</v>
      </c>
      <c r="G88" s="38"/>
      <c r="H88" s="38"/>
      <c r="I88" s="195"/>
      <c r="J88" s="38"/>
      <c r="K88" s="38"/>
      <c r="L88" s="41"/>
      <c r="M88" s="196"/>
      <c r="N88" s="197"/>
      <c r="O88" s="66"/>
      <c r="P88" s="66"/>
      <c r="Q88" s="66"/>
      <c r="R88" s="66"/>
      <c r="S88" s="66"/>
      <c r="T88" s="67"/>
      <c r="U88" s="36"/>
      <c r="V88" s="36"/>
      <c r="W88" s="36"/>
      <c r="X88" s="36"/>
      <c r="Y88" s="36"/>
      <c r="Z88" s="36"/>
      <c r="AA88" s="36"/>
      <c r="AB88" s="36"/>
      <c r="AC88" s="36"/>
      <c r="AD88" s="36"/>
      <c r="AE88" s="36"/>
      <c r="AT88" s="19" t="s">
        <v>178</v>
      </c>
      <c r="AU88" s="19" t="s">
        <v>88</v>
      </c>
    </row>
    <row r="89" spans="1:65" s="2" customFormat="1" ht="49.15" customHeight="1">
      <c r="A89" s="36"/>
      <c r="B89" s="37"/>
      <c r="C89" s="180" t="s">
        <v>107</v>
      </c>
      <c r="D89" s="180" t="s">
        <v>171</v>
      </c>
      <c r="E89" s="181" t="s">
        <v>183</v>
      </c>
      <c r="F89" s="182" t="s">
        <v>184</v>
      </c>
      <c r="G89" s="183" t="s">
        <v>185</v>
      </c>
      <c r="H89" s="184">
        <v>45</v>
      </c>
      <c r="I89" s="185"/>
      <c r="J89" s="186">
        <f>ROUND(I89*H89,2)</f>
        <v>0</v>
      </c>
      <c r="K89" s="182" t="s">
        <v>175</v>
      </c>
      <c r="L89" s="41"/>
      <c r="M89" s="187" t="s">
        <v>19</v>
      </c>
      <c r="N89" s="188" t="s">
        <v>44</v>
      </c>
      <c r="O89" s="66"/>
      <c r="P89" s="189">
        <f>O89*H89</f>
        <v>0</v>
      </c>
      <c r="Q89" s="189">
        <v>0</v>
      </c>
      <c r="R89" s="189">
        <f>Q89*H89</f>
        <v>0</v>
      </c>
      <c r="S89" s="189">
        <v>0</v>
      </c>
      <c r="T89" s="190">
        <f>S89*H89</f>
        <v>0</v>
      </c>
      <c r="U89" s="36"/>
      <c r="V89" s="36"/>
      <c r="W89" s="36"/>
      <c r="X89" s="36"/>
      <c r="Y89" s="36"/>
      <c r="Z89" s="36"/>
      <c r="AA89" s="36"/>
      <c r="AB89" s="36"/>
      <c r="AC89" s="36"/>
      <c r="AD89" s="36"/>
      <c r="AE89" s="36"/>
      <c r="AR89" s="191" t="s">
        <v>176</v>
      </c>
      <c r="AT89" s="191" t="s">
        <v>171</v>
      </c>
      <c r="AU89" s="191" t="s">
        <v>88</v>
      </c>
      <c r="AY89" s="19" t="s">
        <v>169</v>
      </c>
      <c r="BE89" s="192">
        <f>IF(N89="základní",J89,0)</f>
        <v>0</v>
      </c>
      <c r="BF89" s="192">
        <f>IF(N89="snížená",J89,0)</f>
        <v>0</v>
      </c>
      <c r="BG89" s="192">
        <f>IF(N89="zákl. přenesená",J89,0)</f>
        <v>0</v>
      </c>
      <c r="BH89" s="192">
        <f>IF(N89="sníž. přenesená",J89,0)</f>
        <v>0</v>
      </c>
      <c r="BI89" s="192">
        <f>IF(N89="nulová",J89,0)</f>
        <v>0</v>
      </c>
      <c r="BJ89" s="19" t="s">
        <v>88</v>
      </c>
      <c r="BK89" s="192">
        <f>ROUND(I89*H89,2)</f>
        <v>0</v>
      </c>
      <c r="BL89" s="19" t="s">
        <v>176</v>
      </c>
      <c r="BM89" s="191" t="s">
        <v>186</v>
      </c>
    </row>
    <row r="90" spans="1:65" s="2" customFormat="1" ht="126.75">
      <c r="A90" s="36"/>
      <c r="B90" s="37"/>
      <c r="C90" s="38"/>
      <c r="D90" s="193" t="s">
        <v>178</v>
      </c>
      <c r="E90" s="38"/>
      <c r="F90" s="194" t="s">
        <v>187</v>
      </c>
      <c r="G90" s="38"/>
      <c r="H90" s="38"/>
      <c r="I90" s="195"/>
      <c r="J90" s="38"/>
      <c r="K90" s="38"/>
      <c r="L90" s="41"/>
      <c r="M90" s="196"/>
      <c r="N90" s="197"/>
      <c r="O90" s="66"/>
      <c r="P90" s="66"/>
      <c r="Q90" s="66"/>
      <c r="R90" s="66"/>
      <c r="S90" s="66"/>
      <c r="T90" s="67"/>
      <c r="U90" s="36"/>
      <c r="V90" s="36"/>
      <c r="W90" s="36"/>
      <c r="X90" s="36"/>
      <c r="Y90" s="36"/>
      <c r="Z90" s="36"/>
      <c r="AA90" s="36"/>
      <c r="AB90" s="36"/>
      <c r="AC90" s="36"/>
      <c r="AD90" s="36"/>
      <c r="AE90" s="36"/>
      <c r="AT90" s="19" t="s">
        <v>178</v>
      </c>
      <c r="AU90" s="19" t="s">
        <v>88</v>
      </c>
    </row>
    <row r="91" spans="1:65" s="13" customFormat="1" ht="11.25">
      <c r="B91" s="198"/>
      <c r="C91" s="199"/>
      <c r="D91" s="193" t="s">
        <v>188</v>
      </c>
      <c r="E91" s="200" t="s">
        <v>19</v>
      </c>
      <c r="F91" s="201" t="s">
        <v>189</v>
      </c>
      <c r="G91" s="199"/>
      <c r="H91" s="202">
        <v>30</v>
      </c>
      <c r="I91" s="203"/>
      <c r="J91" s="199"/>
      <c r="K91" s="199"/>
      <c r="L91" s="204"/>
      <c r="M91" s="205"/>
      <c r="N91" s="206"/>
      <c r="O91" s="206"/>
      <c r="P91" s="206"/>
      <c r="Q91" s="206"/>
      <c r="R91" s="206"/>
      <c r="S91" s="206"/>
      <c r="T91" s="207"/>
      <c r="AT91" s="208" t="s">
        <v>188</v>
      </c>
      <c r="AU91" s="208" t="s">
        <v>88</v>
      </c>
      <c r="AV91" s="13" t="s">
        <v>88</v>
      </c>
      <c r="AW91" s="13" t="s">
        <v>33</v>
      </c>
      <c r="AX91" s="13" t="s">
        <v>72</v>
      </c>
      <c r="AY91" s="208" t="s">
        <v>169</v>
      </c>
    </row>
    <row r="92" spans="1:65" s="13" customFormat="1" ht="11.25">
      <c r="B92" s="198"/>
      <c r="C92" s="199"/>
      <c r="D92" s="193" t="s">
        <v>188</v>
      </c>
      <c r="E92" s="200" t="s">
        <v>19</v>
      </c>
      <c r="F92" s="201" t="s">
        <v>190</v>
      </c>
      <c r="G92" s="199"/>
      <c r="H92" s="202">
        <v>15</v>
      </c>
      <c r="I92" s="203"/>
      <c r="J92" s="199"/>
      <c r="K92" s="199"/>
      <c r="L92" s="204"/>
      <c r="M92" s="205"/>
      <c r="N92" s="206"/>
      <c r="O92" s="206"/>
      <c r="P92" s="206"/>
      <c r="Q92" s="206"/>
      <c r="R92" s="206"/>
      <c r="S92" s="206"/>
      <c r="T92" s="207"/>
      <c r="AT92" s="208" t="s">
        <v>188</v>
      </c>
      <c r="AU92" s="208" t="s">
        <v>88</v>
      </c>
      <c r="AV92" s="13" t="s">
        <v>88</v>
      </c>
      <c r="AW92" s="13" t="s">
        <v>33</v>
      </c>
      <c r="AX92" s="13" t="s">
        <v>72</v>
      </c>
      <c r="AY92" s="208" t="s">
        <v>169</v>
      </c>
    </row>
    <row r="93" spans="1:65" s="14" customFormat="1" ht="11.25">
      <c r="B93" s="209"/>
      <c r="C93" s="210"/>
      <c r="D93" s="193" t="s">
        <v>188</v>
      </c>
      <c r="E93" s="211" t="s">
        <v>19</v>
      </c>
      <c r="F93" s="212" t="s">
        <v>191</v>
      </c>
      <c r="G93" s="210"/>
      <c r="H93" s="213">
        <v>45</v>
      </c>
      <c r="I93" s="214"/>
      <c r="J93" s="210"/>
      <c r="K93" s="210"/>
      <c r="L93" s="215"/>
      <c r="M93" s="216"/>
      <c r="N93" s="217"/>
      <c r="O93" s="217"/>
      <c r="P93" s="217"/>
      <c r="Q93" s="217"/>
      <c r="R93" s="217"/>
      <c r="S93" s="217"/>
      <c r="T93" s="218"/>
      <c r="AT93" s="219" t="s">
        <v>188</v>
      </c>
      <c r="AU93" s="219" t="s">
        <v>88</v>
      </c>
      <c r="AV93" s="14" t="s">
        <v>176</v>
      </c>
      <c r="AW93" s="14" t="s">
        <v>33</v>
      </c>
      <c r="AX93" s="14" t="s">
        <v>80</v>
      </c>
      <c r="AY93" s="219" t="s">
        <v>169</v>
      </c>
    </row>
    <row r="94" spans="1:65" s="2" customFormat="1" ht="24.2" customHeight="1">
      <c r="A94" s="36"/>
      <c r="B94" s="37"/>
      <c r="C94" s="180" t="s">
        <v>176</v>
      </c>
      <c r="D94" s="180" t="s">
        <v>171</v>
      </c>
      <c r="E94" s="181" t="s">
        <v>192</v>
      </c>
      <c r="F94" s="182" t="s">
        <v>193</v>
      </c>
      <c r="G94" s="183" t="s">
        <v>174</v>
      </c>
      <c r="H94" s="184">
        <v>10</v>
      </c>
      <c r="I94" s="185"/>
      <c r="J94" s="186">
        <f>ROUND(I94*H94,2)</f>
        <v>0</v>
      </c>
      <c r="K94" s="182" t="s">
        <v>175</v>
      </c>
      <c r="L94" s="41"/>
      <c r="M94" s="187" t="s">
        <v>19</v>
      </c>
      <c r="N94" s="188" t="s">
        <v>44</v>
      </c>
      <c r="O94" s="66"/>
      <c r="P94" s="189">
        <f>O94*H94</f>
        <v>0</v>
      </c>
      <c r="Q94" s="189">
        <v>0</v>
      </c>
      <c r="R94" s="189">
        <f>Q94*H94</f>
        <v>0</v>
      </c>
      <c r="S94" s="189">
        <v>0</v>
      </c>
      <c r="T94" s="190">
        <f>S94*H94</f>
        <v>0</v>
      </c>
      <c r="U94" s="36"/>
      <c r="V94" s="36"/>
      <c r="W94" s="36"/>
      <c r="X94" s="36"/>
      <c r="Y94" s="36"/>
      <c r="Z94" s="36"/>
      <c r="AA94" s="36"/>
      <c r="AB94" s="36"/>
      <c r="AC94" s="36"/>
      <c r="AD94" s="36"/>
      <c r="AE94" s="36"/>
      <c r="AR94" s="191" t="s">
        <v>176</v>
      </c>
      <c r="AT94" s="191" t="s">
        <v>171</v>
      </c>
      <c r="AU94" s="191" t="s">
        <v>88</v>
      </c>
      <c r="AY94" s="19" t="s">
        <v>169</v>
      </c>
      <c r="BE94" s="192">
        <f>IF(N94="základní",J94,0)</f>
        <v>0</v>
      </c>
      <c r="BF94" s="192">
        <f>IF(N94="snížená",J94,0)</f>
        <v>0</v>
      </c>
      <c r="BG94" s="192">
        <f>IF(N94="zákl. přenesená",J94,0)</f>
        <v>0</v>
      </c>
      <c r="BH94" s="192">
        <f>IF(N94="sníž. přenesená",J94,0)</f>
        <v>0</v>
      </c>
      <c r="BI94" s="192">
        <f>IF(N94="nulová",J94,0)</f>
        <v>0</v>
      </c>
      <c r="BJ94" s="19" t="s">
        <v>88</v>
      </c>
      <c r="BK94" s="192">
        <f>ROUND(I94*H94,2)</f>
        <v>0</v>
      </c>
      <c r="BL94" s="19" t="s">
        <v>176</v>
      </c>
      <c r="BM94" s="191" t="s">
        <v>194</v>
      </c>
    </row>
    <row r="95" spans="1:65" s="2" customFormat="1" ht="165.75">
      <c r="A95" s="36"/>
      <c r="B95" s="37"/>
      <c r="C95" s="38"/>
      <c r="D95" s="193" t="s">
        <v>178</v>
      </c>
      <c r="E95" s="38"/>
      <c r="F95" s="194" t="s">
        <v>195</v>
      </c>
      <c r="G95" s="38"/>
      <c r="H95" s="38"/>
      <c r="I95" s="195"/>
      <c r="J95" s="38"/>
      <c r="K95" s="38"/>
      <c r="L95" s="41"/>
      <c r="M95" s="196"/>
      <c r="N95" s="197"/>
      <c r="O95" s="66"/>
      <c r="P95" s="66"/>
      <c r="Q95" s="66"/>
      <c r="R95" s="66"/>
      <c r="S95" s="66"/>
      <c r="T95" s="67"/>
      <c r="U95" s="36"/>
      <c r="V95" s="36"/>
      <c r="W95" s="36"/>
      <c r="X95" s="36"/>
      <c r="Y95" s="36"/>
      <c r="Z95" s="36"/>
      <c r="AA95" s="36"/>
      <c r="AB95" s="36"/>
      <c r="AC95" s="36"/>
      <c r="AD95" s="36"/>
      <c r="AE95" s="36"/>
      <c r="AT95" s="19" t="s">
        <v>178</v>
      </c>
      <c r="AU95" s="19" t="s">
        <v>88</v>
      </c>
    </row>
    <row r="96" spans="1:65" s="2" customFormat="1" ht="24.2" customHeight="1">
      <c r="A96" s="36"/>
      <c r="B96" s="37"/>
      <c r="C96" s="180" t="s">
        <v>196</v>
      </c>
      <c r="D96" s="180" t="s">
        <v>171</v>
      </c>
      <c r="E96" s="181" t="s">
        <v>197</v>
      </c>
      <c r="F96" s="182" t="s">
        <v>198</v>
      </c>
      <c r="G96" s="183" t="s">
        <v>174</v>
      </c>
      <c r="H96" s="184">
        <v>9</v>
      </c>
      <c r="I96" s="185"/>
      <c r="J96" s="186">
        <f>ROUND(I96*H96,2)</f>
        <v>0</v>
      </c>
      <c r="K96" s="182" t="s">
        <v>175</v>
      </c>
      <c r="L96" s="41"/>
      <c r="M96" s="187" t="s">
        <v>19</v>
      </c>
      <c r="N96" s="188" t="s">
        <v>44</v>
      </c>
      <c r="O96" s="66"/>
      <c r="P96" s="189">
        <f>O96*H96</f>
        <v>0</v>
      </c>
      <c r="Q96" s="189">
        <v>0</v>
      </c>
      <c r="R96" s="189">
        <f>Q96*H96</f>
        <v>0</v>
      </c>
      <c r="S96" s="189">
        <v>0</v>
      </c>
      <c r="T96" s="190">
        <f>S96*H96</f>
        <v>0</v>
      </c>
      <c r="U96" s="36"/>
      <c r="V96" s="36"/>
      <c r="W96" s="36"/>
      <c r="X96" s="36"/>
      <c r="Y96" s="36"/>
      <c r="Z96" s="36"/>
      <c r="AA96" s="36"/>
      <c r="AB96" s="36"/>
      <c r="AC96" s="36"/>
      <c r="AD96" s="36"/>
      <c r="AE96" s="36"/>
      <c r="AR96" s="191" t="s">
        <v>176</v>
      </c>
      <c r="AT96" s="191" t="s">
        <v>171</v>
      </c>
      <c r="AU96" s="191" t="s">
        <v>88</v>
      </c>
      <c r="AY96" s="19" t="s">
        <v>169</v>
      </c>
      <c r="BE96" s="192">
        <f>IF(N96="základní",J96,0)</f>
        <v>0</v>
      </c>
      <c r="BF96" s="192">
        <f>IF(N96="snížená",J96,0)</f>
        <v>0</v>
      </c>
      <c r="BG96" s="192">
        <f>IF(N96="zákl. přenesená",J96,0)</f>
        <v>0</v>
      </c>
      <c r="BH96" s="192">
        <f>IF(N96="sníž. přenesená",J96,0)</f>
        <v>0</v>
      </c>
      <c r="BI96" s="192">
        <f>IF(N96="nulová",J96,0)</f>
        <v>0</v>
      </c>
      <c r="BJ96" s="19" t="s">
        <v>88</v>
      </c>
      <c r="BK96" s="192">
        <f>ROUND(I96*H96,2)</f>
        <v>0</v>
      </c>
      <c r="BL96" s="19" t="s">
        <v>176</v>
      </c>
      <c r="BM96" s="191" t="s">
        <v>199</v>
      </c>
    </row>
    <row r="97" spans="1:65" s="2" customFormat="1" ht="165.75">
      <c r="A97" s="36"/>
      <c r="B97" s="37"/>
      <c r="C97" s="38"/>
      <c r="D97" s="193" t="s">
        <v>178</v>
      </c>
      <c r="E97" s="38"/>
      <c r="F97" s="194" t="s">
        <v>195</v>
      </c>
      <c r="G97" s="38"/>
      <c r="H97" s="38"/>
      <c r="I97" s="195"/>
      <c r="J97" s="38"/>
      <c r="K97" s="38"/>
      <c r="L97" s="41"/>
      <c r="M97" s="196"/>
      <c r="N97" s="197"/>
      <c r="O97" s="66"/>
      <c r="P97" s="66"/>
      <c r="Q97" s="66"/>
      <c r="R97" s="66"/>
      <c r="S97" s="66"/>
      <c r="T97" s="67"/>
      <c r="U97" s="36"/>
      <c r="V97" s="36"/>
      <c r="W97" s="36"/>
      <c r="X97" s="36"/>
      <c r="Y97" s="36"/>
      <c r="Z97" s="36"/>
      <c r="AA97" s="36"/>
      <c r="AB97" s="36"/>
      <c r="AC97" s="36"/>
      <c r="AD97" s="36"/>
      <c r="AE97" s="36"/>
      <c r="AT97" s="19" t="s">
        <v>178</v>
      </c>
      <c r="AU97" s="19" t="s">
        <v>88</v>
      </c>
    </row>
    <row r="98" spans="1:65" s="2" customFormat="1" ht="37.9" customHeight="1">
      <c r="A98" s="36"/>
      <c r="B98" s="37"/>
      <c r="C98" s="180" t="s">
        <v>200</v>
      </c>
      <c r="D98" s="180" t="s">
        <v>171</v>
      </c>
      <c r="E98" s="181" t="s">
        <v>201</v>
      </c>
      <c r="F98" s="182" t="s">
        <v>202</v>
      </c>
      <c r="G98" s="183" t="s">
        <v>174</v>
      </c>
      <c r="H98" s="184">
        <v>10</v>
      </c>
      <c r="I98" s="185"/>
      <c r="J98" s="186">
        <f>ROUND(I98*H98,2)</f>
        <v>0</v>
      </c>
      <c r="K98" s="182" t="s">
        <v>175</v>
      </c>
      <c r="L98" s="41"/>
      <c r="M98" s="187" t="s">
        <v>19</v>
      </c>
      <c r="N98" s="188" t="s">
        <v>44</v>
      </c>
      <c r="O98" s="66"/>
      <c r="P98" s="189">
        <f>O98*H98</f>
        <v>0</v>
      </c>
      <c r="Q98" s="189">
        <v>0</v>
      </c>
      <c r="R98" s="189">
        <f>Q98*H98</f>
        <v>0</v>
      </c>
      <c r="S98" s="189">
        <v>0</v>
      </c>
      <c r="T98" s="190">
        <f>S98*H98</f>
        <v>0</v>
      </c>
      <c r="U98" s="36"/>
      <c r="V98" s="36"/>
      <c r="W98" s="36"/>
      <c r="X98" s="36"/>
      <c r="Y98" s="36"/>
      <c r="Z98" s="36"/>
      <c r="AA98" s="36"/>
      <c r="AB98" s="36"/>
      <c r="AC98" s="36"/>
      <c r="AD98" s="36"/>
      <c r="AE98" s="36"/>
      <c r="AR98" s="191" t="s">
        <v>176</v>
      </c>
      <c r="AT98" s="191" t="s">
        <v>171</v>
      </c>
      <c r="AU98" s="191" t="s">
        <v>88</v>
      </c>
      <c r="AY98" s="19" t="s">
        <v>169</v>
      </c>
      <c r="BE98" s="192">
        <f>IF(N98="základní",J98,0)</f>
        <v>0</v>
      </c>
      <c r="BF98" s="192">
        <f>IF(N98="snížená",J98,0)</f>
        <v>0</v>
      </c>
      <c r="BG98" s="192">
        <f>IF(N98="zákl. přenesená",J98,0)</f>
        <v>0</v>
      </c>
      <c r="BH98" s="192">
        <f>IF(N98="sníž. přenesená",J98,0)</f>
        <v>0</v>
      </c>
      <c r="BI98" s="192">
        <f>IF(N98="nulová",J98,0)</f>
        <v>0</v>
      </c>
      <c r="BJ98" s="19" t="s">
        <v>88</v>
      </c>
      <c r="BK98" s="192">
        <f>ROUND(I98*H98,2)</f>
        <v>0</v>
      </c>
      <c r="BL98" s="19" t="s">
        <v>176</v>
      </c>
      <c r="BM98" s="191" t="s">
        <v>203</v>
      </c>
    </row>
    <row r="99" spans="1:65" s="2" customFormat="1" ht="136.5">
      <c r="A99" s="36"/>
      <c r="B99" s="37"/>
      <c r="C99" s="38"/>
      <c r="D99" s="193" t="s">
        <v>178</v>
      </c>
      <c r="E99" s="38"/>
      <c r="F99" s="194" t="s">
        <v>204</v>
      </c>
      <c r="G99" s="38"/>
      <c r="H99" s="38"/>
      <c r="I99" s="195"/>
      <c r="J99" s="38"/>
      <c r="K99" s="38"/>
      <c r="L99" s="41"/>
      <c r="M99" s="196"/>
      <c r="N99" s="197"/>
      <c r="O99" s="66"/>
      <c r="P99" s="66"/>
      <c r="Q99" s="66"/>
      <c r="R99" s="66"/>
      <c r="S99" s="66"/>
      <c r="T99" s="67"/>
      <c r="U99" s="36"/>
      <c r="V99" s="36"/>
      <c r="W99" s="36"/>
      <c r="X99" s="36"/>
      <c r="Y99" s="36"/>
      <c r="Z99" s="36"/>
      <c r="AA99" s="36"/>
      <c r="AB99" s="36"/>
      <c r="AC99" s="36"/>
      <c r="AD99" s="36"/>
      <c r="AE99" s="36"/>
      <c r="AT99" s="19" t="s">
        <v>178</v>
      </c>
      <c r="AU99" s="19" t="s">
        <v>88</v>
      </c>
    </row>
    <row r="100" spans="1:65" s="2" customFormat="1" ht="37.9" customHeight="1">
      <c r="A100" s="36"/>
      <c r="B100" s="37"/>
      <c r="C100" s="180" t="s">
        <v>205</v>
      </c>
      <c r="D100" s="180" t="s">
        <v>171</v>
      </c>
      <c r="E100" s="181" t="s">
        <v>206</v>
      </c>
      <c r="F100" s="182" t="s">
        <v>207</v>
      </c>
      <c r="G100" s="183" t="s">
        <v>174</v>
      </c>
      <c r="H100" s="184">
        <v>9</v>
      </c>
      <c r="I100" s="185"/>
      <c r="J100" s="186">
        <f>ROUND(I100*H100,2)</f>
        <v>0</v>
      </c>
      <c r="K100" s="182" t="s">
        <v>175</v>
      </c>
      <c r="L100" s="41"/>
      <c r="M100" s="187" t="s">
        <v>19</v>
      </c>
      <c r="N100" s="188" t="s">
        <v>44</v>
      </c>
      <c r="O100" s="66"/>
      <c r="P100" s="189">
        <f>O100*H100</f>
        <v>0</v>
      </c>
      <c r="Q100" s="189">
        <v>0</v>
      </c>
      <c r="R100" s="189">
        <f>Q100*H100</f>
        <v>0</v>
      </c>
      <c r="S100" s="189">
        <v>0</v>
      </c>
      <c r="T100" s="190">
        <f>S100*H100</f>
        <v>0</v>
      </c>
      <c r="U100" s="36"/>
      <c r="V100" s="36"/>
      <c r="W100" s="36"/>
      <c r="X100" s="36"/>
      <c r="Y100" s="36"/>
      <c r="Z100" s="36"/>
      <c r="AA100" s="36"/>
      <c r="AB100" s="36"/>
      <c r="AC100" s="36"/>
      <c r="AD100" s="36"/>
      <c r="AE100" s="36"/>
      <c r="AR100" s="191" t="s">
        <v>176</v>
      </c>
      <c r="AT100" s="191" t="s">
        <v>171</v>
      </c>
      <c r="AU100" s="191" t="s">
        <v>88</v>
      </c>
      <c r="AY100" s="19" t="s">
        <v>169</v>
      </c>
      <c r="BE100" s="192">
        <f>IF(N100="základní",J100,0)</f>
        <v>0</v>
      </c>
      <c r="BF100" s="192">
        <f>IF(N100="snížená",J100,0)</f>
        <v>0</v>
      </c>
      <c r="BG100" s="192">
        <f>IF(N100="zákl. přenesená",J100,0)</f>
        <v>0</v>
      </c>
      <c r="BH100" s="192">
        <f>IF(N100="sníž. přenesená",J100,0)</f>
        <v>0</v>
      </c>
      <c r="BI100" s="192">
        <f>IF(N100="nulová",J100,0)</f>
        <v>0</v>
      </c>
      <c r="BJ100" s="19" t="s">
        <v>88</v>
      </c>
      <c r="BK100" s="192">
        <f>ROUND(I100*H100,2)</f>
        <v>0</v>
      </c>
      <c r="BL100" s="19" t="s">
        <v>176</v>
      </c>
      <c r="BM100" s="191" t="s">
        <v>208</v>
      </c>
    </row>
    <row r="101" spans="1:65" s="2" customFormat="1" ht="136.5">
      <c r="A101" s="36"/>
      <c r="B101" s="37"/>
      <c r="C101" s="38"/>
      <c r="D101" s="193" t="s">
        <v>178</v>
      </c>
      <c r="E101" s="38"/>
      <c r="F101" s="194" t="s">
        <v>204</v>
      </c>
      <c r="G101" s="38"/>
      <c r="H101" s="38"/>
      <c r="I101" s="195"/>
      <c r="J101" s="38"/>
      <c r="K101" s="38"/>
      <c r="L101" s="41"/>
      <c r="M101" s="196"/>
      <c r="N101" s="197"/>
      <c r="O101" s="66"/>
      <c r="P101" s="66"/>
      <c r="Q101" s="66"/>
      <c r="R101" s="66"/>
      <c r="S101" s="66"/>
      <c r="T101" s="67"/>
      <c r="U101" s="36"/>
      <c r="V101" s="36"/>
      <c r="W101" s="36"/>
      <c r="X101" s="36"/>
      <c r="Y101" s="36"/>
      <c r="Z101" s="36"/>
      <c r="AA101" s="36"/>
      <c r="AB101" s="36"/>
      <c r="AC101" s="36"/>
      <c r="AD101" s="36"/>
      <c r="AE101" s="36"/>
      <c r="AT101" s="19" t="s">
        <v>178</v>
      </c>
      <c r="AU101" s="19" t="s">
        <v>88</v>
      </c>
    </row>
    <row r="102" spans="1:65" s="2" customFormat="1" ht="62.65" customHeight="1">
      <c r="A102" s="36"/>
      <c r="B102" s="37"/>
      <c r="C102" s="180" t="s">
        <v>209</v>
      </c>
      <c r="D102" s="180" t="s">
        <v>171</v>
      </c>
      <c r="E102" s="181" t="s">
        <v>210</v>
      </c>
      <c r="F102" s="182" t="s">
        <v>211</v>
      </c>
      <c r="G102" s="183" t="s">
        <v>185</v>
      </c>
      <c r="H102" s="184">
        <v>80</v>
      </c>
      <c r="I102" s="185"/>
      <c r="J102" s="186">
        <f>ROUND(I102*H102,2)</f>
        <v>0</v>
      </c>
      <c r="K102" s="182" t="s">
        <v>175</v>
      </c>
      <c r="L102" s="41"/>
      <c r="M102" s="187" t="s">
        <v>19</v>
      </c>
      <c r="N102" s="188" t="s">
        <v>44</v>
      </c>
      <c r="O102" s="66"/>
      <c r="P102" s="189">
        <f>O102*H102</f>
        <v>0</v>
      </c>
      <c r="Q102" s="189">
        <v>0</v>
      </c>
      <c r="R102" s="189">
        <f>Q102*H102</f>
        <v>0</v>
      </c>
      <c r="S102" s="189">
        <v>0.44</v>
      </c>
      <c r="T102" s="190">
        <f>S102*H102</f>
        <v>35.200000000000003</v>
      </c>
      <c r="U102" s="36"/>
      <c r="V102" s="36"/>
      <c r="W102" s="36"/>
      <c r="X102" s="36"/>
      <c r="Y102" s="36"/>
      <c r="Z102" s="36"/>
      <c r="AA102" s="36"/>
      <c r="AB102" s="36"/>
      <c r="AC102" s="36"/>
      <c r="AD102" s="36"/>
      <c r="AE102" s="36"/>
      <c r="AR102" s="191" t="s">
        <v>176</v>
      </c>
      <c r="AT102" s="191" t="s">
        <v>171</v>
      </c>
      <c r="AU102" s="191" t="s">
        <v>88</v>
      </c>
      <c r="AY102" s="19" t="s">
        <v>169</v>
      </c>
      <c r="BE102" s="192">
        <f>IF(N102="základní",J102,0)</f>
        <v>0</v>
      </c>
      <c r="BF102" s="192">
        <f>IF(N102="snížená",J102,0)</f>
        <v>0</v>
      </c>
      <c r="BG102" s="192">
        <f>IF(N102="zákl. přenesená",J102,0)</f>
        <v>0</v>
      </c>
      <c r="BH102" s="192">
        <f>IF(N102="sníž. přenesená",J102,0)</f>
        <v>0</v>
      </c>
      <c r="BI102" s="192">
        <f>IF(N102="nulová",J102,0)</f>
        <v>0</v>
      </c>
      <c r="BJ102" s="19" t="s">
        <v>88</v>
      </c>
      <c r="BK102" s="192">
        <f>ROUND(I102*H102,2)</f>
        <v>0</v>
      </c>
      <c r="BL102" s="19" t="s">
        <v>176</v>
      </c>
      <c r="BM102" s="191" t="s">
        <v>212</v>
      </c>
    </row>
    <row r="103" spans="1:65" s="2" customFormat="1" ht="302.25">
      <c r="A103" s="36"/>
      <c r="B103" s="37"/>
      <c r="C103" s="38"/>
      <c r="D103" s="193" t="s">
        <v>178</v>
      </c>
      <c r="E103" s="38"/>
      <c r="F103" s="194" t="s">
        <v>213</v>
      </c>
      <c r="G103" s="38"/>
      <c r="H103" s="38"/>
      <c r="I103" s="195"/>
      <c r="J103" s="38"/>
      <c r="K103" s="38"/>
      <c r="L103" s="41"/>
      <c r="M103" s="196"/>
      <c r="N103" s="197"/>
      <c r="O103" s="66"/>
      <c r="P103" s="66"/>
      <c r="Q103" s="66"/>
      <c r="R103" s="66"/>
      <c r="S103" s="66"/>
      <c r="T103" s="67"/>
      <c r="U103" s="36"/>
      <c r="V103" s="36"/>
      <c r="W103" s="36"/>
      <c r="X103" s="36"/>
      <c r="Y103" s="36"/>
      <c r="Z103" s="36"/>
      <c r="AA103" s="36"/>
      <c r="AB103" s="36"/>
      <c r="AC103" s="36"/>
      <c r="AD103" s="36"/>
      <c r="AE103" s="36"/>
      <c r="AT103" s="19" t="s">
        <v>178</v>
      </c>
      <c r="AU103" s="19" t="s">
        <v>88</v>
      </c>
    </row>
    <row r="104" spans="1:65" s="2" customFormat="1" ht="62.65" customHeight="1">
      <c r="A104" s="36"/>
      <c r="B104" s="37"/>
      <c r="C104" s="180" t="s">
        <v>214</v>
      </c>
      <c r="D104" s="180" t="s">
        <v>171</v>
      </c>
      <c r="E104" s="181" t="s">
        <v>215</v>
      </c>
      <c r="F104" s="182" t="s">
        <v>216</v>
      </c>
      <c r="G104" s="183" t="s">
        <v>185</v>
      </c>
      <c r="H104" s="184">
        <v>80</v>
      </c>
      <c r="I104" s="185"/>
      <c r="J104" s="186">
        <f>ROUND(I104*H104,2)</f>
        <v>0</v>
      </c>
      <c r="K104" s="182" t="s">
        <v>175</v>
      </c>
      <c r="L104" s="41"/>
      <c r="M104" s="187" t="s">
        <v>19</v>
      </c>
      <c r="N104" s="188" t="s">
        <v>44</v>
      </c>
      <c r="O104" s="66"/>
      <c r="P104" s="189">
        <f>O104*H104</f>
        <v>0</v>
      </c>
      <c r="Q104" s="189">
        <v>0</v>
      </c>
      <c r="R104" s="189">
        <f>Q104*H104</f>
        <v>0</v>
      </c>
      <c r="S104" s="189">
        <v>0.22</v>
      </c>
      <c r="T104" s="190">
        <f>S104*H104</f>
        <v>17.600000000000001</v>
      </c>
      <c r="U104" s="36"/>
      <c r="V104" s="36"/>
      <c r="W104" s="36"/>
      <c r="X104" s="36"/>
      <c r="Y104" s="36"/>
      <c r="Z104" s="36"/>
      <c r="AA104" s="36"/>
      <c r="AB104" s="36"/>
      <c r="AC104" s="36"/>
      <c r="AD104" s="36"/>
      <c r="AE104" s="36"/>
      <c r="AR104" s="191" t="s">
        <v>176</v>
      </c>
      <c r="AT104" s="191" t="s">
        <v>171</v>
      </c>
      <c r="AU104" s="191" t="s">
        <v>88</v>
      </c>
      <c r="AY104" s="19" t="s">
        <v>169</v>
      </c>
      <c r="BE104" s="192">
        <f>IF(N104="základní",J104,0)</f>
        <v>0</v>
      </c>
      <c r="BF104" s="192">
        <f>IF(N104="snížená",J104,0)</f>
        <v>0</v>
      </c>
      <c r="BG104" s="192">
        <f>IF(N104="zákl. přenesená",J104,0)</f>
        <v>0</v>
      </c>
      <c r="BH104" s="192">
        <f>IF(N104="sníž. přenesená",J104,0)</f>
        <v>0</v>
      </c>
      <c r="BI104" s="192">
        <f>IF(N104="nulová",J104,0)</f>
        <v>0</v>
      </c>
      <c r="BJ104" s="19" t="s">
        <v>88</v>
      </c>
      <c r="BK104" s="192">
        <f>ROUND(I104*H104,2)</f>
        <v>0</v>
      </c>
      <c r="BL104" s="19" t="s">
        <v>176</v>
      </c>
      <c r="BM104" s="191" t="s">
        <v>217</v>
      </c>
    </row>
    <row r="105" spans="1:65" s="2" customFormat="1" ht="302.25">
      <c r="A105" s="36"/>
      <c r="B105" s="37"/>
      <c r="C105" s="38"/>
      <c r="D105" s="193" t="s">
        <v>178</v>
      </c>
      <c r="E105" s="38"/>
      <c r="F105" s="194" t="s">
        <v>213</v>
      </c>
      <c r="G105" s="38"/>
      <c r="H105" s="38"/>
      <c r="I105" s="195"/>
      <c r="J105" s="38"/>
      <c r="K105" s="38"/>
      <c r="L105" s="41"/>
      <c r="M105" s="196"/>
      <c r="N105" s="197"/>
      <c r="O105" s="66"/>
      <c r="P105" s="66"/>
      <c r="Q105" s="66"/>
      <c r="R105" s="66"/>
      <c r="S105" s="66"/>
      <c r="T105" s="67"/>
      <c r="U105" s="36"/>
      <c r="V105" s="36"/>
      <c r="W105" s="36"/>
      <c r="X105" s="36"/>
      <c r="Y105" s="36"/>
      <c r="Z105" s="36"/>
      <c r="AA105" s="36"/>
      <c r="AB105" s="36"/>
      <c r="AC105" s="36"/>
      <c r="AD105" s="36"/>
      <c r="AE105" s="36"/>
      <c r="AT105" s="19" t="s">
        <v>178</v>
      </c>
      <c r="AU105" s="19" t="s">
        <v>88</v>
      </c>
    </row>
    <row r="106" spans="1:65" s="2" customFormat="1" ht="62.65" customHeight="1">
      <c r="A106" s="36"/>
      <c r="B106" s="37"/>
      <c r="C106" s="180" t="s">
        <v>218</v>
      </c>
      <c r="D106" s="180" t="s">
        <v>171</v>
      </c>
      <c r="E106" s="181" t="s">
        <v>219</v>
      </c>
      <c r="F106" s="182" t="s">
        <v>220</v>
      </c>
      <c r="G106" s="183" t="s">
        <v>185</v>
      </c>
      <c r="H106" s="184">
        <v>240</v>
      </c>
      <c r="I106" s="185"/>
      <c r="J106" s="186">
        <f>ROUND(I106*H106,2)</f>
        <v>0</v>
      </c>
      <c r="K106" s="182" t="s">
        <v>175</v>
      </c>
      <c r="L106" s="41"/>
      <c r="M106" s="187" t="s">
        <v>19</v>
      </c>
      <c r="N106" s="188" t="s">
        <v>44</v>
      </c>
      <c r="O106" s="66"/>
      <c r="P106" s="189">
        <f>O106*H106</f>
        <v>0</v>
      </c>
      <c r="Q106" s="189">
        <v>0</v>
      </c>
      <c r="R106" s="189">
        <f>Q106*H106</f>
        <v>0</v>
      </c>
      <c r="S106" s="189">
        <v>0.44</v>
      </c>
      <c r="T106" s="190">
        <f>S106*H106</f>
        <v>105.6</v>
      </c>
      <c r="U106" s="36"/>
      <c r="V106" s="36"/>
      <c r="W106" s="36"/>
      <c r="X106" s="36"/>
      <c r="Y106" s="36"/>
      <c r="Z106" s="36"/>
      <c r="AA106" s="36"/>
      <c r="AB106" s="36"/>
      <c r="AC106" s="36"/>
      <c r="AD106" s="36"/>
      <c r="AE106" s="36"/>
      <c r="AR106" s="191" t="s">
        <v>176</v>
      </c>
      <c r="AT106" s="191" t="s">
        <v>171</v>
      </c>
      <c r="AU106" s="191" t="s">
        <v>88</v>
      </c>
      <c r="AY106" s="19" t="s">
        <v>169</v>
      </c>
      <c r="BE106" s="192">
        <f>IF(N106="základní",J106,0)</f>
        <v>0</v>
      </c>
      <c r="BF106" s="192">
        <f>IF(N106="snížená",J106,0)</f>
        <v>0</v>
      </c>
      <c r="BG106" s="192">
        <f>IF(N106="zákl. přenesená",J106,0)</f>
        <v>0</v>
      </c>
      <c r="BH106" s="192">
        <f>IF(N106="sníž. přenesená",J106,0)</f>
        <v>0</v>
      </c>
      <c r="BI106" s="192">
        <f>IF(N106="nulová",J106,0)</f>
        <v>0</v>
      </c>
      <c r="BJ106" s="19" t="s">
        <v>88</v>
      </c>
      <c r="BK106" s="192">
        <f>ROUND(I106*H106,2)</f>
        <v>0</v>
      </c>
      <c r="BL106" s="19" t="s">
        <v>176</v>
      </c>
      <c r="BM106" s="191" t="s">
        <v>221</v>
      </c>
    </row>
    <row r="107" spans="1:65" s="2" customFormat="1" ht="302.25">
      <c r="A107" s="36"/>
      <c r="B107" s="37"/>
      <c r="C107" s="38"/>
      <c r="D107" s="193" t="s">
        <v>178</v>
      </c>
      <c r="E107" s="38"/>
      <c r="F107" s="194" t="s">
        <v>213</v>
      </c>
      <c r="G107" s="38"/>
      <c r="H107" s="38"/>
      <c r="I107" s="195"/>
      <c r="J107" s="38"/>
      <c r="K107" s="38"/>
      <c r="L107" s="41"/>
      <c r="M107" s="196"/>
      <c r="N107" s="197"/>
      <c r="O107" s="66"/>
      <c r="P107" s="66"/>
      <c r="Q107" s="66"/>
      <c r="R107" s="66"/>
      <c r="S107" s="66"/>
      <c r="T107" s="67"/>
      <c r="U107" s="36"/>
      <c r="V107" s="36"/>
      <c r="W107" s="36"/>
      <c r="X107" s="36"/>
      <c r="Y107" s="36"/>
      <c r="Z107" s="36"/>
      <c r="AA107" s="36"/>
      <c r="AB107" s="36"/>
      <c r="AC107" s="36"/>
      <c r="AD107" s="36"/>
      <c r="AE107" s="36"/>
      <c r="AT107" s="19" t="s">
        <v>178</v>
      </c>
      <c r="AU107" s="19" t="s">
        <v>88</v>
      </c>
    </row>
    <row r="108" spans="1:65" s="2" customFormat="1" ht="24.2" customHeight="1">
      <c r="A108" s="36"/>
      <c r="B108" s="37"/>
      <c r="C108" s="180" t="s">
        <v>222</v>
      </c>
      <c r="D108" s="180" t="s">
        <v>171</v>
      </c>
      <c r="E108" s="181" t="s">
        <v>223</v>
      </c>
      <c r="F108" s="182" t="s">
        <v>224</v>
      </c>
      <c r="G108" s="183" t="s">
        <v>185</v>
      </c>
      <c r="H108" s="184">
        <v>1430</v>
      </c>
      <c r="I108" s="185"/>
      <c r="J108" s="186">
        <f>ROUND(I108*H108,2)</f>
        <v>0</v>
      </c>
      <c r="K108" s="182" t="s">
        <v>175</v>
      </c>
      <c r="L108" s="41"/>
      <c r="M108" s="187" t="s">
        <v>19</v>
      </c>
      <c r="N108" s="188" t="s">
        <v>44</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176</v>
      </c>
      <c r="AT108" s="191" t="s">
        <v>171</v>
      </c>
      <c r="AU108" s="191" t="s">
        <v>88</v>
      </c>
      <c r="AY108" s="19" t="s">
        <v>169</v>
      </c>
      <c r="BE108" s="192">
        <f>IF(N108="základní",J108,0)</f>
        <v>0</v>
      </c>
      <c r="BF108" s="192">
        <f>IF(N108="snížená",J108,0)</f>
        <v>0</v>
      </c>
      <c r="BG108" s="192">
        <f>IF(N108="zákl. přenesená",J108,0)</f>
        <v>0</v>
      </c>
      <c r="BH108" s="192">
        <f>IF(N108="sníž. přenesená",J108,0)</f>
        <v>0</v>
      </c>
      <c r="BI108" s="192">
        <f>IF(N108="nulová",J108,0)</f>
        <v>0</v>
      </c>
      <c r="BJ108" s="19" t="s">
        <v>88</v>
      </c>
      <c r="BK108" s="192">
        <f>ROUND(I108*H108,2)</f>
        <v>0</v>
      </c>
      <c r="BL108" s="19" t="s">
        <v>176</v>
      </c>
      <c r="BM108" s="191" t="s">
        <v>225</v>
      </c>
    </row>
    <row r="109" spans="1:65" s="2" customFormat="1" ht="87.75">
      <c r="A109" s="36"/>
      <c r="B109" s="37"/>
      <c r="C109" s="38"/>
      <c r="D109" s="193" t="s">
        <v>178</v>
      </c>
      <c r="E109" s="38"/>
      <c r="F109" s="194" t="s">
        <v>226</v>
      </c>
      <c r="G109" s="38"/>
      <c r="H109" s="38"/>
      <c r="I109" s="195"/>
      <c r="J109" s="38"/>
      <c r="K109" s="38"/>
      <c r="L109" s="41"/>
      <c r="M109" s="196"/>
      <c r="N109" s="197"/>
      <c r="O109" s="66"/>
      <c r="P109" s="66"/>
      <c r="Q109" s="66"/>
      <c r="R109" s="66"/>
      <c r="S109" s="66"/>
      <c r="T109" s="67"/>
      <c r="U109" s="36"/>
      <c r="V109" s="36"/>
      <c r="W109" s="36"/>
      <c r="X109" s="36"/>
      <c r="Y109" s="36"/>
      <c r="Z109" s="36"/>
      <c r="AA109" s="36"/>
      <c r="AB109" s="36"/>
      <c r="AC109" s="36"/>
      <c r="AD109" s="36"/>
      <c r="AE109" s="36"/>
      <c r="AT109" s="19" t="s">
        <v>178</v>
      </c>
      <c r="AU109" s="19" t="s">
        <v>88</v>
      </c>
    </row>
    <row r="110" spans="1:65" s="2" customFormat="1" ht="24.2" customHeight="1">
      <c r="A110" s="36"/>
      <c r="B110" s="37"/>
      <c r="C110" s="180" t="s">
        <v>227</v>
      </c>
      <c r="D110" s="180" t="s">
        <v>171</v>
      </c>
      <c r="E110" s="181" t="s">
        <v>228</v>
      </c>
      <c r="F110" s="182" t="s">
        <v>229</v>
      </c>
      <c r="G110" s="183" t="s">
        <v>230</v>
      </c>
      <c r="H110" s="184">
        <v>239</v>
      </c>
      <c r="I110" s="185"/>
      <c r="J110" s="186">
        <f>ROUND(I110*H110,2)</f>
        <v>0</v>
      </c>
      <c r="K110" s="182" t="s">
        <v>175</v>
      </c>
      <c r="L110" s="41"/>
      <c r="M110" s="187" t="s">
        <v>19</v>
      </c>
      <c r="N110" s="188" t="s">
        <v>44</v>
      </c>
      <c r="O110" s="66"/>
      <c r="P110" s="189">
        <f>O110*H110</f>
        <v>0</v>
      </c>
      <c r="Q110" s="189">
        <v>0</v>
      </c>
      <c r="R110" s="189">
        <f>Q110*H110</f>
        <v>0</v>
      </c>
      <c r="S110" s="189">
        <v>0</v>
      </c>
      <c r="T110" s="190">
        <f>S110*H110</f>
        <v>0</v>
      </c>
      <c r="U110" s="36"/>
      <c r="V110" s="36"/>
      <c r="W110" s="36"/>
      <c r="X110" s="36"/>
      <c r="Y110" s="36"/>
      <c r="Z110" s="36"/>
      <c r="AA110" s="36"/>
      <c r="AB110" s="36"/>
      <c r="AC110" s="36"/>
      <c r="AD110" s="36"/>
      <c r="AE110" s="36"/>
      <c r="AR110" s="191" t="s">
        <v>176</v>
      </c>
      <c r="AT110" s="191" t="s">
        <v>171</v>
      </c>
      <c r="AU110" s="191" t="s">
        <v>88</v>
      </c>
      <c r="AY110" s="19" t="s">
        <v>169</v>
      </c>
      <c r="BE110" s="192">
        <f>IF(N110="základní",J110,0)</f>
        <v>0</v>
      </c>
      <c r="BF110" s="192">
        <f>IF(N110="snížená",J110,0)</f>
        <v>0</v>
      </c>
      <c r="BG110" s="192">
        <f>IF(N110="zákl. přenesená",J110,0)</f>
        <v>0</v>
      </c>
      <c r="BH110" s="192">
        <f>IF(N110="sníž. přenesená",J110,0)</f>
        <v>0</v>
      </c>
      <c r="BI110" s="192">
        <f>IF(N110="nulová",J110,0)</f>
        <v>0</v>
      </c>
      <c r="BJ110" s="19" t="s">
        <v>88</v>
      </c>
      <c r="BK110" s="192">
        <f>ROUND(I110*H110,2)</f>
        <v>0</v>
      </c>
      <c r="BL110" s="19" t="s">
        <v>176</v>
      </c>
      <c r="BM110" s="191" t="s">
        <v>231</v>
      </c>
    </row>
    <row r="111" spans="1:65" s="2" customFormat="1" ht="39">
      <c r="A111" s="36"/>
      <c r="B111" s="37"/>
      <c r="C111" s="38"/>
      <c r="D111" s="193" t="s">
        <v>178</v>
      </c>
      <c r="E111" s="38"/>
      <c r="F111" s="194" t="s">
        <v>232</v>
      </c>
      <c r="G111" s="38"/>
      <c r="H111" s="38"/>
      <c r="I111" s="195"/>
      <c r="J111" s="38"/>
      <c r="K111" s="38"/>
      <c r="L111" s="41"/>
      <c r="M111" s="196"/>
      <c r="N111" s="197"/>
      <c r="O111" s="66"/>
      <c r="P111" s="66"/>
      <c r="Q111" s="66"/>
      <c r="R111" s="66"/>
      <c r="S111" s="66"/>
      <c r="T111" s="67"/>
      <c r="U111" s="36"/>
      <c r="V111" s="36"/>
      <c r="W111" s="36"/>
      <c r="X111" s="36"/>
      <c r="Y111" s="36"/>
      <c r="Z111" s="36"/>
      <c r="AA111" s="36"/>
      <c r="AB111" s="36"/>
      <c r="AC111" s="36"/>
      <c r="AD111" s="36"/>
      <c r="AE111" s="36"/>
      <c r="AT111" s="19" t="s">
        <v>178</v>
      </c>
      <c r="AU111" s="19" t="s">
        <v>88</v>
      </c>
    </row>
    <row r="112" spans="1:65" s="13" customFormat="1" ht="11.25">
      <c r="B112" s="198"/>
      <c r="C112" s="199"/>
      <c r="D112" s="193" t="s">
        <v>188</v>
      </c>
      <c r="E112" s="200" t="s">
        <v>19</v>
      </c>
      <c r="F112" s="201" t="s">
        <v>233</v>
      </c>
      <c r="G112" s="199"/>
      <c r="H112" s="202">
        <v>175</v>
      </c>
      <c r="I112" s="203"/>
      <c r="J112" s="199"/>
      <c r="K112" s="199"/>
      <c r="L112" s="204"/>
      <c r="M112" s="205"/>
      <c r="N112" s="206"/>
      <c r="O112" s="206"/>
      <c r="P112" s="206"/>
      <c r="Q112" s="206"/>
      <c r="R112" s="206"/>
      <c r="S112" s="206"/>
      <c r="T112" s="207"/>
      <c r="AT112" s="208" t="s">
        <v>188</v>
      </c>
      <c r="AU112" s="208" t="s">
        <v>88</v>
      </c>
      <c r="AV112" s="13" t="s">
        <v>88</v>
      </c>
      <c r="AW112" s="13" t="s">
        <v>33</v>
      </c>
      <c r="AX112" s="13" t="s">
        <v>72</v>
      </c>
      <c r="AY112" s="208" t="s">
        <v>169</v>
      </c>
    </row>
    <row r="113" spans="1:65" s="13" customFormat="1" ht="11.25">
      <c r="B113" s="198"/>
      <c r="C113" s="199"/>
      <c r="D113" s="193" t="s">
        <v>188</v>
      </c>
      <c r="E113" s="200" t="s">
        <v>19</v>
      </c>
      <c r="F113" s="201" t="s">
        <v>234</v>
      </c>
      <c r="G113" s="199"/>
      <c r="H113" s="202">
        <v>64</v>
      </c>
      <c r="I113" s="203"/>
      <c r="J113" s="199"/>
      <c r="K113" s="199"/>
      <c r="L113" s="204"/>
      <c r="M113" s="205"/>
      <c r="N113" s="206"/>
      <c r="O113" s="206"/>
      <c r="P113" s="206"/>
      <c r="Q113" s="206"/>
      <c r="R113" s="206"/>
      <c r="S113" s="206"/>
      <c r="T113" s="207"/>
      <c r="AT113" s="208" t="s">
        <v>188</v>
      </c>
      <c r="AU113" s="208" t="s">
        <v>88</v>
      </c>
      <c r="AV113" s="13" t="s">
        <v>88</v>
      </c>
      <c r="AW113" s="13" t="s">
        <v>33</v>
      </c>
      <c r="AX113" s="13" t="s">
        <v>72</v>
      </c>
      <c r="AY113" s="208" t="s">
        <v>169</v>
      </c>
    </row>
    <row r="114" spans="1:65" s="14" customFormat="1" ht="11.25">
      <c r="B114" s="209"/>
      <c r="C114" s="210"/>
      <c r="D114" s="193" t="s">
        <v>188</v>
      </c>
      <c r="E114" s="211" t="s">
        <v>19</v>
      </c>
      <c r="F114" s="212" t="s">
        <v>191</v>
      </c>
      <c r="G114" s="210"/>
      <c r="H114" s="213">
        <v>239</v>
      </c>
      <c r="I114" s="214"/>
      <c r="J114" s="210"/>
      <c r="K114" s="210"/>
      <c r="L114" s="215"/>
      <c r="M114" s="216"/>
      <c r="N114" s="217"/>
      <c r="O114" s="217"/>
      <c r="P114" s="217"/>
      <c r="Q114" s="217"/>
      <c r="R114" s="217"/>
      <c r="S114" s="217"/>
      <c r="T114" s="218"/>
      <c r="AT114" s="219" t="s">
        <v>188</v>
      </c>
      <c r="AU114" s="219" t="s">
        <v>88</v>
      </c>
      <c r="AV114" s="14" t="s">
        <v>176</v>
      </c>
      <c r="AW114" s="14" t="s">
        <v>33</v>
      </c>
      <c r="AX114" s="14" t="s">
        <v>80</v>
      </c>
      <c r="AY114" s="219" t="s">
        <v>169</v>
      </c>
    </row>
    <row r="115" spans="1:65" s="2" customFormat="1" ht="49.15" customHeight="1">
      <c r="A115" s="36"/>
      <c r="B115" s="37"/>
      <c r="C115" s="180" t="s">
        <v>235</v>
      </c>
      <c r="D115" s="180" t="s">
        <v>171</v>
      </c>
      <c r="E115" s="181" t="s">
        <v>236</v>
      </c>
      <c r="F115" s="182" t="s">
        <v>237</v>
      </c>
      <c r="G115" s="183" t="s">
        <v>230</v>
      </c>
      <c r="H115" s="184">
        <v>32</v>
      </c>
      <c r="I115" s="185"/>
      <c r="J115" s="186">
        <f>ROUND(I115*H115,2)</f>
        <v>0</v>
      </c>
      <c r="K115" s="182" t="s">
        <v>175</v>
      </c>
      <c r="L115" s="41"/>
      <c r="M115" s="187" t="s">
        <v>19</v>
      </c>
      <c r="N115" s="188" t="s">
        <v>44</v>
      </c>
      <c r="O115" s="66"/>
      <c r="P115" s="189">
        <f>O115*H115</f>
        <v>0</v>
      </c>
      <c r="Q115" s="189">
        <v>0</v>
      </c>
      <c r="R115" s="189">
        <f>Q115*H115</f>
        <v>0</v>
      </c>
      <c r="S115" s="189">
        <v>0</v>
      </c>
      <c r="T115" s="190">
        <f>S115*H115</f>
        <v>0</v>
      </c>
      <c r="U115" s="36"/>
      <c r="V115" s="36"/>
      <c r="W115" s="36"/>
      <c r="X115" s="36"/>
      <c r="Y115" s="36"/>
      <c r="Z115" s="36"/>
      <c r="AA115" s="36"/>
      <c r="AB115" s="36"/>
      <c r="AC115" s="36"/>
      <c r="AD115" s="36"/>
      <c r="AE115" s="36"/>
      <c r="AR115" s="191" t="s">
        <v>176</v>
      </c>
      <c r="AT115" s="191" t="s">
        <v>171</v>
      </c>
      <c r="AU115" s="191" t="s">
        <v>88</v>
      </c>
      <c r="AY115" s="19" t="s">
        <v>169</v>
      </c>
      <c r="BE115" s="192">
        <f>IF(N115="základní",J115,0)</f>
        <v>0</v>
      </c>
      <c r="BF115" s="192">
        <f>IF(N115="snížená",J115,0)</f>
        <v>0</v>
      </c>
      <c r="BG115" s="192">
        <f>IF(N115="zákl. přenesená",J115,0)</f>
        <v>0</v>
      </c>
      <c r="BH115" s="192">
        <f>IF(N115="sníž. přenesená",J115,0)</f>
        <v>0</v>
      </c>
      <c r="BI115" s="192">
        <f>IF(N115="nulová",J115,0)</f>
        <v>0</v>
      </c>
      <c r="BJ115" s="19" t="s">
        <v>88</v>
      </c>
      <c r="BK115" s="192">
        <f>ROUND(I115*H115,2)</f>
        <v>0</v>
      </c>
      <c r="BL115" s="19" t="s">
        <v>176</v>
      </c>
      <c r="BM115" s="191" t="s">
        <v>238</v>
      </c>
    </row>
    <row r="116" spans="1:65" s="2" customFormat="1" ht="195">
      <c r="A116" s="36"/>
      <c r="B116" s="37"/>
      <c r="C116" s="38"/>
      <c r="D116" s="193" t="s">
        <v>178</v>
      </c>
      <c r="E116" s="38"/>
      <c r="F116" s="194" t="s">
        <v>239</v>
      </c>
      <c r="G116" s="38"/>
      <c r="H116" s="38"/>
      <c r="I116" s="195"/>
      <c r="J116" s="38"/>
      <c r="K116" s="38"/>
      <c r="L116" s="41"/>
      <c r="M116" s="196"/>
      <c r="N116" s="197"/>
      <c r="O116" s="66"/>
      <c r="P116" s="66"/>
      <c r="Q116" s="66"/>
      <c r="R116" s="66"/>
      <c r="S116" s="66"/>
      <c r="T116" s="67"/>
      <c r="U116" s="36"/>
      <c r="V116" s="36"/>
      <c r="W116" s="36"/>
      <c r="X116" s="36"/>
      <c r="Y116" s="36"/>
      <c r="Z116" s="36"/>
      <c r="AA116" s="36"/>
      <c r="AB116" s="36"/>
      <c r="AC116" s="36"/>
      <c r="AD116" s="36"/>
      <c r="AE116" s="36"/>
      <c r="AT116" s="19" t="s">
        <v>178</v>
      </c>
      <c r="AU116" s="19" t="s">
        <v>88</v>
      </c>
    </row>
    <row r="117" spans="1:65" s="13" customFormat="1" ht="11.25">
      <c r="B117" s="198"/>
      <c r="C117" s="199"/>
      <c r="D117" s="193" t="s">
        <v>188</v>
      </c>
      <c r="E117" s="200" t="s">
        <v>19</v>
      </c>
      <c r="F117" s="201" t="s">
        <v>240</v>
      </c>
      <c r="G117" s="199"/>
      <c r="H117" s="202">
        <v>9</v>
      </c>
      <c r="I117" s="203"/>
      <c r="J117" s="199"/>
      <c r="K117" s="199"/>
      <c r="L117" s="204"/>
      <c r="M117" s="205"/>
      <c r="N117" s="206"/>
      <c r="O117" s="206"/>
      <c r="P117" s="206"/>
      <c r="Q117" s="206"/>
      <c r="R117" s="206"/>
      <c r="S117" s="206"/>
      <c r="T117" s="207"/>
      <c r="AT117" s="208" t="s">
        <v>188</v>
      </c>
      <c r="AU117" s="208" t="s">
        <v>88</v>
      </c>
      <c r="AV117" s="13" t="s">
        <v>88</v>
      </c>
      <c r="AW117" s="13" t="s">
        <v>33</v>
      </c>
      <c r="AX117" s="13" t="s">
        <v>72</v>
      </c>
      <c r="AY117" s="208" t="s">
        <v>169</v>
      </c>
    </row>
    <row r="118" spans="1:65" s="13" customFormat="1" ht="11.25">
      <c r="B118" s="198"/>
      <c r="C118" s="199"/>
      <c r="D118" s="193" t="s">
        <v>188</v>
      </c>
      <c r="E118" s="200" t="s">
        <v>19</v>
      </c>
      <c r="F118" s="201" t="s">
        <v>241</v>
      </c>
      <c r="G118" s="199"/>
      <c r="H118" s="202">
        <v>23</v>
      </c>
      <c r="I118" s="203"/>
      <c r="J118" s="199"/>
      <c r="K118" s="199"/>
      <c r="L118" s="204"/>
      <c r="M118" s="205"/>
      <c r="N118" s="206"/>
      <c r="O118" s="206"/>
      <c r="P118" s="206"/>
      <c r="Q118" s="206"/>
      <c r="R118" s="206"/>
      <c r="S118" s="206"/>
      <c r="T118" s="207"/>
      <c r="AT118" s="208" t="s">
        <v>188</v>
      </c>
      <c r="AU118" s="208" t="s">
        <v>88</v>
      </c>
      <c r="AV118" s="13" t="s">
        <v>88</v>
      </c>
      <c r="AW118" s="13" t="s">
        <v>33</v>
      </c>
      <c r="AX118" s="13" t="s">
        <v>72</v>
      </c>
      <c r="AY118" s="208" t="s">
        <v>169</v>
      </c>
    </row>
    <row r="119" spans="1:65" s="14" customFormat="1" ht="11.25">
      <c r="B119" s="209"/>
      <c r="C119" s="210"/>
      <c r="D119" s="193" t="s">
        <v>188</v>
      </c>
      <c r="E119" s="211" t="s">
        <v>19</v>
      </c>
      <c r="F119" s="212" t="s">
        <v>191</v>
      </c>
      <c r="G119" s="210"/>
      <c r="H119" s="213">
        <v>32</v>
      </c>
      <c r="I119" s="214"/>
      <c r="J119" s="210"/>
      <c r="K119" s="210"/>
      <c r="L119" s="215"/>
      <c r="M119" s="216"/>
      <c r="N119" s="217"/>
      <c r="O119" s="217"/>
      <c r="P119" s="217"/>
      <c r="Q119" s="217"/>
      <c r="R119" s="217"/>
      <c r="S119" s="217"/>
      <c r="T119" s="218"/>
      <c r="AT119" s="219" t="s">
        <v>188</v>
      </c>
      <c r="AU119" s="219" t="s">
        <v>88</v>
      </c>
      <c r="AV119" s="14" t="s">
        <v>176</v>
      </c>
      <c r="AW119" s="14" t="s">
        <v>33</v>
      </c>
      <c r="AX119" s="14" t="s">
        <v>80</v>
      </c>
      <c r="AY119" s="219" t="s">
        <v>169</v>
      </c>
    </row>
    <row r="120" spans="1:65" s="2" customFormat="1" ht="49.15" customHeight="1">
      <c r="A120" s="36"/>
      <c r="B120" s="37"/>
      <c r="C120" s="180" t="s">
        <v>242</v>
      </c>
      <c r="D120" s="180" t="s">
        <v>171</v>
      </c>
      <c r="E120" s="181" t="s">
        <v>243</v>
      </c>
      <c r="F120" s="182" t="s">
        <v>244</v>
      </c>
      <c r="G120" s="183" t="s">
        <v>174</v>
      </c>
      <c r="H120" s="184">
        <v>10</v>
      </c>
      <c r="I120" s="185"/>
      <c r="J120" s="186">
        <f>ROUND(I120*H120,2)</f>
        <v>0</v>
      </c>
      <c r="K120" s="182" t="s">
        <v>175</v>
      </c>
      <c r="L120" s="41"/>
      <c r="M120" s="187" t="s">
        <v>19</v>
      </c>
      <c r="N120" s="188" t="s">
        <v>44</v>
      </c>
      <c r="O120" s="66"/>
      <c r="P120" s="189">
        <f>O120*H120</f>
        <v>0</v>
      </c>
      <c r="Q120" s="189">
        <v>0</v>
      </c>
      <c r="R120" s="189">
        <f>Q120*H120</f>
        <v>0</v>
      </c>
      <c r="S120" s="189">
        <v>0</v>
      </c>
      <c r="T120" s="190">
        <f>S120*H120</f>
        <v>0</v>
      </c>
      <c r="U120" s="36"/>
      <c r="V120" s="36"/>
      <c r="W120" s="36"/>
      <c r="X120" s="36"/>
      <c r="Y120" s="36"/>
      <c r="Z120" s="36"/>
      <c r="AA120" s="36"/>
      <c r="AB120" s="36"/>
      <c r="AC120" s="36"/>
      <c r="AD120" s="36"/>
      <c r="AE120" s="36"/>
      <c r="AR120" s="191" t="s">
        <v>176</v>
      </c>
      <c r="AT120" s="191" t="s">
        <v>171</v>
      </c>
      <c r="AU120" s="191" t="s">
        <v>88</v>
      </c>
      <c r="AY120" s="19" t="s">
        <v>169</v>
      </c>
      <c r="BE120" s="192">
        <f>IF(N120="základní",J120,0)</f>
        <v>0</v>
      </c>
      <c r="BF120" s="192">
        <f>IF(N120="snížená",J120,0)</f>
        <v>0</v>
      </c>
      <c r="BG120" s="192">
        <f>IF(N120="zákl. přenesená",J120,0)</f>
        <v>0</v>
      </c>
      <c r="BH120" s="192">
        <f>IF(N120="sníž. přenesená",J120,0)</f>
        <v>0</v>
      </c>
      <c r="BI120" s="192">
        <f>IF(N120="nulová",J120,0)</f>
        <v>0</v>
      </c>
      <c r="BJ120" s="19" t="s">
        <v>88</v>
      </c>
      <c r="BK120" s="192">
        <f>ROUND(I120*H120,2)</f>
        <v>0</v>
      </c>
      <c r="BL120" s="19" t="s">
        <v>176</v>
      </c>
      <c r="BM120" s="191" t="s">
        <v>245</v>
      </c>
    </row>
    <row r="121" spans="1:65" s="2" customFormat="1" ht="39">
      <c r="A121" s="36"/>
      <c r="B121" s="37"/>
      <c r="C121" s="38"/>
      <c r="D121" s="193" t="s">
        <v>178</v>
      </c>
      <c r="E121" s="38"/>
      <c r="F121" s="194" t="s">
        <v>246</v>
      </c>
      <c r="G121" s="38"/>
      <c r="H121" s="38"/>
      <c r="I121" s="195"/>
      <c r="J121" s="38"/>
      <c r="K121" s="38"/>
      <c r="L121" s="41"/>
      <c r="M121" s="196"/>
      <c r="N121" s="197"/>
      <c r="O121" s="66"/>
      <c r="P121" s="66"/>
      <c r="Q121" s="66"/>
      <c r="R121" s="66"/>
      <c r="S121" s="66"/>
      <c r="T121" s="67"/>
      <c r="U121" s="36"/>
      <c r="V121" s="36"/>
      <c r="W121" s="36"/>
      <c r="X121" s="36"/>
      <c r="Y121" s="36"/>
      <c r="Z121" s="36"/>
      <c r="AA121" s="36"/>
      <c r="AB121" s="36"/>
      <c r="AC121" s="36"/>
      <c r="AD121" s="36"/>
      <c r="AE121" s="36"/>
      <c r="AT121" s="19" t="s">
        <v>178</v>
      </c>
      <c r="AU121" s="19" t="s">
        <v>88</v>
      </c>
    </row>
    <row r="122" spans="1:65" s="2" customFormat="1" ht="49.15" customHeight="1">
      <c r="A122" s="36"/>
      <c r="B122" s="37"/>
      <c r="C122" s="180" t="s">
        <v>8</v>
      </c>
      <c r="D122" s="180" t="s">
        <v>171</v>
      </c>
      <c r="E122" s="181" t="s">
        <v>247</v>
      </c>
      <c r="F122" s="182" t="s">
        <v>248</v>
      </c>
      <c r="G122" s="183" t="s">
        <v>174</v>
      </c>
      <c r="H122" s="184">
        <v>9</v>
      </c>
      <c r="I122" s="185"/>
      <c r="J122" s="186">
        <f>ROUND(I122*H122,2)</f>
        <v>0</v>
      </c>
      <c r="K122" s="182" t="s">
        <v>175</v>
      </c>
      <c r="L122" s="41"/>
      <c r="M122" s="187" t="s">
        <v>19</v>
      </c>
      <c r="N122" s="188" t="s">
        <v>44</v>
      </c>
      <c r="O122" s="66"/>
      <c r="P122" s="189">
        <f>O122*H122</f>
        <v>0</v>
      </c>
      <c r="Q122" s="189">
        <v>0</v>
      </c>
      <c r="R122" s="189">
        <f>Q122*H122</f>
        <v>0</v>
      </c>
      <c r="S122" s="189">
        <v>0</v>
      </c>
      <c r="T122" s="190">
        <f>S122*H122</f>
        <v>0</v>
      </c>
      <c r="U122" s="36"/>
      <c r="V122" s="36"/>
      <c r="W122" s="36"/>
      <c r="X122" s="36"/>
      <c r="Y122" s="36"/>
      <c r="Z122" s="36"/>
      <c r="AA122" s="36"/>
      <c r="AB122" s="36"/>
      <c r="AC122" s="36"/>
      <c r="AD122" s="36"/>
      <c r="AE122" s="36"/>
      <c r="AR122" s="191" t="s">
        <v>176</v>
      </c>
      <c r="AT122" s="191" t="s">
        <v>171</v>
      </c>
      <c r="AU122" s="191" t="s">
        <v>88</v>
      </c>
      <c r="AY122" s="19" t="s">
        <v>169</v>
      </c>
      <c r="BE122" s="192">
        <f>IF(N122="základní",J122,0)</f>
        <v>0</v>
      </c>
      <c r="BF122" s="192">
        <f>IF(N122="snížená",J122,0)</f>
        <v>0</v>
      </c>
      <c r="BG122" s="192">
        <f>IF(N122="zákl. přenesená",J122,0)</f>
        <v>0</v>
      </c>
      <c r="BH122" s="192">
        <f>IF(N122="sníž. přenesená",J122,0)</f>
        <v>0</v>
      </c>
      <c r="BI122" s="192">
        <f>IF(N122="nulová",J122,0)</f>
        <v>0</v>
      </c>
      <c r="BJ122" s="19" t="s">
        <v>88</v>
      </c>
      <c r="BK122" s="192">
        <f>ROUND(I122*H122,2)</f>
        <v>0</v>
      </c>
      <c r="BL122" s="19" t="s">
        <v>176</v>
      </c>
      <c r="BM122" s="191" t="s">
        <v>249</v>
      </c>
    </row>
    <row r="123" spans="1:65" s="2" customFormat="1" ht="39">
      <c r="A123" s="36"/>
      <c r="B123" s="37"/>
      <c r="C123" s="38"/>
      <c r="D123" s="193" t="s">
        <v>178</v>
      </c>
      <c r="E123" s="38"/>
      <c r="F123" s="194" t="s">
        <v>246</v>
      </c>
      <c r="G123" s="38"/>
      <c r="H123" s="38"/>
      <c r="I123" s="195"/>
      <c r="J123" s="38"/>
      <c r="K123" s="38"/>
      <c r="L123" s="41"/>
      <c r="M123" s="196"/>
      <c r="N123" s="197"/>
      <c r="O123" s="66"/>
      <c r="P123" s="66"/>
      <c r="Q123" s="66"/>
      <c r="R123" s="66"/>
      <c r="S123" s="66"/>
      <c r="T123" s="67"/>
      <c r="U123" s="36"/>
      <c r="V123" s="36"/>
      <c r="W123" s="36"/>
      <c r="X123" s="36"/>
      <c r="Y123" s="36"/>
      <c r="Z123" s="36"/>
      <c r="AA123" s="36"/>
      <c r="AB123" s="36"/>
      <c r="AC123" s="36"/>
      <c r="AD123" s="36"/>
      <c r="AE123" s="36"/>
      <c r="AT123" s="19" t="s">
        <v>178</v>
      </c>
      <c r="AU123" s="19" t="s">
        <v>88</v>
      </c>
    </row>
    <row r="124" spans="1:65" s="2" customFormat="1" ht="37.9" customHeight="1">
      <c r="A124" s="36"/>
      <c r="B124" s="37"/>
      <c r="C124" s="180" t="s">
        <v>250</v>
      </c>
      <c r="D124" s="180" t="s">
        <v>171</v>
      </c>
      <c r="E124" s="181" t="s">
        <v>251</v>
      </c>
      <c r="F124" s="182" t="s">
        <v>252</v>
      </c>
      <c r="G124" s="183" t="s">
        <v>174</v>
      </c>
      <c r="H124" s="184">
        <v>10</v>
      </c>
      <c r="I124" s="185"/>
      <c r="J124" s="186">
        <f>ROUND(I124*H124,2)</f>
        <v>0</v>
      </c>
      <c r="K124" s="182" t="s">
        <v>175</v>
      </c>
      <c r="L124" s="41"/>
      <c r="M124" s="187" t="s">
        <v>19</v>
      </c>
      <c r="N124" s="188" t="s">
        <v>44</v>
      </c>
      <c r="O124" s="66"/>
      <c r="P124" s="189">
        <f>O124*H124</f>
        <v>0</v>
      </c>
      <c r="Q124" s="189">
        <v>0</v>
      </c>
      <c r="R124" s="189">
        <f>Q124*H124</f>
        <v>0</v>
      </c>
      <c r="S124" s="189">
        <v>0</v>
      </c>
      <c r="T124" s="190">
        <f>S124*H124</f>
        <v>0</v>
      </c>
      <c r="U124" s="36"/>
      <c r="V124" s="36"/>
      <c r="W124" s="36"/>
      <c r="X124" s="36"/>
      <c r="Y124" s="36"/>
      <c r="Z124" s="36"/>
      <c r="AA124" s="36"/>
      <c r="AB124" s="36"/>
      <c r="AC124" s="36"/>
      <c r="AD124" s="36"/>
      <c r="AE124" s="36"/>
      <c r="AR124" s="191" t="s">
        <v>176</v>
      </c>
      <c r="AT124" s="191" t="s">
        <v>171</v>
      </c>
      <c r="AU124" s="191" t="s">
        <v>88</v>
      </c>
      <c r="AY124" s="19" t="s">
        <v>169</v>
      </c>
      <c r="BE124" s="192">
        <f>IF(N124="základní",J124,0)</f>
        <v>0</v>
      </c>
      <c r="BF124" s="192">
        <f>IF(N124="snížená",J124,0)</f>
        <v>0</v>
      </c>
      <c r="BG124" s="192">
        <f>IF(N124="zákl. přenesená",J124,0)</f>
        <v>0</v>
      </c>
      <c r="BH124" s="192">
        <f>IF(N124="sníž. přenesená",J124,0)</f>
        <v>0</v>
      </c>
      <c r="BI124" s="192">
        <f>IF(N124="nulová",J124,0)</f>
        <v>0</v>
      </c>
      <c r="BJ124" s="19" t="s">
        <v>88</v>
      </c>
      <c r="BK124" s="192">
        <f>ROUND(I124*H124,2)</f>
        <v>0</v>
      </c>
      <c r="BL124" s="19" t="s">
        <v>176</v>
      </c>
      <c r="BM124" s="191" t="s">
        <v>253</v>
      </c>
    </row>
    <row r="125" spans="1:65" s="2" customFormat="1" ht="39">
      <c r="A125" s="36"/>
      <c r="B125" s="37"/>
      <c r="C125" s="38"/>
      <c r="D125" s="193" t="s">
        <v>178</v>
      </c>
      <c r="E125" s="38"/>
      <c r="F125" s="194" t="s">
        <v>246</v>
      </c>
      <c r="G125" s="38"/>
      <c r="H125" s="38"/>
      <c r="I125" s="195"/>
      <c r="J125" s="38"/>
      <c r="K125" s="38"/>
      <c r="L125" s="41"/>
      <c r="M125" s="196"/>
      <c r="N125" s="197"/>
      <c r="O125" s="66"/>
      <c r="P125" s="66"/>
      <c r="Q125" s="66"/>
      <c r="R125" s="66"/>
      <c r="S125" s="66"/>
      <c r="T125" s="67"/>
      <c r="U125" s="36"/>
      <c r="V125" s="36"/>
      <c r="W125" s="36"/>
      <c r="X125" s="36"/>
      <c r="Y125" s="36"/>
      <c r="Z125" s="36"/>
      <c r="AA125" s="36"/>
      <c r="AB125" s="36"/>
      <c r="AC125" s="36"/>
      <c r="AD125" s="36"/>
      <c r="AE125" s="36"/>
      <c r="AT125" s="19" t="s">
        <v>178</v>
      </c>
      <c r="AU125" s="19" t="s">
        <v>88</v>
      </c>
    </row>
    <row r="126" spans="1:65" s="2" customFormat="1" ht="37.9" customHeight="1">
      <c r="A126" s="36"/>
      <c r="B126" s="37"/>
      <c r="C126" s="180" t="s">
        <v>254</v>
      </c>
      <c r="D126" s="180" t="s">
        <v>171</v>
      </c>
      <c r="E126" s="181" t="s">
        <v>255</v>
      </c>
      <c r="F126" s="182" t="s">
        <v>256</v>
      </c>
      <c r="G126" s="183" t="s">
        <v>174</v>
      </c>
      <c r="H126" s="184">
        <v>9</v>
      </c>
      <c r="I126" s="185"/>
      <c r="J126" s="186">
        <f>ROUND(I126*H126,2)</f>
        <v>0</v>
      </c>
      <c r="K126" s="182" t="s">
        <v>175</v>
      </c>
      <c r="L126" s="41"/>
      <c r="M126" s="187" t="s">
        <v>19</v>
      </c>
      <c r="N126" s="188" t="s">
        <v>44</v>
      </c>
      <c r="O126" s="66"/>
      <c r="P126" s="189">
        <f>O126*H126</f>
        <v>0</v>
      </c>
      <c r="Q126" s="189">
        <v>0</v>
      </c>
      <c r="R126" s="189">
        <f>Q126*H126</f>
        <v>0</v>
      </c>
      <c r="S126" s="189">
        <v>0</v>
      </c>
      <c r="T126" s="190">
        <f>S126*H126</f>
        <v>0</v>
      </c>
      <c r="U126" s="36"/>
      <c r="V126" s="36"/>
      <c r="W126" s="36"/>
      <c r="X126" s="36"/>
      <c r="Y126" s="36"/>
      <c r="Z126" s="36"/>
      <c r="AA126" s="36"/>
      <c r="AB126" s="36"/>
      <c r="AC126" s="36"/>
      <c r="AD126" s="36"/>
      <c r="AE126" s="36"/>
      <c r="AR126" s="191" t="s">
        <v>176</v>
      </c>
      <c r="AT126" s="191" t="s">
        <v>171</v>
      </c>
      <c r="AU126" s="191" t="s">
        <v>88</v>
      </c>
      <c r="AY126" s="19" t="s">
        <v>169</v>
      </c>
      <c r="BE126" s="192">
        <f>IF(N126="základní",J126,0)</f>
        <v>0</v>
      </c>
      <c r="BF126" s="192">
        <f>IF(N126="snížená",J126,0)</f>
        <v>0</v>
      </c>
      <c r="BG126" s="192">
        <f>IF(N126="zákl. přenesená",J126,0)</f>
        <v>0</v>
      </c>
      <c r="BH126" s="192">
        <f>IF(N126="sníž. přenesená",J126,0)</f>
        <v>0</v>
      </c>
      <c r="BI126" s="192">
        <f>IF(N126="nulová",J126,0)</f>
        <v>0</v>
      </c>
      <c r="BJ126" s="19" t="s">
        <v>88</v>
      </c>
      <c r="BK126" s="192">
        <f>ROUND(I126*H126,2)</f>
        <v>0</v>
      </c>
      <c r="BL126" s="19" t="s">
        <v>176</v>
      </c>
      <c r="BM126" s="191" t="s">
        <v>257</v>
      </c>
    </row>
    <row r="127" spans="1:65" s="2" customFormat="1" ht="39">
      <c r="A127" s="36"/>
      <c r="B127" s="37"/>
      <c r="C127" s="38"/>
      <c r="D127" s="193" t="s">
        <v>178</v>
      </c>
      <c r="E127" s="38"/>
      <c r="F127" s="194" t="s">
        <v>246</v>
      </c>
      <c r="G127" s="38"/>
      <c r="H127" s="38"/>
      <c r="I127" s="195"/>
      <c r="J127" s="38"/>
      <c r="K127" s="38"/>
      <c r="L127" s="41"/>
      <c r="M127" s="196"/>
      <c r="N127" s="197"/>
      <c r="O127" s="66"/>
      <c r="P127" s="66"/>
      <c r="Q127" s="66"/>
      <c r="R127" s="66"/>
      <c r="S127" s="66"/>
      <c r="T127" s="67"/>
      <c r="U127" s="36"/>
      <c r="V127" s="36"/>
      <c r="W127" s="36"/>
      <c r="X127" s="36"/>
      <c r="Y127" s="36"/>
      <c r="Z127" s="36"/>
      <c r="AA127" s="36"/>
      <c r="AB127" s="36"/>
      <c r="AC127" s="36"/>
      <c r="AD127" s="36"/>
      <c r="AE127" s="36"/>
      <c r="AT127" s="19" t="s">
        <v>178</v>
      </c>
      <c r="AU127" s="19" t="s">
        <v>88</v>
      </c>
    </row>
    <row r="128" spans="1:65" s="2" customFormat="1" ht="37.9" customHeight="1">
      <c r="A128" s="36"/>
      <c r="B128" s="37"/>
      <c r="C128" s="180" t="s">
        <v>258</v>
      </c>
      <c r="D128" s="180" t="s">
        <v>171</v>
      </c>
      <c r="E128" s="181" t="s">
        <v>259</v>
      </c>
      <c r="F128" s="182" t="s">
        <v>260</v>
      </c>
      <c r="G128" s="183" t="s">
        <v>174</v>
      </c>
      <c r="H128" s="184">
        <v>10</v>
      </c>
      <c r="I128" s="185"/>
      <c r="J128" s="186">
        <f>ROUND(I128*H128,2)</f>
        <v>0</v>
      </c>
      <c r="K128" s="182" t="s">
        <v>175</v>
      </c>
      <c r="L128" s="41"/>
      <c r="M128" s="187" t="s">
        <v>19</v>
      </c>
      <c r="N128" s="188" t="s">
        <v>44</v>
      </c>
      <c r="O128" s="66"/>
      <c r="P128" s="189">
        <f>O128*H128</f>
        <v>0</v>
      </c>
      <c r="Q128" s="189">
        <v>0</v>
      </c>
      <c r="R128" s="189">
        <f>Q128*H128</f>
        <v>0</v>
      </c>
      <c r="S128" s="189">
        <v>0</v>
      </c>
      <c r="T128" s="190">
        <f>S128*H128</f>
        <v>0</v>
      </c>
      <c r="U128" s="36"/>
      <c r="V128" s="36"/>
      <c r="W128" s="36"/>
      <c r="X128" s="36"/>
      <c r="Y128" s="36"/>
      <c r="Z128" s="36"/>
      <c r="AA128" s="36"/>
      <c r="AB128" s="36"/>
      <c r="AC128" s="36"/>
      <c r="AD128" s="36"/>
      <c r="AE128" s="36"/>
      <c r="AR128" s="191" t="s">
        <v>176</v>
      </c>
      <c r="AT128" s="191" t="s">
        <v>171</v>
      </c>
      <c r="AU128" s="191" t="s">
        <v>88</v>
      </c>
      <c r="AY128" s="19" t="s">
        <v>169</v>
      </c>
      <c r="BE128" s="192">
        <f>IF(N128="základní",J128,0)</f>
        <v>0</v>
      </c>
      <c r="BF128" s="192">
        <f>IF(N128="snížená",J128,0)</f>
        <v>0</v>
      </c>
      <c r="BG128" s="192">
        <f>IF(N128="zákl. přenesená",J128,0)</f>
        <v>0</v>
      </c>
      <c r="BH128" s="192">
        <f>IF(N128="sníž. přenesená",J128,0)</f>
        <v>0</v>
      </c>
      <c r="BI128" s="192">
        <f>IF(N128="nulová",J128,0)</f>
        <v>0</v>
      </c>
      <c r="BJ128" s="19" t="s">
        <v>88</v>
      </c>
      <c r="BK128" s="192">
        <f>ROUND(I128*H128,2)</f>
        <v>0</v>
      </c>
      <c r="BL128" s="19" t="s">
        <v>176</v>
      </c>
      <c r="BM128" s="191" t="s">
        <v>261</v>
      </c>
    </row>
    <row r="129" spans="1:65" s="2" customFormat="1" ht="39">
      <c r="A129" s="36"/>
      <c r="B129" s="37"/>
      <c r="C129" s="38"/>
      <c r="D129" s="193" t="s">
        <v>178</v>
      </c>
      <c r="E129" s="38"/>
      <c r="F129" s="194" t="s">
        <v>246</v>
      </c>
      <c r="G129" s="38"/>
      <c r="H129" s="38"/>
      <c r="I129" s="195"/>
      <c r="J129" s="38"/>
      <c r="K129" s="38"/>
      <c r="L129" s="41"/>
      <c r="M129" s="196"/>
      <c r="N129" s="197"/>
      <c r="O129" s="66"/>
      <c r="P129" s="66"/>
      <c r="Q129" s="66"/>
      <c r="R129" s="66"/>
      <c r="S129" s="66"/>
      <c r="T129" s="67"/>
      <c r="U129" s="36"/>
      <c r="V129" s="36"/>
      <c r="W129" s="36"/>
      <c r="X129" s="36"/>
      <c r="Y129" s="36"/>
      <c r="Z129" s="36"/>
      <c r="AA129" s="36"/>
      <c r="AB129" s="36"/>
      <c r="AC129" s="36"/>
      <c r="AD129" s="36"/>
      <c r="AE129" s="36"/>
      <c r="AT129" s="19" t="s">
        <v>178</v>
      </c>
      <c r="AU129" s="19" t="s">
        <v>88</v>
      </c>
    </row>
    <row r="130" spans="1:65" s="2" customFormat="1" ht="37.9" customHeight="1">
      <c r="A130" s="36"/>
      <c r="B130" s="37"/>
      <c r="C130" s="180" t="s">
        <v>262</v>
      </c>
      <c r="D130" s="180" t="s">
        <v>171</v>
      </c>
      <c r="E130" s="181" t="s">
        <v>263</v>
      </c>
      <c r="F130" s="182" t="s">
        <v>264</v>
      </c>
      <c r="G130" s="183" t="s">
        <v>174</v>
      </c>
      <c r="H130" s="184">
        <v>9</v>
      </c>
      <c r="I130" s="185"/>
      <c r="J130" s="186">
        <f>ROUND(I130*H130,2)</f>
        <v>0</v>
      </c>
      <c r="K130" s="182" t="s">
        <v>175</v>
      </c>
      <c r="L130" s="41"/>
      <c r="M130" s="187" t="s">
        <v>19</v>
      </c>
      <c r="N130" s="188" t="s">
        <v>44</v>
      </c>
      <c r="O130" s="66"/>
      <c r="P130" s="189">
        <f>O130*H130</f>
        <v>0</v>
      </c>
      <c r="Q130" s="189">
        <v>0</v>
      </c>
      <c r="R130" s="189">
        <f>Q130*H130</f>
        <v>0</v>
      </c>
      <c r="S130" s="189">
        <v>0</v>
      </c>
      <c r="T130" s="190">
        <f>S130*H130</f>
        <v>0</v>
      </c>
      <c r="U130" s="36"/>
      <c r="V130" s="36"/>
      <c r="W130" s="36"/>
      <c r="X130" s="36"/>
      <c r="Y130" s="36"/>
      <c r="Z130" s="36"/>
      <c r="AA130" s="36"/>
      <c r="AB130" s="36"/>
      <c r="AC130" s="36"/>
      <c r="AD130" s="36"/>
      <c r="AE130" s="36"/>
      <c r="AR130" s="191" t="s">
        <v>176</v>
      </c>
      <c r="AT130" s="191" t="s">
        <v>171</v>
      </c>
      <c r="AU130" s="191" t="s">
        <v>88</v>
      </c>
      <c r="AY130" s="19" t="s">
        <v>169</v>
      </c>
      <c r="BE130" s="192">
        <f>IF(N130="základní",J130,0)</f>
        <v>0</v>
      </c>
      <c r="BF130" s="192">
        <f>IF(N130="snížená",J130,0)</f>
        <v>0</v>
      </c>
      <c r="BG130" s="192">
        <f>IF(N130="zákl. přenesená",J130,0)</f>
        <v>0</v>
      </c>
      <c r="BH130" s="192">
        <f>IF(N130="sníž. přenesená",J130,0)</f>
        <v>0</v>
      </c>
      <c r="BI130" s="192">
        <f>IF(N130="nulová",J130,0)</f>
        <v>0</v>
      </c>
      <c r="BJ130" s="19" t="s">
        <v>88</v>
      </c>
      <c r="BK130" s="192">
        <f>ROUND(I130*H130,2)</f>
        <v>0</v>
      </c>
      <c r="BL130" s="19" t="s">
        <v>176</v>
      </c>
      <c r="BM130" s="191" t="s">
        <v>265</v>
      </c>
    </row>
    <row r="131" spans="1:65" s="2" customFormat="1" ht="39">
      <c r="A131" s="36"/>
      <c r="B131" s="37"/>
      <c r="C131" s="38"/>
      <c r="D131" s="193" t="s">
        <v>178</v>
      </c>
      <c r="E131" s="38"/>
      <c r="F131" s="194" t="s">
        <v>246</v>
      </c>
      <c r="G131" s="38"/>
      <c r="H131" s="38"/>
      <c r="I131" s="195"/>
      <c r="J131" s="38"/>
      <c r="K131" s="38"/>
      <c r="L131" s="41"/>
      <c r="M131" s="196"/>
      <c r="N131" s="197"/>
      <c r="O131" s="66"/>
      <c r="P131" s="66"/>
      <c r="Q131" s="66"/>
      <c r="R131" s="66"/>
      <c r="S131" s="66"/>
      <c r="T131" s="67"/>
      <c r="U131" s="36"/>
      <c r="V131" s="36"/>
      <c r="W131" s="36"/>
      <c r="X131" s="36"/>
      <c r="Y131" s="36"/>
      <c r="Z131" s="36"/>
      <c r="AA131" s="36"/>
      <c r="AB131" s="36"/>
      <c r="AC131" s="36"/>
      <c r="AD131" s="36"/>
      <c r="AE131" s="36"/>
      <c r="AT131" s="19" t="s">
        <v>178</v>
      </c>
      <c r="AU131" s="19" t="s">
        <v>88</v>
      </c>
    </row>
    <row r="132" spans="1:65" s="2" customFormat="1" ht="24.2" customHeight="1">
      <c r="A132" s="36"/>
      <c r="B132" s="37"/>
      <c r="C132" s="180" t="s">
        <v>266</v>
      </c>
      <c r="D132" s="180" t="s">
        <v>171</v>
      </c>
      <c r="E132" s="181" t="s">
        <v>267</v>
      </c>
      <c r="F132" s="182" t="s">
        <v>268</v>
      </c>
      <c r="G132" s="183" t="s">
        <v>185</v>
      </c>
      <c r="H132" s="184">
        <v>45</v>
      </c>
      <c r="I132" s="185"/>
      <c r="J132" s="186">
        <f>ROUND(I132*H132,2)</f>
        <v>0</v>
      </c>
      <c r="K132" s="182" t="s">
        <v>175</v>
      </c>
      <c r="L132" s="41"/>
      <c r="M132" s="187" t="s">
        <v>19</v>
      </c>
      <c r="N132" s="188" t="s">
        <v>44</v>
      </c>
      <c r="O132" s="66"/>
      <c r="P132" s="189">
        <f>O132*H132</f>
        <v>0</v>
      </c>
      <c r="Q132" s="189">
        <v>0</v>
      </c>
      <c r="R132" s="189">
        <f>Q132*H132</f>
        <v>0</v>
      </c>
      <c r="S132" s="189">
        <v>0</v>
      </c>
      <c r="T132" s="190">
        <f>S132*H132</f>
        <v>0</v>
      </c>
      <c r="U132" s="36"/>
      <c r="V132" s="36"/>
      <c r="W132" s="36"/>
      <c r="X132" s="36"/>
      <c r="Y132" s="36"/>
      <c r="Z132" s="36"/>
      <c r="AA132" s="36"/>
      <c r="AB132" s="36"/>
      <c r="AC132" s="36"/>
      <c r="AD132" s="36"/>
      <c r="AE132" s="36"/>
      <c r="AR132" s="191" t="s">
        <v>176</v>
      </c>
      <c r="AT132" s="191" t="s">
        <v>171</v>
      </c>
      <c r="AU132" s="191" t="s">
        <v>88</v>
      </c>
      <c r="AY132" s="19" t="s">
        <v>169</v>
      </c>
      <c r="BE132" s="192">
        <f>IF(N132="základní",J132,0)</f>
        <v>0</v>
      </c>
      <c r="BF132" s="192">
        <f>IF(N132="snížená",J132,0)</f>
        <v>0</v>
      </c>
      <c r="BG132" s="192">
        <f>IF(N132="zákl. přenesená",J132,0)</f>
        <v>0</v>
      </c>
      <c r="BH132" s="192">
        <f>IF(N132="sníž. přenesená",J132,0)</f>
        <v>0</v>
      </c>
      <c r="BI132" s="192">
        <f>IF(N132="nulová",J132,0)</f>
        <v>0</v>
      </c>
      <c r="BJ132" s="19" t="s">
        <v>88</v>
      </c>
      <c r="BK132" s="192">
        <f>ROUND(I132*H132,2)</f>
        <v>0</v>
      </c>
      <c r="BL132" s="19" t="s">
        <v>176</v>
      </c>
      <c r="BM132" s="191" t="s">
        <v>269</v>
      </c>
    </row>
    <row r="133" spans="1:65" s="2" customFormat="1" ht="68.25">
      <c r="A133" s="36"/>
      <c r="B133" s="37"/>
      <c r="C133" s="38"/>
      <c r="D133" s="193" t="s">
        <v>178</v>
      </c>
      <c r="E133" s="38"/>
      <c r="F133" s="194" t="s">
        <v>270</v>
      </c>
      <c r="G133" s="38"/>
      <c r="H133" s="38"/>
      <c r="I133" s="195"/>
      <c r="J133" s="38"/>
      <c r="K133" s="38"/>
      <c r="L133" s="41"/>
      <c r="M133" s="196"/>
      <c r="N133" s="197"/>
      <c r="O133" s="66"/>
      <c r="P133" s="66"/>
      <c r="Q133" s="66"/>
      <c r="R133" s="66"/>
      <c r="S133" s="66"/>
      <c r="T133" s="67"/>
      <c r="U133" s="36"/>
      <c r="V133" s="36"/>
      <c r="W133" s="36"/>
      <c r="X133" s="36"/>
      <c r="Y133" s="36"/>
      <c r="Z133" s="36"/>
      <c r="AA133" s="36"/>
      <c r="AB133" s="36"/>
      <c r="AC133" s="36"/>
      <c r="AD133" s="36"/>
      <c r="AE133" s="36"/>
      <c r="AT133" s="19" t="s">
        <v>178</v>
      </c>
      <c r="AU133" s="19" t="s">
        <v>88</v>
      </c>
    </row>
    <row r="134" spans="1:65" s="2" customFormat="1" ht="62.65" customHeight="1">
      <c r="A134" s="36"/>
      <c r="B134" s="37"/>
      <c r="C134" s="180" t="s">
        <v>7</v>
      </c>
      <c r="D134" s="180" t="s">
        <v>171</v>
      </c>
      <c r="E134" s="181" t="s">
        <v>271</v>
      </c>
      <c r="F134" s="182" t="s">
        <v>272</v>
      </c>
      <c r="G134" s="183" t="s">
        <v>174</v>
      </c>
      <c r="H134" s="184">
        <v>90</v>
      </c>
      <c r="I134" s="185"/>
      <c r="J134" s="186">
        <f>ROUND(I134*H134,2)</f>
        <v>0</v>
      </c>
      <c r="K134" s="182" t="s">
        <v>175</v>
      </c>
      <c r="L134" s="41"/>
      <c r="M134" s="187" t="s">
        <v>19</v>
      </c>
      <c r="N134" s="188" t="s">
        <v>44</v>
      </c>
      <c r="O134" s="66"/>
      <c r="P134" s="189">
        <f>O134*H134</f>
        <v>0</v>
      </c>
      <c r="Q134" s="189">
        <v>0</v>
      </c>
      <c r="R134" s="189">
        <f>Q134*H134</f>
        <v>0</v>
      </c>
      <c r="S134" s="189">
        <v>0</v>
      </c>
      <c r="T134" s="190">
        <f>S134*H134</f>
        <v>0</v>
      </c>
      <c r="U134" s="36"/>
      <c r="V134" s="36"/>
      <c r="W134" s="36"/>
      <c r="X134" s="36"/>
      <c r="Y134" s="36"/>
      <c r="Z134" s="36"/>
      <c r="AA134" s="36"/>
      <c r="AB134" s="36"/>
      <c r="AC134" s="36"/>
      <c r="AD134" s="36"/>
      <c r="AE134" s="36"/>
      <c r="AR134" s="191" t="s">
        <v>176</v>
      </c>
      <c r="AT134" s="191" t="s">
        <v>171</v>
      </c>
      <c r="AU134" s="191" t="s">
        <v>88</v>
      </c>
      <c r="AY134" s="19" t="s">
        <v>169</v>
      </c>
      <c r="BE134" s="192">
        <f>IF(N134="základní",J134,0)</f>
        <v>0</v>
      </c>
      <c r="BF134" s="192">
        <f>IF(N134="snížená",J134,0)</f>
        <v>0</v>
      </c>
      <c r="BG134" s="192">
        <f>IF(N134="zákl. přenesená",J134,0)</f>
        <v>0</v>
      </c>
      <c r="BH134" s="192">
        <f>IF(N134="sníž. přenesená",J134,0)</f>
        <v>0</v>
      </c>
      <c r="BI134" s="192">
        <f>IF(N134="nulová",J134,0)</f>
        <v>0</v>
      </c>
      <c r="BJ134" s="19" t="s">
        <v>88</v>
      </c>
      <c r="BK134" s="192">
        <f>ROUND(I134*H134,2)</f>
        <v>0</v>
      </c>
      <c r="BL134" s="19" t="s">
        <v>176</v>
      </c>
      <c r="BM134" s="191" t="s">
        <v>273</v>
      </c>
    </row>
    <row r="135" spans="1:65" s="2" customFormat="1" ht="39">
      <c r="A135" s="36"/>
      <c r="B135" s="37"/>
      <c r="C135" s="38"/>
      <c r="D135" s="193" t="s">
        <v>178</v>
      </c>
      <c r="E135" s="38"/>
      <c r="F135" s="194" t="s">
        <v>246</v>
      </c>
      <c r="G135" s="38"/>
      <c r="H135" s="38"/>
      <c r="I135" s="195"/>
      <c r="J135" s="38"/>
      <c r="K135" s="38"/>
      <c r="L135" s="41"/>
      <c r="M135" s="196"/>
      <c r="N135" s="197"/>
      <c r="O135" s="66"/>
      <c r="P135" s="66"/>
      <c r="Q135" s="66"/>
      <c r="R135" s="66"/>
      <c r="S135" s="66"/>
      <c r="T135" s="67"/>
      <c r="U135" s="36"/>
      <c r="V135" s="36"/>
      <c r="W135" s="36"/>
      <c r="X135" s="36"/>
      <c r="Y135" s="36"/>
      <c r="Z135" s="36"/>
      <c r="AA135" s="36"/>
      <c r="AB135" s="36"/>
      <c r="AC135" s="36"/>
      <c r="AD135" s="36"/>
      <c r="AE135" s="36"/>
      <c r="AT135" s="19" t="s">
        <v>178</v>
      </c>
      <c r="AU135" s="19" t="s">
        <v>88</v>
      </c>
    </row>
    <row r="136" spans="1:65" s="13" customFormat="1" ht="11.25">
      <c r="B136" s="198"/>
      <c r="C136" s="199"/>
      <c r="D136" s="193" t="s">
        <v>188</v>
      </c>
      <c r="E136" s="199"/>
      <c r="F136" s="201" t="s">
        <v>274</v>
      </c>
      <c r="G136" s="199"/>
      <c r="H136" s="202">
        <v>90</v>
      </c>
      <c r="I136" s="203"/>
      <c r="J136" s="199"/>
      <c r="K136" s="199"/>
      <c r="L136" s="204"/>
      <c r="M136" s="205"/>
      <c r="N136" s="206"/>
      <c r="O136" s="206"/>
      <c r="P136" s="206"/>
      <c r="Q136" s="206"/>
      <c r="R136" s="206"/>
      <c r="S136" s="206"/>
      <c r="T136" s="207"/>
      <c r="AT136" s="208" t="s">
        <v>188</v>
      </c>
      <c r="AU136" s="208" t="s">
        <v>88</v>
      </c>
      <c r="AV136" s="13" t="s">
        <v>88</v>
      </c>
      <c r="AW136" s="13" t="s">
        <v>4</v>
      </c>
      <c r="AX136" s="13" t="s">
        <v>80</v>
      </c>
      <c r="AY136" s="208" t="s">
        <v>169</v>
      </c>
    </row>
    <row r="137" spans="1:65" s="2" customFormat="1" ht="62.65" customHeight="1">
      <c r="A137" s="36"/>
      <c r="B137" s="37"/>
      <c r="C137" s="180" t="s">
        <v>275</v>
      </c>
      <c r="D137" s="180" t="s">
        <v>171</v>
      </c>
      <c r="E137" s="181" t="s">
        <v>276</v>
      </c>
      <c r="F137" s="182" t="s">
        <v>277</v>
      </c>
      <c r="G137" s="183" t="s">
        <v>174</v>
      </c>
      <c r="H137" s="184">
        <v>81</v>
      </c>
      <c r="I137" s="185"/>
      <c r="J137" s="186">
        <f>ROUND(I137*H137,2)</f>
        <v>0</v>
      </c>
      <c r="K137" s="182" t="s">
        <v>175</v>
      </c>
      <c r="L137" s="41"/>
      <c r="M137" s="187" t="s">
        <v>19</v>
      </c>
      <c r="N137" s="188" t="s">
        <v>44</v>
      </c>
      <c r="O137" s="66"/>
      <c r="P137" s="189">
        <f>O137*H137</f>
        <v>0</v>
      </c>
      <c r="Q137" s="189">
        <v>0</v>
      </c>
      <c r="R137" s="189">
        <f>Q137*H137</f>
        <v>0</v>
      </c>
      <c r="S137" s="189">
        <v>0</v>
      </c>
      <c r="T137" s="190">
        <f>S137*H137</f>
        <v>0</v>
      </c>
      <c r="U137" s="36"/>
      <c r="V137" s="36"/>
      <c r="W137" s="36"/>
      <c r="X137" s="36"/>
      <c r="Y137" s="36"/>
      <c r="Z137" s="36"/>
      <c r="AA137" s="36"/>
      <c r="AB137" s="36"/>
      <c r="AC137" s="36"/>
      <c r="AD137" s="36"/>
      <c r="AE137" s="36"/>
      <c r="AR137" s="191" t="s">
        <v>176</v>
      </c>
      <c r="AT137" s="191" t="s">
        <v>171</v>
      </c>
      <c r="AU137" s="191" t="s">
        <v>88</v>
      </c>
      <c r="AY137" s="19" t="s">
        <v>169</v>
      </c>
      <c r="BE137" s="192">
        <f>IF(N137="základní",J137,0)</f>
        <v>0</v>
      </c>
      <c r="BF137" s="192">
        <f>IF(N137="snížená",J137,0)</f>
        <v>0</v>
      </c>
      <c r="BG137" s="192">
        <f>IF(N137="zákl. přenesená",J137,0)</f>
        <v>0</v>
      </c>
      <c r="BH137" s="192">
        <f>IF(N137="sníž. přenesená",J137,0)</f>
        <v>0</v>
      </c>
      <c r="BI137" s="192">
        <f>IF(N137="nulová",J137,0)</f>
        <v>0</v>
      </c>
      <c r="BJ137" s="19" t="s">
        <v>88</v>
      </c>
      <c r="BK137" s="192">
        <f>ROUND(I137*H137,2)</f>
        <v>0</v>
      </c>
      <c r="BL137" s="19" t="s">
        <v>176</v>
      </c>
      <c r="BM137" s="191" t="s">
        <v>278</v>
      </c>
    </row>
    <row r="138" spans="1:65" s="2" customFormat="1" ht="39">
      <c r="A138" s="36"/>
      <c r="B138" s="37"/>
      <c r="C138" s="38"/>
      <c r="D138" s="193" t="s">
        <v>178</v>
      </c>
      <c r="E138" s="38"/>
      <c r="F138" s="194" t="s">
        <v>246</v>
      </c>
      <c r="G138" s="38"/>
      <c r="H138" s="38"/>
      <c r="I138" s="195"/>
      <c r="J138" s="38"/>
      <c r="K138" s="38"/>
      <c r="L138" s="41"/>
      <c r="M138" s="196"/>
      <c r="N138" s="197"/>
      <c r="O138" s="66"/>
      <c r="P138" s="66"/>
      <c r="Q138" s="66"/>
      <c r="R138" s="66"/>
      <c r="S138" s="66"/>
      <c r="T138" s="67"/>
      <c r="U138" s="36"/>
      <c r="V138" s="36"/>
      <c r="W138" s="36"/>
      <c r="X138" s="36"/>
      <c r="Y138" s="36"/>
      <c r="Z138" s="36"/>
      <c r="AA138" s="36"/>
      <c r="AB138" s="36"/>
      <c r="AC138" s="36"/>
      <c r="AD138" s="36"/>
      <c r="AE138" s="36"/>
      <c r="AT138" s="19" t="s">
        <v>178</v>
      </c>
      <c r="AU138" s="19" t="s">
        <v>88</v>
      </c>
    </row>
    <row r="139" spans="1:65" s="13" customFormat="1" ht="11.25">
      <c r="B139" s="198"/>
      <c r="C139" s="199"/>
      <c r="D139" s="193" t="s">
        <v>188</v>
      </c>
      <c r="E139" s="199"/>
      <c r="F139" s="201" t="s">
        <v>279</v>
      </c>
      <c r="G139" s="199"/>
      <c r="H139" s="202">
        <v>81</v>
      </c>
      <c r="I139" s="203"/>
      <c r="J139" s="199"/>
      <c r="K139" s="199"/>
      <c r="L139" s="204"/>
      <c r="M139" s="205"/>
      <c r="N139" s="206"/>
      <c r="O139" s="206"/>
      <c r="P139" s="206"/>
      <c r="Q139" s="206"/>
      <c r="R139" s="206"/>
      <c r="S139" s="206"/>
      <c r="T139" s="207"/>
      <c r="AT139" s="208" t="s">
        <v>188</v>
      </c>
      <c r="AU139" s="208" t="s">
        <v>88</v>
      </c>
      <c r="AV139" s="13" t="s">
        <v>88</v>
      </c>
      <c r="AW139" s="13" t="s">
        <v>4</v>
      </c>
      <c r="AX139" s="13" t="s">
        <v>80</v>
      </c>
      <c r="AY139" s="208" t="s">
        <v>169</v>
      </c>
    </row>
    <row r="140" spans="1:65" s="2" customFormat="1" ht="62.65" customHeight="1">
      <c r="A140" s="36"/>
      <c r="B140" s="37"/>
      <c r="C140" s="180" t="s">
        <v>280</v>
      </c>
      <c r="D140" s="180" t="s">
        <v>171</v>
      </c>
      <c r="E140" s="181" t="s">
        <v>281</v>
      </c>
      <c r="F140" s="182" t="s">
        <v>282</v>
      </c>
      <c r="G140" s="183" t="s">
        <v>174</v>
      </c>
      <c r="H140" s="184">
        <v>90</v>
      </c>
      <c r="I140" s="185"/>
      <c r="J140" s="186">
        <f>ROUND(I140*H140,2)</f>
        <v>0</v>
      </c>
      <c r="K140" s="182" t="s">
        <v>175</v>
      </c>
      <c r="L140" s="41"/>
      <c r="M140" s="187" t="s">
        <v>19</v>
      </c>
      <c r="N140" s="188" t="s">
        <v>44</v>
      </c>
      <c r="O140" s="66"/>
      <c r="P140" s="189">
        <f>O140*H140</f>
        <v>0</v>
      </c>
      <c r="Q140" s="189">
        <v>0</v>
      </c>
      <c r="R140" s="189">
        <f>Q140*H140</f>
        <v>0</v>
      </c>
      <c r="S140" s="189">
        <v>0</v>
      </c>
      <c r="T140" s="190">
        <f>S140*H140</f>
        <v>0</v>
      </c>
      <c r="U140" s="36"/>
      <c r="V140" s="36"/>
      <c r="W140" s="36"/>
      <c r="X140" s="36"/>
      <c r="Y140" s="36"/>
      <c r="Z140" s="36"/>
      <c r="AA140" s="36"/>
      <c r="AB140" s="36"/>
      <c r="AC140" s="36"/>
      <c r="AD140" s="36"/>
      <c r="AE140" s="36"/>
      <c r="AR140" s="191" t="s">
        <v>176</v>
      </c>
      <c r="AT140" s="191" t="s">
        <v>171</v>
      </c>
      <c r="AU140" s="191" t="s">
        <v>88</v>
      </c>
      <c r="AY140" s="19" t="s">
        <v>169</v>
      </c>
      <c r="BE140" s="192">
        <f>IF(N140="základní",J140,0)</f>
        <v>0</v>
      </c>
      <c r="BF140" s="192">
        <f>IF(N140="snížená",J140,0)</f>
        <v>0</v>
      </c>
      <c r="BG140" s="192">
        <f>IF(N140="zákl. přenesená",J140,0)</f>
        <v>0</v>
      </c>
      <c r="BH140" s="192">
        <f>IF(N140="sníž. přenesená",J140,0)</f>
        <v>0</v>
      </c>
      <c r="BI140" s="192">
        <f>IF(N140="nulová",J140,0)</f>
        <v>0</v>
      </c>
      <c r="BJ140" s="19" t="s">
        <v>88</v>
      </c>
      <c r="BK140" s="192">
        <f>ROUND(I140*H140,2)</f>
        <v>0</v>
      </c>
      <c r="BL140" s="19" t="s">
        <v>176</v>
      </c>
      <c r="BM140" s="191" t="s">
        <v>283</v>
      </c>
    </row>
    <row r="141" spans="1:65" s="2" customFormat="1" ht="39">
      <c r="A141" s="36"/>
      <c r="B141" s="37"/>
      <c r="C141" s="38"/>
      <c r="D141" s="193" t="s">
        <v>178</v>
      </c>
      <c r="E141" s="38"/>
      <c r="F141" s="194" t="s">
        <v>246</v>
      </c>
      <c r="G141" s="38"/>
      <c r="H141" s="38"/>
      <c r="I141" s="195"/>
      <c r="J141" s="38"/>
      <c r="K141" s="38"/>
      <c r="L141" s="41"/>
      <c r="M141" s="196"/>
      <c r="N141" s="197"/>
      <c r="O141" s="66"/>
      <c r="P141" s="66"/>
      <c r="Q141" s="66"/>
      <c r="R141" s="66"/>
      <c r="S141" s="66"/>
      <c r="T141" s="67"/>
      <c r="U141" s="36"/>
      <c r="V141" s="36"/>
      <c r="W141" s="36"/>
      <c r="X141" s="36"/>
      <c r="Y141" s="36"/>
      <c r="Z141" s="36"/>
      <c r="AA141" s="36"/>
      <c r="AB141" s="36"/>
      <c r="AC141" s="36"/>
      <c r="AD141" s="36"/>
      <c r="AE141" s="36"/>
      <c r="AT141" s="19" t="s">
        <v>178</v>
      </c>
      <c r="AU141" s="19" t="s">
        <v>88</v>
      </c>
    </row>
    <row r="142" spans="1:65" s="13" customFormat="1" ht="11.25">
      <c r="B142" s="198"/>
      <c r="C142" s="199"/>
      <c r="D142" s="193" t="s">
        <v>188</v>
      </c>
      <c r="E142" s="199"/>
      <c r="F142" s="201" t="s">
        <v>274</v>
      </c>
      <c r="G142" s="199"/>
      <c r="H142" s="202">
        <v>90</v>
      </c>
      <c r="I142" s="203"/>
      <c r="J142" s="199"/>
      <c r="K142" s="199"/>
      <c r="L142" s="204"/>
      <c r="M142" s="205"/>
      <c r="N142" s="206"/>
      <c r="O142" s="206"/>
      <c r="P142" s="206"/>
      <c r="Q142" s="206"/>
      <c r="R142" s="206"/>
      <c r="S142" s="206"/>
      <c r="T142" s="207"/>
      <c r="AT142" s="208" t="s">
        <v>188</v>
      </c>
      <c r="AU142" s="208" t="s">
        <v>88</v>
      </c>
      <c r="AV142" s="13" t="s">
        <v>88</v>
      </c>
      <c r="AW142" s="13" t="s">
        <v>4</v>
      </c>
      <c r="AX142" s="13" t="s">
        <v>80</v>
      </c>
      <c r="AY142" s="208" t="s">
        <v>169</v>
      </c>
    </row>
    <row r="143" spans="1:65" s="2" customFormat="1" ht="62.65" customHeight="1">
      <c r="A143" s="36"/>
      <c r="B143" s="37"/>
      <c r="C143" s="180" t="s">
        <v>284</v>
      </c>
      <c r="D143" s="180" t="s">
        <v>171</v>
      </c>
      <c r="E143" s="181" t="s">
        <v>285</v>
      </c>
      <c r="F143" s="182" t="s">
        <v>286</v>
      </c>
      <c r="G143" s="183" t="s">
        <v>174</v>
      </c>
      <c r="H143" s="184">
        <v>81</v>
      </c>
      <c r="I143" s="185"/>
      <c r="J143" s="186">
        <f>ROUND(I143*H143,2)</f>
        <v>0</v>
      </c>
      <c r="K143" s="182" t="s">
        <v>175</v>
      </c>
      <c r="L143" s="41"/>
      <c r="M143" s="187" t="s">
        <v>19</v>
      </c>
      <c r="N143" s="188" t="s">
        <v>44</v>
      </c>
      <c r="O143" s="66"/>
      <c r="P143" s="189">
        <f>O143*H143</f>
        <v>0</v>
      </c>
      <c r="Q143" s="189">
        <v>0</v>
      </c>
      <c r="R143" s="189">
        <f>Q143*H143</f>
        <v>0</v>
      </c>
      <c r="S143" s="189">
        <v>0</v>
      </c>
      <c r="T143" s="190">
        <f>S143*H143</f>
        <v>0</v>
      </c>
      <c r="U143" s="36"/>
      <c r="V143" s="36"/>
      <c r="W143" s="36"/>
      <c r="X143" s="36"/>
      <c r="Y143" s="36"/>
      <c r="Z143" s="36"/>
      <c r="AA143" s="36"/>
      <c r="AB143" s="36"/>
      <c r="AC143" s="36"/>
      <c r="AD143" s="36"/>
      <c r="AE143" s="36"/>
      <c r="AR143" s="191" t="s">
        <v>176</v>
      </c>
      <c r="AT143" s="191" t="s">
        <v>171</v>
      </c>
      <c r="AU143" s="191" t="s">
        <v>88</v>
      </c>
      <c r="AY143" s="19" t="s">
        <v>169</v>
      </c>
      <c r="BE143" s="192">
        <f>IF(N143="základní",J143,0)</f>
        <v>0</v>
      </c>
      <c r="BF143" s="192">
        <f>IF(N143="snížená",J143,0)</f>
        <v>0</v>
      </c>
      <c r="BG143" s="192">
        <f>IF(N143="zákl. přenesená",J143,0)</f>
        <v>0</v>
      </c>
      <c r="BH143" s="192">
        <f>IF(N143="sníž. přenesená",J143,0)</f>
        <v>0</v>
      </c>
      <c r="BI143" s="192">
        <f>IF(N143="nulová",J143,0)</f>
        <v>0</v>
      </c>
      <c r="BJ143" s="19" t="s">
        <v>88</v>
      </c>
      <c r="BK143" s="192">
        <f>ROUND(I143*H143,2)</f>
        <v>0</v>
      </c>
      <c r="BL143" s="19" t="s">
        <v>176</v>
      </c>
      <c r="BM143" s="191" t="s">
        <v>287</v>
      </c>
    </row>
    <row r="144" spans="1:65" s="2" customFormat="1" ht="39">
      <c r="A144" s="36"/>
      <c r="B144" s="37"/>
      <c r="C144" s="38"/>
      <c r="D144" s="193" t="s">
        <v>178</v>
      </c>
      <c r="E144" s="38"/>
      <c r="F144" s="194" t="s">
        <v>246</v>
      </c>
      <c r="G144" s="38"/>
      <c r="H144" s="38"/>
      <c r="I144" s="195"/>
      <c r="J144" s="38"/>
      <c r="K144" s="38"/>
      <c r="L144" s="41"/>
      <c r="M144" s="196"/>
      <c r="N144" s="197"/>
      <c r="O144" s="66"/>
      <c r="P144" s="66"/>
      <c r="Q144" s="66"/>
      <c r="R144" s="66"/>
      <c r="S144" s="66"/>
      <c r="T144" s="67"/>
      <c r="U144" s="36"/>
      <c r="V144" s="36"/>
      <c r="W144" s="36"/>
      <c r="X144" s="36"/>
      <c r="Y144" s="36"/>
      <c r="Z144" s="36"/>
      <c r="AA144" s="36"/>
      <c r="AB144" s="36"/>
      <c r="AC144" s="36"/>
      <c r="AD144" s="36"/>
      <c r="AE144" s="36"/>
      <c r="AT144" s="19" t="s">
        <v>178</v>
      </c>
      <c r="AU144" s="19" t="s">
        <v>88</v>
      </c>
    </row>
    <row r="145" spans="1:65" s="13" customFormat="1" ht="11.25">
      <c r="B145" s="198"/>
      <c r="C145" s="199"/>
      <c r="D145" s="193" t="s">
        <v>188</v>
      </c>
      <c r="E145" s="199"/>
      <c r="F145" s="201" t="s">
        <v>279</v>
      </c>
      <c r="G145" s="199"/>
      <c r="H145" s="202">
        <v>81</v>
      </c>
      <c r="I145" s="203"/>
      <c r="J145" s="199"/>
      <c r="K145" s="199"/>
      <c r="L145" s="204"/>
      <c r="M145" s="205"/>
      <c r="N145" s="206"/>
      <c r="O145" s="206"/>
      <c r="P145" s="206"/>
      <c r="Q145" s="206"/>
      <c r="R145" s="206"/>
      <c r="S145" s="206"/>
      <c r="T145" s="207"/>
      <c r="AT145" s="208" t="s">
        <v>188</v>
      </c>
      <c r="AU145" s="208" t="s">
        <v>88</v>
      </c>
      <c r="AV145" s="13" t="s">
        <v>88</v>
      </c>
      <c r="AW145" s="13" t="s">
        <v>4</v>
      </c>
      <c r="AX145" s="13" t="s">
        <v>80</v>
      </c>
      <c r="AY145" s="208" t="s">
        <v>169</v>
      </c>
    </row>
    <row r="146" spans="1:65" s="2" customFormat="1" ht="49.15" customHeight="1">
      <c r="A146" s="36"/>
      <c r="B146" s="37"/>
      <c r="C146" s="180" t="s">
        <v>288</v>
      </c>
      <c r="D146" s="180" t="s">
        <v>171</v>
      </c>
      <c r="E146" s="181" t="s">
        <v>289</v>
      </c>
      <c r="F146" s="182" t="s">
        <v>290</v>
      </c>
      <c r="G146" s="183" t="s">
        <v>174</v>
      </c>
      <c r="H146" s="184">
        <v>90</v>
      </c>
      <c r="I146" s="185"/>
      <c r="J146" s="186">
        <f>ROUND(I146*H146,2)</f>
        <v>0</v>
      </c>
      <c r="K146" s="182" t="s">
        <v>175</v>
      </c>
      <c r="L146" s="41"/>
      <c r="M146" s="187" t="s">
        <v>19</v>
      </c>
      <c r="N146" s="188" t="s">
        <v>44</v>
      </c>
      <c r="O146" s="66"/>
      <c r="P146" s="189">
        <f>O146*H146</f>
        <v>0</v>
      </c>
      <c r="Q146" s="189">
        <v>0</v>
      </c>
      <c r="R146" s="189">
        <f>Q146*H146</f>
        <v>0</v>
      </c>
      <c r="S146" s="189">
        <v>0</v>
      </c>
      <c r="T146" s="190">
        <f>S146*H146</f>
        <v>0</v>
      </c>
      <c r="U146" s="36"/>
      <c r="V146" s="36"/>
      <c r="W146" s="36"/>
      <c r="X146" s="36"/>
      <c r="Y146" s="36"/>
      <c r="Z146" s="36"/>
      <c r="AA146" s="36"/>
      <c r="AB146" s="36"/>
      <c r="AC146" s="36"/>
      <c r="AD146" s="36"/>
      <c r="AE146" s="36"/>
      <c r="AR146" s="191" t="s">
        <v>176</v>
      </c>
      <c r="AT146" s="191" t="s">
        <v>171</v>
      </c>
      <c r="AU146" s="191" t="s">
        <v>88</v>
      </c>
      <c r="AY146" s="19" t="s">
        <v>169</v>
      </c>
      <c r="BE146" s="192">
        <f>IF(N146="základní",J146,0)</f>
        <v>0</v>
      </c>
      <c r="BF146" s="192">
        <f>IF(N146="snížená",J146,0)</f>
        <v>0</v>
      </c>
      <c r="BG146" s="192">
        <f>IF(N146="zákl. přenesená",J146,0)</f>
        <v>0</v>
      </c>
      <c r="BH146" s="192">
        <f>IF(N146="sníž. přenesená",J146,0)</f>
        <v>0</v>
      </c>
      <c r="BI146" s="192">
        <f>IF(N146="nulová",J146,0)</f>
        <v>0</v>
      </c>
      <c r="BJ146" s="19" t="s">
        <v>88</v>
      </c>
      <c r="BK146" s="192">
        <f>ROUND(I146*H146,2)</f>
        <v>0</v>
      </c>
      <c r="BL146" s="19" t="s">
        <v>176</v>
      </c>
      <c r="BM146" s="191" t="s">
        <v>291</v>
      </c>
    </row>
    <row r="147" spans="1:65" s="2" customFormat="1" ht="39">
      <c r="A147" s="36"/>
      <c r="B147" s="37"/>
      <c r="C147" s="38"/>
      <c r="D147" s="193" t="s">
        <v>178</v>
      </c>
      <c r="E147" s="38"/>
      <c r="F147" s="194" t="s">
        <v>246</v>
      </c>
      <c r="G147" s="38"/>
      <c r="H147" s="38"/>
      <c r="I147" s="195"/>
      <c r="J147" s="38"/>
      <c r="K147" s="38"/>
      <c r="L147" s="41"/>
      <c r="M147" s="196"/>
      <c r="N147" s="197"/>
      <c r="O147" s="66"/>
      <c r="P147" s="66"/>
      <c r="Q147" s="66"/>
      <c r="R147" s="66"/>
      <c r="S147" s="66"/>
      <c r="T147" s="67"/>
      <c r="U147" s="36"/>
      <c r="V147" s="36"/>
      <c r="W147" s="36"/>
      <c r="X147" s="36"/>
      <c r="Y147" s="36"/>
      <c r="Z147" s="36"/>
      <c r="AA147" s="36"/>
      <c r="AB147" s="36"/>
      <c r="AC147" s="36"/>
      <c r="AD147" s="36"/>
      <c r="AE147" s="36"/>
      <c r="AT147" s="19" t="s">
        <v>178</v>
      </c>
      <c r="AU147" s="19" t="s">
        <v>88</v>
      </c>
    </row>
    <row r="148" spans="1:65" s="13" customFormat="1" ht="11.25">
      <c r="B148" s="198"/>
      <c r="C148" s="199"/>
      <c r="D148" s="193" t="s">
        <v>188</v>
      </c>
      <c r="E148" s="199"/>
      <c r="F148" s="201" t="s">
        <v>274</v>
      </c>
      <c r="G148" s="199"/>
      <c r="H148" s="202">
        <v>90</v>
      </c>
      <c r="I148" s="203"/>
      <c r="J148" s="199"/>
      <c r="K148" s="199"/>
      <c r="L148" s="204"/>
      <c r="M148" s="205"/>
      <c r="N148" s="206"/>
      <c r="O148" s="206"/>
      <c r="P148" s="206"/>
      <c r="Q148" s="206"/>
      <c r="R148" s="206"/>
      <c r="S148" s="206"/>
      <c r="T148" s="207"/>
      <c r="AT148" s="208" t="s">
        <v>188</v>
      </c>
      <c r="AU148" s="208" t="s">
        <v>88</v>
      </c>
      <c r="AV148" s="13" t="s">
        <v>88</v>
      </c>
      <c r="AW148" s="13" t="s">
        <v>4</v>
      </c>
      <c r="AX148" s="13" t="s">
        <v>80</v>
      </c>
      <c r="AY148" s="208" t="s">
        <v>169</v>
      </c>
    </row>
    <row r="149" spans="1:65" s="2" customFormat="1" ht="49.15" customHeight="1">
      <c r="A149" s="36"/>
      <c r="B149" s="37"/>
      <c r="C149" s="180" t="s">
        <v>292</v>
      </c>
      <c r="D149" s="180" t="s">
        <v>171</v>
      </c>
      <c r="E149" s="181" t="s">
        <v>293</v>
      </c>
      <c r="F149" s="182" t="s">
        <v>294</v>
      </c>
      <c r="G149" s="183" t="s">
        <v>174</v>
      </c>
      <c r="H149" s="184">
        <v>81</v>
      </c>
      <c r="I149" s="185"/>
      <c r="J149" s="186">
        <f>ROUND(I149*H149,2)</f>
        <v>0</v>
      </c>
      <c r="K149" s="182" t="s">
        <v>175</v>
      </c>
      <c r="L149" s="41"/>
      <c r="M149" s="187" t="s">
        <v>19</v>
      </c>
      <c r="N149" s="188" t="s">
        <v>44</v>
      </c>
      <c r="O149" s="66"/>
      <c r="P149" s="189">
        <f>O149*H149</f>
        <v>0</v>
      </c>
      <c r="Q149" s="189">
        <v>0</v>
      </c>
      <c r="R149" s="189">
        <f>Q149*H149</f>
        <v>0</v>
      </c>
      <c r="S149" s="189">
        <v>0</v>
      </c>
      <c r="T149" s="190">
        <f>S149*H149</f>
        <v>0</v>
      </c>
      <c r="U149" s="36"/>
      <c r="V149" s="36"/>
      <c r="W149" s="36"/>
      <c r="X149" s="36"/>
      <c r="Y149" s="36"/>
      <c r="Z149" s="36"/>
      <c r="AA149" s="36"/>
      <c r="AB149" s="36"/>
      <c r="AC149" s="36"/>
      <c r="AD149" s="36"/>
      <c r="AE149" s="36"/>
      <c r="AR149" s="191" t="s">
        <v>176</v>
      </c>
      <c r="AT149" s="191" t="s">
        <v>171</v>
      </c>
      <c r="AU149" s="191" t="s">
        <v>88</v>
      </c>
      <c r="AY149" s="19" t="s">
        <v>169</v>
      </c>
      <c r="BE149" s="192">
        <f>IF(N149="základní",J149,0)</f>
        <v>0</v>
      </c>
      <c r="BF149" s="192">
        <f>IF(N149="snížená",J149,0)</f>
        <v>0</v>
      </c>
      <c r="BG149" s="192">
        <f>IF(N149="zákl. přenesená",J149,0)</f>
        <v>0</v>
      </c>
      <c r="BH149" s="192">
        <f>IF(N149="sníž. přenesená",J149,0)</f>
        <v>0</v>
      </c>
      <c r="BI149" s="192">
        <f>IF(N149="nulová",J149,0)</f>
        <v>0</v>
      </c>
      <c r="BJ149" s="19" t="s">
        <v>88</v>
      </c>
      <c r="BK149" s="192">
        <f>ROUND(I149*H149,2)</f>
        <v>0</v>
      </c>
      <c r="BL149" s="19" t="s">
        <v>176</v>
      </c>
      <c r="BM149" s="191" t="s">
        <v>295</v>
      </c>
    </row>
    <row r="150" spans="1:65" s="2" customFormat="1" ht="39">
      <c r="A150" s="36"/>
      <c r="B150" s="37"/>
      <c r="C150" s="38"/>
      <c r="D150" s="193" t="s">
        <v>178</v>
      </c>
      <c r="E150" s="38"/>
      <c r="F150" s="194" t="s">
        <v>246</v>
      </c>
      <c r="G150" s="38"/>
      <c r="H150" s="38"/>
      <c r="I150" s="195"/>
      <c r="J150" s="38"/>
      <c r="K150" s="38"/>
      <c r="L150" s="41"/>
      <c r="M150" s="196"/>
      <c r="N150" s="197"/>
      <c r="O150" s="66"/>
      <c r="P150" s="66"/>
      <c r="Q150" s="66"/>
      <c r="R150" s="66"/>
      <c r="S150" s="66"/>
      <c r="T150" s="67"/>
      <c r="U150" s="36"/>
      <c r="V150" s="36"/>
      <c r="W150" s="36"/>
      <c r="X150" s="36"/>
      <c r="Y150" s="36"/>
      <c r="Z150" s="36"/>
      <c r="AA150" s="36"/>
      <c r="AB150" s="36"/>
      <c r="AC150" s="36"/>
      <c r="AD150" s="36"/>
      <c r="AE150" s="36"/>
      <c r="AT150" s="19" t="s">
        <v>178</v>
      </c>
      <c r="AU150" s="19" t="s">
        <v>88</v>
      </c>
    </row>
    <row r="151" spans="1:65" s="13" customFormat="1" ht="11.25">
      <c r="B151" s="198"/>
      <c r="C151" s="199"/>
      <c r="D151" s="193" t="s">
        <v>188</v>
      </c>
      <c r="E151" s="199"/>
      <c r="F151" s="201" t="s">
        <v>279</v>
      </c>
      <c r="G151" s="199"/>
      <c r="H151" s="202">
        <v>81</v>
      </c>
      <c r="I151" s="203"/>
      <c r="J151" s="199"/>
      <c r="K151" s="199"/>
      <c r="L151" s="204"/>
      <c r="M151" s="205"/>
      <c r="N151" s="206"/>
      <c r="O151" s="206"/>
      <c r="P151" s="206"/>
      <c r="Q151" s="206"/>
      <c r="R151" s="206"/>
      <c r="S151" s="206"/>
      <c r="T151" s="207"/>
      <c r="AT151" s="208" t="s">
        <v>188</v>
      </c>
      <c r="AU151" s="208" t="s">
        <v>88</v>
      </c>
      <c r="AV151" s="13" t="s">
        <v>88</v>
      </c>
      <c r="AW151" s="13" t="s">
        <v>4</v>
      </c>
      <c r="AX151" s="13" t="s">
        <v>80</v>
      </c>
      <c r="AY151" s="208" t="s">
        <v>169</v>
      </c>
    </row>
    <row r="152" spans="1:65" s="2" customFormat="1" ht="24.2" customHeight="1">
      <c r="A152" s="36"/>
      <c r="B152" s="37"/>
      <c r="C152" s="180" t="s">
        <v>296</v>
      </c>
      <c r="D152" s="180" t="s">
        <v>171</v>
      </c>
      <c r="E152" s="181" t="s">
        <v>297</v>
      </c>
      <c r="F152" s="182" t="s">
        <v>298</v>
      </c>
      <c r="G152" s="183" t="s">
        <v>185</v>
      </c>
      <c r="H152" s="184">
        <v>225</v>
      </c>
      <c r="I152" s="185"/>
      <c r="J152" s="186">
        <f>ROUND(I152*H152,2)</f>
        <v>0</v>
      </c>
      <c r="K152" s="182" t="s">
        <v>175</v>
      </c>
      <c r="L152" s="41"/>
      <c r="M152" s="187" t="s">
        <v>19</v>
      </c>
      <c r="N152" s="188" t="s">
        <v>44</v>
      </c>
      <c r="O152" s="66"/>
      <c r="P152" s="189">
        <f>O152*H152</f>
        <v>0</v>
      </c>
      <c r="Q152" s="189">
        <v>0</v>
      </c>
      <c r="R152" s="189">
        <f>Q152*H152</f>
        <v>0</v>
      </c>
      <c r="S152" s="189">
        <v>0</v>
      </c>
      <c r="T152" s="190">
        <f>S152*H152</f>
        <v>0</v>
      </c>
      <c r="U152" s="36"/>
      <c r="V152" s="36"/>
      <c r="W152" s="36"/>
      <c r="X152" s="36"/>
      <c r="Y152" s="36"/>
      <c r="Z152" s="36"/>
      <c r="AA152" s="36"/>
      <c r="AB152" s="36"/>
      <c r="AC152" s="36"/>
      <c r="AD152" s="36"/>
      <c r="AE152" s="36"/>
      <c r="AR152" s="191" t="s">
        <v>176</v>
      </c>
      <c r="AT152" s="191" t="s">
        <v>171</v>
      </c>
      <c r="AU152" s="191" t="s">
        <v>88</v>
      </c>
      <c r="AY152" s="19" t="s">
        <v>169</v>
      </c>
      <c r="BE152" s="192">
        <f>IF(N152="základní",J152,0)</f>
        <v>0</v>
      </c>
      <c r="BF152" s="192">
        <f>IF(N152="snížená",J152,0)</f>
        <v>0</v>
      </c>
      <c r="BG152" s="192">
        <f>IF(N152="zákl. přenesená",J152,0)</f>
        <v>0</v>
      </c>
      <c r="BH152" s="192">
        <f>IF(N152="sníž. přenesená",J152,0)</f>
        <v>0</v>
      </c>
      <c r="BI152" s="192">
        <f>IF(N152="nulová",J152,0)</f>
        <v>0</v>
      </c>
      <c r="BJ152" s="19" t="s">
        <v>88</v>
      </c>
      <c r="BK152" s="192">
        <f>ROUND(I152*H152,2)</f>
        <v>0</v>
      </c>
      <c r="BL152" s="19" t="s">
        <v>176</v>
      </c>
      <c r="BM152" s="191" t="s">
        <v>299</v>
      </c>
    </row>
    <row r="153" spans="1:65" s="2" customFormat="1" ht="68.25">
      <c r="A153" s="36"/>
      <c r="B153" s="37"/>
      <c r="C153" s="38"/>
      <c r="D153" s="193" t="s">
        <v>178</v>
      </c>
      <c r="E153" s="38"/>
      <c r="F153" s="194" t="s">
        <v>270</v>
      </c>
      <c r="G153" s="38"/>
      <c r="H153" s="38"/>
      <c r="I153" s="195"/>
      <c r="J153" s="38"/>
      <c r="K153" s="38"/>
      <c r="L153" s="41"/>
      <c r="M153" s="196"/>
      <c r="N153" s="197"/>
      <c r="O153" s="66"/>
      <c r="P153" s="66"/>
      <c r="Q153" s="66"/>
      <c r="R153" s="66"/>
      <c r="S153" s="66"/>
      <c r="T153" s="67"/>
      <c r="U153" s="36"/>
      <c r="V153" s="36"/>
      <c r="W153" s="36"/>
      <c r="X153" s="36"/>
      <c r="Y153" s="36"/>
      <c r="Z153" s="36"/>
      <c r="AA153" s="36"/>
      <c r="AB153" s="36"/>
      <c r="AC153" s="36"/>
      <c r="AD153" s="36"/>
      <c r="AE153" s="36"/>
      <c r="AT153" s="19" t="s">
        <v>178</v>
      </c>
      <c r="AU153" s="19" t="s">
        <v>88</v>
      </c>
    </row>
    <row r="154" spans="1:65" s="13" customFormat="1" ht="11.25">
      <c r="B154" s="198"/>
      <c r="C154" s="199"/>
      <c r="D154" s="193" t="s">
        <v>188</v>
      </c>
      <c r="E154" s="199"/>
      <c r="F154" s="201" t="s">
        <v>300</v>
      </c>
      <c r="G154" s="199"/>
      <c r="H154" s="202">
        <v>225</v>
      </c>
      <c r="I154" s="203"/>
      <c r="J154" s="199"/>
      <c r="K154" s="199"/>
      <c r="L154" s="204"/>
      <c r="M154" s="205"/>
      <c r="N154" s="206"/>
      <c r="O154" s="206"/>
      <c r="P154" s="206"/>
      <c r="Q154" s="206"/>
      <c r="R154" s="206"/>
      <c r="S154" s="206"/>
      <c r="T154" s="207"/>
      <c r="AT154" s="208" t="s">
        <v>188</v>
      </c>
      <c r="AU154" s="208" t="s">
        <v>88</v>
      </c>
      <c r="AV154" s="13" t="s">
        <v>88</v>
      </c>
      <c r="AW154" s="13" t="s">
        <v>4</v>
      </c>
      <c r="AX154" s="13" t="s">
        <v>80</v>
      </c>
      <c r="AY154" s="208" t="s">
        <v>169</v>
      </c>
    </row>
    <row r="155" spans="1:65" s="2" customFormat="1" ht="62.65" customHeight="1">
      <c r="A155" s="36"/>
      <c r="B155" s="37"/>
      <c r="C155" s="180" t="s">
        <v>301</v>
      </c>
      <c r="D155" s="180" t="s">
        <v>171</v>
      </c>
      <c r="E155" s="181" t="s">
        <v>302</v>
      </c>
      <c r="F155" s="182" t="s">
        <v>303</v>
      </c>
      <c r="G155" s="183" t="s">
        <v>230</v>
      </c>
      <c r="H155" s="184">
        <v>392.45</v>
      </c>
      <c r="I155" s="185"/>
      <c r="J155" s="186">
        <f>ROUND(I155*H155,2)</f>
        <v>0</v>
      </c>
      <c r="K155" s="182" t="s">
        <v>175</v>
      </c>
      <c r="L155" s="41"/>
      <c r="M155" s="187" t="s">
        <v>19</v>
      </c>
      <c r="N155" s="188" t="s">
        <v>44</v>
      </c>
      <c r="O155" s="66"/>
      <c r="P155" s="189">
        <f>O155*H155</f>
        <v>0</v>
      </c>
      <c r="Q155" s="189">
        <v>0</v>
      </c>
      <c r="R155" s="189">
        <f>Q155*H155</f>
        <v>0</v>
      </c>
      <c r="S155" s="189">
        <v>0</v>
      </c>
      <c r="T155" s="190">
        <f>S155*H155</f>
        <v>0</v>
      </c>
      <c r="U155" s="36"/>
      <c r="V155" s="36"/>
      <c r="W155" s="36"/>
      <c r="X155" s="36"/>
      <c r="Y155" s="36"/>
      <c r="Z155" s="36"/>
      <c r="AA155" s="36"/>
      <c r="AB155" s="36"/>
      <c r="AC155" s="36"/>
      <c r="AD155" s="36"/>
      <c r="AE155" s="36"/>
      <c r="AR155" s="191" t="s">
        <v>176</v>
      </c>
      <c r="AT155" s="191" t="s">
        <v>171</v>
      </c>
      <c r="AU155" s="191" t="s">
        <v>88</v>
      </c>
      <c r="AY155" s="19" t="s">
        <v>169</v>
      </c>
      <c r="BE155" s="192">
        <f>IF(N155="základní",J155,0)</f>
        <v>0</v>
      </c>
      <c r="BF155" s="192">
        <f>IF(N155="snížená",J155,0)</f>
        <v>0</v>
      </c>
      <c r="BG155" s="192">
        <f>IF(N155="zákl. přenesená",J155,0)</f>
        <v>0</v>
      </c>
      <c r="BH155" s="192">
        <f>IF(N155="sníž. přenesená",J155,0)</f>
        <v>0</v>
      </c>
      <c r="BI155" s="192">
        <f>IF(N155="nulová",J155,0)</f>
        <v>0</v>
      </c>
      <c r="BJ155" s="19" t="s">
        <v>88</v>
      </c>
      <c r="BK155" s="192">
        <f>ROUND(I155*H155,2)</f>
        <v>0</v>
      </c>
      <c r="BL155" s="19" t="s">
        <v>176</v>
      </c>
      <c r="BM155" s="191" t="s">
        <v>304</v>
      </c>
    </row>
    <row r="156" spans="1:65" s="2" customFormat="1" ht="78">
      <c r="A156" s="36"/>
      <c r="B156" s="37"/>
      <c r="C156" s="38"/>
      <c r="D156" s="193" t="s">
        <v>178</v>
      </c>
      <c r="E156" s="38"/>
      <c r="F156" s="194" t="s">
        <v>305</v>
      </c>
      <c r="G156" s="38"/>
      <c r="H156" s="38"/>
      <c r="I156" s="195"/>
      <c r="J156" s="38"/>
      <c r="K156" s="38"/>
      <c r="L156" s="41"/>
      <c r="M156" s="196"/>
      <c r="N156" s="197"/>
      <c r="O156" s="66"/>
      <c r="P156" s="66"/>
      <c r="Q156" s="66"/>
      <c r="R156" s="66"/>
      <c r="S156" s="66"/>
      <c r="T156" s="67"/>
      <c r="U156" s="36"/>
      <c r="V156" s="36"/>
      <c r="W156" s="36"/>
      <c r="X156" s="36"/>
      <c r="Y156" s="36"/>
      <c r="Z156" s="36"/>
      <c r="AA156" s="36"/>
      <c r="AB156" s="36"/>
      <c r="AC156" s="36"/>
      <c r="AD156" s="36"/>
      <c r="AE156" s="36"/>
      <c r="AT156" s="19" t="s">
        <v>178</v>
      </c>
      <c r="AU156" s="19" t="s">
        <v>88</v>
      </c>
    </row>
    <row r="157" spans="1:65" s="13" customFormat="1" ht="11.25">
      <c r="B157" s="198"/>
      <c r="C157" s="199"/>
      <c r="D157" s="193" t="s">
        <v>188</v>
      </c>
      <c r="E157" s="200" t="s">
        <v>19</v>
      </c>
      <c r="F157" s="201" t="s">
        <v>306</v>
      </c>
      <c r="G157" s="199"/>
      <c r="H157" s="202">
        <v>153.44999999999999</v>
      </c>
      <c r="I157" s="203"/>
      <c r="J157" s="199"/>
      <c r="K157" s="199"/>
      <c r="L157" s="204"/>
      <c r="M157" s="205"/>
      <c r="N157" s="206"/>
      <c r="O157" s="206"/>
      <c r="P157" s="206"/>
      <c r="Q157" s="206"/>
      <c r="R157" s="206"/>
      <c r="S157" s="206"/>
      <c r="T157" s="207"/>
      <c r="AT157" s="208" t="s">
        <v>188</v>
      </c>
      <c r="AU157" s="208" t="s">
        <v>88</v>
      </c>
      <c r="AV157" s="13" t="s">
        <v>88</v>
      </c>
      <c r="AW157" s="13" t="s">
        <v>33</v>
      </c>
      <c r="AX157" s="13" t="s">
        <v>72</v>
      </c>
      <c r="AY157" s="208" t="s">
        <v>169</v>
      </c>
    </row>
    <row r="158" spans="1:65" s="13" customFormat="1" ht="11.25">
      <c r="B158" s="198"/>
      <c r="C158" s="199"/>
      <c r="D158" s="193" t="s">
        <v>188</v>
      </c>
      <c r="E158" s="200" t="s">
        <v>19</v>
      </c>
      <c r="F158" s="201" t="s">
        <v>307</v>
      </c>
      <c r="G158" s="199"/>
      <c r="H158" s="202">
        <v>239</v>
      </c>
      <c r="I158" s="203"/>
      <c r="J158" s="199"/>
      <c r="K158" s="199"/>
      <c r="L158" s="204"/>
      <c r="M158" s="205"/>
      <c r="N158" s="206"/>
      <c r="O158" s="206"/>
      <c r="P158" s="206"/>
      <c r="Q158" s="206"/>
      <c r="R158" s="206"/>
      <c r="S158" s="206"/>
      <c r="T158" s="207"/>
      <c r="AT158" s="208" t="s">
        <v>188</v>
      </c>
      <c r="AU158" s="208" t="s">
        <v>88</v>
      </c>
      <c r="AV158" s="13" t="s">
        <v>88</v>
      </c>
      <c r="AW158" s="13" t="s">
        <v>33</v>
      </c>
      <c r="AX158" s="13" t="s">
        <v>72</v>
      </c>
      <c r="AY158" s="208" t="s">
        <v>169</v>
      </c>
    </row>
    <row r="159" spans="1:65" s="14" customFormat="1" ht="11.25">
      <c r="B159" s="209"/>
      <c r="C159" s="210"/>
      <c r="D159" s="193" t="s">
        <v>188</v>
      </c>
      <c r="E159" s="211" t="s">
        <v>19</v>
      </c>
      <c r="F159" s="212" t="s">
        <v>191</v>
      </c>
      <c r="G159" s="210"/>
      <c r="H159" s="213">
        <v>392.45</v>
      </c>
      <c r="I159" s="214"/>
      <c r="J159" s="210"/>
      <c r="K159" s="210"/>
      <c r="L159" s="215"/>
      <c r="M159" s="216"/>
      <c r="N159" s="217"/>
      <c r="O159" s="217"/>
      <c r="P159" s="217"/>
      <c r="Q159" s="217"/>
      <c r="R159" s="217"/>
      <c r="S159" s="217"/>
      <c r="T159" s="218"/>
      <c r="AT159" s="219" t="s">
        <v>188</v>
      </c>
      <c r="AU159" s="219" t="s">
        <v>88</v>
      </c>
      <c r="AV159" s="14" t="s">
        <v>176</v>
      </c>
      <c r="AW159" s="14" t="s">
        <v>33</v>
      </c>
      <c r="AX159" s="14" t="s">
        <v>80</v>
      </c>
      <c r="AY159" s="219" t="s">
        <v>169</v>
      </c>
    </row>
    <row r="160" spans="1:65" s="2" customFormat="1" ht="62.65" customHeight="1">
      <c r="A160" s="36"/>
      <c r="B160" s="37"/>
      <c r="C160" s="180" t="s">
        <v>308</v>
      </c>
      <c r="D160" s="180" t="s">
        <v>171</v>
      </c>
      <c r="E160" s="181" t="s">
        <v>309</v>
      </c>
      <c r="F160" s="182" t="s">
        <v>310</v>
      </c>
      <c r="G160" s="183" t="s">
        <v>230</v>
      </c>
      <c r="H160" s="184">
        <v>157</v>
      </c>
      <c r="I160" s="185"/>
      <c r="J160" s="186">
        <f>ROUND(I160*H160,2)</f>
        <v>0</v>
      </c>
      <c r="K160" s="182" t="s">
        <v>175</v>
      </c>
      <c r="L160" s="41"/>
      <c r="M160" s="187" t="s">
        <v>19</v>
      </c>
      <c r="N160" s="188" t="s">
        <v>44</v>
      </c>
      <c r="O160" s="66"/>
      <c r="P160" s="189">
        <f>O160*H160</f>
        <v>0</v>
      </c>
      <c r="Q160" s="189">
        <v>0</v>
      </c>
      <c r="R160" s="189">
        <f>Q160*H160</f>
        <v>0</v>
      </c>
      <c r="S160" s="189">
        <v>0</v>
      </c>
      <c r="T160" s="190">
        <f>S160*H160</f>
        <v>0</v>
      </c>
      <c r="U160" s="36"/>
      <c r="V160" s="36"/>
      <c r="W160" s="36"/>
      <c r="X160" s="36"/>
      <c r="Y160" s="36"/>
      <c r="Z160" s="36"/>
      <c r="AA160" s="36"/>
      <c r="AB160" s="36"/>
      <c r="AC160" s="36"/>
      <c r="AD160" s="36"/>
      <c r="AE160" s="36"/>
      <c r="AR160" s="191" t="s">
        <v>176</v>
      </c>
      <c r="AT160" s="191" t="s">
        <v>171</v>
      </c>
      <c r="AU160" s="191" t="s">
        <v>88</v>
      </c>
      <c r="AY160" s="19" t="s">
        <v>169</v>
      </c>
      <c r="BE160" s="192">
        <f>IF(N160="základní",J160,0)</f>
        <v>0</v>
      </c>
      <c r="BF160" s="192">
        <f>IF(N160="snížená",J160,0)</f>
        <v>0</v>
      </c>
      <c r="BG160" s="192">
        <f>IF(N160="zákl. přenesená",J160,0)</f>
        <v>0</v>
      </c>
      <c r="BH160" s="192">
        <f>IF(N160="sníž. přenesená",J160,0)</f>
        <v>0</v>
      </c>
      <c r="BI160" s="192">
        <f>IF(N160="nulová",J160,0)</f>
        <v>0</v>
      </c>
      <c r="BJ160" s="19" t="s">
        <v>88</v>
      </c>
      <c r="BK160" s="192">
        <f>ROUND(I160*H160,2)</f>
        <v>0</v>
      </c>
      <c r="BL160" s="19" t="s">
        <v>176</v>
      </c>
      <c r="BM160" s="191" t="s">
        <v>311</v>
      </c>
    </row>
    <row r="161" spans="1:65" s="2" customFormat="1" ht="78">
      <c r="A161" s="36"/>
      <c r="B161" s="37"/>
      <c r="C161" s="38"/>
      <c r="D161" s="193" t="s">
        <v>178</v>
      </c>
      <c r="E161" s="38"/>
      <c r="F161" s="194" t="s">
        <v>305</v>
      </c>
      <c r="G161" s="38"/>
      <c r="H161" s="38"/>
      <c r="I161" s="195"/>
      <c r="J161" s="38"/>
      <c r="K161" s="38"/>
      <c r="L161" s="41"/>
      <c r="M161" s="196"/>
      <c r="N161" s="197"/>
      <c r="O161" s="66"/>
      <c r="P161" s="66"/>
      <c r="Q161" s="66"/>
      <c r="R161" s="66"/>
      <c r="S161" s="66"/>
      <c r="T161" s="67"/>
      <c r="U161" s="36"/>
      <c r="V161" s="36"/>
      <c r="W161" s="36"/>
      <c r="X161" s="36"/>
      <c r="Y161" s="36"/>
      <c r="Z161" s="36"/>
      <c r="AA161" s="36"/>
      <c r="AB161" s="36"/>
      <c r="AC161" s="36"/>
      <c r="AD161" s="36"/>
      <c r="AE161" s="36"/>
      <c r="AT161" s="19" t="s">
        <v>178</v>
      </c>
      <c r="AU161" s="19" t="s">
        <v>88</v>
      </c>
    </row>
    <row r="162" spans="1:65" s="13" customFormat="1" ht="11.25">
      <c r="B162" s="198"/>
      <c r="C162" s="199"/>
      <c r="D162" s="193" t="s">
        <v>188</v>
      </c>
      <c r="E162" s="200" t="s">
        <v>19</v>
      </c>
      <c r="F162" s="201" t="s">
        <v>312</v>
      </c>
      <c r="G162" s="199"/>
      <c r="H162" s="202">
        <v>125</v>
      </c>
      <c r="I162" s="203"/>
      <c r="J162" s="199"/>
      <c r="K162" s="199"/>
      <c r="L162" s="204"/>
      <c r="M162" s="205"/>
      <c r="N162" s="206"/>
      <c r="O162" s="206"/>
      <c r="P162" s="206"/>
      <c r="Q162" s="206"/>
      <c r="R162" s="206"/>
      <c r="S162" s="206"/>
      <c r="T162" s="207"/>
      <c r="AT162" s="208" t="s">
        <v>188</v>
      </c>
      <c r="AU162" s="208" t="s">
        <v>88</v>
      </c>
      <c r="AV162" s="13" t="s">
        <v>88</v>
      </c>
      <c r="AW162" s="13" t="s">
        <v>33</v>
      </c>
      <c r="AX162" s="13" t="s">
        <v>72</v>
      </c>
      <c r="AY162" s="208" t="s">
        <v>169</v>
      </c>
    </row>
    <row r="163" spans="1:65" s="13" customFormat="1" ht="11.25">
      <c r="B163" s="198"/>
      <c r="C163" s="199"/>
      <c r="D163" s="193" t="s">
        <v>188</v>
      </c>
      <c r="E163" s="200" t="s">
        <v>19</v>
      </c>
      <c r="F163" s="201" t="s">
        <v>313</v>
      </c>
      <c r="G163" s="199"/>
      <c r="H163" s="202">
        <v>32</v>
      </c>
      <c r="I163" s="203"/>
      <c r="J163" s="199"/>
      <c r="K163" s="199"/>
      <c r="L163" s="204"/>
      <c r="M163" s="205"/>
      <c r="N163" s="206"/>
      <c r="O163" s="206"/>
      <c r="P163" s="206"/>
      <c r="Q163" s="206"/>
      <c r="R163" s="206"/>
      <c r="S163" s="206"/>
      <c r="T163" s="207"/>
      <c r="AT163" s="208" t="s">
        <v>188</v>
      </c>
      <c r="AU163" s="208" t="s">
        <v>88</v>
      </c>
      <c r="AV163" s="13" t="s">
        <v>88</v>
      </c>
      <c r="AW163" s="13" t="s">
        <v>33</v>
      </c>
      <c r="AX163" s="13" t="s">
        <v>72</v>
      </c>
      <c r="AY163" s="208" t="s">
        <v>169</v>
      </c>
    </row>
    <row r="164" spans="1:65" s="14" customFormat="1" ht="11.25">
      <c r="B164" s="209"/>
      <c r="C164" s="210"/>
      <c r="D164" s="193" t="s">
        <v>188</v>
      </c>
      <c r="E164" s="211" t="s">
        <v>19</v>
      </c>
      <c r="F164" s="212" t="s">
        <v>191</v>
      </c>
      <c r="G164" s="210"/>
      <c r="H164" s="213">
        <v>157</v>
      </c>
      <c r="I164" s="214"/>
      <c r="J164" s="210"/>
      <c r="K164" s="210"/>
      <c r="L164" s="215"/>
      <c r="M164" s="216"/>
      <c r="N164" s="217"/>
      <c r="O164" s="217"/>
      <c r="P164" s="217"/>
      <c r="Q164" s="217"/>
      <c r="R164" s="217"/>
      <c r="S164" s="217"/>
      <c r="T164" s="218"/>
      <c r="AT164" s="219" t="s">
        <v>188</v>
      </c>
      <c r="AU164" s="219" t="s">
        <v>88</v>
      </c>
      <c r="AV164" s="14" t="s">
        <v>176</v>
      </c>
      <c r="AW164" s="14" t="s">
        <v>33</v>
      </c>
      <c r="AX164" s="14" t="s">
        <v>80</v>
      </c>
      <c r="AY164" s="219" t="s">
        <v>169</v>
      </c>
    </row>
    <row r="165" spans="1:65" s="2" customFormat="1" ht="37.9" customHeight="1">
      <c r="A165" s="36"/>
      <c r="B165" s="37"/>
      <c r="C165" s="180" t="s">
        <v>314</v>
      </c>
      <c r="D165" s="180" t="s">
        <v>171</v>
      </c>
      <c r="E165" s="181" t="s">
        <v>315</v>
      </c>
      <c r="F165" s="182" t="s">
        <v>316</v>
      </c>
      <c r="G165" s="183" t="s">
        <v>230</v>
      </c>
      <c r="H165" s="184">
        <v>239</v>
      </c>
      <c r="I165" s="185"/>
      <c r="J165" s="186">
        <f>ROUND(I165*H165,2)</f>
        <v>0</v>
      </c>
      <c r="K165" s="182" t="s">
        <v>175</v>
      </c>
      <c r="L165" s="41"/>
      <c r="M165" s="187" t="s">
        <v>19</v>
      </c>
      <c r="N165" s="188" t="s">
        <v>44</v>
      </c>
      <c r="O165" s="66"/>
      <c r="P165" s="189">
        <f>O165*H165</f>
        <v>0</v>
      </c>
      <c r="Q165" s="189">
        <v>0</v>
      </c>
      <c r="R165" s="189">
        <f>Q165*H165</f>
        <v>0</v>
      </c>
      <c r="S165" s="189">
        <v>0</v>
      </c>
      <c r="T165" s="190">
        <f>S165*H165</f>
        <v>0</v>
      </c>
      <c r="U165" s="36"/>
      <c r="V165" s="36"/>
      <c r="W165" s="36"/>
      <c r="X165" s="36"/>
      <c r="Y165" s="36"/>
      <c r="Z165" s="36"/>
      <c r="AA165" s="36"/>
      <c r="AB165" s="36"/>
      <c r="AC165" s="36"/>
      <c r="AD165" s="36"/>
      <c r="AE165" s="36"/>
      <c r="AR165" s="191" t="s">
        <v>176</v>
      </c>
      <c r="AT165" s="191" t="s">
        <v>171</v>
      </c>
      <c r="AU165" s="191" t="s">
        <v>88</v>
      </c>
      <c r="AY165" s="19" t="s">
        <v>169</v>
      </c>
      <c r="BE165" s="192">
        <f>IF(N165="základní",J165,0)</f>
        <v>0</v>
      </c>
      <c r="BF165" s="192">
        <f>IF(N165="snížená",J165,0)</f>
        <v>0</v>
      </c>
      <c r="BG165" s="192">
        <f>IF(N165="zákl. přenesená",J165,0)</f>
        <v>0</v>
      </c>
      <c r="BH165" s="192">
        <f>IF(N165="sníž. přenesená",J165,0)</f>
        <v>0</v>
      </c>
      <c r="BI165" s="192">
        <f>IF(N165="nulová",J165,0)</f>
        <v>0</v>
      </c>
      <c r="BJ165" s="19" t="s">
        <v>88</v>
      </c>
      <c r="BK165" s="192">
        <f>ROUND(I165*H165,2)</f>
        <v>0</v>
      </c>
      <c r="BL165" s="19" t="s">
        <v>176</v>
      </c>
      <c r="BM165" s="191" t="s">
        <v>317</v>
      </c>
    </row>
    <row r="166" spans="1:65" s="2" customFormat="1" ht="185.25">
      <c r="A166" s="36"/>
      <c r="B166" s="37"/>
      <c r="C166" s="38"/>
      <c r="D166" s="193" t="s">
        <v>178</v>
      </c>
      <c r="E166" s="38"/>
      <c r="F166" s="194" t="s">
        <v>318</v>
      </c>
      <c r="G166" s="38"/>
      <c r="H166" s="38"/>
      <c r="I166" s="195"/>
      <c r="J166" s="38"/>
      <c r="K166" s="38"/>
      <c r="L166" s="41"/>
      <c r="M166" s="196"/>
      <c r="N166" s="197"/>
      <c r="O166" s="66"/>
      <c r="P166" s="66"/>
      <c r="Q166" s="66"/>
      <c r="R166" s="66"/>
      <c r="S166" s="66"/>
      <c r="T166" s="67"/>
      <c r="U166" s="36"/>
      <c r="V166" s="36"/>
      <c r="W166" s="36"/>
      <c r="X166" s="36"/>
      <c r="Y166" s="36"/>
      <c r="Z166" s="36"/>
      <c r="AA166" s="36"/>
      <c r="AB166" s="36"/>
      <c r="AC166" s="36"/>
      <c r="AD166" s="36"/>
      <c r="AE166" s="36"/>
      <c r="AT166" s="19" t="s">
        <v>178</v>
      </c>
      <c r="AU166" s="19" t="s">
        <v>88</v>
      </c>
    </row>
    <row r="167" spans="1:65" s="2" customFormat="1" ht="37.9" customHeight="1">
      <c r="A167" s="36"/>
      <c r="B167" s="37"/>
      <c r="C167" s="180" t="s">
        <v>319</v>
      </c>
      <c r="D167" s="180" t="s">
        <v>171</v>
      </c>
      <c r="E167" s="181" t="s">
        <v>320</v>
      </c>
      <c r="F167" s="182" t="s">
        <v>321</v>
      </c>
      <c r="G167" s="183" t="s">
        <v>230</v>
      </c>
      <c r="H167" s="184">
        <v>125</v>
      </c>
      <c r="I167" s="185"/>
      <c r="J167" s="186">
        <f>ROUND(I167*H167,2)</f>
        <v>0</v>
      </c>
      <c r="K167" s="182" t="s">
        <v>175</v>
      </c>
      <c r="L167" s="41"/>
      <c r="M167" s="187" t="s">
        <v>19</v>
      </c>
      <c r="N167" s="188" t="s">
        <v>44</v>
      </c>
      <c r="O167" s="66"/>
      <c r="P167" s="189">
        <f>O167*H167</f>
        <v>0</v>
      </c>
      <c r="Q167" s="189">
        <v>0</v>
      </c>
      <c r="R167" s="189">
        <f>Q167*H167</f>
        <v>0</v>
      </c>
      <c r="S167" s="189">
        <v>0</v>
      </c>
      <c r="T167" s="190">
        <f>S167*H167</f>
        <v>0</v>
      </c>
      <c r="U167" s="36"/>
      <c r="V167" s="36"/>
      <c r="W167" s="36"/>
      <c r="X167" s="36"/>
      <c r="Y167" s="36"/>
      <c r="Z167" s="36"/>
      <c r="AA167" s="36"/>
      <c r="AB167" s="36"/>
      <c r="AC167" s="36"/>
      <c r="AD167" s="36"/>
      <c r="AE167" s="36"/>
      <c r="AR167" s="191" t="s">
        <v>176</v>
      </c>
      <c r="AT167" s="191" t="s">
        <v>171</v>
      </c>
      <c r="AU167" s="191" t="s">
        <v>88</v>
      </c>
      <c r="AY167" s="19" t="s">
        <v>169</v>
      </c>
      <c r="BE167" s="192">
        <f>IF(N167="základní",J167,0)</f>
        <v>0</v>
      </c>
      <c r="BF167" s="192">
        <f>IF(N167="snížená",J167,0)</f>
        <v>0</v>
      </c>
      <c r="BG167" s="192">
        <f>IF(N167="zákl. přenesená",J167,0)</f>
        <v>0</v>
      </c>
      <c r="BH167" s="192">
        <f>IF(N167="sníž. přenesená",J167,0)</f>
        <v>0</v>
      </c>
      <c r="BI167" s="192">
        <f>IF(N167="nulová",J167,0)</f>
        <v>0</v>
      </c>
      <c r="BJ167" s="19" t="s">
        <v>88</v>
      </c>
      <c r="BK167" s="192">
        <f>ROUND(I167*H167,2)</f>
        <v>0</v>
      </c>
      <c r="BL167" s="19" t="s">
        <v>176</v>
      </c>
      <c r="BM167" s="191" t="s">
        <v>322</v>
      </c>
    </row>
    <row r="168" spans="1:65" s="2" customFormat="1" ht="185.25">
      <c r="A168" s="36"/>
      <c r="B168" s="37"/>
      <c r="C168" s="38"/>
      <c r="D168" s="193" t="s">
        <v>178</v>
      </c>
      <c r="E168" s="38"/>
      <c r="F168" s="194" t="s">
        <v>318</v>
      </c>
      <c r="G168" s="38"/>
      <c r="H168" s="38"/>
      <c r="I168" s="195"/>
      <c r="J168" s="38"/>
      <c r="K168" s="38"/>
      <c r="L168" s="41"/>
      <c r="M168" s="196"/>
      <c r="N168" s="197"/>
      <c r="O168" s="66"/>
      <c r="P168" s="66"/>
      <c r="Q168" s="66"/>
      <c r="R168" s="66"/>
      <c r="S168" s="66"/>
      <c r="T168" s="67"/>
      <c r="U168" s="36"/>
      <c r="V168" s="36"/>
      <c r="W168" s="36"/>
      <c r="X168" s="36"/>
      <c r="Y168" s="36"/>
      <c r="Z168" s="36"/>
      <c r="AA168" s="36"/>
      <c r="AB168" s="36"/>
      <c r="AC168" s="36"/>
      <c r="AD168" s="36"/>
      <c r="AE168" s="36"/>
      <c r="AT168" s="19" t="s">
        <v>178</v>
      </c>
      <c r="AU168" s="19" t="s">
        <v>88</v>
      </c>
    </row>
    <row r="169" spans="1:65" s="13" customFormat="1" ht="11.25">
      <c r="B169" s="198"/>
      <c r="C169" s="199"/>
      <c r="D169" s="193" t="s">
        <v>188</v>
      </c>
      <c r="E169" s="200" t="s">
        <v>19</v>
      </c>
      <c r="F169" s="201" t="s">
        <v>312</v>
      </c>
      <c r="G169" s="199"/>
      <c r="H169" s="202">
        <v>125</v>
      </c>
      <c r="I169" s="203"/>
      <c r="J169" s="199"/>
      <c r="K169" s="199"/>
      <c r="L169" s="204"/>
      <c r="M169" s="205"/>
      <c r="N169" s="206"/>
      <c r="O169" s="206"/>
      <c r="P169" s="206"/>
      <c r="Q169" s="206"/>
      <c r="R169" s="206"/>
      <c r="S169" s="206"/>
      <c r="T169" s="207"/>
      <c r="AT169" s="208" t="s">
        <v>188</v>
      </c>
      <c r="AU169" s="208" t="s">
        <v>88</v>
      </c>
      <c r="AV169" s="13" t="s">
        <v>88</v>
      </c>
      <c r="AW169" s="13" t="s">
        <v>33</v>
      </c>
      <c r="AX169" s="13" t="s">
        <v>80</v>
      </c>
      <c r="AY169" s="208" t="s">
        <v>169</v>
      </c>
    </row>
    <row r="170" spans="1:65" s="2" customFormat="1" ht="37.9" customHeight="1">
      <c r="A170" s="36"/>
      <c r="B170" s="37"/>
      <c r="C170" s="180" t="s">
        <v>323</v>
      </c>
      <c r="D170" s="180" t="s">
        <v>171</v>
      </c>
      <c r="E170" s="181" t="s">
        <v>324</v>
      </c>
      <c r="F170" s="182" t="s">
        <v>325</v>
      </c>
      <c r="G170" s="183" t="s">
        <v>230</v>
      </c>
      <c r="H170" s="184">
        <v>32</v>
      </c>
      <c r="I170" s="185"/>
      <c r="J170" s="186">
        <f>ROUND(I170*H170,2)</f>
        <v>0</v>
      </c>
      <c r="K170" s="182" t="s">
        <v>175</v>
      </c>
      <c r="L170" s="41"/>
      <c r="M170" s="187" t="s">
        <v>19</v>
      </c>
      <c r="N170" s="188" t="s">
        <v>44</v>
      </c>
      <c r="O170" s="66"/>
      <c r="P170" s="189">
        <f>O170*H170</f>
        <v>0</v>
      </c>
      <c r="Q170" s="189">
        <v>0</v>
      </c>
      <c r="R170" s="189">
        <f>Q170*H170</f>
        <v>0</v>
      </c>
      <c r="S170" s="189">
        <v>0</v>
      </c>
      <c r="T170" s="190">
        <f>S170*H170</f>
        <v>0</v>
      </c>
      <c r="U170" s="36"/>
      <c r="V170" s="36"/>
      <c r="W170" s="36"/>
      <c r="X170" s="36"/>
      <c r="Y170" s="36"/>
      <c r="Z170" s="36"/>
      <c r="AA170" s="36"/>
      <c r="AB170" s="36"/>
      <c r="AC170" s="36"/>
      <c r="AD170" s="36"/>
      <c r="AE170" s="36"/>
      <c r="AR170" s="191" t="s">
        <v>176</v>
      </c>
      <c r="AT170" s="191" t="s">
        <v>171</v>
      </c>
      <c r="AU170" s="191" t="s">
        <v>88</v>
      </c>
      <c r="AY170" s="19" t="s">
        <v>169</v>
      </c>
      <c r="BE170" s="192">
        <f>IF(N170="základní",J170,0)</f>
        <v>0</v>
      </c>
      <c r="BF170" s="192">
        <f>IF(N170="snížená",J170,0)</f>
        <v>0</v>
      </c>
      <c r="BG170" s="192">
        <f>IF(N170="zákl. přenesená",J170,0)</f>
        <v>0</v>
      </c>
      <c r="BH170" s="192">
        <f>IF(N170="sníž. přenesená",J170,0)</f>
        <v>0</v>
      </c>
      <c r="BI170" s="192">
        <f>IF(N170="nulová",J170,0)</f>
        <v>0</v>
      </c>
      <c r="BJ170" s="19" t="s">
        <v>88</v>
      </c>
      <c r="BK170" s="192">
        <f>ROUND(I170*H170,2)</f>
        <v>0</v>
      </c>
      <c r="BL170" s="19" t="s">
        <v>176</v>
      </c>
      <c r="BM170" s="191" t="s">
        <v>326</v>
      </c>
    </row>
    <row r="171" spans="1:65" s="2" customFormat="1" ht="165.75">
      <c r="A171" s="36"/>
      <c r="B171" s="37"/>
      <c r="C171" s="38"/>
      <c r="D171" s="193" t="s">
        <v>178</v>
      </c>
      <c r="E171" s="38"/>
      <c r="F171" s="194" t="s">
        <v>327</v>
      </c>
      <c r="G171" s="38"/>
      <c r="H171" s="38"/>
      <c r="I171" s="195"/>
      <c r="J171" s="38"/>
      <c r="K171" s="38"/>
      <c r="L171" s="41"/>
      <c r="M171" s="196"/>
      <c r="N171" s="197"/>
      <c r="O171" s="66"/>
      <c r="P171" s="66"/>
      <c r="Q171" s="66"/>
      <c r="R171" s="66"/>
      <c r="S171" s="66"/>
      <c r="T171" s="67"/>
      <c r="U171" s="36"/>
      <c r="V171" s="36"/>
      <c r="W171" s="36"/>
      <c r="X171" s="36"/>
      <c r="Y171" s="36"/>
      <c r="Z171" s="36"/>
      <c r="AA171" s="36"/>
      <c r="AB171" s="36"/>
      <c r="AC171" s="36"/>
      <c r="AD171" s="36"/>
      <c r="AE171" s="36"/>
      <c r="AT171" s="19" t="s">
        <v>178</v>
      </c>
      <c r="AU171" s="19" t="s">
        <v>88</v>
      </c>
    </row>
    <row r="172" spans="1:65" s="13" customFormat="1" ht="11.25">
      <c r="B172" s="198"/>
      <c r="C172" s="199"/>
      <c r="D172" s="193" t="s">
        <v>188</v>
      </c>
      <c r="E172" s="200" t="s">
        <v>19</v>
      </c>
      <c r="F172" s="201" t="s">
        <v>313</v>
      </c>
      <c r="G172" s="199"/>
      <c r="H172" s="202">
        <v>32</v>
      </c>
      <c r="I172" s="203"/>
      <c r="J172" s="199"/>
      <c r="K172" s="199"/>
      <c r="L172" s="204"/>
      <c r="M172" s="205"/>
      <c r="N172" s="206"/>
      <c r="O172" s="206"/>
      <c r="P172" s="206"/>
      <c r="Q172" s="206"/>
      <c r="R172" s="206"/>
      <c r="S172" s="206"/>
      <c r="T172" s="207"/>
      <c r="AT172" s="208" t="s">
        <v>188</v>
      </c>
      <c r="AU172" s="208" t="s">
        <v>88</v>
      </c>
      <c r="AV172" s="13" t="s">
        <v>88</v>
      </c>
      <c r="AW172" s="13" t="s">
        <v>33</v>
      </c>
      <c r="AX172" s="13" t="s">
        <v>72</v>
      </c>
      <c r="AY172" s="208" t="s">
        <v>169</v>
      </c>
    </row>
    <row r="173" spans="1:65" s="14" customFormat="1" ht="11.25">
      <c r="B173" s="209"/>
      <c r="C173" s="210"/>
      <c r="D173" s="193" t="s">
        <v>188</v>
      </c>
      <c r="E173" s="211" t="s">
        <v>19</v>
      </c>
      <c r="F173" s="212" t="s">
        <v>191</v>
      </c>
      <c r="G173" s="210"/>
      <c r="H173" s="213">
        <v>32</v>
      </c>
      <c r="I173" s="214"/>
      <c r="J173" s="210"/>
      <c r="K173" s="210"/>
      <c r="L173" s="215"/>
      <c r="M173" s="216"/>
      <c r="N173" s="217"/>
      <c r="O173" s="217"/>
      <c r="P173" s="217"/>
      <c r="Q173" s="217"/>
      <c r="R173" s="217"/>
      <c r="S173" s="217"/>
      <c r="T173" s="218"/>
      <c r="AT173" s="219" t="s">
        <v>188</v>
      </c>
      <c r="AU173" s="219" t="s">
        <v>88</v>
      </c>
      <c r="AV173" s="14" t="s">
        <v>176</v>
      </c>
      <c r="AW173" s="14" t="s">
        <v>33</v>
      </c>
      <c r="AX173" s="14" t="s">
        <v>80</v>
      </c>
      <c r="AY173" s="219" t="s">
        <v>169</v>
      </c>
    </row>
    <row r="174" spans="1:65" s="2" customFormat="1" ht="37.9" customHeight="1">
      <c r="A174" s="36"/>
      <c r="B174" s="37"/>
      <c r="C174" s="180" t="s">
        <v>328</v>
      </c>
      <c r="D174" s="180" t="s">
        <v>171</v>
      </c>
      <c r="E174" s="181" t="s">
        <v>329</v>
      </c>
      <c r="F174" s="182" t="s">
        <v>330</v>
      </c>
      <c r="G174" s="183" t="s">
        <v>185</v>
      </c>
      <c r="H174" s="184">
        <v>930</v>
      </c>
      <c r="I174" s="185"/>
      <c r="J174" s="186">
        <f>ROUND(I174*H174,2)</f>
        <v>0</v>
      </c>
      <c r="K174" s="182" t="s">
        <v>175</v>
      </c>
      <c r="L174" s="41"/>
      <c r="M174" s="187" t="s">
        <v>19</v>
      </c>
      <c r="N174" s="188" t="s">
        <v>44</v>
      </c>
      <c r="O174" s="66"/>
      <c r="P174" s="189">
        <f>O174*H174</f>
        <v>0</v>
      </c>
      <c r="Q174" s="189">
        <v>0</v>
      </c>
      <c r="R174" s="189">
        <f>Q174*H174</f>
        <v>0</v>
      </c>
      <c r="S174" s="189">
        <v>0</v>
      </c>
      <c r="T174" s="190">
        <f>S174*H174</f>
        <v>0</v>
      </c>
      <c r="U174" s="36"/>
      <c r="V174" s="36"/>
      <c r="W174" s="36"/>
      <c r="X174" s="36"/>
      <c r="Y174" s="36"/>
      <c r="Z174" s="36"/>
      <c r="AA174" s="36"/>
      <c r="AB174" s="36"/>
      <c r="AC174" s="36"/>
      <c r="AD174" s="36"/>
      <c r="AE174" s="36"/>
      <c r="AR174" s="191" t="s">
        <v>176</v>
      </c>
      <c r="AT174" s="191" t="s">
        <v>171</v>
      </c>
      <c r="AU174" s="191" t="s">
        <v>88</v>
      </c>
      <c r="AY174" s="19" t="s">
        <v>169</v>
      </c>
      <c r="BE174" s="192">
        <f>IF(N174="základní",J174,0)</f>
        <v>0</v>
      </c>
      <c r="BF174" s="192">
        <f>IF(N174="snížená",J174,0)</f>
        <v>0</v>
      </c>
      <c r="BG174" s="192">
        <f>IF(N174="zákl. přenesená",J174,0)</f>
        <v>0</v>
      </c>
      <c r="BH174" s="192">
        <f>IF(N174="sníž. přenesená",J174,0)</f>
        <v>0</v>
      </c>
      <c r="BI174" s="192">
        <f>IF(N174="nulová",J174,0)</f>
        <v>0</v>
      </c>
      <c r="BJ174" s="19" t="s">
        <v>88</v>
      </c>
      <c r="BK174" s="192">
        <f>ROUND(I174*H174,2)</f>
        <v>0</v>
      </c>
      <c r="BL174" s="19" t="s">
        <v>176</v>
      </c>
      <c r="BM174" s="191" t="s">
        <v>331</v>
      </c>
    </row>
    <row r="175" spans="1:65" s="2" customFormat="1" ht="68.25">
      <c r="A175" s="36"/>
      <c r="B175" s="37"/>
      <c r="C175" s="38"/>
      <c r="D175" s="193" t="s">
        <v>178</v>
      </c>
      <c r="E175" s="38"/>
      <c r="F175" s="194" t="s">
        <v>332</v>
      </c>
      <c r="G175" s="38"/>
      <c r="H175" s="38"/>
      <c r="I175" s="195"/>
      <c r="J175" s="38"/>
      <c r="K175" s="38"/>
      <c r="L175" s="41"/>
      <c r="M175" s="196"/>
      <c r="N175" s="197"/>
      <c r="O175" s="66"/>
      <c r="P175" s="66"/>
      <c r="Q175" s="66"/>
      <c r="R175" s="66"/>
      <c r="S175" s="66"/>
      <c r="T175" s="67"/>
      <c r="U175" s="36"/>
      <c r="V175" s="36"/>
      <c r="W175" s="36"/>
      <c r="X175" s="36"/>
      <c r="Y175" s="36"/>
      <c r="Z175" s="36"/>
      <c r="AA175" s="36"/>
      <c r="AB175" s="36"/>
      <c r="AC175" s="36"/>
      <c r="AD175" s="36"/>
      <c r="AE175" s="36"/>
      <c r="AT175" s="19" t="s">
        <v>178</v>
      </c>
      <c r="AU175" s="19" t="s">
        <v>88</v>
      </c>
    </row>
    <row r="176" spans="1:65" s="2" customFormat="1" ht="14.45" customHeight="1">
      <c r="A176" s="36"/>
      <c r="B176" s="37"/>
      <c r="C176" s="180" t="s">
        <v>333</v>
      </c>
      <c r="D176" s="180" t="s">
        <v>171</v>
      </c>
      <c r="E176" s="181" t="s">
        <v>334</v>
      </c>
      <c r="F176" s="182" t="s">
        <v>335</v>
      </c>
      <c r="G176" s="183" t="s">
        <v>174</v>
      </c>
      <c r="H176" s="184">
        <v>5</v>
      </c>
      <c r="I176" s="185"/>
      <c r="J176" s="186">
        <f>ROUND(I176*H176,2)</f>
        <v>0</v>
      </c>
      <c r="K176" s="182" t="s">
        <v>19</v>
      </c>
      <c r="L176" s="41"/>
      <c r="M176" s="187" t="s">
        <v>19</v>
      </c>
      <c r="N176" s="188" t="s">
        <v>44</v>
      </c>
      <c r="O176" s="66"/>
      <c r="P176" s="189">
        <f>O176*H176</f>
        <v>0</v>
      </c>
      <c r="Q176" s="189">
        <v>0</v>
      </c>
      <c r="R176" s="189">
        <f>Q176*H176</f>
        <v>0</v>
      </c>
      <c r="S176" s="189">
        <v>0</v>
      </c>
      <c r="T176" s="190">
        <f>S176*H176</f>
        <v>0</v>
      </c>
      <c r="U176" s="36"/>
      <c r="V176" s="36"/>
      <c r="W176" s="36"/>
      <c r="X176" s="36"/>
      <c r="Y176" s="36"/>
      <c r="Z176" s="36"/>
      <c r="AA176" s="36"/>
      <c r="AB176" s="36"/>
      <c r="AC176" s="36"/>
      <c r="AD176" s="36"/>
      <c r="AE176" s="36"/>
      <c r="AR176" s="191" t="s">
        <v>176</v>
      </c>
      <c r="AT176" s="191" t="s">
        <v>171</v>
      </c>
      <c r="AU176" s="191" t="s">
        <v>88</v>
      </c>
      <c r="AY176" s="19" t="s">
        <v>169</v>
      </c>
      <c r="BE176" s="192">
        <f>IF(N176="základní",J176,0)</f>
        <v>0</v>
      </c>
      <c r="BF176" s="192">
        <f>IF(N176="snížená",J176,0)</f>
        <v>0</v>
      </c>
      <c r="BG176" s="192">
        <f>IF(N176="zákl. přenesená",J176,0)</f>
        <v>0</v>
      </c>
      <c r="BH176" s="192">
        <f>IF(N176="sníž. přenesená",J176,0)</f>
        <v>0</v>
      </c>
      <c r="BI176" s="192">
        <f>IF(N176="nulová",J176,0)</f>
        <v>0</v>
      </c>
      <c r="BJ176" s="19" t="s">
        <v>88</v>
      </c>
      <c r="BK176" s="192">
        <f>ROUND(I176*H176,2)</f>
        <v>0</v>
      </c>
      <c r="BL176" s="19" t="s">
        <v>176</v>
      </c>
      <c r="BM176" s="191" t="s">
        <v>336</v>
      </c>
    </row>
    <row r="177" spans="1:65" s="2" customFormat="1" ht="24.2" customHeight="1">
      <c r="A177" s="36"/>
      <c r="B177" s="37"/>
      <c r="C177" s="180" t="s">
        <v>337</v>
      </c>
      <c r="D177" s="180" t="s">
        <v>171</v>
      </c>
      <c r="E177" s="181" t="s">
        <v>338</v>
      </c>
      <c r="F177" s="182" t="s">
        <v>339</v>
      </c>
      <c r="G177" s="183" t="s">
        <v>185</v>
      </c>
      <c r="H177" s="184">
        <v>1430</v>
      </c>
      <c r="I177" s="185"/>
      <c r="J177" s="186">
        <f>ROUND(I177*H177,2)</f>
        <v>0</v>
      </c>
      <c r="K177" s="182" t="s">
        <v>175</v>
      </c>
      <c r="L177" s="41"/>
      <c r="M177" s="187" t="s">
        <v>19</v>
      </c>
      <c r="N177" s="188" t="s">
        <v>44</v>
      </c>
      <c r="O177" s="66"/>
      <c r="P177" s="189">
        <f>O177*H177</f>
        <v>0</v>
      </c>
      <c r="Q177" s="189">
        <v>0</v>
      </c>
      <c r="R177" s="189">
        <f>Q177*H177</f>
        <v>0</v>
      </c>
      <c r="S177" s="189">
        <v>0</v>
      </c>
      <c r="T177" s="190">
        <f>S177*H177</f>
        <v>0</v>
      </c>
      <c r="U177" s="36"/>
      <c r="V177" s="36"/>
      <c r="W177" s="36"/>
      <c r="X177" s="36"/>
      <c r="Y177" s="36"/>
      <c r="Z177" s="36"/>
      <c r="AA177" s="36"/>
      <c r="AB177" s="36"/>
      <c r="AC177" s="36"/>
      <c r="AD177" s="36"/>
      <c r="AE177" s="36"/>
      <c r="AR177" s="191" t="s">
        <v>176</v>
      </c>
      <c r="AT177" s="191" t="s">
        <v>171</v>
      </c>
      <c r="AU177" s="191" t="s">
        <v>88</v>
      </c>
      <c r="AY177" s="19" t="s">
        <v>169</v>
      </c>
      <c r="BE177" s="192">
        <f>IF(N177="základní",J177,0)</f>
        <v>0</v>
      </c>
      <c r="BF177" s="192">
        <f>IF(N177="snížená",J177,0)</f>
        <v>0</v>
      </c>
      <c r="BG177" s="192">
        <f>IF(N177="zákl. přenesená",J177,0)</f>
        <v>0</v>
      </c>
      <c r="BH177" s="192">
        <f>IF(N177="sníž. přenesená",J177,0)</f>
        <v>0</v>
      </c>
      <c r="BI177" s="192">
        <f>IF(N177="nulová",J177,0)</f>
        <v>0</v>
      </c>
      <c r="BJ177" s="19" t="s">
        <v>88</v>
      </c>
      <c r="BK177" s="192">
        <f>ROUND(I177*H177,2)</f>
        <v>0</v>
      </c>
      <c r="BL177" s="19" t="s">
        <v>176</v>
      </c>
      <c r="BM177" s="191" t="s">
        <v>340</v>
      </c>
    </row>
    <row r="178" spans="1:65" s="2" customFormat="1" ht="136.5">
      <c r="A178" s="36"/>
      <c r="B178" s="37"/>
      <c r="C178" s="38"/>
      <c r="D178" s="193" t="s">
        <v>178</v>
      </c>
      <c r="E178" s="38"/>
      <c r="F178" s="194" t="s">
        <v>341</v>
      </c>
      <c r="G178" s="38"/>
      <c r="H178" s="38"/>
      <c r="I178" s="195"/>
      <c r="J178" s="38"/>
      <c r="K178" s="38"/>
      <c r="L178" s="41"/>
      <c r="M178" s="196"/>
      <c r="N178" s="197"/>
      <c r="O178" s="66"/>
      <c r="P178" s="66"/>
      <c r="Q178" s="66"/>
      <c r="R178" s="66"/>
      <c r="S178" s="66"/>
      <c r="T178" s="67"/>
      <c r="U178" s="36"/>
      <c r="V178" s="36"/>
      <c r="W178" s="36"/>
      <c r="X178" s="36"/>
      <c r="Y178" s="36"/>
      <c r="Z178" s="36"/>
      <c r="AA178" s="36"/>
      <c r="AB178" s="36"/>
      <c r="AC178" s="36"/>
      <c r="AD178" s="36"/>
      <c r="AE178" s="36"/>
      <c r="AT178" s="19" t="s">
        <v>178</v>
      </c>
      <c r="AU178" s="19" t="s">
        <v>88</v>
      </c>
    </row>
    <row r="179" spans="1:65" s="12" customFormat="1" ht="22.9" customHeight="1">
      <c r="B179" s="164"/>
      <c r="C179" s="165"/>
      <c r="D179" s="166" t="s">
        <v>71</v>
      </c>
      <c r="E179" s="178" t="s">
        <v>342</v>
      </c>
      <c r="F179" s="178" t="s">
        <v>343</v>
      </c>
      <c r="G179" s="165"/>
      <c r="H179" s="165"/>
      <c r="I179" s="168"/>
      <c r="J179" s="179">
        <f>BK179</f>
        <v>0</v>
      </c>
      <c r="K179" s="165"/>
      <c r="L179" s="170"/>
      <c r="M179" s="171"/>
      <c r="N179" s="172"/>
      <c r="O179" s="172"/>
      <c r="P179" s="173">
        <f>SUM(P180:P192)</f>
        <v>0</v>
      </c>
      <c r="Q179" s="172"/>
      <c r="R179" s="173">
        <f>SUM(R180:R192)</f>
        <v>0</v>
      </c>
      <c r="S179" s="172"/>
      <c r="T179" s="174">
        <f>SUM(T180:T192)</f>
        <v>0</v>
      </c>
      <c r="AR179" s="175" t="s">
        <v>80</v>
      </c>
      <c r="AT179" s="176" t="s">
        <v>71</v>
      </c>
      <c r="AU179" s="176" t="s">
        <v>80</v>
      </c>
      <c r="AY179" s="175" t="s">
        <v>169</v>
      </c>
      <c r="BK179" s="177">
        <f>SUM(BK180:BK192)</f>
        <v>0</v>
      </c>
    </row>
    <row r="180" spans="1:65" s="2" customFormat="1" ht="24.2" customHeight="1">
      <c r="A180" s="36"/>
      <c r="B180" s="37"/>
      <c r="C180" s="180" t="s">
        <v>344</v>
      </c>
      <c r="D180" s="180" t="s">
        <v>171</v>
      </c>
      <c r="E180" s="181" t="s">
        <v>345</v>
      </c>
      <c r="F180" s="182" t="s">
        <v>346</v>
      </c>
      <c r="G180" s="183" t="s">
        <v>347</v>
      </c>
      <c r="H180" s="184">
        <v>158.4</v>
      </c>
      <c r="I180" s="185"/>
      <c r="J180" s="186">
        <f>ROUND(I180*H180,2)</f>
        <v>0</v>
      </c>
      <c r="K180" s="182" t="s">
        <v>175</v>
      </c>
      <c r="L180" s="41"/>
      <c r="M180" s="187" t="s">
        <v>19</v>
      </c>
      <c r="N180" s="188" t="s">
        <v>44</v>
      </c>
      <c r="O180" s="66"/>
      <c r="P180" s="189">
        <f>O180*H180</f>
        <v>0</v>
      </c>
      <c r="Q180" s="189">
        <v>0</v>
      </c>
      <c r="R180" s="189">
        <f>Q180*H180</f>
        <v>0</v>
      </c>
      <c r="S180" s="189">
        <v>0</v>
      </c>
      <c r="T180" s="190">
        <f>S180*H180</f>
        <v>0</v>
      </c>
      <c r="U180" s="36"/>
      <c r="V180" s="36"/>
      <c r="W180" s="36"/>
      <c r="X180" s="36"/>
      <c r="Y180" s="36"/>
      <c r="Z180" s="36"/>
      <c r="AA180" s="36"/>
      <c r="AB180" s="36"/>
      <c r="AC180" s="36"/>
      <c r="AD180" s="36"/>
      <c r="AE180" s="36"/>
      <c r="AR180" s="191" t="s">
        <v>176</v>
      </c>
      <c r="AT180" s="191" t="s">
        <v>171</v>
      </c>
      <c r="AU180" s="191" t="s">
        <v>88</v>
      </c>
      <c r="AY180" s="19" t="s">
        <v>169</v>
      </c>
      <c r="BE180" s="192">
        <f>IF(N180="základní",J180,0)</f>
        <v>0</v>
      </c>
      <c r="BF180" s="192">
        <f>IF(N180="snížená",J180,0)</f>
        <v>0</v>
      </c>
      <c r="BG180" s="192">
        <f>IF(N180="zákl. přenesená",J180,0)</f>
        <v>0</v>
      </c>
      <c r="BH180" s="192">
        <f>IF(N180="sníž. přenesená",J180,0)</f>
        <v>0</v>
      </c>
      <c r="BI180" s="192">
        <f>IF(N180="nulová",J180,0)</f>
        <v>0</v>
      </c>
      <c r="BJ180" s="19" t="s">
        <v>88</v>
      </c>
      <c r="BK180" s="192">
        <f>ROUND(I180*H180,2)</f>
        <v>0</v>
      </c>
      <c r="BL180" s="19" t="s">
        <v>176</v>
      </c>
      <c r="BM180" s="191" t="s">
        <v>348</v>
      </c>
    </row>
    <row r="181" spans="1:65" s="2" customFormat="1" ht="87.75">
      <c r="A181" s="36"/>
      <c r="B181" s="37"/>
      <c r="C181" s="38"/>
      <c r="D181" s="193" t="s">
        <v>178</v>
      </c>
      <c r="E181" s="38"/>
      <c r="F181" s="194" t="s">
        <v>349</v>
      </c>
      <c r="G181" s="38"/>
      <c r="H181" s="38"/>
      <c r="I181" s="195"/>
      <c r="J181" s="38"/>
      <c r="K181" s="38"/>
      <c r="L181" s="41"/>
      <c r="M181" s="196"/>
      <c r="N181" s="197"/>
      <c r="O181" s="66"/>
      <c r="P181" s="66"/>
      <c r="Q181" s="66"/>
      <c r="R181" s="66"/>
      <c r="S181" s="66"/>
      <c r="T181" s="67"/>
      <c r="U181" s="36"/>
      <c r="V181" s="36"/>
      <c r="W181" s="36"/>
      <c r="X181" s="36"/>
      <c r="Y181" s="36"/>
      <c r="Z181" s="36"/>
      <c r="AA181" s="36"/>
      <c r="AB181" s="36"/>
      <c r="AC181" s="36"/>
      <c r="AD181" s="36"/>
      <c r="AE181" s="36"/>
      <c r="AT181" s="19" t="s">
        <v>178</v>
      </c>
      <c r="AU181" s="19" t="s">
        <v>88</v>
      </c>
    </row>
    <row r="182" spans="1:65" s="2" customFormat="1" ht="37.9" customHeight="1">
      <c r="A182" s="36"/>
      <c r="B182" s="37"/>
      <c r="C182" s="180" t="s">
        <v>350</v>
      </c>
      <c r="D182" s="180" t="s">
        <v>171</v>
      </c>
      <c r="E182" s="181" t="s">
        <v>351</v>
      </c>
      <c r="F182" s="182" t="s">
        <v>352</v>
      </c>
      <c r="G182" s="183" t="s">
        <v>347</v>
      </c>
      <c r="H182" s="184">
        <v>1425.6</v>
      </c>
      <c r="I182" s="185"/>
      <c r="J182" s="186">
        <f>ROUND(I182*H182,2)</f>
        <v>0</v>
      </c>
      <c r="K182" s="182" t="s">
        <v>175</v>
      </c>
      <c r="L182" s="41"/>
      <c r="M182" s="187" t="s">
        <v>19</v>
      </c>
      <c r="N182" s="188" t="s">
        <v>44</v>
      </c>
      <c r="O182" s="66"/>
      <c r="P182" s="189">
        <f>O182*H182</f>
        <v>0</v>
      </c>
      <c r="Q182" s="189">
        <v>0</v>
      </c>
      <c r="R182" s="189">
        <f>Q182*H182</f>
        <v>0</v>
      </c>
      <c r="S182" s="189">
        <v>0</v>
      </c>
      <c r="T182" s="190">
        <f>S182*H182</f>
        <v>0</v>
      </c>
      <c r="U182" s="36"/>
      <c r="V182" s="36"/>
      <c r="W182" s="36"/>
      <c r="X182" s="36"/>
      <c r="Y182" s="36"/>
      <c r="Z182" s="36"/>
      <c r="AA182" s="36"/>
      <c r="AB182" s="36"/>
      <c r="AC182" s="36"/>
      <c r="AD182" s="36"/>
      <c r="AE182" s="36"/>
      <c r="AR182" s="191" t="s">
        <v>176</v>
      </c>
      <c r="AT182" s="191" t="s">
        <v>171</v>
      </c>
      <c r="AU182" s="191" t="s">
        <v>88</v>
      </c>
      <c r="AY182" s="19" t="s">
        <v>169</v>
      </c>
      <c r="BE182" s="192">
        <f>IF(N182="základní",J182,0)</f>
        <v>0</v>
      </c>
      <c r="BF182" s="192">
        <f>IF(N182="snížená",J182,0)</f>
        <v>0</v>
      </c>
      <c r="BG182" s="192">
        <f>IF(N182="zákl. přenesená",J182,0)</f>
        <v>0</v>
      </c>
      <c r="BH182" s="192">
        <f>IF(N182="sníž. přenesená",J182,0)</f>
        <v>0</v>
      </c>
      <c r="BI182" s="192">
        <f>IF(N182="nulová",J182,0)</f>
        <v>0</v>
      </c>
      <c r="BJ182" s="19" t="s">
        <v>88</v>
      </c>
      <c r="BK182" s="192">
        <f>ROUND(I182*H182,2)</f>
        <v>0</v>
      </c>
      <c r="BL182" s="19" t="s">
        <v>176</v>
      </c>
      <c r="BM182" s="191" t="s">
        <v>353</v>
      </c>
    </row>
    <row r="183" spans="1:65" s="2" customFormat="1" ht="87.75">
      <c r="A183" s="36"/>
      <c r="B183" s="37"/>
      <c r="C183" s="38"/>
      <c r="D183" s="193" t="s">
        <v>178</v>
      </c>
      <c r="E183" s="38"/>
      <c r="F183" s="194" t="s">
        <v>349</v>
      </c>
      <c r="G183" s="38"/>
      <c r="H183" s="38"/>
      <c r="I183" s="195"/>
      <c r="J183" s="38"/>
      <c r="K183" s="38"/>
      <c r="L183" s="41"/>
      <c r="M183" s="196"/>
      <c r="N183" s="197"/>
      <c r="O183" s="66"/>
      <c r="P183" s="66"/>
      <c r="Q183" s="66"/>
      <c r="R183" s="66"/>
      <c r="S183" s="66"/>
      <c r="T183" s="67"/>
      <c r="U183" s="36"/>
      <c r="V183" s="36"/>
      <c r="W183" s="36"/>
      <c r="X183" s="36"/>
      <c r="Y183" s="36"/>
      <c r="Z183" s="36"/>
      <c r="AA183" s="36"/>
      <c r="AB183" s="36"/>
      <c r="AC183" s="36"/>
      <c r="AD183" s="36"/>
      <c r="AE183" s="36"/>
      <c r="AT183" s="19" t="s">
        <v>178</v>
      </c>
      <c r="AU183" s="19" t="s">
        <v>88</v>
      </c>
    </row>
    <row r="184" spans="1:65" s="13" customFormat="1" ht="11.25">
      <c r="B184" s="198"/>
      <c r="C184" s="199"/>
      <c r="D184" s="193" t="s">
        <v>188</v>
      </c>
      <c r="E184" s="199"/>
      <c r="F184" s="201" t="s">
        <v>354</v>
      </c>
      <c r="G184" s="199"/>
      <c r="H184" s="202">
        <v>1425.6</v>
      </c>
      <c r="I184" s="203"/>
      <c r="J184" s="199"/>
      <c r="K184" s="199"/>
      <c r="L184" s="204"/>
      <c r="M184" s="205"/>
      <c r="N184" s="206"/>
      <c r="O184" s="206"/>
      <c r="P184" s="206"/>
      <c r="Q184" s="206"/>
      <c r="R184" s="206"/>
      <c r="S184" s="206"/>
      <c r="T184" s="207"/>
      <c r="AT184" s="208" t="s">
        <v>188</v>
      </c>
      <c r="AU184" s="208" t="s">
        <v>88</v>
      </c>
      <c r="AV184" s="13" t="s">
        <v>88</v>
      </c>
      <c r="AW184" s="13" t="s">
        <v>4</v>
      </c>
      <c r="AX184" s="13" t="s">
        <v>80</v>
      </c>
      <c r="AY184" s="208" t="s">
        <v>169</v>
      </c>
    </row>
    <row r="185" spans="1:65" s="2" customFormat="1" ht="37.9" customHeight="1">
      <c r="A185" s="36"/>
      <c r="B185" s="37"/>
      <c r="C185" s="180" t="s">
        <v>355</v>
      </c>
      <c r="D185" s="180" t="s">
        <v>171</v>
      </c>
      <c r="E185" s="181" t="s">
        <v>356</v>
      </c>
      <c r="F185" s="182" t="s">
        <v>357</v>
      </c>
      <c r="G185" s="183" t="s">
        <v>347</v>
      </c>
      <c r="H185" s="184">
        <v>78.400000000000006</v>
      </c>
      <c r="I185" s="185"/>
      <c r="J185" s="186">
        <f>ROUND(I185*H185,2)</f>
        <v>0</v>
      </c>
      <c r="K185" s="182" t="s">
        <v>175</v>
      </c>
      <c r="L185" s="41"/>
      <c r="M185" s="187" t="s">
        <v>19</v>
      </c>
      <c r="N185" s="188" t="s">
        <v>44</v>
      </c>
      <c r="O185" s="66"/>
      <c r="P185" s="189">
        <f>O185*H185</f>
        <v>0</v>
      </c>
      <c r="Q185" s="189">
        <v>0</v>
      </c>
      <c r="R185" s="189">
        <f>Q185*H185</f>
        <v>0</v>
      </c>
      <c r="S185" s="189">
        <v>0</v>
      </c>
      <c r="T185" s="190">
        <f>S185*H185</f>
        <v>0</v>
      </c>
      <c r="U185" s="36"/>
      <c r="V185" s="36"/>
      <c r="W185" s="36"/>
      <c r="X185" s="36"/>
      <c r="Y185" s="36"/>
      <c r="Z185" s="36"/>
      <c r="AA185" s="36"/>
      <c r="AB185" s="36"/>
      <c r="AC185" s="36"/>
      <c r="AD185" s="36"/>
      <c r="AE185" s="36"/>
      <c r="AR185" s="191" t="s">
        <v>176</v>
      </c>
      <c r="AT185" s="191" t="s">
        <v>171</v>
      </c>
      <c r="AU185" s="191" t="s">
        <v>88</v>
      </c>
      <c r="AY185" s="19" t="s">
        <v>169</v>
      </c>
      <c r="BE185" s="192">
        <f>IF(N185="základní",J185,0)</f>
        <v>0</v>
      </c>
      <c r="BF185" s="192">
        <f>IF(N185="snížená",J185,0)</f>
        <v>0</v>
      </c>
      <c r="BG185" s="192">
        <f>IF(N185="zákl. přenesená",J185,0)</f>
        <v>0</v>
      </c>
      <c r="BH185" s="192">
        <f>IF(N185="sníž. přenesená",J185,0)</f>
        <v>0</v>
      </c>
      <c r="BI185" s="192">
        <f>IF(N185="nulová",J185,0)</f>
        <v>0</v>
      </c>
      <c r="BJ185" s="19" t="s">
        <v>88</v>
      </c>
      <c r="BK185" s="192">
        <f>ROUND(I185*H185,2)</f>
        <v>0</v>
      </c>
      <c r="BL185" s="19" t="s">
        <v>176</v>
      </c>
      <c r="BM185" s="191" t="s">
        <v>358</v>
      </c>
    </row>
    <row r="186" spans="1:65" s="2" customFormat="1" ht="58.5">
      <c r="A186" s="36"/>
      <c r="B186" s="37"/>
      <c r="C186" s="38"/>
      <c r="D186" s="193" t="s">
        <v>178</v>
      </c>
      <c r="E186" s="38"/>
      <c r="F186" s="194" t="s">
        <v>359</v>
      </c>
      <c r="G186" s="38"/>
      <c r="H186" s="38"/>
      <c r="I186" s="195"/>
      <c r="J186" s="38"/>
      <c r="K186" s="38"/>
      <c r="L186" s="41"/>
      <c r="M186" s="196"/>
      <c r="N186" s="197"/>
      <c r="O186" s="66"/>
      <c r="P186" s="66"/>
      <c r="Q186" s="66"/>
      <c r="R186" s="66"/>
      <c r="S186" s="66"/>
      <c r="T186" s="67"/>
      <c r="U186" s="36"/>
      <c r="V186" s="36"/>
      <c r="W186" s="36"/>
      <c r="X186" s="36"/>
      <c r="Y186" s="36"/>
      <c r="Z186" s="36"/>
      <c r="AA186" s="36"/>
      <c r="AB186" s="36"/>
      <c r="AC186" s="36"/>
      <c r="AD186" s="36"/>
      <c r="AE186" s="36"/>
      <c r="AT186" s="19" t="s">
        <v>178</v>
      </c>
      <c r="AU186" s="19" t="s">
        <v>88</v>
      </c>
    </row>
    <row r="187" spans="1:65" s="13" customFormat="1" ht="11.25">
      <c r="B187" s="198"/>
      <c r="C187" s="199"/>
      <c r="D187" s="193" t="s">
        <v>188</v>
      </c>
      <c r="E187" s="200" t="s">
        <v>19</v>
      </c>
      <c r="F187" s="201" t="s">
        <v>360</v>
      </c>
      <c r="G187" s="199"/>
      <c r="H187" s="202">
        <v>78.400000000000006</v>
      </c>
      <c r="I187" s="203"/>
      <c r="J187" s="199"/>
      <c r="K187" s="199"/>
      <c r="L187" s="204"/>
      <c r="M187" s="205"/>
      <c r="N187" s="206"/>
      <c r="O187" s="206"/>
      <c r="P187" s="206"/>
      <c r="Q187" s="206"/>
      <c r="R187" s="206"/>
      <c r="S187" s="206"/>
      <c r="T187" s="207"/>
      <c r="AT187" s="208" t="s">
        <v>188</v>
      </c>
      <c r="AU187" s="208" t="s">
        <v>88</v>
      </c>
      <c r="AV187" s="13" t="s">
        <v>88</v>
      </c>
      <c r="AW187" s="13" t="s">
        <v>33</v>
      </c>
      <c r="AX187" s="13" t="s">
        <v>80</v>
      </c>
      <c r="AY187" s="208" t="s">
        <v>169</v>
      </c>
    </row>
    <row r="188" spans="1:65" s="2" customFormat="1" ht="37.9" customHeight="1">
      <c r="A188" s="36"/>
      <c r="B188" s="37"/>
      <c r="C188" s="180" t="s">
        <v>361</v>
      </c>
      <c r="D188" s="180" t="s">
        <v>171</v>
      </c>
      <c r="E188" s="181" t="s">
        <v>362</v>
      </c>
      <c r="F188" s="182" t="s">
        <v>363</v>
      </c>
      <c r="G188" s="183" t="s">
        <v>347</v>
      </c>
      <c r="H188" s="184">
        <v>140.80000000000001</v>
      </c>
      <c r="I188" s="185"/>
      <c r="J188" s="186">
        <f>ROUND(I188*H188,2)</f>
        <v>0</v>
      </c>
      <c r="K188" s="182" t="s">
        <v>175</v>
      </c>
      <c r="L188" s="41"/>
      <c r="M188" s="187" t="s">
        <v>19</v>
      </c>
      <c r="N188" s="188" t="s">
        <v>44</v>
      </c>
      <c r="O188" s="66"/>
      <c r="P188" s="189">
        <f>O188*H188</f>
        <v>0</v>
      </c>
      <c r="Q188" s="189">
        <v>0</v>
      </c>
      <c r="R188" s="189">
        <f>Q188*H188</f>
        <v>0</v>
      </c>
      <c r="S188" s="189">
        <v>0</v>
      </c>
      <c r="T188" s="190">
        <f>S188*H188</f>
        <v>0</v>
      </c>
      <c r="U188" s="36"/>
      <c r="V188" s="36"/>
      <c r="W188" s="36"/>
      <c r="X188" s="36"/>
      <c r="Y188" s="36"/>
      <c r="Z188" s="36"/>
      <c r="AA188" s="36"/>
      <c r="AB188" s="36"/>
      <c r="AC188" s="36"/>
      <c r="AD188" s="36"/>
      <c r="AE188" s="36"/>
      <c r="AR188" s="191" t="s">
        <v>176</v>
      </c>
      <c r="AT188" s="191" t="s">
        <v>171</v>
      </c>
      <c r="AU188" s="191" t="s">
        <v>88</v>
      </c>
      <c r="AY188" s="19" t="s">
        <v>169</v>
      </c>
      <c r="BE188" s="192">
        <f>IF(N188="základní",J188,0)</f>
        <v>0</v>
      </c>
      <c r="BF188" s="192">
        <f>IF(N188="snížená",J188,0)</f>
        <v>0</v>
      </c>
      <c r="BG188" s="192">
        <f>IF(N188="zákl. přenesená",J188,0)</f>
        <v>0</v>
      </c>
      <c r="BH188" s="192">
        <f>IF(N188="sníž. přenesená",J188,0)</f>
        <v>0</v>
      </c>
      <c r="BI188" s="192">
        <f>IF(N188="nulová",J188,0)</f>
        <v>0</v>
      </c>
      <c r="BJ188" s="19" t="s">
        <v>88</v>
      </c>
      <c r="BK188" s="192">
        <f>ROUND(I188*H188,2)</f>
        <v>0</v>
      </c>
      <c r="BL188" s="19" t="s">
        <v>176</v>
      </c>
      <c r="BM188" s="191" t="s">
        <v>364</v>
      </c>
    </row>
    <row r="189" spans="1:65" s="2" customFormat="1" ht="58.5">
      <c r="A189" s="36"/>
      <c r="B189" s="37"/>
      <c r="C189" s="38"/>
      <c r="D189" s="193" t="s">
        <v>178</v>
      </c>
      <c r="E189" s="38"/>
      <c r="F189" s="194" t="s">
        <v>359</v>
      </c>
      <c r="G189" s="38"/>
      <c r="H189" s="38"/>
      <c r="I189" s="195"/>
      <c r="J189" s="38"/>
      <c r="K189" s="38"/>
      <c r="L189" s="41"/>
      <c r="M189" s="196"/>
      <c r="N189" s="197"/>
      <c r="O189" s="66"/>
      <c r="P189" s="66"/>
      <c r="Q189" s="66"/>
      <c r="R189" s="66"/>
      <c r="S189" s="66"/>
      <c r="T189" s="67"/>
      <c r="U189" s="36"/>
      <c r="V189" s="36"/>
      <c r="W189" s="36"/>
      <c r="X189" s="36"/>
      <c r="Y189" s="36"/>
      <c r="Z189" s="36"/>
      <c r="AA189" s="36"/>
      <c r="AB189" s="36"/>
      <c r="AC189" s="36"/>
      <c r="AD189" s="36"/>
      <c r="AE189" s="36"/>
      <c r="AT189" s="19" t="s">
        <v>178</v>
      </c>
      <c r="AU189" s="19" t="s">
        <v>88</v>
      </c>
    </row>
    <row r="190" spans="1:65" s="13" customFormat="1" ht="11.25">
      <c r="B190" s="198"/>
      <c r="C190" s="199"/>
      <c r="D190" s="193" t="s">
        <v>188</v>
      </c>
      <c r="E190" s="200" t="s">
        <v>19</v>
      </c>
      <c r="F190" s="201" t="s">
        <v>365</v>
      </c>
      <c r="G190" s="199"/>
      <c r="H190" s="202">
        <v>140.80000000000001</v>
      </c>
      <c r="I190" s="203"/>
      <c r="J190" s="199"/>
      <c r="K190" s="199"/>
      <c r="L190" s="204"/>
      <c r="M190" s="205"/>
      <c r="N190" s="206"/>
      <c r="O190" s="206"/>
      <c r="P190" s="206"/>
      <c r="Q190" s="206"/>
      <c r="R190" s="206"/>
      <c r="S190" s="206"/>
      <c r="T190" s="207"/>
      <c r="AT190" s="208" t="s">
        <v>188</v>
      </c>
      <c r="AU190" s="208" t="s">
        <v>88</v>
      </c>
      <c r="AV190" s="13" t="s">
        <v>88</v>
      </c>
      <c r="AW190" s="13" t="s">
        <v>33</v>
      </c>
      <c r="AX190" s="13" t="s">
        <v>80</v>
      </c>
      <c r="AY190" s="208" t="s">
        <v>169</v>
      </c>
    </row>
    <row r="191" spans="1:65" s="2" customFormat="1" ht="37.9" customHeight="1">
      <c r="A191" s="36"/>
      <c r="B191" s="37"/>
      <c r="C191" s="180" t="s">
        <v>366</v>
      </c>
      <c r="D191" s="180" t="s">
        <v>171</v>
      </c>
      <c r="E191" s="181" t="s">
        <v>367</v>
      </c>
      <c r="F191" s="182" t="s">
        <v>368</v>
      </c>
      <c r="G191" s="183" t="s">
        <v>347</v>
      </c>
      <c r="H191" s="184">
        <v>17.600000000000001</v>
      </c>
      <c r="I191" s="185"/>
      <c r="J191" s="186">
        <f>ROUND(I191*H191,2)</f>
        <v>0</v>
      </c>
      <c r="K191" s="182" t="s">
        <v>175</v>
      </c>
      <c r="L191" s="41"/>
      <c r="M191" s="187" t="s">
        <v>19</v>
      </c>
      <c r="N191" s="188" t="s">
        <v>44</v>
      </c>
      <c r="O191" s="66"/>
      <c r="P191" s="189">
        <f>O191*H191</f>
        <v>0</v>
      </c>
      <c r="Q191" s="189">
        <v>0</v>
      </c>
      <c r="R191" s="189">
        <f>Q191*H191</f>
        <v>0</v>
      </c>
      <c r="S191" s="189">
        <v>0</v>
      </c>
      <c r="T191" s="190">
        <f>S191*H191</f>
        <v>0</v>
      </c>
      <c r="U191" s="36"/>
      <c r="V191" s="36"/>
      <c r="W191" s="36"/>
      <c r="X191" s="36"/>
      <c r="Y191" s="36"/>
      <c r="Z191" s="36"/>
      <c r="AA191" s="36"/>
      <c r="AB191" s="36"/>
      <c r="AC191" s="36"/>
      <c r="AD191" s="36"/>
      <c r="AE191" s="36"/>
      <c r="AR191" s="191" t="s">
        <v>176</v>
      </c>
      <c r="AT191" s="191" t="s">
        <v>171</v>
      </c>
      <c r="AU191" s="191" t="s">
        <v>88</v>
      </c>
      <c r="AY191" s="19" t="s">
        <v>169</v>
      </c>
      <c r="BE191" s="192">
        <f>IF(N191="základní",J191,0)</f>
        <v>0</v>
      </c>
      <c r="BF191" s="192">
        <f>IF(N191="snížená",J191,0)</f>
        <v>0</v>
      </c>
      <c r="BG191" s="192">
        <f>IF(N191="zákl. přenesená",J191,0)</f>
        <v>0</v>
      </c>
      <c r="BH191" s="192">
        <f>IF(N191="sníž. přenesená",J191,0)</f>
        <v>0</v>
      </c>
      <c r="BI191" s="192">
        <f>IF(N191="nulová",J191,0)</f>
        <v>0</v>
      </c>
      <c r="BJ191" s="19" t="s">
        <v>88</v>
      </c>
      <c r="BK191" s="192">
        <f>ROUND(I191*H191,2)</f>
        <v>0</v>
      </c>
      <c r="BL191" s="19" t="s">
        <v>176</v>
      </c>
      <c r="BM191" s="191" t="s">
        <v>369</v>
      </c>
    </row>
    <row r="192" spans="1:65" s="2" customFormat="1" ht="58.5">
      <c r="A192" s="36"/>
      <c r="B192" s="37"/>
      <c r="C192" s="38"/>
      <c r="D192" s="193" t="s">
        <v>178</v>
      </c>
      <c r="E192" s="38"/>
      <c r="F192" s="194" t="s">
        <v>359</v>
      </c>
      <c r="G192" s="38"/>
      <c r="H192" s="38"/>
      <c r="I192" s="195"/>
      <c r="J192" s="38"/>
      <c r="K192" s="38"/>
      <c r="L192" s="41"/>
      <c r="M192" s="220"/>
      <c r="N192" s="221"/>
      <c r="O192" s="222"/>
      <c r="P192" s="222"/>
      <c r="Q192" s="222"/>
      <c r="R192" s="222"/>
      <c r="S192" s="222"/>
      <c r="T192" s="223"/>
      <c r="U192" s="36"/>
      <c r="V192" s="36"/>
      <c r="W192" s="36"/>
      <c r="X192" s="36"/>
      <c r="Y192" s="36"/>
      <c r="Z192" s="36"/>
      <c r="AA192" s="36"/>
      <c r="AB192" s="36"/>
      <c r="AC192" s="36"/>
      <c r="AD192" s="36"/>
      <c r="AE192" s="36"/>
      <c r="AT192" s="19" t="s">
        <v>178</v>
      </c>
      <c r="AU192" s="19" t="s">
        <v>88</v>
      </c>
    </row>
    <row r="193" spans="1:31" s="2" customFormat="1" ht="6.95" customHeight="1">
      <c r="A193" s="36"/>
      <c r="B193" s="49"/>
      <c r="C193" s="50"/>
      <c r="D193" s="50"/>
      <c r="E193" s="50"/>
      <c r="F193" s="50"/>
      <c r="G193" s="50"/>
      <c r="H193" s="50"/>
      <c r="I193" s="50"/>
      <c r="J193" s="50"/>
      <c r="K193" s="50"/>
      <c r="L193" s="41"/>
      <c r="M193" s="36"/>
      <c r="O193" s="36"/>
      <c r="P193" s="36"/>
      <c r="Q193" s="36"/>
      <c r="R193" s="36"/>
      <c r="S193" s="36"/>
      <c r="T193" s="36"/>
      <c r="U193" s="36"/>
      <c r="V193" s="36"/>
      <c r="W193" s="36"/>
      <c r="X193" s="36"/>
      <c r="Y193" s="36"/>
      <c r="Z193" s="36"/>
      <c r="AA193" s="36"/>
      <c r="AB193" s="36"/>
      <c r="AC193" s="36"/>
      <c r="AD193" s="36"/>
      <c r="AE193" s="36"/>
    </row>
  </sheetData>
  <sheetProtection algorithmName="SHA-512" hashValue="N3Bp4I021nfLx62AMsZYWi7gabkitFupAuLKhJm2F0H3vKBTscueRisQw6TZu4YsJbwiws9bcj/wXl0+uzrioQ==" saltValue="C/9l3mMpULbcAgiqdjlcY7w4PozzYNIkxv9FJothfWxO/xOkhtfIxsdaak/Kd5zSNAoLwgGrkPgBlfSI0AoP3g==" spinCount="100000" sheet="1" objects="1" scenarios="1" formatColumns="0" formatRows="0" autoFilter="0"/>
  <autoFilter ref="C81:K192" xr:uid="{00000000-0009-0000-0000-000001000000}"/>
  <mergeCells count="9">
    <mergeCell ref="E50:H50"/>
    <mergeCell ref="E72:H72"/>
    <mergeCell ref="E74:H74"/>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BM133"/>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143</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s="2" customFormat="1" ht="12" customHeight="1">
      <c r="A8" s="36"/>
      <c r="B8" s="41"/>
      <c r="C8" s="36"/>
      <c r="D8" s="114" t="s">
        <v>145</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407" t="s">
        <v>4531</v>
      </c>
      <c r="F9" s="408"/>
      <c r="G9" s="408"/>
      <c r="H9" s="408"/>
      <c r="I9" s="36"/>
      <c r="J9" s="36"/>
      <c r="K9" s="36"/>
      <c r="L9" s="115"/>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21</v>
      </c>
      <c r="E12" s="36"/>
      <c r="F12" s="105" t="s">
        <v>22</v>
      </c>
      <c r="G12" s="36"/>
      <c r="H12" s="36"/>
      <c r="I12" s="114" t="s">
        <v>23</v>
      </c>
      <c r="J12" s="116" t="str">
        <f>'Rekapitulace stavby'!AN8</f>
        <v>10. 11. 2020</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09" t="str">
        <f>'Rekapitulace stavby'!E14</f>
        <v>Vyplň údaj</v>
      </c>
      <c r="F18" s="410"/>
      <c r="G18" s="410"/>
      <c r="H18" s="410"/>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19</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4" t="s">
        <v>28</v>
      </c>
      <c r="J21" s="105" t="s">
        <v>19</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83.25" customHeight="1">
      <c r="A27" s="117"/>
      <c r="B27" s="118"/>
      <c r="C27" s="117"/>
      <c r="D27" s="117"/>
      <c r="E27" s="411" t="s">
        <v>37</v>
      </c>
      <c r="F27" s="411"/>
      <c r="G27" s="411"/>
      <c r="H27" s="411"/>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ROUND(J82, 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ROUND((SUM(BE82:BE132)),  2)</f>
        <v>0</v>
      </c>
      <c r="G33" s="36"/>
      <c r="H33" s="36"/>
      <c r="I33" s="126">
        <v>0.21</v>
      </c>
      <c r="J33" s="125">
        <f>ROUND(((SUM(BE82:BE132))*I33),  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ROUND((SUM(BF82:BF132)),  2)</f>
        <v>0</v>
      </c>
      <c r="G34" s="36"/>
      <c r="H34" s="36"/>
      <c r="I34" s="126">
        <v>0.15</v>
      </c>
      <c r="J34" s="125">
        <f>ROUND(((SUM(BF82:BF132))*I34),  2)</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45</v>
      </c>
      <c r="F35" s="125">
        <f>ROUND((SUM(BG82:BG132)),  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46</v>
      </c>
      <c r="F36" s="125">
        <f>ROUND((SUM(BH82:BH132)),  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47</v>
      </c>
      <c r="F37" s="125">
        <f>ROUND((SUM(BI82:BI132)),  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2" t="str">
        <f>E7</f>
        <v>Výstavba bytů U Náhonu – Šenov u Nového Jičína</v>
      </c>
      <c r="F48" s="413"/>
      <c r="G48" s="413"/>
      <c r="H48" s="413"/>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145</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65" t="str">
        <f>E9</f>
        <v>VRN - VEDLEJŠÍ A OSTATNÍ NÁKLADY</v>
      </c>
      <c r="F50" s="414"/>
      <c r="G50" s="414"/>
      <c r="H50" s="414"/>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Šenov u Nového Jičína</v>
      </c>
      <c r="G52" s="38"/>
      <c r="H52" s="38"/>
      <c r="I52" s="31" t="s">
        <v>23</v>
      </c>
      <c r="J52" s="61" t="str">
        <f>IF(J12="","",J12)</f>
        <v>10. 11. 2020</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25</v>
      </c>
      <c r="D54" s="38"/>
      <c r="E54" s="38"/>
      <c r="F54" s="29" t="str">
        <f>E15</f>
        <v>Obec Šenov u Nového Jičína</v>
      </c>
      <c r="G54" s="38"/>
      <c r="H54" s="38"/>
      <c r="I54" s="31" t="s">
        <v>31</v>
      </c>
      <c r="J54" s="34" t="str">
        <f>E21</f>
        <v>Ing. Miroslav Havlásek</v>
      </c>
      <c r="K54" s="38"/>
      <c r="L54" s="115"/>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148</v>
      </c>
      <c r="D57" s="139"/>
      <c r="E57" s="139"/>
      <c r="F57" s="139"/>
      <c r="G57" s="139"/>
      <c r="H57" s="139"/>
      <c r="I57" s="139"/>
      <c r="J57" s="140" t="s">
        <v>149</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J82</f>
        <v>0</v>
      </c>
      <c r="K59" s="38"/>
      <c r="L59" s="115"/>
      <c r="S59" s="36"/>
      <c r="T59" s="36"/>
      <c r="U59" s="36"/>
      <c r="V59" s="36"/>
      <c r="W59" s="36"/>
      <c r="X59" s="36"/>
      <c r="Y59" s="36"/>
      <c r="Z59" s="36"/>
      <c r="AA59" s="36"/>
      <c r="AB59" s="36"/>
      <c r="AC59" s="36"/>
      <c r="AD59" s="36"/>
      <c r="AE59" s="36"/>
      <c r="AU59" s="19" t="s">
        <v>150</v>
      </c>
    </row>
    <row r="60" spans="1:47" s="9" customFormat="1" ht="24.95" customHeight="1">
      <c r="B60" s="142"/>
      <c r="C60" s="143"/>
      <c r="D60" s="144" t="s">
        <v>4532</v>
      </c>
      <c r="E60" s="145"/>
      <c r="F60" s="145"/>
      <c r="G60" s="145"/>
      <c r="H60" s="145"/>
      <c r="I60" s="145"/>
      <c r="J60" s="146">
        <f>J83</f>
        <v>0</v>
      </c>
      <c r="K60" s="143"/>
      <c r="L60" s="147"/>
    </row>
    <row r="61" spans="1:47" s="10" customFormat="1" ht="19.899999999999999" customHeight="1">
      <c r="B61" s="148"/>
      <c r="C61" s="99"/>
      <c r="D61" s="149" t="s">
        <v>4533</v>
      </c>
      <c r="E61" s="150"/>
      <c r="F61" s="150"/>
      <c r="G61" s="150"/>
      <c r="H61" s="150"/>
      <c r="I61" s="150"/>
      <c r="J61" s="151">
        <f>J84</f>
        <v>0</v>
      </c>
      <c r="K61" s="99"/>
      <c r="L61" s="152"/>
    </row>
    <row r="62" spans="1:47" s="10" customFormat="1" ht="19.899999999999999" customHeight="1">
      <c r="B62" s="148"/>
      <c r="C62" s="99"/>
      <c r="D62" s="149" t="s">
        <v>4534</v>
      </c>
      <c r="E62" s="150"/>
      <c r="F62" s="150"/>
      <c r="G62" s="150"/>
      <c r="H62" s="150"/>
      <c r="I62" s="150"/>
      <c r="J62" s="151">
        <f>J103</f>
        <v>0</v>
      </c>
      <c r="K62" s="99"/>
      <c r="L62" s="152"/>
    </row>
    <row r="63" spans="1:47" s="2" customFormat="1" ht="21.75" customHeight="1">
      <c r="A63" s="36"/>
      <c r="B63" s="37"/>
      <c r="C63" s="38"/>
      <c r="D63" s="38"/>
      <c r="E63" s="38"/>
      <c r="F63" s="38"/>
      <c r="G63" s="38"/>
      <c r="H63" s="38"/>
      <c r="I63" s="38"/>
      <c r="J63" s="38"/>
      <c r="K63" s="38"/>
      <c r="L63" s="115"/>
      <c r="S63" s="36"/>
      <c r="T63" s="36"/>
      <c r="U63" s="36"/>
      <c r="V63" s="36"/>
      <c r="W63" s="36"/>
      <c r="X63" s="36"/>
      <c r="Y63" s="36"/>
      <c r="Z63" s="36"/>
      <c r="AA63" s="36"/>
      <c r="AB63" s="36"/>
      <c r="AC63" s="36"/>
      <c r="AD63" s="36"/>
      <c r="AE63" s="36"/>
    </row>
    <row r="64" spans="1:47" s="2" customFormat="1" ht="6.95" customHeight="1">
      <c r="A64" s="36"/>
      <c r="B64" s="49"/>
      <c r="C64" s="50"/>
      <c r="D64" s="50"/>
      <c r="E64" s="50"/>
      <c r="F64" s="50"/>
      <c r="G64" s="50"/>
      <c r="H64" s="50"/>
      <c r="I64" s="50"/>
      <c r="J64" s="50"/>
      <c r="K64" s="50"/>
      <c r="L64" s="115"/>
      <c r="S64" s="36"/>
      <c r="T64" s="36"/>
      <c r="U64" s="36"/>
      <c r="V64" s="36"/>
      <c r="W64" s="36"/>
      <c r="X64" s="36"/>
      <c r="Y64" s="36"/>
      <c r="Z64" s="36"/>
      <c r="AA64" s="36"/>
      <c r="AB64" s="36"/>
      <c r="AC64" s="36"/>
      <c r="AD64" s="36"/>
      <c r="AE64" s="36"/>
    </row>
    <row r="68" spans="1:31" s="2" customFormat="1" ht="6.95" customHeight="1">
      <c r="A68" s="36"/>
      <c r="B68" s="51"/>
      <c r="C68" s="52"/>
      <c r="D68" s="52"/>
      <c r="E68" s="52"/>
      <c r="F68" s="52"/>
      <c r="G68" s="52"/>
      <c r="H68" s="52"/>
      <c r="I68" s="52"/>
      <c r="J68" s="52"/>
      <c r="K68" s="52"/>
      <c r="L68" s="115"/>
      <c r="S68" s="36"/>
      <c r="T68" s="36"/>
      <c r="U68" s="36"/>
      <c r="V68" s="36"/>
      <c r="W68" s="36"/>
      <c r="X68" s="36"/>
      <c r="Y68" s="36"/>
      <c r="Z68" s="36"/>
      <c r="AA68" s="36"/>
      <c r="AB68" s="36"/>
      <c r="AC68" s="36"/>
      <c r="AD68" s="36"/>
      <c r="AE68" s="36"/>
    </row>
    <row r="69" spans="1:31" s="2" customFormat="1" ht="24.95" customHeight="1">
      <c r="A69" s="36"/>
      <c r="B69" s="37"/>
      <c r="C69" s="25" t="s">
        <v>154</v>
      </c>
      <c r="D69" s="38"/>
      <c r="E69" s="38"/>
      <c r="F69" s="38"/>
      <c r="G69" s="38"/>
      <c r="H69" s="38"/>
      <c r="I69" s="38"/>
      <c r="J69" s="38"/>
      <c r="K69" s="38"/>
      <c r="L69" s="115"/>
      <c r="S69" s="36"/>
      <c r="T69" s="36"/>
      <c r="U69" s="36"/>
      <c r="V69" s="36"/>
      <c r="W69" s="36"/>
      <c r="X69" s="36"/>
      <c r="Y69" s="36"/>
      <c r="Z69" s="36"/>
      <c r="AA69" s="36"/>
      <c r="AB69" s="36"/>
      <c r="AC69" s="36"/>
      <c r="AD69" s="36"/>
      <c r="AE69" s="36"/>
    </row>
    <row r="70" spans="1:31" s="2" customFormat="1" ht="6.95" customHeight="1">
      <c r="A70" s="36"/>
      <c r="B70" s="37"/>
      <c r="C70" s="38"/>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12" customHeight="1">
      <c r="A71" s="36"/>
      <c r="B71" s="37"/>
      <c r="C71" s="31" t="s">
        <v>16</v>
      </c>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16.5" customHeight="1">
      <c r="A72" s="36"/>
      <c r="B72" s="37"/>
      <c r="C72" s="38"/>
      <c r="D72" s="38"/>
      <c r="E72" s="412" t="str">
        <f>E7</f>
        <v>Výstavba bytů U Náhonu – Šenov u Nového Jičína</v>
      </c>
      <c r="F72" s="413"/>
      <c r="G72" s="413"/>
      <c r="H72" s="413"/>
      <c r="I72" s="38"/>
      <c r="J72" s="38"/>
      <c r="K72" s="38"/>
      <c r="L72" s="115"/>
      <c r="S72" s="36"/>
      <c r="T72" s="36"/>
      <c r="U72" s="36"/>
      <c r="V72" s="36"/>
      <c r="W72" s="36"/>
      <c r="X72" s="36"/>
      <c r="Y72" s="36"/>
      <c r="Z72" s="36"/>
      <c r="AA72" s="36"/>
      <c r="AB72" s="36"/>
      <c r="AC72" s="36"/>
      <c r="AD72" s="36"/>
      <c r="AE72" s="36"/>
    </row>
    <row r="73" spans="1:31" s="2" customFormat="1" ht="12" customHeight="1">
      <c r="A73" s="36"/>
      <c r="B73" s="37"/>
      <c r="C73" s="31" t="s">
        <v>145</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6.5" customHeight="1">
      <c r="A74" s="36"/>
      <c r="B74" s="37"/>
      <c r="C74" s="38"/>
      <c r="D74" s="38"/>
      <c r="E74" s="365" t="str">
        <f>E9</f>
        <v>VRN - VEDLEJŠÍ A OSTATNÍ NÁKLADY</v>
      </c>
      <c r="F74" s="414"/>
      <c r="G74" s="414"/>
      <c r="H74" s="414"/>
      <c r="I74" s="38"/>
      <c r="J74" s="38"/>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21</v>
      </c>
      <c r="D76" s="38"/>
      <c r="E76" s="38"/>
      <c r="F76" s="29" t="str">
        <f>F12</f>
        <v>Šenov u Nového Jičína</v>
      </c>
      <c r="G76" s="38"/>
      <c r="H76" s="38"/>
      <c r="I76" s="31" t="s">
        <v>23</v>
      </c>
      <c r="J76" s="61" t="str">
        <f>IF(J12="","",J12)</f>
        <v>10. 11. 2020</v>
      </c>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25.7" customHeight="1">
      <c r="A78" s="36"/>
      <c r="B78" s="37"/>
      <c r="C78" s="31" t="s">
        <v>25</v>
      </c>
      <c r="D78" s="38"/>
      <c r="E78" s="38"/>
      <c r="F78" s="29" t="str">
        <f>E15</f>
        <v>Obec Šenov u Nového Jičína</v>
      </c>
      <c r="G78" s="38"/>
      <c r="H78" s="38"/>
      <c r="I78" s="31" t="s">
        <v>31</v>
      </c>
      <c r="J78" s="34" t="str">
        <f>E21</f>
        <v>Ing. Miroslav Havlásek</v>
      </c>
      <c r="K78" s="38"/>
      <c r="L78" s="115"/>
      <c r="S78" s="36"/>
      <c r="T78" s="36"/>
      <c r="U78" s="36"/>
      <c r="V78" s="36"/>
      <c r="W78" s="36"/>
      <c r="X78" s="36"/>
      <c r="Y78" s="36"/>
      <c r="Z78" s="36"/>
      <c r="AA78" s="36"/>
      <c r="AB78" s="36"/>
      <c r="AC78" s="36"/>
      <c r="AD78" s="36"/>
      <c r="AE78" s="36"/>
    </row>
    <row r="79" spans="1:31" s="2" customFormat="1" ht="15.2" customHeight="1">
      <c r="A79" s="36"/>
      <c r="B79" s="37"/>
      <c r="C79" s="31" t="s">
        <v>29</v>
      </c>
      <c r="D79" s="38"/>
      <c r="E79" s="38"/>
      <c r="F79" s="29" t="str">
        <f>IF(E18="","",E18)</f>
        <v>Vyplň údaj</v>
      </c>
      <c r="G79" s="38"/>
      <c r="H79" s="38"/>
      <c r="I79" s="31" t="s">
        <v>34</v>
      </c>
      <c r="J79" s="34" t="str">
        <f>E24</f>
        <v xml:space="preserve"> </v>
      </c>
      <c r="K79" s="38"/>
      <c r="L79" s="115"/>
      <c r="S79" s="36"/>
      <c r="T79" s="36"/>
      <c r="U79" s="36"/>
      <c r="V79" s="36"/>
      <c r="W79" s="36"/>
      <c r="X79" s="36"/>
      <c r="Y79" s="36"/>
      <c r="Z79" s="36"/>
      <c r="AA79" s="36"/>
      <c r="AB79" s="36"/>
      <c r="AC79" s="36"/>
      <c r="AD79" s="36"/>
      <c r="AE79" s="36"/>
    </row>
    <row r="80" spans="1:31" s="2" customFormat="1" ht="10.3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65" s="11" customFormat="1" ht="29.25" customHeight="1">
      <c r="A81" s="153"/>
      <c r="B81" s="154"/>
      <c r="C81" s="155" t="s">
        <v>155</v>
      </c>
      <c r="D81" s="156" t="s">
        <v>57</v>
      </c>
      <c r="E81" s="156" t="s">
        <v>53</v>
      </c>
      <c r="F81" s="156" t="s">
        <v>54</v>
      </c>
      <c r="G81" s="156" t="s">
        <v>156</v>
      </c>
      <c r="H81" s="156" t="s">
        <v>157</v>
      </c>
      <c r="I81" s="156" t="s">
        <v>158</v>
      </c>
      <c r="J81" s="156" t="s">
        <v>149</v>
      </c>
      <c r="K81" s="157" t="s">
        <v>159</v>
      </c>
      <c r="L81" s="158"/>
      <c r="M81" s="70" t="s">
        <v>19</v>
      </c>
      <c r="N81" s="71" t="s">
        <v>42</v>
      </c>
      <c r="O81" s="71" t="s">
        <v>160</v>
      </c>
      <c r="P81" s="71" t="s">
        <v>161</v>
      </c>
      <c r="Q81" s="71" t="s">
        <v>162</v>
      </c>
      <c r="R81" s="71" t="s">
        <v>163</v>
      </c>
      <c r="S81" s="71" t="s">
        <v>164</v>
      </c>
      <c r="T81" s="72" t="s">
        <v>165</v>
      </c>
      <c r="U81" s="153"/>
      <c r="V81" s="153"/>
      <c r="W81" s="153"/>
      <c r="X81" s="153"/>
      <c r="Y81" s="153"/>
      <c r="Z81" s="153"/>
      <c r="AA81" s="153"/>
      <c r="AB81" s="153"/>
      <c r="AC81" s="153"/>
      <c r="AD81" s="153"/>
      <c r="AE81" s="153"/>
    </row>
    <row r="82" spans="1:65" s="2" customFormat="1" ht="22.9" customHeight="1">
      <c r="A82" s="36"/>
      <c r="B82" s="37"/>
      <c r="C82" s="77" t="s">
        <v>166</v>
      </c>
      <c r="D82" s="38"/>
      <c r="E82" s="38"/>
      <c r="F82" s="38"/>
      <c r="G82" s="38"/>
      <c r="H82" s="38"/>
      <c r="I82" s="38"/>
      <c r="J82" s="159">
        <f>BK82</f>
        <v>0</v>
      </c>
      <c r="K82" s="38"/>
      <c r="L82" s="41"/>
      <c r="M82" s="73"/>
      <c r="N82" s="160"/>
      <c r="O82" s="74"/>
      <c r="P82" s="161">
        <f>P83</f>
        <v>0</v>
      </c>
      <c r="Q82" s="74"/>
      <c r="R82" s="161">
        <f>R83</f>
        <v>0</v>
      </c>
      <c r="S82" s="74"/>
      <c r="T82" s="162">
        <f>T83</f>
        <v>0</v>
      </c>
      <c r="U82" s="36"/>
      <c r="V82" s="36"/>
      <c r="W82" s="36"/>
      <c r="X82" s="36"/>
      <c r="Y82" s="36"/>
      <c r="Z82" s="36"/>
      <c r="AA82" s="36"/>
      <c r="AB82" s="36"/>
      <c r="AC82" s="36"/>
      <c r="AD82" s="36"/>
      <c r="AE82" s="36"/>
      <c r="AT82" s="19" t="s">
        <v>71</v>
      </c>
      <c r="AU82" s="19" t="s">
        <v>150</v>
      </c>
      <c r="BK82" s="163">
        <f>BK83</f>
        <v>0</v>
      </c>
    </row>
    <row r="83" spans="1:65" s="12" customFormat="1" ht="25.9" customHeight="1">
      <c r="B83" s="164"/>
      <c r="C83" s="165"/>
      <c r="D83" s="166" t="s">
        <v>71</v>
      </c>
      <c r="E83" s="167" t="s">
        <v>141</v>
      </c>
      <c r="F83" s="167" t="s">
        <v>141</v>
      </c>
      <c r="G83" s="165"/>
      <c r="H83" s="165"/>
      <c r="I83" s="168"/>
      <c r="J83" s="169">
        <f>BK83</f>
        <v>0</v>
      </c>
      <c r="K83" s="165"/>
      <c r="L83" s="170"/>
      <c r="M83" s="171"/>
      <c r="N83" s="172"/>
      <c r="O83" s="172"/>
      <c r="P83" s="173">
        <f>P84+P103</f>
        <v>0</v>
      </c>
      <c r="Q83" s="172"/>
      <c r="R83" s="173">
        <f>R84+R103</f>
        <v>0</v>
      </c>
      <c r="S83" s="172"/>
      <c r="T83" s="174">
        <f>T84+T103</f>
        <v>0</v>
      </c>
      <c r="AR83" s="175" t="s">
        <v>196</v>
      </c>
      <c r="AT83" s="176" t="s">
        <v>71</v>
      </c>
      <c r="AU83" s="176" t="s">
        <v>72</v>
      </c>
      <c r="AY83" s="175" t="s">
        <v>169</v>
      </c>
      <c r="BK83" s="177">
        <f>BK84+BK103</f>
        <v>0</v>
      </c>
    </row>
    <row r="84" spans="1:65" s="12" customFormat="1" ht="22.9" customHeight="1">
      <c r="B84" s="164"/>
      <c r="C84" s="165"/>
      <c r="D84" s="166" t="s">
        <v>71</v>
      </c>
      <c r="E84" s="178" t="s">
        <v>4535</v>
      </c>
      <c r="F84" s="178" t="s">
        <v>4536</v>
      </c>
      <c r="G84" s="165"/>
      <c r="H84" s="165"/>
      <c r="I84" s="168"/>
      <c r="J84" s="179">
        <f>BK84</f>
        <v>0</v>
      </c>
      <c r="K84" s="165"/>
      <c r="L84" s="170"/>
      <c r="M84" s="171"/>
      <c r="N84" s="172"/>
      <c r="O84" s="172"/>
      <c r="P84" s="173">
        <f>SUM(P85:P102)</f>
        <v>0</v>
      </c>
      <c r="Q84" s="172"/>
      <c r="R84" s="173">
        <f>SUM(R85:R102)</f>
        <v>0</v>
      </c>
      <c r="S84" s="172"/>
      <c r="T84" s="174">
        <f>SUM(T85:T102)</f>
        <v>0</v>
      </c>
      <c r="AR84" s="175" t="s">
        <v>196</v>
      </c>
      <c r="AT84" s="176" t="s">
        <v>71</v>
      </c>
      <c r="AU84" s="176" t="s">
        <v>80</v>
      </c>
      <c r="AY84" s="175" t="s">
        <v>169</v>
      </c>
      <c r="BK84" s="177">
        <f>SUM(BK85:BK102)</f>
        <v>0</v>
      </c>
    </row>
    <row r="85" spans="1:65" s="2" customFormat="1" ht="24.2" customHeight="1">
      <c r="A85" s="36"/>
      <c r="B85" s="37"/>
      <c r="C85" s="180" t="s">
        <v>80</v>
      </c>
      <c r="D85" s="180" t="s">
        <v>171</v>
      </c>
      <c r="E85" s="181" t="s">
        <v>4537</v>
      </c>
      <c r="F85" s="182" t="s">
        <v>4538</v>
      </c>
      <c r="G85" s="183" t="s">
        <v>1115</v>
      </c>
      <c r="H85" s="184">
        <v>1</v>
      </c>
      <c r="I85" s="185"/>
      <c r="J85" s="186">
        <f>ROUND(I85*H85,2)</f>
        <v>0</v>
      </c>
      <c r="K85" s="182" t="s">
        <v>19</v>
      </c>
      <c r="L85" s="41"/>
      <c r="M85" s="187" t="s">
        <v>19</v>
      </c>
      <c r="N85" s="188" t="s">
        <v>44</v>
      </c>
      <c r="O85" s="66"/>
      <c r="P85" s="189">
        <f>O85*H85</f>
        <v>0</v>
      </c>
      <c r="Q85" s="189">
        <v>0</v>
      </c>
      <c r="R85" s="189">
        <f>Q85*H85</f>
        <v>0</v>
      </c>
      <c r="S85" s="189">
        <v>0</v>
      </c>
      <c r="T85" s="190">
        <f>S85*H85</f>
        <v>0</v>
      </c>
      <c r="U85" s="36"/>
      <c r="V85" s="36"/>
      <c r="W85" s="36"/>
      <c r="X85" s="36"/>
      <c r="Y85" s="36"/>
      <c r="Z85" s="36"/>
      <c r="AA85" s="36"/>
      <c r="AB85" s="36"/>
      <c r="AC85" s="36"/>
      <c r="AD85" s="36"/>
      <c r="AE85" s="36"/>
      <c r="AR85" s="191" t="s">
        <v>176</v>
      </c>
      <c r="AT85" s="191" t="s">
        <v>171</v>
      </c>
      <c r="AU85" s="191" t="s">
        <v>88</v>
      </c>
      <c r="AY85" s="19" t="s">
        <v>169</v>
      </c>
      <c r="BE85" s="192">
        <f>IF(N85="základní",J85,0)</f>
        <v>0</v>
      </c>
      <c r="BF85" s="192">
        <f>IF(N85="snížená",J85,0)</f>
        <v>0</v>
      </c>
      <c r="BG85" s="192">
        <f>IF(N85="zákl. přenesená",J85,0)</f>
        <v>0</v>
      </c>
      <c r="BH85" s="192">
        <f>IF(N85="sníž. přenesená",J85,0)</f>
        <v>0</v>
      </c>
      <c r="BI85" s="192">
        <f>IF(N85="nulová",J85,0)</f>
        <v>0</v>
      </c>
      <c r="BJ85" s="19" t="s">
        <v>88</v>
      </c>
      <c r="BK85" s="192">
        <f>ROUND(I85*H85,2)</f>
        <v>0</v>
      </c>
      <c r="BL85" s="19" t="s">
        <v>176</v>
      </c>
      <c r="BM85" s="191" t="s">
        <v>4539</v>
      </c>
    </row>
    <row r="86" spans="1:65" s="2" customFormat="1" ht="39">
      <c r="A86" s="36"/>
      <c r="B86" s="37"/>
      <c r="C86" s="38"/>
      <c r="D86" s="193" t="s">
        <v>2212</v>
      </c>
      <c r="E86" s="38"/>
      <c r="F86" s="194" t="s">
        <v>4540</v>
      </c>
      <c r="G86" s="38"/>
      <c r="H86" s="38"/>
      <c r="I86" s="195"/>
      <c r="J86" s="38"/>
      <c r="K86" s="38"/>
      <c r="L86" s="41"/>
      <c r="M86" s="196"/>
      <c r="N86" s="197"/>
      <c r="O86" s="66"/>
      <c r="P86" s="66"/>
      <c r="Q86" s="66"/>
      <c r="R86" s="66"/>
      <c r="S86" s="66"/>
      <c r="T86" s="67"/>
      <c r="U86" s="36"/>
      <c r="V86" s="36"/>
      <c r="W86" s="36"/>
      <c r="X86" s="36"/>
      <c r="Y86" s="36"/>
      <c r="Z86" s="36"/>
      <c r="AA86" s="36"/>
      <c r="AB86" s="36"/>
      <c r="AC86" s="36"/>
      <c r="AD86" s="36"/>
      <c r="AE86" s="36"/>
      <c r="AT86" s="19" t="s">
        <v>2212</v>
      </c>
      <c r="AU86" s="19" t="s">
        <v>88</v>
      </c>
    </row>
    <row r="87" spans="1:65" s="2" customFormat="1" ht="24.2" customHeight="1">
      <c r="A87" s="36"/>
      <c r="B87" s="37"/>
      <c r="C87" s="180" t="s">
        <v>88</v>
      </c>
      <c r="D87" s="180" t="s">
        <v>171</v>
      </c>
      <c r="E87" s="181" t="s">
        <v>4541</v>
      </c>
      <c r="F87" s="182" t="s">
        <v>4542</v>
      </c>
      <c r="G87" s="183" t="s">
        <v>1115</v>
      </c>
      <c r="H87" s="184">
        <v>1</v>
      </c>
      <c r="I87" s="185"/>
      <c r="J87" s="186">
        <f>ROUND(I87*H87,2)</f>
        <v>0</v>
      </c>
      <c r="K87" s="182" t="s">
        <v>19</v>
      </c>
      <c r="L87" s="41"/>
      <c r="M87" s="187" t="s">
        <v>19</v>
      </c>
      <c r="N87" s="188" t="s">
        <v>44</v>
      </c>
      <c r="O87" s="66"/>
      <c r="P87" s="189">
        <f>O87*H87</f>
        <v>0</v>
      </c>
      <c r="Q87" s="189">
        <v>0</v>
      </c>
      <c r="R87" s="189">
        <f>Q87*H87</f>
        <v>0</v>
      </c>
      <c r="S87" s="189">
        <v>0</v>
      </c>
      <c r="T87" s="190">
        <f>S87*H87</f>
        <v>0</v>
      </c>
      <c r="U87" s="36"/>
      <c r="V87" s="36"/>
      <c r="W87" s="36"/>
      <c r="X87" s="36"/>
      <c r="Y87" s="36"/>
      <c r="Z87" s="36"/>
      <c r="AA87" s="36"/>
      <c r="AB87" s="36"/>
      <c r="AC87" s="36"/>
      <c r="AD87" s="36"/>
      <c r="AE87" s="36"/>
      <c r="AR87" s="191" t="s">
        <v>176</v>
      </c>
      <c r="AT87" s="191" t="s">
        <v>171</v>
      </c>
      <c r="AU87" s="191" t="s">
        <v>88</v>
      </c>
      <c r="AY87" s="19" t="s">
        <v>169</v>
      </c>
      <c r="BE87" s="192">
        <f>IF(N87="základní",J87,0)</f>
        <v>0</v>
      </c>
      <c r="BF87" s="192">
        <f>IF(N87="snížená",J87,0)</f>
        <v>0</v>
      </c>
      <c r="BG87" s="192">
        <f>IF(N87="zákl. přenesená",J87,0)</f>
        <v>0</v>
      </c>
      <c r="BH87" s="192">
        <f>IF(N87="sníž. přenesená",J87,0)</f>
        <v>0</v>
      </c>
      <c r="BI87" s="192">
        <f>IF(N87="nulová",J87,0)</f>
        <v>0</v>
      </c>
      <c r="BJ87" s="19" t="s">
        <v>88</v>
      </c>
      <c r="BK87" s="192">
        <f>ROUND(I87*H87,2)</f>
        <v>0</v>
      </c>
      <c r="BL87" s="19" t="s">
        <v>176</v>
      </c>
      <c r="BM87" s="191" t="s">
        <v>4543</v>
      </c>
    </row>
    <row r="88" spans="1:65" s="15" customFormat="1" ht="11.25">
      <c r="B88" s="225"/>
      <c r="C88" s="226"/>
      <c r="D88" s="193" t="s">
        <v>188</v>
      </c>
      <c r="E88" s="227" t="s">
        <v>19</v>
      </c>
      <c r="F88" s="228" t="s">
        <v>4544</v>
      </c>
      <c r="G88" s="226"/>
      <c r="H88" s="227" t="s">
        <v>19</v>
      </c>
      <c r="I88" s="229"/>
      <c r="J88" s="226"/>
      <c r="K88" s="226"/>
      <c r="L88" s="230"/>
      <c r="M88" s="231"/>
      <c r="N88" s="232"/>
      <c r="O88" s="232"/>
      <c r="P88" s="232"/>
      <c r="Q88" s="232"/>
      <c r="R88" s="232"/>
      <c r="S88" s="232"/>
      <c r="T88" s="233"/>
      <c r="AT88" s="234" t="s">
        <v>188</v>
      </c>
      <c r="AU88" s="234" t="s">
        <v>88</v>
      </c>
      <c r="AV88" s="15" t="s">
        <v>80</v>
      </c>
      <c r="AW88" s="15" t="s">
        <v>33</v>
      </c>
      <c r="AX88" s="15" t="s">
        <v>72</v>
      </c>
      <c r="AY88" s="234" t="s">
        <v>169</v>
      </c>
    </row>
    <row r="89" spans="1:65" s="15" customFormat="1" ht="11.25">
      <c r="B89" s="225"/>
      <c r="C89" s="226"/>
      <c r="D89" s="193" t="s">
        <v>188</v>
      </c>
      <c r="E89" s="227" t="s">
        <v>19</v>
      </c>
      <c r="F89" s="228" t="s">
        <v>4545</v>
      </c>
      <c r="G89" s="226"/>
      <c r="H89" s="227" t="s">
        <v>19</v>
      </c>
      <c r="I89" s="229"/>
      <c r="J89" s="226"/>
      <c r="K89" s="226"/>
      <c r="L89" s="230"/>
      <c r="M89" s="231"/>
      <c r="N89" s="232"/>
      <c r="O89" s="232"/>
      <c r="P89" s="232"/>
      <c r="Q89" s="232"/>
      <c r="R89" s="232"/>
      <c r="S89" s="232"/>
      <c r="T89" s="233"/>
      <c r="AT89" s="234" t="s">
        <v>188</v>
      </c>
      <c r="AU89" s="234" t="s">
        <v>88</v>
      </c>
      <c r="AV89" s="15" t="s">
        <v>80</v>
      </c>
      <c r="AW89" s="15" t="s">
        <v>33</v>
      </c>
      <c r="AX89" s="15" t="s">
        <v>72</v>
      </c>
      <c r="AY89" s="234" t="s">
        <v>169</v>
      </c>
    </row>
    <row r="90" spans="1:65" s="15" customFormat="1" ht="33.75">
      <c r="B90" s="225"/>
      <c r="C90" s="226"/>
      <c r="D90" s="193" t="s">
        <v>188</v>
      </c>
      <c r="E90" s="227" t="s">
        <v>19</v>
      </c>
      <c r="F90" s="228" t="s">
        <v>4546</v>
      </c>
      <c r="G90" s="226"/>
      <c r="H90" s="227" t="s">
        <v>19</v>
      </c>
      <c r="I90" s="229"/>
      <c r="J90" s="226"/>
      <c r="K90" s="226"/>
      <c r="L90" s="230"/>
      <c r="M90" s="231"/>
      <c r="N90" s="232"/>
      <c r="O90" s="232"/>
      <c r="P90" s="232"/>
      <c r="Q90" s="232"/>
      <c r="R90" s="232"/>
      <c r="S90" s="232"/>
      <c r="T90" s="233"/>
      <c r="AT90" s="234" t="s">
        <v>188</v>
      </c>
      <c r="AU90" s="234" t="s">
        <v>88</v>
      </c>
      <c r="AV90" s="15" t="s">
        <v>80</v>
      </c>
      <c r="AW90" s="15" t="s">
        <v>33</v>
      </c>
      <c r="AX90" s="15" t="s">
        <v>72</v>
      </c>
      <c r="AY90" s="234" t="s">
        <v>169</v>
      </c>
    </row>
    <row r="91" spans="1:65" s="15" customFormat="1" ht="22.5">
      <c r="B91" s="225"/>
      <c r="C91" s="226"/>
      <c r="D91" s="193" t="s">
        <v>188</v>
      </c>
      <c r="E91" s="227" t="s">
        <v>19</v>
      </c>
      <c r="F91" s="228" t="s">
        <v>4547</v>
      </c>
      <c r="G91" s="226"/>
      <c r="H91" s="227" t="s">
        <v>19</v>
      </c>
      <c r="I91" s="229"/>
      <c r="J91" s="226"/>
      <c r="K91" s="226"/>
      <c r="L91" s="230"/>
      <c r="M91" s="231"/>
      <c r="N91" s="232"/>
      <c r="O91" s="232"/>
      <c r="P91" s="232"/>
      <c r="Q91" s="232"/>
      <c r="R91" s="232"/>
      <c r="S91" s="232"/>
      <c r="T91" s="233"/>
      <c r="AT91" s="234" t="s">
        <v>188</v>
      </c>
      <c r="AU91" s="234" t="s">
        <v>88</v>
      </c>
      <c r="AV91" s="15" t="s">
        <v>80</v>
      </c>
      <c r="AW91" s="15" t="s">
        <v>33</v>
      </c>
      <c r="AX91" s="15" t="s">
        <v>72</v>
      </c>
      <c r="AY91" s="234" t="s">
        <v>169</v>
      </c>
    </row>
    <row r="92" spans="1:65" s="15" customFormat="1" ht="22.5">
      <c r="B92" s="225"/>
      <c r="C92" s="226"/>
      <c r="D92" s="193" t="s">
        <v>188</v>
      </c>
      <c r="E92" s="227" t="s">
        <v>19</v>
      </c>
      <c r="F92" s="228" t="s">
        <v>4548</v>
      </c>
      <c r="G92" s="226"/>
      <c r="H92" s="227" t="s">
        <v>19</v>
      </c>
      <c r="I92" s="229"/>
      <c r="J92" s="226"/>
      <c r="K92" s="226"/>
      <c r="L92" s="230"/>
      <c r="M92" s="231"/>
      <c r="N92" s="232"/>
      <c r="O92" s="232"/>
      <c r="P92" s="232"/>
      <c r="Q92" s="232"/>
      <c r="R92" s="232"/>
      <c r="S92" s="232"/>
      <c r="T92" s="233"/>
      <c r="AT92" s="234" t="s">
        <v>188</v>
      </c>
      <c r="AU92" s="234" t="s">
        <v>88</v>
      </c>
      <c r="AV92" s="15" t="s">
        <v>80</v>
      </c>
      <c r="AW92" s="15" t="s">
        <v>33</v>
      </c>
      <c r="AX92" s="15" t="s">
        <v>72</v>
      </c>
      <c r="AY92" s="234" t="s">
        <v>169</v>
      </c>
    </row>
    <row r="93" spans="1:65" s="15" customFormat="1" ht="22.5">
      <c r="B93" s="225"/>
      <c r="C93" s="226"/>
      <c r="D93" s="193" t="s">
        <v>188</v>
      </c>
      <c r="E93" s="227" t="s">
        <v>19</v>
      </c>
      <c r="F93" s="228" t="s">
        <v>4549</v>
      </c>
      <c r="G93" s="226"/>
      <c r="H93" s="227" t="s">
        <v>19</v>
      </c>
      <c r="I93" s="229"/>
      <c r="J93" s="226"/>
      <c r="K93" s="226"/>
      <c r="L93" s="230"/>
      <c r="M93" s="231"/>
      <c r="N93" s="232"/>
      <c r="O93" s="232"/>
      <c r="P93" s="232"/>
      <c r="Q93" s="232"/>
      <c r="R93" s="232"/>
      <c r="S93" s="232"/>
      <c r="T93" s="233"/>
      <c r="AT93" s="234" t="s">
        <v>188</v>
      </c>
      <c r="AU93" s="234" t="s">
        <v>88</v>
      </c>
      <c r="AV93" s="15" t="s">
        <v>80</v>
      </c>
      <c r="AW93" s="15" t="s">
        <v>33</v>
      </c>
      <c r="AX93" s="15" t="s">
        <v>72</v>
      </c>
      <c r="AY93" s="234" t="s">
        <v>169</v>
      </c>
    </row>
    <row r="94" spans="1:65" s="15" customFormat="1" ht="22.5">
      <c r="B94" s="225"/>
      <c r="C94" s="226"/>
      <c r="D94" s="193" t="s">
        <v>188</v>
      </c>
      <c r="E94" s="227" t="s">
        <v>19</v>
      </c>
      <c r="F94" s="228" t="s">
        <v>4550</v>
      </c>
      <c r="G94" s="226"/>
      <c r="H94" s="227" t="s">
        <v>19</v>
      </c>
      <c r="I94" s="229"/>
      <c r="J94" s="226"/>
      <c r="K94" s="226"/>
      <c r="L94" s="230"/>
      <c r="M94" s="231"/>
      <c r="N94" s="232"/>
      <c r="O94" s="232"/>
      <c r="P94" s="232"/>
      <c r="Q94" s="232"/>
      <c r="R94" s="232"/>
      <c r="S94" s="232"/>
      <c r="T94" s="233"/>
      <c r="AT94" s="234" t="s">
        <v>188</v>
      </c>
      <c r="AU94" s="234" t="s">
        <v>88</v>
      </c>
      <c r="AV94" s="15" t="s">
        <v>80</v>
      </c>
      <c r="AW94" s="15" t="s">
        <v>33</v>
      </c>
      <c r="AX94" s="15" t="s">
        <v>72</v>
      </c>
      <c r="AY94" s="234" t="s">
        <v>169</v>
      </c>
    </row>
    <row r="95" spans="1:65" s="15" customFormat="1" ht="11.25">
      <c r="B95" s="225"/>
      <c r="C95" s="226"/>
      <c r="D95" s="193" t="s">
        <v>188</v>
      </c>
      <c r="E95" s="227" t="s">
        <v>19</v>
      </c>
      <c r="F95" s="228" t="s">
        <v>4551</v>
      </c>
      <c r="G95" s="226"/>
      <c r="H95" s="227" t="s">
        <v>19</v>
      </c>
      <c r="I95" s="229"/>
      <c r="J95" s="226"/>
      <c r="K95" s="226"/>
      <c r="L95" s="230"/>
      <c r="M95" s="231"/>
      <c r="N95" s="232"/>
      <c r="O95" s="232"/>
      <c r="P95" s="232"/>
      <c r="Q95" s="232"/>
      <c r="R95" s="232"/>
      <c r="S95" s="232"/>
      <c r="T95" s="233"/>
      <c r="AT95" s="234" t="s">
        <v>188</v>
      </c>
      <c r="AU95" s="234" t="s">
        <v>88</v>
      </c>
      <c r="AV95" s="15" t="s">
        <v>80</v>
      </c>
      <c r="AW95" s="15" t="s">
        <v>33</v>
      </c>
      <c r="AX95" s="15" t="s">
        <v>72</v>
      </c>
      <c r="AY95" s="234" t="s">
        <v>169</v>
      </c>
    </row>
    <row r="96" spans="1:65" s="15" customFormat="1" ht="22.5">
      <c r="B96" s="225"/>
      <c r="C96" s="226"/>
      <c r="D96" s="193" t="s">
        <v>188</v>
      </c>
      <c r="E96" s="227" t="s">
        <v>19</v>
      </c>
      <c r="F96" s="228" t="s">
        <v>4552</v>
      </c>
      <c r="G96" s="226"/>
      <c r="H96" s="227" t="s">
        <v>19</v>
      </c>
      <c r="I96" s="229"/>
      <c r="J96" s="226"/>
      <c r="K96" s="226"/>
      <c r="L96" s="230"/>
      <c r="M96" s="231"/>
      <c r="N96" s="232"/>
      <c r="O96" s="232"/>
      <c r="P96" s="232"/>
      <c r="Q96" s="232"/>
      <c r="R96" s="232"/>
      <c r="S96" s="232"/>
      <c r="T96" s="233"/>
      <c r="AT96" s="234" t="s">
        <v>188</v>
      </c>
      <c r="AU96" s="234" t="s">
        <v>88</v>
      </c>
      <c r="AV96" s="15" t="s">
        <v>80</v>
      </c>
      <c r="AW96" s="15" t="s">
        <v>33</v>
      </c>
      <c r="AX96" s="15" t="s">
        <v>72</v>
      </c>
      <c r="AY96" s="234" t="s">
        <v>169</v>
      </c>
    </row>
    <row r="97" spans="1:65" s="15" customFormat="1" ht="33.75">
      <c r="B97" s="225"/>
      <c r="C97" s="226"/>
      <c r="D97" s="193" t="s">
        <v>188</v>
      </c>
      <c r="E97" s="227" t="s">
        <v>19</v>
      </c>
      <c r="F97" s="228" t="s">
        <v>4553</v>
      </c>
      <c r="G97" s="226"/>
      <c r="H97" s="227" t="s">
        <v>19</v>
      </c>
      <c r="I97" s="229"/>
      <c r="J97" s="226"/>
      <c r="K97" s="226"/>
      <c r="L97" s="230"/>
      <c r="M97" s="231"/>
      <c r="N97" s="232"/>
      <c r="O97" s="232"/>
      <c r="P97" s="232"/>
      <c r="Q97" s="232"/>
      <c r="R97" s="232"/>
      <c r="S97" s="232"/>
      <c r="T97" s="233"/>
      <c r="AT97" s="234" t="s">
        <v>188</v>
      </c>
      <c r="AU97" s="234" t="s">
        <v>88</v>
      </c>
      <c r="AV97" s="15" t="s">
        <v>80</v>
      </c>
      <c r="AW97" s="15" t="s">
        <v>33</v>
      </c>
      <c r="AX97" s="15" t="s">
        <v>72</v>
      </c>
      <c r="AY97" s="234" t="s">
        <v>169</v>
      </c>
    </row>
    <row r="98" spans="1:65" s="15" customFormat="1" ht="22.5">
      <c r="B98" s="225"/>
      <c r="C98" s="226"/>
      <c r="D98" s="193" t="s">
        <v>188</v>
      </c>
      <c r="E98" s="227" t="s">
        <v>19</v>
      </c>
      <c r="F98" s="228" t="s">
        <v>4554</v>
      </c>
      <c r="G98" s="226"/>
      <c r="H98" s="227" t="s">
        <v>19</v>
      </c>
      <c r="I98" s="229"/>
      <c r="J98" s="226"/>
      <c r="K98" s="226"/>
      <c r="L98" s="230"/>
      <c r="M98" s="231"/>
      <c r="N98" s="232"/>
      <c r="O98" s="232"/>
      <c r="P98" s="232"/>
      <c r="Q98" s="232"/>
      <c r="R98" s="232"/>
      <c r="S98" s="232"/>
      <c r="T98" s="233"/>
      <c r="AT98" s="234" t="s">
        <v>188</v>
      </c>
      <c r="AU98" s="234" t="s">
        <v>88</v>
      </c>
      <c r="AV98" s="15" t="s">
        <v>80</v>
      </c>
      <c r="AW98" s="15" t="s">
        <v>33</v>
      </c>
      <c r="AX98" s="15" t="s">
        <v>72</v>
      </c>
      <c r="AY98" s="234" t="s">
        <v>169</v>
      </c>
    </row>
    <row r="99" spans="1:65" s="13" customFormat="1" ht="11.25">
      <c r="B99" s="198"/>
      <c r="C99" s="199"/>
      <c r="D99" s="193" t="s">
        <v>188</v>
      </c>
      <c r="E99" s="200" t="s">
        <v>19</v>
      </c>
      <c r="F99" s="201" t="s">
        <v>4555</v>
      </c>
      <c r="G99" s="199"/>
      <c r="H99" s="202">
        <v>1</v>
      </c>
      <c r="I99" s="203"/>
      <c r="J99" s="199"/>
      <c r="K99" s="199"/>
      <c r="L99" s="204"/>
      <c r="M99" s="205"/>
      <c r="N99" s="206"/>
      <c r="O99" s="206"/>
      <c r="P99" s="206"/>
      <c r="Q99" s="206"/>
      <c r="R99" s="206"/>
      <c r="S99" s="206"/>
      <c r="T99" s="207"/>
      <c r="AT99" s="208" t="s">
        <v>188</v>
      </c>
      <c r="AU99" s="208" t="s">
        <v>88</v>
      </c>
      <c r="AV99" s="13" t="s">
        <v>88</v>
      </c>
      <c r="AW99" s="13" t="s">
        <v>33</v>
      </c>
      <c r="AX99" s="13" t="s">
        <v>72</v>
      </c>
      <c r="AY99" s="208" t="s">
        <v>169</v>
      </c>
    </row>
    <row r="100" spans="1:65" s="14" customFormat="1" ht="11.25">
      <c r="B100" s="209"/>
      <c r="C100" s="210"/>
      <c r="D100" s="193" t="s">
        <v>188</v>
      </c>
      <c r="E100" s="211" t="s">
        <v>19</v>
      </c>
      <c r="F100" s="212" t="s">
        <v>191</v>
      </c>
      <c r="G100" s="210"/>
      <c r="H100" s="213">
        <v>1</v>
      </c>
      <c r="I100" s="214"/>
      <c r="J100" s="210"/>
      <c r="K100" s="210"/>
      <c r="L100" s="215"/>
      <c r="M100" s="216"/>
      <c r="N100" s="217"/>
      <c r="O100" s="217"/>
      <c r="P100" s="217"/>
      <c r="Q100" s="217"/>
      <c r="R100" s="217"/>
      <c r="S100" s="217"/>
      <c r="T100" s="218"/>
      <c r="AT100" s="219" t="s">
        <v>188</v>
      </c>
      <c r="AU100" s="219" t="s">
        <v>88</v>
      </c>
      <c r="AV100" s="14" t="s">
        <v>176</v>
      </c>
      <c r="AW100" s="14" t="s">
        <v>33</v>
      </c>
      <c r="AX100" s="14" t="s">
        <v>80</v>
      </c>
      <c r="AY100" s="219" t="s">
        <v>169</v>
      </c>
    </row>
    <row r="101" spans="1:65" s="2" customFormat="1" ht="37.9" customHeight="1">
      <c r="A101" s="36"/>
      <c r="B101" s="37"/>
      <c r="C101" s="180" t="s">
        <v>107</v>
      </c>
      <c r="D101" s="180" t="s">
        <v>171</v>
      </c>
      <c r="E101" s="181" t="s">
        <v>4556</v>
      </c>
      <c r="F101" s="182" t="s">
        <v>4557</v>
      </c>
      <c r="G101" s="183" t="s">
        <v>1115</v>
      </c>
      <c r="H101" s="184">
        <v>1</v>
      </c>
      <c r="I101" s="185"/>
      <c r="J101" s="186">
        <f>ROUND(I101*H101,2)</f>
        <v>0</v>
      </c>
      <c r="K101" s="182" t="s">
        <v>19</v>
      </c>
      <c r="L101" s="41"/>
      <c r="M101" s="187" t="s">
        <v>19</v>
      </c>
      <c r="N101" s="188" t="s">
        <v>44</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176</v>
      </c>
      <c r="AT101" s="191" t="s">
        <v>171</v>
      </c>
      <c r="AU101" s="191" t="s">
        <v>88</v>
      </c>
      <c r="AY101" s="19" t="s">
        <v>169</v>
      </c>
      <c r="BE101" s="192">
        <f>IF(N101="základní",J101,0)</f>
        <v>0</v>
      </c>
      <c r="BF101" s="192">
        <f>IF(N101="snížená",J101,0)</f>
        <v>0</v>
      </c>
      <c r="BG101" s="192">
        <f>IF(N101="zákl. přenesená",J101,0)</f>
        <v>0</v>
      </c>
      <c r="BH101" s="192">
        <f>IF(N101="sníž. přenesená",J101,0)</f>
        <v>0</v>
      </c>
      <c r="BI101" s="192">
        <f>IF(N101="nulová",J101,0)</f>
        <v>0</v>
      </c>
      <c r="BJ101" s="19" t="s">
        <v>88</v>
      </c>
      <c r="BK101" s="192">
        <f>ROUND(I101*H101,2)</f>
        <v>0</v>
      </c>
      <c r="BL101" s="19" t="s">
        <v>176</v>
      </c>
      <c r="BM101" s="191" t="s">
        <v>4558</v>
      </c>
    </row>
    <row r="102" spans="1:65" s="2" customFormat="1" ht="29.25">
      <c r="A102" s="36"/>
      <c r="B102" s="37"/>
      <c r="C102" s="38"/>
      <c r="D102" s="193" t="s">
        <v>2212</v>
      </c>
      <c r="E102" s="38"/>
      <c r="F102" s="194" t="s">
        <v>4559</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2212</v>
      </c>
      <c r="AU102" s="19" t="s">
        <v>88</v>
      </c>
    </row>
    <row r="103" spans="1:65" s="12" customFormat="1" ht="22.9" customHeight="1">
      <c r="B103" s="164"/>
      <c r="C103" s="165"/>
      <c r="D103" s="166" t="s">
        <v>71</v>
      </c>
      <c r="E103" s="178" t="s">
        <v>4560</v>
      </c>
      <c r="F103" s="178" t="s">
        <v>4561</v>
      </c>
      <c r="G103" s="165"/>
      <c r="H103" s="165"/>
      <c r="I103" s="168"/>
      <c r="J103" s="179">
        <f>BK103</f>
        <v>0</v>
      </c>
      <c r="K103" s="165"/>
      <c r="L103" s="170"/>
      <c r="M103" s="171"/>
      <c r="N103" s="172"/>
      <c r="O103" s="172"/>
      <c r="P103" s="173">
        <f>SUM(P104:P132)</f>
        <v>0</v>
      </c>
      <c r="Q103" s="172"/>
      <c r="R103" s="173">
        <f>SUM(R104:R132)</f>
        <v>0</v>
      </c>
      <c r="S103" s="172"/>
      <c r="T103" s="174">
        <f>SUM(T104:T132)</f>
        <v>0</v>
      </c>
      <c r="AR103" s="175" t="s">
        <v>196</v>
      </c>
      <c r="AT103" s="176" t="s">
        <v>71</v>
      </c>
      <c r="AU103" s="176" t="s">
        <v>80</v>
      </c>
      <c r="AY103" s="175" t="s">
        <v>169</v>
      </c>
      <c r="BK103" s="177">
        <f>SUM(BK104:BK132)</f>
        <v>0</v>
      </c>
    </row>
    <row r="104" spans="1:65" s="2" customFormat="1" ht="37.9" customHeight="1">
      <c r="A104" s="36"/>
      <c r="B104" s="37"/>
      <c r="C104" s="180" t="s">
        <v>176</v>
      </c>
      <c r="D104" s="180" t="s">
        <v>171</v>
      </c>
      <c r="E104" s="181" t="s">
        <v>4562</v>
      </c>
      <c r="F104" s="182" t="s">
        <v>4563</v>
      </c>
      <c r="G104" s="183" t="s">
        <v>1115</v>
      </c>
      <c r="H104" s="184">
        <v>1</v>
      </c>
      <c r="I104" s="185"/>
      <c r="J104" s="186">
        <f>ROUND(I104*H104,2)</f>
        <v>0</v>
      </c>
      <c r="K104" s="182" t="s">
        <v>19</v>
      </c>
      <c r="L104" s="41"/>
      <c r="M104" s="187" t="s">
        <v>19</v>
      </c>
      <c r="N104" s="188" t="s">
        <v>44</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176</v>
      </c>
      <c r="AT104" s="191" t="s">
        <v>171</v>
      </c>
      <c r="AU104" s="191" t="s">
        <v>88</v>
      </c>
      <c r="AY104" s="19" t="s">
        <v>169</v>
      </c>
      <c r="BE104" s="192">
        <f>IF(N104="základní",J104,0)</f>
        <v>0</v>
      </c>
      <c r="BF104" s="192">
        <f>IF(N104="snížená",J104,0)</f>
        <v>0</v>
      </c>
      <c r="BG104" s="192">
        <f>IF(N104="zákl. přenesená",J104,0)</f>
        <v>0</v>
      </c>
      <c r="BH104" s="192">
        <f>IF(N104="sníž. přenesená",J104,0)</f>
        <v>0</v>
      </c>
      <c r="BI104" s="192">
        <f>IF(N104="nulová",J104,0)</f>
        <v>0</v>
      </c>
      <c r="BJ104" s="19" t="s">
        <v>88</v>
      </c>
      <c r="BK104" s="192">
        <f>ROUND(I104*H104,2)</f>
        <v>0</v>
      </c>
      <c r="BL104" s="19" t="s">
        <v>176</v>
      </c>
      <c r="BM104" s="191" t="s">
        <v>4564</v>
      </c>
    </row>
    <row r="105" spans="1:65" s="2" customFormat="1" ht="24.2" customHeight="1">
      <c r="A105" s="36"/>
      <c r="B105" s="37"/>
      <c r="C105" s="180" t="s">
        <v>196</v>
      </c>
      <c r="D105" s="180" t="s">
        <v>171</v>
      </c>
      <c r="E105" s="181" t="s">
        <v>4565</v>
      </c>
      <c r="F105" s="182" t="s">
        <v>4566</v>
      </c>
      <c r="G105" s="183" t="s">
        <v>1115</v>
      </c>
      <c r="H105" s="184">
        <v>1</v>
      </c>
      <c r="I105" s="185"/>
      <c r="J105" s="186">
        <f>ROUND(I105*H105,2)</f>
        <v>0</v>
      </c>
      <c r="K105" s="182" t="s">
        <v>19</v>
      </c>
      <c r="L105" s="41"/>
      <c r="M105" s="187" t="s">
        <v>19</v>
      </c>
      <c r="N105" s="188" t="s">
        <v>44</v>
      </c>
      <c r="O105" s="66"/>
      <c r="P105" s="189">
        <f>O105*H105</f>
        <v>0</v>
      </c>
      <c r="Q105" s="189">
        <v>0</v>
      </c>
      <c r="R105" s="189">
        <f>Q105*H105</f>
        <v>0</v>
      </c>
      <c r="S105" s="189">
        <v>0</v>
      </c>
      <c r="T105" s="190">
        <f>S105*H105</f>
        <v>0</v>
      </c>
      <c r="U105" s="36"/>
      <c r="V105" s="36"/>
      <c r="W105" s="36"/>
      <c r="X105" s="36"/>
      <c r="Y105" s="36"/>
      <c r="Z105" s="36"/>
      <c r="AA105" s="36"/>
      <c r="AB105" s="36"/>
      <c r="AC105" s="36"/>
      <c r="AD105" s="36"/>
      <c r="AE105" s="36"/>
      <c r="AR105" s="191" t="s">
        <v>176</v>
      </c>
      <c r="AT105" s="191" t="s">
        <v>171</v>
      </c>
      <c r="AU105" s="191" t="s">
        <v>88</v>
      </c>
      <c r="AY105" s="19" t="s">
        <v>169</v>
      </c>
      <c r="BE105" s="192">
        <f>IF(N105="základní",J105,0)</f>
        <v>0</v>
      </c>
      <c r="BF105" s="192">
        <f>IF(N105="snížená",J105,0)</f>
        <v>0</v>
      </c>
      <c r="BG105" s="192">
        <f>IF(N105="zákl. přenesená",J105,0)</f>
        <v>0</v>
      </c>
      <c r="BH105" s="192">
        <f>IF(N105="sníž. přenesená",J105,0)</f>
        <v>0</v>
      </c>
      <c r="BI105" s="192">
        <f>IF(N105="nulová",J105,0)</f>
        <v>0</v>
      </c>
      <c r="BJ105" s="19" t="s">
        <v>88</v>
      </c>
      <c r="BK105" s="192">
        <f>ROUND(I105*H105,2)</f>
        <v>0</v>
      </c>
      <c r="BL105" s="19" t="s">
        <v>176</v>
      </c>
      <c r="BM105" s="191" t="s">
        <v>4567</v>
      </c>
    </row>
    <row r="106" spans="1:65" s="2" customFormat="1" ht="24.2" customHeight="1">
      <c r="A106" s="36"/>
      <c r="B106" s="37"/>
      <c r="C106" s="180" t="s">
        <v>200</v>
      </c>
      <c r="D106" s="180" t="s">
        <v>171</v>
      </c>
      <c r="E106" s="181" t="s">
        <v>4568</v>
      </c>
      <c r="F106" s="182" t="s">
        <v>4569</v>
      </c>
      <c r="G106" s="183" t="s">
        <v>1115</v>
      </c>
      <c r="H106" s="184">
        <v>1</v>
      </c>
      <c r="I106" s="185"/>
      <c r="J106" s="186">
        <f>ROUND(I106*H106,2)</f>
        <v>0</v>
      </c>
      <c r="K106" s="182" t="s">
        <v>19</v>
      </c>
      <c r="L106" s="41"/>
      <c r="M106" s="187" t="s">
        <v>19</v>
      </c>
      <c r="N106" s="188" t="s">
        <v>44</v>
      </c>
      <c r="O106" s="66"/>
      <c r="P106" s="189">
        <f>O106*H106</f>
        <v>0</v>
      </c>
      <c r="Q106" s="189">
        <v>0</v>
      </c>
      <c r="R106" s="189">
        <f>Q106*H106</f>
        <v>0</v>
      </c>
      <c r="S106" s="189">
        <v>0</v>
      </c>
      <c r="T106" s="190">
        <f>S106*H106</f>
        <v>0</v>
      </c>
      <c r="U106" s="36"/>
      <c r="V106" s="36"/>
      <c r="W106" s="36"/>
      <c r="X106" s="36"/>
      <c r="Y106" s="36"/>
      <c r="Z106" s="36"/>
      <c r="AA106" s="36"/>
      <c r="AB106" s="36"/>
      <c r="AC106" s="36"/>
      <c r="AD106" s="36"/>
      <c r="AE106" s="36"/>
      <c r="AR106" s="191" t="s">
        <v>176</v>
      </c>
      <c r="AT106" s="191" t="s">
        <v>171</v>
      </c>
      <c r="AU106" s="191" t="s">
        <v>88</v>
      </c>
      <c r="AY106" s="19" t="s">
        <v>169</v>
      </c>
      <c r="BE106" s="192">
        <f>IF(N106="základní",J106,0)</f>
        <v>0</v>
      </c>
      <c r="BF106" s="192">
        <f>IF(N106="snížená",J106,0)</f>
        <v>0</v>
      </c>
      <c r="BG106" s="192">
        <f>IF(N106="zákl. přenesená",J106,0)</f>
        <v>0</v>
      </c>
      <c r="BH106" s="192">
        <f>IF(N106="sníž. přenesená",J106,0)</f>
        <v>0</v>
      </c>
      <c r="BI106" s="192">
        <f>IF(N106="nulová",J106,0)</f>
        <v>0</v>
      </c>
      <c r="BJ106" s="19" t="s">
        <v>88</v>
      </c>
      <c r="BK106" s="192">
        <f>ROUND(I106*H106,2)</f>
        <v>0</v>
      </c>
      <c r="BL106" s="19" t="s">
        <v>176</v>
      </c>
      <c r="BM106" s="191" t="s">
        <v>4570</v>
      </c>
    </row>
    <row r="107" spans="1:65" s="15" customFormat="1" ht="33.75">
      <c r="B107" s="225"/>
      <c r="C107" s="226"/>
      <c r="D107" s="193" t="s">
        <v>188</v>
      </c>
      <c r="E107" s="227" t="s">
        <v>19</v>
      </c>
      <c r="F107" s="228" t="s">
        <v>4571</v>
      </c>
      <c r="G107" s="226"/>
      <c r="H107" s="227" t="s">
        <v>19</v>
      </c>
      <c r="I107" s="229"/>
      <c r="J107" s="226"/>
      <c r="K107" s="226"/>
      <c r="L107" s="230"/>
      <c r="M107" s="231"/>
      <c r="N107" s="232"/>
      <c r="O107" s="232"/>
      <c r="P107" s="232"/>
      <c r="Q107" s="232"/>
      <c r="R107" s="232"/>
      <c r="S107" s="232"/>
      <c r="T107" s="233"/>
      <c r="AT107" s="234" t="s">
        <v>188</v>
      </c>
      <c r="AU107" s="234" t="s">
        <v>88</v>
      </c>
      <c r="AV107" s="15" t="s">
        <v>80</v>
      </c>
      <c r="AW107" s="15" t="s">
        <v>33</v>
      </c>
      <c r="AX107" s="15" t="s">
        <v>72</v>
      </c>
      <c r="AY107" s="234" t="s">
        <v>169</v>
      </c>
    </row>
    <row r="108" spans="1:65" s="15" customFormat="1" ht="11.25">
      <c r="B108" s="225"/>
      <c r="C108" s="226"/>
      <c r="D108" s="193" t="s">
        <v>188</v>
      </c>
      <c r="E108" s="227" t="s">
        <v>19</v>
      </c>
      <c r="F108" s="228" t="s">
        <v>4572</v>
      </c>
      <c r="G108" s="226"/>
      <c r="H108" s="227" t="s">
        <v>19</v>
      </c>
      <c r="I108" s="229"/>
      <c r="J108" s="226"/>
      <c r="K108" s="226"/>
      <c r="L108" s="230"/>
      <c r="M108" s="231"/>
      <c r="N108" s="232"/>
      <c r="O108" s="232"/>
      <c r="P108" s="232"/>
      <c r="Q108" s="232"/>
      <c r="R108" s="232"/>
      <c r="S108" s="232"/>
      <c r="T108" s="233"/>
      <c r="AT108" s="234" t="s">
        <v>188</v>
      </c>
      <c r="AU108" s="234" t="s">
        <v>88</v>
      </c>
      <c r="AV108" s="15" t="s">
        <v>80</v>
      </c>
      <c r="AW108" s="15" t="s">
        <v>33</v>
      </c>
      <c r="AX108" s="15" t="s">
        <v>72</v>
      </c>
      <c r="AY108" s="234" t="s">
        <v>169</v>
      </c>
    </row>
    <row r="109" spans="1:65" s="15" customFormat="1" ht="22.5">
      <c r="B109" s="225"/>
      <c r="C109" s="226"/>
      <c r="D109" s="193" t="s">
        <v>188</v>
      </c>
      <c r="E109" s="227" t="s">
        <v>19</v>
      </c>
      <c r="F109" s="228" t="s">
        <v>4573</v>
      </c>
      <c r="G109" s="226"/>
      <c r="H109" s="227" t="s">
        <v>19</v>
      </c>
      <c r="I109" s="229"/>
      <c r="J109" s="226"/>
      <c r="K109" s="226"/>
      <c r="L109" s="230"/>
      <c r="M109" s="231"/>
      <c r="N109" s="232"/>
      <c r="O109" s="232"/>
      <c r="P109" s="232"/>
      <c r="Q109" s="232"/>
      <c r="R109" s="232"/>
      <c r="S109" s="232"/>
      <c r="T109" s="233"/>
      <c r="AT109" s="234" t="s">
        <v>188</v>
      </c>
      <c r="AU109" s="234" t="s">
        <v>88</v>
      </c>
      <c r="AV109" s="15" t="s">
        <v>80</v>
      </c>
      <c r="AW109" s="15" t="s">
        <v>33</v>
      </c>
      <c r="AX109" s="15" t="s">
        <v>72</v>
      </c>
      <c r="AY109" s="234" t="s">
        <v>169</v>
      </c>
    </row>
    <row r="110" spans="1:65" s="15" customFormat="1" ht="22.5">
      <c r="B110" s="225"/>
      <c r="C110" s="226"/>
      <c r="D110" s="193" t="s">
        <v>188</v>
      </c>
      <c r="E110" s="227" t="s">
        <v>19</v>
      </c>
      <c r="F110" s="228" t="s">
        <v>4574</v>
      </c>
      <c r="G110" s="226"/>
      <c r="H110" s="227" t="s">
        <v>19</v>
      </c>
      <c r="I110" s="229"/>
      <c r="J110" s="226"/>
      <c r="K110" s="226"/>
      <c r="L110" s="230"/>
      <c r="M110" s="231"/>
      <c r="N110" s="232"/>
      <c r="O110" s="232"/>
      <c r="P110" s="232"/>
      <c r="Q110" s="232"/>
      <c r="R110" s="232"/>
      <c r="S110" s="232"/>
      <c r="T110" s="233"/>
      <c r="AT110" s="234" t="s">
        <v>188</v>
      </c>
      <c r="AU110" s="234" t="s">
        <v>88</v>
      </c>
      <c r="AV110" s="15" t="s">
        <v>80</v>
      </c>
      <c r="AW110" s="15" t="s">
        <v>33</v>
      </c>
      <c r="AX110" s="15" t="s">
        <v>72</v>
      </c>
      <c r="AY110" s="234" t="s">
        <v>169</v>
      </c>
    </row>
    <row r="111" spans="1:65" s="15" customFormat="1" ht="33.75">
      <c r="B111" s="225"/>
      <c r="C111" s="226"/>
      <c r="D111" s="193" t="s">
        <v>188</v>
      </c>
      <c r="E111" s="227" t="s">
        <v>19</v>
      </c>
      <c r="F111" s="228" t="s">
        <v>4575</v>
      </c>
      <c r="G111" s="226"/>
      <c r="H111" s="227" t="s">
        <v>19</v>
      </c>
      <c r="I111" s="229"/>
      <c r="J111" s="226"/>
      <c r="K111" s="226"/>
      <c r="L111" s="230"/>
      <c r="M111" s="231"/>
      <c r="N111" s="232"/>
      <c r="O111" s="232"/>
      <c r="P111" s="232"/>
      <c r="Q111" s="232"/>
      <c r="R111" s="232"/>
      <c r="S111" s="232"/>
      <c r="T111" s="233"/>
      <c r="AT111" s="234" t="s">
        <v>188</v>
      </c>
      <c r="AU111" s="234" t="s">
        <v>88</v>
      </c>
      <c r="AV111" s="15" t="s">
        <v>80</v>
      </c>
      <c r="AW111" s="15" t="s">
        <v>33</v>
      </c>
      <c r="AX111" s="15" t="s">
        <v>72</v>
      </c>
      <c r="AY111" s="234" t="s">
        <v>169</v>
      </c>
    </row>
    <row r="112" spans="1:65" s="15" customFormat="1" ht="22.5">
      <c r="B112" s="225"/>
      <c r="C112" s="226"/>
      <c r="D112" s="193" t="s">
        <v>188</v>
      </c>
      <c r="E112" s="227" t="s">
        <v>19</v>
      </c>
      <c r="F112" s="228" t="s">
        <v>4576</v>
      </c>
      <c r="G112" s="226"/>
      <c r="H112" s="227" t="s">
        <v>19</v>
      </c>
      <c r="I112" s="229"/>
      <c r="J112" s="226"/>
      <c r="K112" s="226"/>
      <c r="L112" s="230"/>
      <c r="M112" s="231"/>
      <c r="N112" s="232"/>
      <c r="O112" s="232"/>
      <c r="P112" s="232"/>
      <c r="Q112" s="232"/>
      <c r="R112" s="232"/>
      <c r="S112" s="232"/>
      <c r="T112" s="233"/>
      <c r="AT112" s="234" t="s">
        <v>188</v>
      </c>
      <c r="AU112" s="234" t="s">
        <v>88</v>
      </c>
      <c r="AV112" s="15" t="s">
        <v>80</v>
      </c>
      <c r="AW112" s="15" t="s">
        <v>33</v>
      </c>
      <c r="AX112" s="15" t="s">
        <v>72</v>
      </c>
      <c r="AY112" s="234" t="s">
        <v>169</v>
      </c>
    </row>
    <row r="113" spans="1:65" s="15" customFormat="1" ht="22.5">
      <c r="B113" s="225"/>
      <c r="C113" s="226"/>
      <c r="D113" s="193" t="s">
        <v>188</v>
      </c>
      <c r="E113" s="227" t="s">
        <v>19</v>
      </c>
      <c r="F113" s="228" t="s">
        <v>4577</v>
      </c>
      <c r="G113" s="226"/>
      <c r="H113" s="227" t="s">
        <v>19</v>
      </c>
      <c r="I113" s="229"/>
      <c r="J113" s="226"/>
      <c r="K113" s="226"/>
      <c r="L113" s="230"/>
      <c r="M113" s="231"/>
      <c r="N113" s="232"/>
      <c r="O113" s="232"/>
      <c r="P113" s="232"/>
      <c r="Q113" s="232"/>
      <c r="R113" s="232"/>
      <c r="S113" s="232"/>
      <c r="T113" s="233"/>
      <c r="AT113" s="234" t="s">
        <v>188</v>
      </c>
      <c r="AU113" s="234" t="s">
        <v>88</v>
      </c>
      <c r="AV113" s="15" t="s">
        <v>80</v>
      </c>
      <c r="AW113" s="15" t="s">
        <v>33</v>
      </c>
      <c r="AX113" s="15" t="s">
        <v>72</v>
      </c>
      <c r="AY113" s="234" t="s">
        <v>169</v>
      </c>
    </row>
    <row r="114" spans="1:65" s="13" customFormat="1" ht="11.25">
      <c r="B114" s="198"/>
      <c r="C114" s="199"/>
      <c r="D114" s="193" t="s">
        <v>188</v>
      </c>
      <c r="E114" s="200" t="s">
        <v>19</v>
      </c>
      <c r="F114" s="201" t="s">
        <v>80</v>
      </c>
      <c r="G114" s="199"/>
      <c r="H114" s="202">
        <v>1</v>
      </c>
      <c r="I114" s="203"/>
      <c r="J114" s="199"/>
      <c r="K114" s="199"/>
      <c r="L114" s="204"/>
      <c r="M114" s="205"/>
      <c r="N114" s="206"/>
      <c r="O114" s="206"/>
      <c r="P114" s="206"/>
      <c r="Q114" s="206"/>
      <c r="R114" s="206"/>
      <c r="S114" s="206"/>
      <c r="T114" s="207"/>
      <c r="AT114" s="208" t="s">
        <v>188</v>
      </c>
      <c r="AU114" s="208" t="s">
        <v>88</v>
      </c>
      <c r="AV114" s="13" t="s">
        <v>88</v>
      </c>
      <c r="AW114" s="13" t="s">
        <v>33</v>
      </c>
      <c r="AX114" s="13" t="s">
        <v>80</v>
      </c>
      <c r="AY114" s="208" t="s">
        <v>169</v>
      </c>
    </row>
    <row r="115" spans="1:65" s="2" customFormat="1" ht="37.9" customHeight="1">
      <c r="A115" s="36"/>
      <c r="B115" s="37"/>
      <c r="C115" s="180" t="s">
        <v>205</v>
      </c>
      <c r="D115" s="180" t="s">
        <v>171</v>
      </c>
      <c r="E115" s="181" t="s">
        <v>4578</v>
      </c>
      <c r="F115" s="182" t="s">
        <v>4579</v>
      </c>
      <c r="G115" s="183" t="s">
        <v>1115</v>
      </c>
      <c r="H115" s="184">
        <v>1</v>
      </c>
      <c r="I115" s="185"/>
      <c r="J115" s="186">
        <f t="shared" ref="J115:J123" si="0">ROUND(I115*H115,2)</f>
        <v>0</v>
      </c>
      <c r="K115" s="182" t="s">
        <v>19</v>
      </c>
      <c r="L115" s="41"/>
      <c r="M115" s="187" t="s">
        <v>19</v>
      </c>
      <c r="N115" s="188" t="s">
        <v>44</v>
      </c>
      <c r="O115" s="66"/>
      <c r="P115" s="189">
        <f t="shared" ref="P115:P123" si="1">O115*H115</f>
        <v>0</v>
      </c>
      <c r="Q115" s="189">
        <v>0</v>
      </c>
      <c r="R115" s="189">
        <f t="shared" ref="R115:R123" si="2">Q115*H115</f>
        <v>0</v>
      </c>
      <c r="S115" s="189">
        <v>0</v>
      </c>
      <c r="T115" s="190">
        <f t="shared" ref="T115:T123" si="3">S115*H115</f>
        <v>0</v>
      </c>
      <c r="U115" s="36"/>
      <c r="V115" s="36"/>
      <c r="W115" s="36"/>
      <c r="X115" s="36"/>
      <c r="Y115" s="36"/>
      <c r="Z115" s="36"/>
      <c r="AA115" s="36"/>
      <c r="AB115" s="36"/>
      <c r="AC115" s="36"/>
      <c r="AD115" s="36"/>
      <c r="AE115" s="36"/>
      <c r="AR115" s="191" t="s">
        <v>176</v>
      </c>
      <c r="AT115" s="191" t="s">
        <v>171</v>
      </c>
      <c r="AU115" s="191" t="s">
        <v>88</v>
      </c>
      <c r="AY115" s="19" t="s">
        <v>169</v>
      </c>
      <c r="BE115" s="192">
        <f t="shared" ref="BE115:BE123" si="4">IF(N115="základní",J115,0)</f>
        <v>0</v>
      </c>
      <c r="BF115" s="192">
        <f t="shared" ref="BF115:BF123" si="5">IF(N115="snížená",J115,0)</f>
        <v>0</v>
      </c>
      <c r="BG115" s="192">
        <f t="shared" ref="BG115:BG123" si="6">IF(N115="zákl. přenesená",J115,0)</f>
        <v>0</v>
      </c>
      <c r="BH115" s="192">
        <f t="shared" ref="BH115:BH123" si="7">IF(N115="sníž. přenesená",J115,0)</f>
        <v>0</v>
      </c>
      <c r="BI115" s="192">
        <f t="shared" ref="BI115:BI123" si="8">IF(N115="nulová",J115,0)</f>
        <v>0</v>
      </c>
      <c r="BJ115" s="19" t="s">
        <v>88</v>
      </c>
      <c r="BK115" s="192">
        <f t="shared" ref="BK115:BK123" si="9">ROUND(I115*H115,2)</f>
        <v>0</v>
      </c>
      <c r="BL115" s="19" t="s">
        <v>176</v>
      </c>
      <c r="BM115" s="191" t="s">
        <v>4580</v>
      </c>
    </row>
    <row r="116" spans="1:65" s="2" customFormat="1" ht="37.9" customHeight="1">
      <c r="A116" s="36"/>
      <c r="B116" s="37"/>
      <c r="C116" s="180" t="s">
        <v>209</v>
      </c>
      <c r="D116" s="180" t="s">
        <v>171</v>
      </c>
      <c r="E116" s="181" t="s">
        <v>4581</v>
      </c>
      <c r="F116" s="182" t="s">
        <v>4582</v>
      </c>
      <c r="G116" s="183" t="s">
        <v>1115</v>
      </c>
      <c r="H116" s="184">
        <v>1</v>
      </c>
      <c r="I116" s="185"/>
      <c r="J116" s="186">
        <f t="shared" si="0"/>
        <v>0</v>
      </c>
      <c r="K116" s="182" t="s">
        <v>19</v>
      </c>
      <c r="L116" s="41"/>
      <c r="M116" s="187" t="s">
        <v>19</v>
      </c>
      <c r="N116" s="188" t="s">
        <v>44</v>
      </c>
      <c r="O116" s="66"/>
      <c r="P116" s="189">
        <f t="shared" si="1"/>
        <v>0</v>
      </c>
      <c r="Q116" s="189">
        <v>0</v>
      </c>
      <c r="R116" s="189">
        <f t="shared" si="2"/>
        <v>0</v>
      </c>
      <c r="S116" s="189">
        <v>0</v>
      </c>
      <c r="T116" s="190">
        <f t="shared" si="3"/>
        <v>0</v>
      </c>
      <c r="U116" s="36"/>
      <c r="V116" s="36"/>
      <c r="W116" s="36"/>
      <c r="X116" s="36"/>
      <c r="Y116" s="36"/>
      <c r="Z116" s="36"/>
      <c r="AA116" s="36"/>
      <c r="AB116" s="36"/>
      <c r="AC116" s="36"/>
      <c r="AD116" s="36"/>
      <c r="AE116" s="36"/>
      <c r="AR116" s="191" t="s">
        <v>176</v>
      </c>
      <c r="AT116" s="191" t="s">
        <v>171</v>
      </c>
      <c r="AU116" s="191" t="s">
        <v>88</v>
      </c>
      <c r="AY116" s="19" t="s">
        <v>169</v>
      </c>
      <c r="BE116" s="192">
        <f t="shared" si="4"/>
        <v>0</v>
      </c>
      <c r="BF116" s="192">
        <f t="shared" si="5"/>
        <v>0</v>
      </c>
      <c r="BG116" s="192">
        <f t="shared" si="6"/>
        <v>0</v>
      </c>
      <c r="BH116" s="192">
        <f t="shared" si="7"/>
        <v>0</v>
      </c>
      <c r="BI116" s="192">
        <f t="shared" si="8"/>
        <v>0</v>
      </c>
      <c r="BJ116" s="19" t="s">
        <v>88</v>
      </c>
      <c r="BK116" s="192">
        <f t="shared" si="9"/>
        <v>0</v>
      </c>
      <c r="BL116" s="19" t="s">
        <v>176</v>
      </c>
      <c r="BM116" s="191" t="s">
        <v>4583</v>
      </c>
    </row>
    <row r="117" spans="1:65" s="2" customFormat="1" ht="49.15" customHeight="1">
      <c r="A117" s="36"/>
      <c r="B117" s="37"/>
      <c r="C117" s="180" t="s">
        <v>214</v>
      </c>
      <c r="D117" s="180" t="s">
        <v>171</v>
      </c>
      <c r="E117" s="181" t="s">
        <v>4584</v>
      </c>
      <c r="F117" s="182" t="s">
        <v>4585</v>
      </c>
      <c r="G117" s="183" t="s">
        <v>1115</v>
      </c>
      <c r="H117" s="184">
        <v>1</v>
      </c>
      <c r="I117" s="185"/>
      <c r="J117" s="186">
        <f t="shared" si="0"/>
        <v>0</v>
      </c>
      <c r="K117" s="182" t="s">
        <v>19</v>
      </c>
      <c r="L117" s="41"/>
      <c r="M117" s="187" t="s">
        <v>19</v>
      </c>
      <c r="N117" s="188" t="s">
        <v>44</v>
      </c>
      <c r="O117" s="66"/>
      <c r="P117" s="189">
        <f t="shared" si="1"/>
        <v>0</v>
      </c>
      <c r="Q117" s="189">
        <v>0</v>
      </c>
      <c r="R117" s="189">
        <f t="shared" si="2"/>
        <v>0</v>
      </c>
      <c r="S117" s="189">
        <v>0</v>
      </c>
      <c r="T117" s="190">
        <f t="shared" si="3"/>
        <v>0</v>
      </c>
      <c r="U117" s="36"/>
      <c r="V117" s="36"/>
      <c r="W117" s="36"/>
      <c r="X117" s="36"/>
      <c r="Y117" s="36"/>
      <c r="Z117" s="36"/>
      <c r="AA117" s="36"/>
      <c r="AB117" s="36"/>
      <c r="AC117" s="36"/>
      <c r="AD117" s="36"/>
      <c r="AE117" s="36"/>
      <c r="AR117" s="191" t="s">
        <v>176</v>
      </c>
      <c r="AT117" s="191" t="s">
        <v>171</v>
      </c>
      <c r="AU117" s="191" t="s">
        <v>88</v>
      </c>
      <c r="AY117" s="19" t="s">
        <v>169</v>
      </c>
      <c r="BE117" s="192">
        <f t="shared" si="4"/>
        <v>0</v>
      </c>
      <c r="BF117" s="192">
        <f t="shared" si="5"/>
        <v>0</v>
      </c>
      <c r="BG117" s="192">
        <f t="shared" si="6"/>
        <v>0</v>
      </c>
      <c r="BH117" s="192">
        <f t="shared" si="7"/>
        <v>0</v>
      </c>
      <c r="BI117" s="192">
        <f t="shared" si="8"/>
        <v>0</v>
      </c>
      <c r="BJ117" s="19" t="s">
        <v>88</v>
      </c>
      <c r="BK117" s="192">
        <f t="shared" si="9"/>
        <v>0</v>
      </c>
      <c r="BL117" s="19" t="s">
        <v>176</v>
      </c>
      <c r="BM117" s="191" t="s">
        <v>4586</v>
      </c>
    </row>
    <row r="118" spans="1:65" s="2" customFormat="1" ht="24.2" customHeight="1">
      <c r="A118" s="36"/>
      <c r="B118" s="37"/>
      <c r="C118" s="180" t="s">
        <v>218</v>
      </c>
      <c r="D118" s="180" t="s">
        <v>171</v>
      </c>
      <c r="E118" s="181" t="s">
        <v>4587</v>
      </c>
      <c r="F118" s="182" t="s">
        <v>4588</v>
      </c>
      <c r="G118" s="183" t="s">
        <v>1115</v>
      </c>
      <c r="H118" s="184">
        <v>1</v>
      </c>
      <c r="I118" s="185"/>
      <c r="J118" s="186">
        <f t="shared" si="0"/>
        <v>0</v>
      </c>
      <c r="K118" s="182" t="s">
        <v>19</v>
      </c>
      <c r="L118" s="41"/>
      <c r="M118" s="187" t="s">
        <v>19</v>
      </c>
      <c r="N118" s="188" t="s">
        <v>44</v>
      </c>
      <c r="O118" s="66"/>
      <c r="P118" s="189">
        <f t="shared" si="1"/>
        <v>0</v>
      </c>
      <c r="Q118" s="189">
        <v>0</v>
      </c>
      <c r="R118" s="189">
        <f t="shared" si="2"/>
        <v>0</v>
      </c>
      <c r="S118" s="189">
        <v>0</v>
      </c>
      <c r="T118" s="190">
        <f t="shared" si="3"/>
        <v>0</v>
      </c>
      <c r="U118" s="36"/>
      <c r="V118" s="36"/>
      <c r="W118" s="36"/>
      <c r="X118" s="36"/>
      <c r="Y118" s="36"/>
      <c r="Z118" s="36"/>
      <c r="AA118" s="36"/>
      <c r="AB118" s="36"/>
      <c r="AC118" s="36"/>
      <c r="AD118" s="36"/>
      <c r="AE118" s="36"/>
      <c r="AR118" s="191" t="s">
        <v>176</v>
      </c>
      <c r="AT118" s="191" t="s">
        <v>171</v>
      </c>
      <c r="AU118" s="191" t="s">
        <v>88</v>
      </c>
      <c r="AY118" s="19" t="s">
        <v>169</v>
      </c>
      <c r="BE118" s="192">
        <f t="shared" si="4"/>
        <v>0</v>
      </c>
      <c r="BF118" s="192">
        <f t="shared" si="5"/>
        <v>0</v>
      </c>
      <c r="BG118" s="192">
        <f t="shared" si="6"/>
        <v>0</v>
      </c>
      <c r="BH118" s="192">
        <f t="shared" si="7"/>
        <v>0</v>
      </c>
      <c r="BI118" s="192">
        <f t="shared" si="8"/>
        <v>0</v>
      </c>
      <c r="BJ118" s="19" t="s">
        <v>88</v>
      </c>
      <c r="BK118" s="192">
        <f t="shared" si="9"/>
        <v>0</v>
      </c>
      <c r="BL118" s="19" t="s">
        <v>176</v>
      </c>
      <c r="BM118" s="191" t="s">
        <v>4589</v>
      </c>
    </row>
    <row r="119" spans="1:65" s="2" customFormat="1" ht="49.15" customHeight="1">
      <c r="A119" s="36"/>
      <c r="B119" s="37"/>
      <c r="C119" s="180" t="s">
        <v>222</v>
      </c>
      <c r="D119" s="180" t="s">
        <v>171</v>
      </c>
      <c r="E119" s="181" t="s">
        <v>4590</v>
      </c>
      <c r="F119" s="182" t="s">
        <v>4591</v>
      </c>
      <c r="G119" s="183" t="s">
        <v>1115</v>
      </c>
      <c r="H119" s="184">
        <v>1</v>
      </c>
      <c r="I119" s="185"/>
      <c r="J119" s="186">
        <f t="shared" si="0"/>
        <v>0</v>
      </c>
      <c r="K119" s="182" t="s">
        <v>19</v>
      </c>
      <c r="L119" s="41"/>
      <c r="M119" s="187" t="s">
        <v>19</v>
      </c>
      <c r="N119" s="188" t="s">
        <v>44</v>
      </c>
      <c r="O119" s="66"/>
      <c r="P119" s="189">
        <f t="shared" si="1"/>
        <v>0</v>
      </c>
      <c r="Q119" s="189">
        <v>0</v>
      </c>
      <c r="R119" s="189">
        <f t="shared" si="2"/>
        <v>0</v>
      </c>
      <c r="S119" s="189">
        <v>0</v>
      </c>
      <c r="T119" s="190">
        <f t="shared" si="3"/>
        <v>0</v>
      </c>
      <c r="U119" s="36"/>
      <c r="V119" s="36"/>
      <c r="W119" s="36"/>
      <c r="X119" s="36"/>
      <c r="Y119" s="36"/>
      <c r="Z119" s="36"/>
      <c r="AA119" s="36"/>
      <c r="AB119" s="36"/>
      <c r="AC119" s="36"/>
      <c r="AD119" s="36"/>
      <c r="AE119" s="36"/>
      <c r="AR119" s="191" t="s">
        <v>176</v>
      </c>
      <c r="AT119" s="191" t="s">
        <v>171</v>
      </c>
      <c r="AU119" s="191" t="s">
        <v>88</v>
      </c>
      <c r="AY119" s="19" t="s">
        <v>169</v>
      </c>
      <c r="BE119" s="192">
        <f t="shared" si="4"/>
        <v>0</v>
      </c>
      <c r="BF119" s="192">
        <f t="shared" si="5"/>
        <v>0</v>
      </c>
      <c r="BG119" s="192">
        <f t="shared" si="6"/>
        <v>0</v>
      </c>
      <c r="BH119" s="192">
        <f t="shared" si="7"/>
        <v>0</v>
      </c>
      <c r="BI119" s="192">
        <f t="shared" si="8"/>
        <v>0</v>
      </c>
      <c r="BJ119" s="19" t="s">
        <v>88</v>
      </c>
      <c r="BK119" s="192">
        <f t="shared" si="9"/>
        <v>0</v>
      </c>
      <c r="BL119" s="19" t="s">
        <v>176</v>
      </c>
      <c r="BM119" s="191" t="s">
        <v>4592</v>
      </c>
    </row>
    <row r="120" spans="1:65" s="2" customFormat="1" ht="62.65" customHeight="1">
      <c r="A120" s="36"/>
      <c r="B120" s="37"/>
      <c r="C120" s="180" t="s">
        <v>227</v>
      </c>
      <c r="D120" s="180" t="s">
        <v>171</v>
      </c>
      <c r="E120" s="181" t="s">
        <v>4593</v>
      </c>
      <c r="F120" s="182" t="s">
        <v>4594</v>
      </c>
      <c r="G120" s="183" t="s">
        <v>1115</v>
      </c>
      <c r="H120" s="184">
        <v>1</v>
      </c>
      <c r="I120" s="185"/>
      <c r="J120" s="186">
        <f t="shared" si="0"/>
        <v>0</v>
      </c>
      <c r="K120" s="182" t="s">
        <v>19</v>
      </c>
      <c r="L120" s="41"/>
      <c r="M120" s="187" t="s">
        <v>19</v>
      </c>
      <c r="N120" s="188" t="s">
        <v>44</v>
      </c>
      <c r="O120" s="66"/>
      <c r="P120" s="189">
        <f t="shared" si="1"/>
        <v>0</v>
      </c>
      <c r="Q120" s="189">
        <v>0</v>
      </c>
      <c r="R120" s="189">
        <f t="shared" si="2"/>
        <v>0</v>
      </c>
      <c r="S120" s="189">
        <v>0</v>
      </c>
      <c r="T120" s="190">
        <f t="shared" si="3"/>
        <v>0</v>
      </c>
      <c r="U120" s="36"/>
      <c r="V120" s="36"/>
      <c r="W120" s="36"/>
      <c r="X120" s="36"/>
      <c r="Y120" s="36"/>
      <c r="Z120" s="36"/>
      <c r="AA120" s="36"/>
      <c r="AB120" s="36"/>
      <c r="AC120" s="36"/>
      <c r="AD120" s="36"/>
      <c r="AE120" s="36"/>
      <c r="AR120" s="191" t="s">
        <v>176</v>
      </c>
      <c r="AT120" s="191" t="s">
        <v>171</v>
      </c>
      <c r="AU120" s="191" t="s">
        <v>88</v>
      </c>
      <c r="AY120" s="19" t="s">
        <v>169</v>
      </c>
      <c r="BE120" s="192">
        <f t="shared" si="4"/>
        <v>0</v>
      </c>
      <c r="BF120" s="192">
        <f t="shared" si="5"/>
        <v>0</v>
      </c>
      <c r="BG120" s="192">
        <f t="shared" si="6"/>
        <v>0</v>
      </c>
      <c r="BH120" s="192">
        <f t="shared" si="7"/>
        <v>0</v>
      </c>
      <c r="BI120" s="192">
        <f t="shared" si="8"/>
        <v>0</v>
      </c>
      <c r="BJ120" s="19" t="s">
        <v>88</v>
      </c>
      <c r="BK120" s="192">
        <f t="shared" si="9"/>
        <v>0</v>
      </c>
      <c r="BL120" s="19" t="s">
        <v>176</v>
      </c>
      <c r="BM120" s="191" t="s">
        <v>4595</v>
      </c>
    </row>
    <row r="121" spans="1:65" s="2" customFormat="1" ht="62.65" customHeight="1">
      <c r="A121" s="36"/>
      <c r="B121" s="37"/>
      <c r="C121" s="180" t="s">
        <v>235</v>
      </c>
      <c r="D121" s="180" t="s">
        <v>171</v>
      </c>
      <c r="E121" s="181" t="s">
        <v>4596</v>
      </c>
      <c r="F121" s="182" t="s">
        <v>4597</v>
      </c>
      <c r="G121" s="183" t="s">
        <v>1115</v>
      </c>
      <c r="H121" s="184">
        <v>1</v>
      </c>
      <c r="I121" s="185"/>
      <c r="J121" s="186">
        <f t="shared" si="0"/>
        <v>0</v>
      </c>
      <c r="K121" s="182" t="s">
        <v>19</v>
      </c>
      <c r="L121" s="41"/>
      <c r="M121" s="187" t="s">
        <v>19</v>
      </c>
      <c r="N121" s="188" t="s">
        <v>44</v>
      </c>
      <c r="O121" s="66"/>
      <c r="P121" s="189">
        <f t="shared" si="1"/>
        <v>0</v>
      </c>
      <c r="Q121" s="189">
        <v>0</v>
      </c>
      <c r="R121" s="189">
        <f t="shared" si="2"/>
        <v>0</v>
      </c>
      <c r="S121" s="189">
        <v>0</v>
      </c>
      <c r="T121" s="190">
        <f t="shared" si="3"/>
        <v>0</v>
      </c>
      <c r="U121" s="36"/>
      <c r="V121" s="36"/>
      <c r="W121" s="36"/>
      <c r="X121" s="36"/>
      <c r="Y121" s="36"/>
      <c r="Z121" s="36"/>
      <c r="AA121" s="36"/>
      <c r="AB121" s="36"/>
      <c r="AC121" s="36"/>
      <c r="AD121" s="36"/>
      <c r="AE121" s="36"/>
      <c r="AR121" s="191" t="s">
        <v>176</v>
      </c>
      <c r="AT121" s="191" t="s">
        <v>171</v>
      </c>
      <c r="AU121" s="191" t="s">
        <v>88</v>
      </c>
      <c r="AY121" s="19" t="s">
        <v>169</v>
      </c>
      <c r="BE121" s="192">
        <f t="shared" si="4"/>
        <v>0</v>
      </c>
      <c r="BF121" s="192">
        <f t="shared" si="5"/>
        <v>0</v>
      </c>
      <c r="BG121" s="192">
        <f t="shared" si="6"/>
        <v>0</v>
      </c>
      <c r="BH121" s="192">
        <f t="shared" si="7"/>
        <v>0</v>
      </c>
      <c r="BI121" s="192">
        <f t="shared" si="8"/>
        <v>0</v>
      </c>
      <c r="BJ121" s="19" t="s">
        <v>88</v>
      </c>
      <c r="BK121" s="192">
        <f t="shared" si="9"/>
        <v>0</v>
      </c>
      <c r="BL121" s="19" t="s">
        <v>176</v>
      </c>
      <c r="BM121" s="191" t="s">
        <v>4598</v>
      </c>
    </row>
    <row r="122" spans="1:65" s="2" customFormat="1" ht="49.15" customHeight="1">
      <c r="A122" s="36"/>
      <c r="B122" s="37"/>
      <c r="C122" s="180" t="s">
        <v>242</v>
      </c>
      <c r="D122" s="180" t="s">
        <v>171</v>
      </c>
      <c r="E122" s="181" t="s">
        <v>4599</v>
      </c>
      <c r="F122" s="182" t="s">
        <v>4600</v>
      </c>
      <c r="G122" s="183" t="s">
        <v>1115</v>
      </c>
      <c r="H122" s="184">
        <v>1</v>
      </c>
      <c r="I122" s="185"/>
      <c r="J122" s="186">
        <f t="shared" si="0"/>
        <v>0</v>
      </c>
      <c r="K122" s="182" t="s">
        <v>19</v>
      </c>
      <c r="L122" s="41"/>
      <c r="M122" s="187" t="s">
        <v>19</v>
      </c>
      <c r="N122" s="188" t="s">
        <v>44</v>
      </c>
      <c r="O122" s="66"/>
      <c r="P122" s="189">
        <f t="shared" si="1"/>
        <v>0</v>
      </c>
      <c r="Q122" s="189">
        <v>0</v>
      </c>
      <c r="R122" s="189">
        <f t="shared" si="2"/>
        <v>0</v>
      </c>
      <c r="S122" s="189">
        <v>0</v>
      </c>
      <c r="T122" s="190">
        <f t="shared" si="3"/>
        <v>0</v>
      </c>
      <c r="U122" s="36"/>
      <c r="V122" s="36"/>
      <c r="W122" s="36"/>
      <c r="X122" s="36"/>
      <c r="Y122" s="36"/>
      <c r="Z122" s="36"/>
      <c r="AA122" s="36"/>
      <c r="AB122" s="36"/>
      <c r="AC122" s="36"/>
      <c r="AD122" s="36"/>
      <c r="AE122" s="36"/>
      <c r="AR122" s="191" t="s">
        <v>176</v>
      </c>
      <c r="AT122" s="191" t="s">
        <v>171</v>
      </c>
      <c r="AU122" s="191" t="s">
        <v>88</v>
      </c>
      <c r="AY122" s="19" t="s">
        <v>169</v>
      </c>
      <c r="BE122" s="192">
        <f t="shared" si="4"/>
        <v>0</v>
      </c>
      <c r="BF122" s="192">
        <f t="shared" si="5"/>
        <v>0</v>
      </c>
      <c r="BG122" s="192">
        <f t="shared" si="6"/>
        <v>0</v>
      </c>
      <c r="BH122" s="192">
        <f t="shared" si="7"/>
        <v>0</v>
      </c>
      <c r="BI122" s="192">
        <f t="shared" si="8"/>
        <v>0</v>
      </c>
      <c r="BJ122" s="19" t="s">
        <v>88</v>
      </c>
      <c r="BK122" s="192">
        <f t="shared" si="9"/>
        <v>0</v>
      </c>
      <c r="BL122" s="19" t="s">
        <v>176</v>
      </c>
      <c r="BM122" s="191" t="s">
        <v>4601</v>
      </c>
    </row>
    <row r="123" spans="1:65" s="2" customFormat="1" ht="14.45" customHeight="1">
      <c r="A123" s="36"/>
      <c r="B123" s="37"/>
      <c r="C123" s="180" t="s">
        <v>8</v>
      </c>
      <c r="D123" s="180" t="s">
        <v>171</v>
      </c>
      <c r="E123" s="181" t="s">
        <v>4602</v>
      </c>
      <c r="F123" s="182" t="s">
        <v>4603</v>
      </c>
      <c r="G123" s="183" t="s">
        <v>1115</v>
      </c>
      <c r="H123" s="184">
        <v>1</v>
      </c>
      <c r="I123" s="185"/>
      <c r="J123" s="186">
        <f t="shared" si="0"/>
        <v>0</v>
      </c>
      <c r="K123" s="182" t="s">
        <v>19</v>
      </c>
      <c r="L123" s="41"/>
      <c r="M123" s="187" t="s">
        <v>19</v>
      </c>
      <c r="N123" s="188" t="s">
        <v>44</v>
      </c>
      <c r="O123" s="66"/>
      <c r="P123" s="189">
        <f t="shared" si="1"/>
        <v>0</v>
      </c>
      <c r="Q123" s="189">
        <v>0</v>
      </c>
      <c r="R123" s="189">
        <f t="shared" si="2"/>
        <v>0</v>
      </c>
      <c r="S123" s="189">
        <v>0</v>
      </c>
      <c r="T123" s="190">
        <f t="shared" si="3"/>
        <v>0</v>
      </c>
      <c r="U123" s="36"/>
      <c r="V123" s="36"/>
      <c r="W123" s="36"/>
      <c r="X123" s="36"/>
      <c r="Y123" s="36"/>
      <c r="Z123" s="36"/>
      <c r="AA123" s="36"/>
      <c r="AB123" s="36"/>
      <c r="AC123" s="36"/>
      <c r="AD123" s="36"/>
      <c r="AE123" s="36"/>
      <c r="AR123" s="191" t="s">
        <v>176</v>
      </c>
      <c r="AT123" s="191" t="s">
        <v>171</v>
      </c>
      <c r="AU123" s="191" t="s">
        <v>88</v>
      </c>
      <c r="AY123" s="19" t="s">
        <v>169</v>
      </c>
      <c r="BE123" s="192">
        <f t="shared" si="4"/>
        <v>0</v>
      </c>
      <c r="BF123" s="192">
        <f t="shared" si="5"/>
        <v>0</v>
      </c>
      <c r="BG123" s="192">
        <f t="shared" si="6"/>
        <v>0</v>
      </c>
      <c r="BH123" s="192">
        <f t="shared" si="7"/>
        <v>0</v>
      </c>
      <c r="BI123" s="192">
        <f t="shared" si="8"/>
        <v>0</v>
      </c>
      <c r="BJ123" s="19" t="s">
        <v>88</v>
      </c>
      <c r="BK123" s="192">
        <f t="shared" si="9"/>
        <v>0</v>
      </c>
      <c r="BL123" s="19" t="s">
        <v>176</v>
      </c>
      <c r="BM123" s="191" t="s">
        <v>4604</v>
      </c>
    </row>
    <row r="124" spans="1:65" s="15" customFormat="1" ht="33.75">
      <c r="B124" s="225"/>
      <c r="C124" s="226"/>
      <c r="D124" s="193" t="s">
        <v>188</v>
      </c>
      <c r="E124" s="227" t="s">
        <v>19</v>
      </c>
      <c r="F124" s="228" t="s">
        <v>4605</v>
      </c>
      <c r="G124" s="226"/>
      <c r="H124" s="227" t="s">
        <v>19</v>
      </c>
      <c r="I124" s="229"/>
      <c r="J124" s="226"/>
      <c r="K124" s="226"/>
      <c r="L124" s="230"/>
      <c r="M124" s="231"/>
      <c r="N124" s="232"/>
      <c r="O124" s="232"/>
      <c r="P124" s="232"/>
      <c r="Q124" s="232"/>
      <c r="R124" s="232"/>
      <c r="S124" s="232"/>
      <c r="T124" s="233"/>
      <c r="AT124" s="234" t="s">
        <v>188</v>
      </c>
      <c r="AU124" s="234" t="s">
        <v>88</v>
      </c>
      <c r="AV124" s="15" t="s">
        <v>80</v>
      </c>
      <c r="AW124" s="15" t="s">
        <v>33</v>
      </c>
      <c r="AX124" s="15" t="s">
        <v>72</v>
      </c>
      <c r="AY124" s="234" t="s">
        <v>169</v>
      </c>
    </row>
    <row r="125" spans="1:65" s="15" customFormat="1" ht="33.75">
      <c r="B125" s="225"/>
      <c r="C125" s="226"/>
      <c r="D125" s="193" t="s">
        <v>188</v>
      </c>
      <c r="E125" s="227" t="s">
        <v>19</v>
      </c>
      <c r="F125" s="228" t="s">
        <v>4606</v>
      </c>
      <c r="G125" s="226"/>
      <c r="H125" s="227" t="s">
        <v>19</v>
      </c>
      <c r="I125" s="229"/>
      <c r="J125" s="226"/>
      <c r="K125" s="226"/>
      <c r="L125" s="230"/>
      <c r="M125" s="231"/>
      <c r="N125" s="232"/>
      <c r="O125" s="232"/>
      <c r="P125" s="232"/>
      <c r="Q125" s="232"/>
      <c r="R125" s="232"/>
      <c r="S125" s="232"/>
      <c r="T125" s="233"/>
      <c r="AT125" s="234" t="s">
        <v>188</v>
      </c>
      <c r="AU125" s="234" t="s">
        <v>88</v>
      </c>
      <c r="AV125" s="15" t="s">
        <v>80</v>
      </c>
      <c r="AW125" s="15" t="s">
        <v>33</v>
      </c>
      <c r="AX125" s="15" t="s">
        <v>72</v>
      </c>
      <c r="AY125" s="234" t="s">
        <v>169</v>
      </c>
    </row>
    <row r="126" spans="1:65" s="15" customFormat="1" ht="22.5">
      <c r="B126" s="225"/>
      <c r="C126" s="226"/>
      <c r="D126" s="193" t="s">
        <v>188</v>
      </c>
      <c r="E126" s="227" t="s">
        <v>19</v>
      </c>
      <c r="F126" s="228" t="s">
        <v>4607</v>
      </c>
      <c r="G126" s="226"/>
      <c r="H126" s="227" t="s">
        <v>19</v>
      </c>
      <c r="I126" s="229"/>
      <c r="J126" s="226"/>
      <c r="K126" s="226"/>
      <c r="L126" s="230"/>
      <c r="M126" s="231"/>
      <c r="N126" s="232"/>
      <c r="O126" s="232"/>
      <c r="P126" s="232"/>
      <c r="Q126" s="232"/>
      <c r="R126" s="232"/>
      <c r="S126" s="232"/>
      <c r="T126" s="233"/>
      <c r="AT126" s="234" t="s">
        <v>188</v>
      </c>
      <c r="AU126" s="234" t="s">
        <v>88</v>
      </c>
      <c r="AV126" s="15" t="s">
        <v>80</v>
      </c>
      <c r="AW126" s="15" t="s">
        <v>33</v>
      </c>
      <c r="AX126" s="15" t="s">
        <v>72</v>
      </c>
      <c r="AY126" s="234" t="s">
        <v>169</v>
      </c>
    </row>
    <row r="127" spans="1:65" s="13" customFormat="1" ht="11.25">
      <c r="B127" s="198"/>
      <c r="C127" s="199"/>
      <c r="D127" s="193" t="s">
        <v>188</v>
      </c>
      <c r="E127" s="200" t="s">
        <v>19</v>
      </c>
      <c r="F127" s="201" t="s">
        <v>4555</v>
      </c>
      <c r="G127" s="199"/>
      <c r="H127" s="202">
        <v>1</v>
      </c>
      <c r="I127" s="203"/>
      <c r="J127" s="199"/>
      <c r="K127" s="199"/>
      <c r="L127" s="204"/>
      <c r="M127" s="205"/>
      <c r="N127" s="206"/>
      <c r="O127" s="206"/>
      <c r="P127" s="206"/>
      <c r="Q127" s="206"/>
      <c r="R127" s="206"/>
      <c r="S127" s="206"/>
      <c r="T127" s="207"/>
      <c r="AT127" s="208" t="s">
        <v>188</v>
      </c>
      <c r="AU127" s="208" t="s">
        <v>88</v>
      </c>
      <c r="AV127" s="13" t="s">
        <v>88</v>
      </c>
      <c r="AW127" s="13" t="s">
        <v>33</v>
      </c>
      <c r="AX127" s="13" t="s">
        <v>72</v>
      </c>
      <c r="AY127" s="208" t="s">
        <v>169</v>
      </c>
    </row>
    <row r="128" spans="1:65" s="14" customFormat="1" ht="11.25">
      <c r="B128" s="209"/>
      <c r="C128" s="210"/>
      <c r="D128" s="193" t="s">
        <v>188</v>
      </c>
      <c r="E128" s="211" t="s">
        <v>19</v>
      </c>
      <c r="F128" s="212" t="s">
        <v>191</v>
      </c>
      <c r="G128" s="210"/>
      <c r="H128" s="213">
        <v>1</v>
      </c>
      <c r="I128" s="214"/>
      <c r="J128" s="210"/>
      <c r="K128" s="210"/>
      <c r="L128" s="215"/>
      <c r="M128" s="216"/>
      <c r="N128" s="217"/>
      <c r="O128" s="217"/>
      <c r="P128" s="217"/>
      <c r="Q128" s="217"/>
      <c r="R128" s="217"/>
      <c r="S128" s="217"/>
      <c r="T128" s="218"/>
      <c r="AT128" s="219" t="s">
        <v>188</v>
      </c>
      <c r="AU128" s="219" t="s">
        <v>88</v>
      </c>
      <c r="AV128" s="14" t="s">
        <v>176</v>
      </c>
      <c r="AW128" s="14" t="s">
        <v>33</v>
      </c>
      <c r="AX128" s="14" t="s">
        <v>80</v>
      </c>
      <c r="AY128" s="219" t="s">
        <v>169</v>
      </c>
    </row>
    <row r="129" spans="1:65" s="2" customFormat="1" ht="76.349999999999994" customHeight="1">
      <c r="A129" s="36"/>
      <c r="B129" s="37"/>
      <c r="C129" s="180" t="s">
        <v>250</v>
      </c>
      <c r="D129" s="180" t="s">
        <v>171</v>
      </c>
      <c r="E129" s="181" t="s">
        <v>4608</v>
      </c>
      <c r="F129" s="182" t="s">
        <v>4609</v>
      </c>
      <c r="G129" s="183" t="s">
        <v>1115</v>
      </c>
      <c r="H129" s="184">
        <v>1</v>
      </c>
      <c r="I129" s="185"/>
      <c r="J129" s="186">
        <f>ROUND(I129*H129,2)</f>
        <v>0</v>
      </c>
      <c r="K129" s="182" t="s">
        <v>19</v>
      </c>
      <c r="L129" s="41"/>
      <c r="M129" s="187" t="s">
        <v>19</v>
      </c>
      <c r="N129" s="188" t="s">
        <v>44</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176</v>
      </c>
      <c r="AT129" s="191" t="s">
        <v>171</v>
      </c>
      <c r="AU129" s="191" t="s">
        <v>88</v>
      </c>
      <c r="AY129" s="19" t="s">
        <v>169</v>
      </c>
      <c r="BE129" s="192">
        <f>IF(N129="základní",J129,0)</f>
        <v>0</v>
      </c>
      <c r="BF129" s="192">
        <f>IF(N129="snížená",J129,0)</f>
        <v>0</v>
      </c>
      <c r="BG129" s="192">
        <f>IF(N129="zákl. přenesená",J129,0)</f>
        <v>0</v>
      </c>
      <c r="BH129" s="192">
        <f>IF(N129="sníž. přenesená",J129,0)</f>
        <v>0</v>
      </c>
      <c r="BI129" s="192">
        <f>IF(N129="nulová",J129,0)</f>
        <v>0</v>
      </c>
      <c r="BJ129" s="19" t="s">
        <v>88</v>
      </c>
      <c r="BK129" s="192">
        <f>ROUND(I129*H129,2)</f>
        <v>0</v>
      </c>
      <c r="BL129" s="19" t="s">
        <v>176</v>
      </c>
      <c r="BM129" s="191" t="s">
        <v>4610</v>
      </c>
    </row>
    <row r="130" spans="1:65" s="2" customFormat="1" ht="49.15" customHeight="1">
      <c r="A130" s="36"/>
      <c r="B130" s="37"/>
      <c r="C130" s="180" t="s">
        <v>254</v>
      </c>
      <c r="D130" s="180" t="s">
        <v>171</v>
      </c>
      <c r="E130" s="181" t="s">
        <v>4611</v>
      </c>
      <c r="F130" s="182" t="s">
        <v>4612</v>
      </c>
      <c r="G130" s="183" t="s">
        <v>1115</v>
      </c>
      <c r="H130" s="184">
        <v>1</v>
      </c>
      <c r="I130" s="185"/>
      <c r="J130" s="186">
        <f>ROUND(I130*H130,2)</f>
        <v>0</v>
      </c>
      <c r="K130" s="182" t="s">
        <v>19</v>
      </c>
      <c r="L130" s="41"/>
      <c r="M130" s="187" t="s">
        <v>19</v>
      </c>
      <c r="N130" s="188" t="s">
        <v>44</v>
      </c>
      <c r="O130" s="66"/>
      <c r="P130" s="189">
        <f>O130*H130</f>
        <v>0</v>
      </c>
      <c r="Q130" s="189">
        <v>0</v>
      </c>
      <c r="R130" s="189">
        <f>Q130*H130</f>
        <v>0</v>
      </c>
      <c r="S130" s="189">
        <v>0</v>
      </c>
      <c r="T130" s="190">
        <f>S130*H130</f>
        <v>0</v>
      </c>
      <c r="U130" s="36"/>
      <c r="V130" s="36"/>
      <c r="W130" s="36"/>
      <c r="X130" s="36"/>
      <c r="Y130" s="36"/>
      <c r="Z130" s="36"/>
      <c r="AA130" s="36"/>
      <c r="AB130" s="36"/>
      <c r="AC130" s="36"/>
      <c r="AD130" s="36"/>
      <c r="AE130" s="36"/>
      <c r="AR130" s="191" t="s">
        <v>176</v>
      </c>
      <c r="AT130" s="191" t="s">
        <v>171</v>
      </c>
      <c r="AU130" s="191" t="s">
        <v>88</v>
      </c>
      <c r="AY130" s="19" t="s">
        <v>169</v>
      </c>
      <c r="BE130" s="192">
        <f>IF(N130="základní",J130,0)</f>
        <v>0</v>
      </c>
      <c r="BF130" s="192">
        <f>IF(N130="snížená",J130,0)</f>
        <v>0</v>
      </c>
      <c r="BG130" s="192">
        <f>IF(N130="zákl. přenesená",J130,0)</f>
        <v>0</v>
      </c>
      <c r="BH130" s="192">
        <f>IF(N130="sníž. přenesená",J130,0)</f>
        <v>0</v>
      </c>
      <c r="BI130" s="192">
        <f>IF(N130="nulová",J130,0)</f>
        <v>0</v>
      </c>
      <c r="BJ130" s="19" t="s">
        <v>88</v>
      </c>
      <c r="BK130" s="192">
        <f>ROUND(I130*H130,2)</f>
        <v>0</v>
      </c>
      <c r="BL130" s="19" t="s">
        <v>176</v>
      </c>
      <c r="BM130" s="191" t="s">
        <v>4613</v>
      </c>
    </row>
    <row r="131" spans="1:65" s="2" customFormat="1" ht="49.15" customHeight="1">
      <c r="A131" s="36"/>
      <c r="B131" s="37"/>
      <c r="C131" s="180" t="s">
        <v>258</v>
      </c>
      <c r="D131" s="180" t="s">
        <v>171</v>
      </c>
      <c r="E131" s="181" t="s">
        <v>4614</v>
      </c>
      <c r="F131" s="182" t="s">
        <v>4615</v>
      </c>
      <c r="G131" s="183" t="s">
        <v>1115</v>
      </c>
      <c r="H131" s="184">
        <v>1</v>
      </c>
      <c r="I131" s="185"/>
      <c r="J131" s="186">
        <f>ROUND(I131*H131,2)</f>
        <v>0</v>
      </c>
      <c r="K131" s="182" t="s">
        <v>19</v>
      </c>
      <c r="L131" s="41"/>
      <c r="M131" s="187" t="s">
        <v>19</v>
      </c>
      <c r="N131" s="188" t="s">
        <v>44</v>
      </c>
      <c r="O131" s="66"/>
      <c r="P131" s="189">
        <f>O131*H131</f>
        <v>0</v>
      </c>
      <c r="Q131" s="189">
        <v>0</v>
      </c>
      <c r="R131" s="189">
        <f>Q131*H131</f>
        <v>0</v>
      </c>
      <c r="S131" s="189">
        <v>0</v>
      </c>
      <c r="T131" s="190">
        <f>S131*H131</f>
        <v>0</v>
      </c>
      <c r="U131" s="36"/>
      <c r="V131" s="36"/>
      <c r="W131" s="36"/>
      <c r="X131" s="36"/>
      <c r="Y131" s="36"/>
      <c r="Z131" s="36"/>
      <c r="AA131" s="36"/>
      <c r="AB131" s="36"/>
      <c r="AC131" s="36"/>
      <c r="AD131" s="36"/>
      <c r="AE131" s="36"/>
      <c r="AR131" s="191" t="s">
        <v>176</v>
      </c>
      <c r="AT131" s="191" t="s">
        <v>171</v>
      </c>
      <c r="AU131" s="191" t="s">
        <v>88</v>
      </c>
      <c r="AY131" s="19" t="s">
        <v>169</v>
      </c>
      <c r="BE131" s="192">
        <f>IF(N131="základní",J131,0)</f>
        <v>0</v>
      </c>
      <c r="BF131" s="192">
        <f>IF(N131="snížená",J131,0)</f>
        <v>0</v>
      </c>
      <c r="BG131" s="192">
        <f>IF(N131="zákl. přenesená",J131,0)</f>
        <v>0</v>
      </c>
      <c r="BH131" s="192">
        <f>IF(N131="sníž. přenesená",J131,0)</f>
        <v>0</v>
      </c>
      <c r="BI131" s="192">
        <f>IF(N131="nulová",J131,0)</f>
        <v>0</v>
      </c>
      <c r="BJ131" s="19" t="s">
        <v>88</v>
      </c>
      <c r="BK131" s="192">
        <f>ROUND(I131*H131,2)</f>
        <v>0</v>
      </c>
      <c r="BL131" s="19" t="s">
        <v>176</v>
      </c>
      <c r="BM131" s="191" t="s">
        <v>4616</v>
      </c>
    </row>
    <row r="132" spans="1:65" s="2" customFormat="1" ht="37.9" customHeight="1">
      <c r="A132" s="36"/>
      <c r="B132" s="37"/>
      <c r="C132" s="180" t="s">
        <v>262</v>
      </c>
      <c r="D132" s="180" t="s">
        <v>171</v>
      </c>
      <c r="E132" s="181" t="s">
        <v>4617</v>
      </c>
      <c r="F132" s="182" t="s">
        <v>4618</v>
      </c>
      <c r="G132" s="183" t="s">
        <v>1115</v>
      </c>
      <c r="H132" s="184">
        <v>1</v>
      </c>
      <c r="I132" s="185"/>
      <c r="J132" s="186">
        <f>ROUND(I132*H132,2)</f>
        <v>0</v>
      </c>
      <c r="K132" s="182" t="s">
        <v>19</v>
      </c>
      <c r="L132" s="41"/>
      <c r="M132" s="261" t="s">
        <v>19</v>
      </c>
      <c r="N132" s="262" t="s">
        <v>44</v>
      </c>
      <c r="O132" s="222"/>
      <c r="P132" s="263">
        <f>O132*H132</f>
        <v>0</v>
      </c>
      <c r="Q132" s="263">
        <v>0</v>
      </c>
      <c r="R132" s="263">
        <f>Q132*H132</f>
        <v>0</v>
      </c>
      <c r="S132" s="263">
        <v>0</v>
      </c>
      <c r="T132" s="264">
        <f>S132*H132</f>
        <v>0</v>
      </c>
      <c r="U132" s="36"/>
      <c r="V132" s="36"/>
      <c r="W132" s="36"/>
      <c r="X132" s="36"/>
      <c r="Y132" s="36"/>
      <c r="Z132" s="36"/>
      <c r="AA132" s="36"/>
      <c r="AB132" s="36"/>
      <c r="AC132" s="36"/>
      <c r="AD132" s="36"/>
      <c r="AE132" s="36"/>
      <c r="AR132" s="191" t="s">
        <v>176</v>
      </c>
      <c r="AT132" s="191" t="s">
        <v>171</v>
      </c>
      <c r="AU132" s="191" t="s">
        <v>88</v>
      </c>
      <c r="AY132" s="19" t="s">
        <v>169</v>
      </c>
      <c r="BE132" s="192">
        <f>IF(N132="základní",J132,0)</f>
        <v>0</v>
      </c>
      <c r="BF132" s="192">
        <f>IF(N132="snížená",J132,0)</f>
        <v>0</v>
      </c>
      <c r="BG132" s="192">
        <f>IF(N132="zákl. přenesená",J132,0)</f>
        <v>0</v>
      </c>
      <c r="BH132" s="192">
        <f>IF(N132="sníž. přenesená",J132,0)</f>
        <v>0</v>
      </c>
      <c r="BI132" s="192">
        <f>IF(N132="nulová",J132,0)</f>
        <v>0</v>
      </c>
      <c r="BJ132" s="19" t="s">
        <v>88</v>
      </c>
      <c r="BK132" s="192">
        <f>ROUND(I132*H132,2)</f>
        <v>0</v>
      </c>
      <c r="BL132" s="19" t="s">
        <v>176</v>
      </c>
      <c r="BM132" s="191" t="s">
        <v>4619</v>
      </c>
    </row>
    <row r="133" spans="1:65" s="2" customFormat="1" ht="6.95" customHeight="1">
      <c r="A133" s="36"/>
      <c r="B133" s="49"/>
      <c r="C133" s="50"/>
      <c r="D133" s="50"/>
      <c r="E133" s="50"/>
      <c r="F133" s="50"/>
      <c r="G133" s="50"/>
      <c r="H133" s="50"/>
      <c r="I133" s="50"/>
      <c r="J133" s="50"/>
      <c r="K133" s="50"/>
      <c r="L133" s="41"/>
      <c r="M133" s="36"/>
      <c r="O133" s="36"/>
      <c r="P133" s="36"/>
      <c r="Q133" s="36"/>
      <c r="R133" s="36"/>
      <c r="S133" s="36"/>
      <c r="T133" s="36"/>
      <c r="U133" s="36"/>
      <c r="V133" s="36"/>
      <c r="W133" s="36"/>
      <c r="X133" s="36"/>
      <c r="Y133" s="36"/>
      <c r="Z133" s="36"/>
      <c r="AA133" s="36"/>
      <c r="AB133" s="36"/>
      <c r="AC133" s="36"/>
      <c r="AD133" s="36"/>
      <c r="AE133" s="36"/>
    </row>
  </sheetData>
  <sheetProtection algorithmName="SHA-512" hashValue="+8MoaUzS8Ge7RF1riMubgjAJE85yoJMC1oMFxuLIeOR5mHdbY5/BjPNa2v3cKM2neudQ8hnfmm+MWbEWGE62NA==" saltValue="P51pqqJIeYpqOeU6SNrerbXlJEqZ4uZcErg11Vn+Y6IXJUCkbpqlKlAx63hQo9vn8muvZ7U+3o/gtKSkwx7hSw==" spinCount="100000" sheet="1" objects="1" scenarios="1" formatColumns="0" formatRows="0" autoFilter="0"/>
  <autoFilter ref="C81:K132" xr:uid="{00000000-0009-0000-0000-000013000000}"/>
  <mergeCells count="9">
    <mergeCell ref="E50:H50"/>
    <mergeCell ref="E72:H72"/>
    <mergeCell ref="E74:H74"/>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69"/>
  <sheetViews>
    <sheetView showGridLines="0" workbookViewId="0"/>
  </sheetViews>
  <sheetFormatPr defaultRowHeight="15"/>
  <cols>
    <col min="1" max="1" width="8.33203125" style="1" customWidth="1"/>
    <col min="2" max="2" width="1.6640625" style="1" customWidth="1"/>
    <col min="3" max="3" width="25" style="1" customWidth="1"/>
    <col min="4" max="4" width="75.83203125" style="1" customWidth="1"/>
    <col min="5" max="5" width="13.33203125" style="1" customWidth="1"/>
    <col min="6" max="6" width="20" style="1" customWidth="1"/>
    <col min="7" max="7" width="1.6640625" style="1" customWidth="1"/>
    <col min="8" max="8" width="8.33203125" style="1" customWidth="1"/>
  </cols>
  <sheetData>
    <row r="1" spans="1:8" s="1" customFormat="1" ht="11.25" customHeight="1"/>
    <row r="2" spans="1:8" s="1" customFormat="1" ht="36.950000000000003" customHeight="1"/>
    <row r="3" spans="1:8" s="1" customFormat="1" ht="6.95" customHeight="1">
      <c r="B3" s="110"/>
      <c r="C3" s="111"/>
      <c r="D3" s="111"/>
      <c r="E3" s="111"/>
      <c r="F3" s="111"/>
      <c r="G3" s="111"/>
      <c r="H3" s="22"/>
    </row>
    <row r="4" spans="1:8" s="1" customFormat="1" ht="24.95" customHeight="1">
      <c r="B4" s="22"/>
      <c r="C4" s="112" t="s">
        <v>4620</v>
      </c>
      <c r="H4" s="22"/>
    </row>
    <row r="5" spans="1:8" s="1" customFormat="1" ht="12" customHeight="1">
      <c r="B5" s="22"/>
      <c r="C5" s="265" t="s">
        <v>13</v>
      </c>
      <c r="D5" s="411" t="s">
        <v>14</v>
      </c>
      <c r="E5" s="387"/>
      <c r="F5" s="387"/>
      <c r="H5" s="22"/>
    </row>
    <row r="6" spans="1:8" s="1" customFormat="1" ht="36.950000000000003" customHeight="1">
      <c r="B6" s="22"/>
      <c r="C6" s="266" t="s">
        <v>16</v>
      </c>
      <c r="D6" s="417" t="s">
        <v>17</v>
      </c>
      <c r="E6" s="387"/>
      <c r="F6" s="387"/>
      <c r="H6" s="22"/>
    </row>
    <row r="7" spans="1:8" s="1" customFormat="1" ht="16.5" customHeight="1">
      <c r="B7" s="22"/>
      <c r="C7" s="114" t="s">
        <v>23</v>
      </c>
      <c r="D7" s="116" t="str">
        <f>'Rekapitulace stavby'!AN8</f>
        <v>10. 11. 2020</v>
      </c>
      <c r="H7" s="22"/>
    </row>
    <row r="8" spans="1:8" s="2" customFormat="1" ht="10.9" customHeight="1">
      <c r="A8" s="36"/>
      <c r="B8" s="41"/>
      <c r="C8" s="36"/>
      <c r="D8" s="36"/>
      <c r="E8" s="36"/>
      <c r="F8" s="36"/>
      <c r="G8" s="36"/>
      <c r="H8" s="41"/>
    </row>
    <row r="9" spans="1:8" s="11" customFormat="1" ht="29.25" customHeight="1">
      <c r="A9" s="153"/>
      <c r="B9" s="267"/>
      <c r="C9" s="268" t="s">
        <v>53</v>
      </c>
      <c r="D9" s="269" t="s">
        <v>54</v>
      </c>
      <c r="E9" s="269" t="s">
        <v>156</v>
      </c>
      <c r="F9" s="270" t="s">
        <v>4621</v>
      </c>
      <c r="G9" s="153"/>
      <c r="H9" s="267"/>
    </row>
    <row r="10" spans="1:8" s="2" customFormat="1" ht="26.45" customHeight="1">
      <c r="A10" s="36"/>
      <c r="B10" s="41"/>
      <c r="C10" s="271" t="s">
        <v>4622</v>
      </c>
      <c r="D10" s="271" t="s">
        <v>86</v>
      </c>
      <c r="E10" s="36"/>
      <c r="F10" s="36"/>
      <c r="G10" s="36"/>
      <c r="H10" s="41"/>
    </row>
    <row r="11" spans="1:8" s="2" customFormat="1" ht="16.899999999999999" customHeight="1">
      <c r="A11" s="36"/>
      <c r="B11" s="41"/>
      <c r="C11" s="272" t="s">
        <v>373</v>
      </c>
      <c r="D11" s="273" t="s">
        <v>374</v>
      </c>
      <c r="E11" s="274" t="s">
        <v>19</v>
      </c>
      <c r="F11" s="275">
        <v>105.01</v>
      </c>
      <c r="G11" s="36"/>
      <c r="H11" s="41"/>
    </row>
    <row r="12" spans="1:8" s="2" customFormat="1" ht="16.899999999999999" customHeight="1">
      <c r="A12" s="36"/>
      <c r="B12" s="41"/>
      <c r="C12" s="276" t="s">
        <v>19</v>
      </c>
      <c r="D12" s="276" t="s">
        <v>864</v>
      </c>
      <c r="E12" s="19" t="s">
        <v>19</v>
      </c>
      <c r="F12" s="277">
        <v>0</v>
      </c>
      <c r="G12" s="36"/>
      <c r="H12" s="41"/>
    </row>
    <row r="13" spans="1:8" s="2" customFormat="1" ht="16.899999999999999" customHeight="1">
      <c r="A13" s="36"/>
      <c r="B13" s="41"/>
      <c r="C13" s="276" t="s">
        <v>373</v>
      </c>
      <c r="D13" s="276" t="s">
        <v>1001</v>
      </c>
      <c r="E13" s="19" t="s">
        <v>19</v>
      </c>
      <c r="F13" s="277">
        <v>105.01</v>
      </c>
      <c r="G13" s="36"/>
      <c r="H13" s="41"/>
    </row>
    <row r="14" spans="1:8" s="2" customFormat="1" ht="16.899999999999999" customHeight="1">
      <c r="A14" s="36"/>
      <c r="B14" s="41"/>
      <c r="C14" s="278" t="s">
        <v>4623</v>
      </c>
      <c r="D14" s="36"/>
      <c r="E14" s="36"/>
      <c r="F14" s="36"/>
      <c r="G14" s="36"/>
      <c r="H14" s="41"/>
    </row>
    <row r="15" spans="1:8" s="2" customFormat="1" ht="16.899999999999999" customHeight="1">
      <c r="A15" s="36"/>
      <c r="B15" s="41"/>
      <c r="C15" s="276" t="s">
        <v>997</v>
      </c>
      <c r="D15" s="276" t="s">
        <v>4624</v>
      </c>
      <c r="E15" s="19" t="s">
        <v>185</v>
      </c>
      <c r="F15" s="277">
        <v>666.7</v>
      </c>
      <c r="G15" s="36"/>
      <c r="H15" s="41"/>
    </row>
    <row r="16" spans="1:8" s="2" customFormat="1" ht="16.899999999999999" customHeight="1">
      <c r="A16" s="36"/>
      <c r="B16" s="41"/>
      <c r="C16" s="276" t="s">
        <v>1008</v>
      </c>
      <c r="D16" s="276" t="s">
        <v>4625</v>
      </c>
      <c r="E16" s="19" t="s">
        <v>185</v>
      </c>
      <c r="F16" s="277">
        <v>833.32</v>
      </c>
      <c r="G16" s="36"/>
      <c r="H16" s="41"/>
    </row>
    <row r="17" spans="1:8" s="2" customFormat="1" ht="16.899999999999999" customHeight="1">
      <c r="A17" s="36"/>
      <c r="B17" s="41"/>
      <c r="C17" s="276" t="s">
        <v>1288</v>
      </c>
      <c r="D17" s="276" t="s">
        <v>4626</v>
      </c>
      <c r="E17" s="19" t="s">
        <v>185</v>
      </c>
      <c r="F17" s="277">
        <v>515.83000000000004</v>
      </c>
      <c r="G17" s="36"/>
      <c r="H17" s="41"/>
    </row>
    <row r="18" spans="1:8" s="2" customFormat="1" ht="16.899999999999999" customHeight="1">
      <c r="A18" s="36"/>
      <c r="B18" s="41"/>
      <c r="C18" s="276" t="s">
        <v>1307</v>
      </c>
      <c r="D18" s="276" t="s">
        <v>4627</v>
      </c>
      <c r="E18" s="19" t="s">
        <v>185</v>
      </c>
      <c r="F18" s="277">
        <v>341.21</v>
      </c>
      <c r="G18" s="36"/>
      <c r="H18" s="41"/>
    </row>
    <row r="19" spans="1:8" s="2" customFormat="1" ht="16.899999999999999" customHeight="1">
      <c r="A19" s="36"/>
      <c r="B19" s="41"/>
      <c r="C19" s="276" t="s">
        <v>1938</v>
      </c>
      <c r="D19" s="276" t="s">
        <v>4628</v>
      </c>
      <c r="E19" s="19" t="s">
        <v>185</v>
      </c>
      <c r="F19" s="277">
        <v>256.32</v>
      </c>
      <c r="G19" s="36"/>
      <c r="H19" s="41"/>
    </row>
    <row r="20" spans="1:8" s="2" customFormat="1" ht="22.5">
      <c r="A20" s="36"/>
      <c r="B20" s="41"/>
      <c r="C20" s="276" t="s">
        <v>1973</v>
      </c>
      <c r="D20" s="276" t="s">
        <v>4629</v>
      </c>
      <c r="E20" s="19" t="s">
        <v>185</v>
      </c>
      <c r="F20" s="277">
        <v>190.34</v>
      </c>
      <c r="G20" s="36"/>
      <c r="H20" s="41"/>
    </row>
    <row r="21" spans="1:8" s="2" customFormat="1" ht="16.899999999999999" customHeight="1">
      <c r="A21" s="36"/>
      <c r="B21" s="41"/>
      <c r="C21" s="272" t="s">
        <v>376</v>
      </c>
      <c r="D21" s="273" t="s">
        <v>377</v>
      </c>
      <c r="E21" s="274" t="s">
        <v>19</v>
      </c>
      <c r="F21" s="275">
        <v>34.79</v>
      </c>
      <c r="G21" s="36"/>
      <c r="H21" s="41"/>
    </row>
    <row r="22" spans="1:8" s="2" customFormat="1" ht="16.899999999999999" customHeight="1">
      <c r="A22" s="36"/>
      <c r="B22" s="41"/>
      <c r="C22" s="276" t="s">
        <v>376</v>
      </c>
      <c r="D22" s="276" t="s">
        <v>1002</v>
      </c>
      <c r="E22" s="19" t="s">
        <v>19</v>
      </c>
      <c r="F22" s="277">
        <v>34.79</v>
      </c>
      <c r="G22" s="36"/>
      <c r="H22" s="41"/>
    </row>
    <row r="23" spans="1:8" s="2" customFormat="1" ht="16.899999999999999" customHeight="1">
      <c r="A23" s="36"/>
      <c r="B23" s="41"/>
      <c r="C23" s="278" t="s">
        <v>4623</v>
      </c>
      <c r="D23" s="36"/>
      <c r="E23" s="36"/>
      <c r="F23" s="36"/>
      <c r="G23" s="36"/>
      <c r="H23" s="41"/>
    </row>
    <row r="24" spans="1:8" s="2" customFormat="1" ht="16.899999999999999" customHeight="1">
      <c r="A24" s="36"/>
      <c r="B24" s="41"/>
      <c r="C24" s="276" t="s">
        <v>997</v>
      </c>
      <c r="D24" s="276" t="s">
        <v>4624</v>
      </c>
      <c r="E24" s="19" t="s">
        <v>185</v>
      </c>
      <c r="F24" s="277">
        <v>666.7</v>
      </c>
      <c r="G24" s="36"/>
      <c r="H24" s="41"/>
    </row>
    <row r="25" spans="1:8" s="2" customFormat="1" ht="16.899999999999999" customHeight="1">
      <c r="A25" s="36"/>
      <c r="B25" s="41"/>
      <c r="C25" s="276" t="s">
        <v>1307</v>
      </c>
      <c r="D25" s="276" t="s">
        <v>4627</v>
      </c>
      <c r="E25" s="19" t="s">
        <v>185</v>
      </c>
      <c r="F25" s="277">
        <v>341.21</v>
      </c>
      <c r="G25" s="36"/>
      <c r="H25" s="41"/>
    </row>
    <row r="26" spans="1:8" s="2" customFormat="1" ht="16.899999999999999" customHeight="1">
      <c r="A26" s="36"/>
      <c r="B26" s="41"/>
      <c r="C26" s="276" t="s">
        <v>1938</v>
      </c>
      <c r="D26" s="276" t="s">
        <v>4628</v>
      </c>
      <c r="E26" s="19" t="s">
        <v>185</v>
      </c>
      <c r="F26" s="277">
        <v>256.32</v>
      </c>
      <c r="G26" s="36"/>
      <c r="H26" s="41"/>
    </row>
    <row r="27" spans="1:8" s="2" customFormat="1" ht="22.5">
      <c r="A27" s="36"/>
      <c r="B27" s="41"/>
      <c r="C27" s="276" t="s">
        <v>1962</v>
      </c>
      <c r="D27" s="276" t="s">
        <v>4630</v>
      </c>
      <c r="E27" s="19" t="s">
        <v>185</v>
      </c>
      <c r="F27" s="277">
        <v>65.98</v>
      </c>
      <c r="G27" s="36"/>
      <c r="H27" s="41"/>
    </row>
    <row r="28" spans="1:8" s="2" customFormat="1" ht="16.899999999999999" customHeight="1">
      <c r="A28" s="36"/>
      <c r="B28" s="41"/>
      <c r="C28" s="276" t="s">
        <v>1982</v>
      </c>
      <c r="D28" s="276" t="s">
        <v>4631</v>
      </c>
      <c r="E28" s="19" t="s">
        <v>185</v>
      </c>
      <c r="F28" s="277">
        <v>65.98</v>
      </c>
      <c r="G28" s="36"/>
      <c r="H28" s="41"/>
    </row>
    <row r="29" spans="1:8" s="2" customFormat="1" ht="16.899999999999999" customHeight="1">
      <c r="A29" s="36"/>
      <c r="B29" s="41"/>
      <c r="C29" s="272" t="s">
        <v>370</v>
      </c>
      <c r="D29" s="273" t="s">
        <v>371</v>
      </c>
      <c r="E29" s="274" t="s">
        <v>19</v>
      </c>
      <c r="F29" s="275">
        <v>201.41</v>
      </c>
      <c r="G29" s="36"/>
      <c r="H29" s="41"/>
    </row>
    <row r="30" spans="1:8" s="2" customFormat="1" ht="16.899999999999999" customHeight="1">
      <c r="A30" s="36"/>
      <c r="B30" s="41"/>
      <c r="C30" s="276" t="s">
        <v>370</v>
      </c>
      <c r="D30" s="276" t="s">
        <v>1003</v>
      </c>
      <c r="E30" s="19" t="s">
        <v>19</v>
      </c>
      <c r="F30" s="277">
        <v>201.41</v>
      </c>
      <c r="G30" s="36"/>
      <c r="H30" s="41"/>
    </row>
    <row r="31" spans="1:8" s="2" customFormat="1" ht="16.899999999999999" customHeight="1">
      <c r="A31" s="36"/>
      <c r="B31" s="41"/>
      <c r="C31" s="278" t="s">
        <v>4623</v>
      </c>
      <c r="D31" s="36"/>
      <c r="E31" s="36"/>
      <c r="F31" s="36"/>
      <c r="G31" s="36"/>
      <c r="H31" s="41"/>
    </row>
    <row r="32" spans="1:8" s="2" customFormat="1" ht="16.899999999999999" customHeight="1">
      <c r="A32" s="36"/>
      <c r="B32" s="41"/>
      <c r="C32" s="276" t="s">
        <v>997</v>
      </c>
      <c r="D32" s="276" t="s">
        <v>4624</v>
      </c>
      <c r="E32" s="19" t="s">
        <v>185</v>
      </c>
      <c r="F32" s="277">
        <v>666.7</v>
      </c>
      <c r="G32" s="36"/>
      <c r="H32" s="41"/>
    </row>
    <row r="33" spans="1:8" s="2" customFormat="1" ht="16.899999999999999" customHeight="1">
      <c r="A33" s="36"/>
      <c r="B33" s="41"/>
      <c r="C33" s="276" t="s">
        <v>1008</v>
      </c>
      <c r="D33" s="276" t="s">
        <v>4625</v>
      </c>
      <c r="E33" s="19" t="s">
        <v>185</v>
      </c>
      <c r="F33" s="277">
        <v>833.32</v>
      </c>
      <c r="G33" s="36"/>
      <c r="H33" s="41"/>
    </row>
    <row r="34" spans="1:8" s="2" customFormat="1" ht="16.899999999999999" customHeight="1">
      <c r="A34" s="36"/>
      <c r="B34" s="41"/>
      <c r="C34" s="276" t="s">
        <v>1307</v>
      </c>
      <c r="D34" s="276" t="s">
        <v>4627</v>
      </c>
      <c r="E34" s="19" t="s">
        <v>185</v>
      </c>
      <c r="F34" s="277">
        <v>341.21</v>
      </c>
      <c r="G34" s="36"/>
      <c r="H34" s="41"/>
    </row>
    <row r="35" spans="1:8" s="2" customFormat="1" ht="16.899999999999999" customHeight="1">
      <c r="A35" s="36"/>
      <c r="B35" s="41"/>
      <c r="C35" s="276" t="s">
        <v>2028</v>
      </c>
      <c r="D35" s="276" t="s">
        <v>4632</v>
      </c>
      <c r="E35" s="19" t="s">
        <v>185</v>
      </c>
      <c r="F35" s="277">
        <v>410.38</v>
      </c>
      <c r="G35" s="36"/>
      <c r="H35" s="41"/>
    </row>
    <row r="36" spans="1:8" s="2" customFormat="1" ht="16.899999999999999" customHeight="1">
      <c r="A36" s="36"/>
      <c r="B36" s="41"/>
      <c r="C36" s="272" t="s">
        <v>379</v>
      </c>
      <c r="D36" s="273" t="s">
        <v>380</v>
      </c>
      <c r="E36" s="274" t="s">
        <v>19</v>
      </c>
      <c r="F36" s="275">
        <v>85.33</v>
      </c>
      <c r="G36" s="36"/>
      <c r="H36" s="41"/>
    </row>
    <row r="37" spans="1:8" s="2" customFormat="1" ht="16.899999999999999" customHeight="1">
      <c r="A37" s="36"/>
      <c r="B37" s="41"/>
      <c r="C37" s="276" t="s">
        <v>379</v>
      </c>
      <c r="D37" s="276" t="s">
        <v>1004</v>
      </c>
      <c r="E37" s="19" t="s">
        <v>19</v>
      </c>
      <c r="F37" s="277">
        <v>85.33</v>
      </c>
      <c r="G37" s="36"/>
      <c r="H37" s="41"/>
    </row>
    <row r="38" spans="1:8" s="2" customFormat="1" ht="16.899999999999999" customHeight="1">
      <c r="A38" s="36"/>
      <c r="B38" s="41"/>
      <c r="C38" s="278" t="s">
        <v>4623</v>
      </c>
      <c r="D38" s="36"/>
      <c r="E38" s="36"/>
      <c r="F38" s="36"/>
      <c r="G38" s="36"/>
      <c r="H38" s="41"/>
    </row>
    <row r="39" spans="1:8" s="2" customFormat="1" ht="16.899999999999999" customHeight="1">
      <c r="A39" s="36"/>
      <c r="B39" s="41"/>
      <c r="C39" s="276" t="s">
        <v>997</v>
      </c>
      <c r="D39" s="276" t="s">
        <v>4624</v>
      </c>
      <c r="E39" s="19" t="s">
        <v>185</v>
      </c>
      <c r="F39" s="277">
        <v>666.7</v>
      </c>
      <c r="G39" s="36"/>
      <c r="H39" s="41"/>
    </row>
    <row r="40" spans="1:8" s="2" customFormat="1" ht="16.899999999999999" customHeight="1">
      <c r="A40" s="36"/>
      <c r="B40" s="41"/>
      <c r="C40" s="276" t="s">
        <v>1008</v>
      </c>
      <c r="D40" s="276" t="s">
        <v>4625</v>
      </c>
      <c r="E40" s="19" t="s">
        <v>185</v>
      </c>
      <c r="F40" s="277">
        <v>833.32</v>
      </c>
      <c r="G40" s="36"/>
      <c r="H40" s="41"/>
    </row>
    <row r="41" spans="1:8" s="2" customFormat="1" ht="16.899999999999999" customHeight="1">
      <c r="A41" s="36"/>
      <c r="B41" s="41"/>
      <c r="C41" s="276" t="s">
        <v>1288</v>
      </c>
      <c r="D41" s="276" t="s">
        <v>4626</v>
      </c>
      <c r="E41" s="19" t="s">
        <v>185</v>
      </c>
      <c r="F41" s="277">
        <v>515.83000000000004</v>
      </c>
      <c r="G41" s="36"/>
      <c r="H41" s="41"/>
    </row>
    <row r="42" spans="1:8" s="2" customFormat="1" ht="16.899999999999999" customHeight="1">
      <c r="A42" s="36"/>
      <c r="B42" s="41"/>
      <c r="C42" s="276" t="s">
        <v>1938</v>
      </c>
      <c r="D42" s="276" t="s">
        <v>4628</v>
      </c>
      <c r="E42" s="19" t="s">
        <v>185</v>
      </c>
      <c r="F42" s="277">
        <v>256.32</v>
      </c>
      <c r="G42" s="36"/>
      <c r="H42" s="41"/>
    </row>
    <row r="43" spans="1:8" s="2" customFormat="1" ht="22.5">
      <c r="A43" s="36"/>
      <c r="B43" s="41"/>
      <c r="C43" s="276" t="s">
        <v>1973</v>
      </c>
      <c r="D43" s="276" t="s">
        <v>4629</v>
      </c>
      <c r="E43" s="19" t="s">
        <v>185</v>
      </c>
      <c r="F43" s="277">
        <v>190.34</v>
      </c>
      <c r="G43" s="36"/>
      <c r="H43" s="41"/>
    </row>
    <row r="44" spans="1:8" s="2" customFormat="1" ht="16.899999999999999" customHeight="1">
      <c r="A44" s="36"/>
      <c r="B44" s="41"/>
      <c r="C44" s="272" t="s">
        <v>382</v>
      </c>
      <c r="D44" s="273" t="s">
        <v>383</v>
      </c>
      <c r="E44" s="274" t="s">
        <v>19</v>
      </c>
      <c r="F44" s="275">
        <v>31.19</v>
      </c>
      <c r="G44" s="36"/>
      <c r="H44" s="41"/>
    </row>
    <row r="45" spans="1:8" s="2" customFormat="1" ht="16.899999999999999" customHeight="1">
      <c r="A45" s="36"/>
      <c r="B45" s="41"/>
      <c r="C45" s="276" t="s">
        <v>382</v>
      </c>
      <c r="D45" s="276" t="s">
        <v>1005</v>
      </c>
      <c r="E45" s="19" t="s">
        <v>19</v>
      </c>
      <c r="F45" s="277">
        <v>31.19</v>
      </c>
      <c r="G45" s="36"/>
      <c r="H45" s="41"/>
    </row>
    <row r="46" spans="1:8" s="2" customFormat="1" ht="16.899999999999999" customHeight="1">
      <c r="A46" s="36"/>
      <c r="B46" s="41"/>
      <c r="C46" s="278" t="s">
        <v>4623</v>
      </c>
      <c r="D46" s="36"/>
      <c r="E46" s="36"/>
      <c r="F46" s="36"/>
      <c r="G46" s="36"/>
      <c r="H46" s="41"/>
    </row>
    <row r="47" spans="1:8" s="2" customFormat="1" ht="16.899999999999999" customHeight="1">
      <c r="A47" s="36"/>
      <c r="B47" s="41"/>
      <c r="C47" s="276" t="s">
        <v>997</v>
      </c>
      <c r="D47" s="276" t="s">
        <v>4624</v>
      </c>
      <c r="E47" s="19" t="s">
        <v>185</v>
      </c>
      <c r="F47" s="277">
        <v>666.7</v>
      </c>
      <c r="G47" s="36"/>
      <c r="H47" s="41"/>
    </row>
    <row r="48" spans="1:8" s="2" customFormat="1" ht="16.899999999999999" customHeight="1">
      <c r="A48" s="36"/>
      <c r="B48" s="41"/>
      <c r="C48" s="276" t="s">
        <v>1008</v>
      </c>
      <c r="D48" s="276" t="s">
        <v>4625</v>
      </c>
      <c r="E48" s="19" t="s">
        <v>185</v>
      </c>
      <c r="F48" s="277">
        <v>833.32</v>
      </c>
      <c r="G48" s="36"/>
      <c r="H48" s="41"/>
    </row>
    <row r="49" spans="1:8" s="2" customFormat="1" ht="16.899999999999999" customHeight="1">
      <c r="A49" s="36"/>
      <c r="B49" s="41"/>
      <c r="C49" s="276" t="s">
        <v>1288</v>
      </c>
      <c r="D49" s="276" t="s">
        <v>4626</v>
      </c>
      <c r="E49" s="19" t="s">
        <v>185</v>
      </c>
      <c r="F49" s="277">
        <v>515.83000000000004</v>
      </c>
      <c r="G49" s="36"/>
      <c r="H49" s="41"/>
    </row>
    <row r="50" spans="1:8" s="2" customFormat="1" ht="16.899999999999999" customHeight="1">
      <c r="A50" s="36"/>
      <c r="B50" s="41"/>
      <c r="C50" s="276" t="s">
        <v>1938</v>
      </c>
      <c r="D50" s="276" t="s">
        <v>4628</v>
      </c>
      <c r="E50" s="19" t="s">
        <v>185</v>
      </c>
      <c r="F50" s="277">
        <v>256.32</v>
      </c>
      <c r="G50" s="36"/>
      <c r="H50" s="41"/>
    </row>
    <row r="51" spans="1:8" s="2" customFormat="1" ht="22.5">
      <c r="A51" s="36"/>
      <c r="B51" s="41"/>
      <c r="C51" s="276" t="s">
        <v>1962</v>
      </c>
      <c r="D51" s="276" t="s">
        <v>4630</v>
      </c>
      <c r="E51" s="19" t="s">
        <v>185</v>
      </c>
      <c r="F51" s="277">
        <v>65.98</v>
      </c>
      <c r="G51" s="36"/>
      <c r="H51" s="41"/>
    </row>
    <row r="52" spans="1:8" s="2" customFormat="1" ht="16.899999999999999" customHeight="1">
      <c r="A52" s="36"/>
      <c r="B52" s="41"/>
      <c r="C52" s="276" t="s">
        <v>1982</v>
      </c>
      <c r="D52" s="276" t="s">
        <v>4631</v>
      </c>
      <c r="E52" s="19" t="s">
        <v>185</v>
      </c>
      <c r="F52" s="277">
        <v>65.98</v>
      </c>
      <c r="G52" s="36"/>
      <c r="H52" s="41"/>
    </row>
    <row r="53" spans="1:8" s="2" customFormat="1" ht="16.899999999999999" customHeight="1">
      <c r="A53" s="36"/>
      <c r="B53" s="41"/>
      <c r="C53" s="272" t="s">
        <v>385</v>
      </c>
      <c r="D53" s="273" t="s">
        <v>386</v>
      </c>
      <c r="E53" s="274" t="s">
        <v>19</v>
      </c>
      <c r="F53" s="275">
        <v>208.97</v>
      </c>
      <c r="G53" s="36"/>
      <c r="H53" s="41"/>
    </row>
    <row r="54" spans="1:8" s="2" customFormat="1" ht="16.899999999999999" customHeight="1">
      <c r="A54" s="36"/>
      <c r="B54" s="41"/>
      <c r="C54" s="276" t="s">
        <v>385</v>
      </c>
      <c r="D54" s="276" t="s">
        <v>1006</v>
      </c>
      <c r="E54" s="19" t="s">
        <v>19</v>
      </c>
      <c r="F54" s="277">
        <v>208.97</v>
      </c>
      <c r="G54" s="36"/>
      <c r="H54" s="41"/>
    </row>
    <row r="55" spans="1:8" s="2" customFormat="1" ht="16.899999999999999" customHeight="1">
      <c r="A55" s="36"/>
      <c r="B55" s="41"/>
      <c r="C55" s="278" t="s">
        <v>4623</v>
      </c>
      <c r="D55" s="36"/>
      <c r="E55" s="36"/>
      <c r="F55" s="36"/>
      <c r="G55" s="36"/>
      <c r="H55" s="41"/>
    </row>
    <row r="56" spans="1:8" s="2" customFormat="1" ht="16.899999999999999" customHeight="1">
      <c r="A56" s="36"/>
      <c r="B56" s="41"/>
      <c r="C56" s="276" t="s">
        <v>997</v>
      </c>
      <c r="D56" s="276" t="s">
        <v>4624</v>
      </c>
      <c r="E56" s="19" t="s">
        <v>185</v>
      </c>
      <c r="F56" s="277">
        <v>666.7</v>
      </c>
      <c r="G56" s="36"/>
      <c r="H56" s="41"/>
    </row>
    <row r="57" spans="1:8" s="2" customFormat="1" ht="16.899999999999999" customHeight="1">
      <c r="A57" s="36"/>
      <c r="B57" s="41"/>
      <c r="C57" s="276" t="s">
        <v>1008</v>
      </c>
      <c r="D57" s="276" t="s">
        <v>4625</v>
      </c>
      <c r="E57" s="19" t="s">
        <v>185</v>
      </c>
      <c r="F57" s="277">
        <v>833.32</v>
      </c>
      <c r="G57" s="36"/>
      <c r="H57" s="41"/>
    </row>
    <row r="58" spans="1:8" s="2" customFormat="1" ht="16.899999999999999" customHeight="1">
      <c r="A58" s="36"/>
      <c r="B58" s="41"/>
      <c r="C58" s="276" t="s">
        <v>1288</v>
      </c>
      <c r="D58" s="276" t="s">
        <v>4626</v>
      </c>
      <c r="E58" s="19" t="s">
        <v>185</v>
      </c>
      <c r="F58" s="277">
        <v>515.83000000000004</v>
      </c>
      <c r="G58" s="36"/>
      <c r="H58" s="41"/>
    </row>
    <row r="59" spans="1:8" s="2" customFormat="1" ht="16.899999999999999" customHeight="1">
      <c r="A59" s="36"/>
      <c r="B59" s="41"/>
      <c r="C59" s="276" t="s">
        <v>2028</v>
      </c>
      <c r="D59" s="276" t="s">
        <v>4632</v>
      </c>
      <c r="E59" s="19" t="s">
        <v>185</v>
      </c>
      <c r="F59" s="277">
        <v>410.38</v>
      </c>
      <c r="G59" s="36"/>
      <c r="H59" s="41"/>
    </row>
    <row r="60" spans="1:8" s="2" customFormat="1" ht="16.899999999999999" customHeight="1">
      <c r="A60" s="36"/>
      <c r="B60" s="41"/>
      <c r="C60" s="272" t="s">
        <v>875</v>
      </c>
      <c r="D60" s="273" t="s">
        <v>4633</v>
      </c>
      <c r="E60" s="274" t="s">
        <v>19</v>
      </c>
      <c r="F60" s="275">
        <v>125.97499999999999</v>
      </c>
      <c r="G60" s="36"/>
      <c r="H60" s="41"/>
    </row>
    <row r="61" spans="1:8" s="2" customFormat="1" ht="16.899999999999999" customHeight="1">
      <c r="A61" s="36"/>
      <c r="B61" s="41"/>
      <c r="C61" s="276" t="s">
        <v>875</v>
      </c>
      <c r="D61" s="276" t="s">
        <v>876</v>
      </c>
      <c r="E61" s="19" t="s">
        <v>19</v>
      </c>
      <c r="F61" s="277">
        <v>125.97499999999999</v>
      </c>
      <c r="G61" s="36"/>
      <c r="H61" s="41"/>
    </row>
    <row r="62" spans="1:8" s="2" customFormat="1" ht="16.899999999999999" customHeight="1">
      <c r="A62" s="36"/>
      <c r="B62" s="41"/>
      <c r="C62" s="272" t="s">
        <v>879</v>
      </c>
      <c r="D62" s="273" t="s">
        <v>4634</v>
      </c>
      <c r="E62" s="274" t="s">
        <v>19</v>
      </c>
      <c r="F62" s="275">
        <v>109.8</v>
      </c>
      <c r="G62" s="36"/>
      <c r="H62" s="41"/>
    </row>
    <row r="63" spans="1:8" s="2" customFormat="1" ht="16.899999999999999" customHeight="1">
      <c r="A63" s="36"/>
      <c r="B63" s="41"/>
      <c r="C63" s="276" t="s">
        <v>879</v>
      </c>
      <c r="D63" s="276" t="s">
        <v>880</v>
      </c>
      <c r="E63" s="19" t="s">
        <v>19</v>
      </c>
      <c r="F63" s="277">
        <v>109.8</v>
      </c>
      <c r="G63" s="36"/>
      <c r="H63" s="41"/>
    </row>
    <row r="64" spans="1:8" s="2" customFormat="1" ht="16.899999999999999" customHeight="1">
      <c r="A64" s="36"/>
      <c r="B64" s="41"/>
      <c r="C64" s="272" t="s">
        <v>877</v>
      </c>
      <c r="D64" s="273" t="s">
        <v>371</v>
      </c>
      <c r="E64" s="274" t="s">
        <v>19</v>
      </c>
      <c r="F64" s="275">
        <v>192.1</v>
      </c>
      <c r="G64" s="36"/>
      <c r="H64" s="41"/>
    </row>
    <row r="65" spans="1:8" s="2" customFormat="1" ht="16.899999999999999" customHeight="1">
      <c r="A65" s="36"/>
      <c r="B65" s="41"/>
      <c r="C65" s="276" t="s">
        <v>877</v>
      </c>
      <c r="D65" s="276" t="s">
        <v>878</v>
      </c>
      <c r="E65" s="19" t="s">
        <v>19</v>
      </c>
      <c r="F65" s="277">
        <v>192.1</v>
      </c>
      <c r="G65" s="36"/>
      <c r="H65" s="41"/>
    </row>
    <row r="66" spans="1:8" s="2" customFormat="1" ht="16.899999999999999" customHeight="1">
      <c r="A66" s="36"/>
      <c r="B66" s="41"/>
      <c r="C66" s="272" t="s">
        <v>881</v>
      </c>
      <c r="D66" s="273" t="s">
        <v>386</v>
      </c>
      <c r="E66" s="274" t="s">
        <v>19</v>
      </c>
      <c r="F66" s="275">
        <v>199.44</v>
      </c>
      <c r="G66" s="36"/>
      <c r="H66" s="41"/>
    </row>
    <row r="67" spans="1:8" s="2" customFormat="1" ht="16.899999999999999" customHeight="1">
      <c r="A67" s="36"/>
      <c r="B67" s="41"/>
      <c r="C67" s="276" t="s">
        <v>881</v>
      </c>
      <c r="D67" s="276" t="s">
        <v>882</v>
      </c>
      <c r="E67" s="19" t="s">
        <v>19</v>
      </c>
      <c r="F67" s="277">
        <v>199.44</v>
      </c>
      <c r="G67" s="36"/>
      <c r="H67" s="41"/>
    </row>
    <row r="68" spans="1:8" s="2" customFormat="1" ht="7.35" customHeight="1">
      <c r="A68" s="36"/>
      <c r="B68" s="134"/>
      <c r="C68" s="135"/>
      <c r="D68" s="135"/>
      <c r="E68" s="135"/>
      <c r="F68" s="135"/>
      <c r="G68" s="135"/>
      <c r="H68" s="41"/>
    </row>
    <row r="69" spans="1:8" s="2" customFormat="1" ht="11.25">
      <c r="A69" s="36"/>
      <c r="B69" s="36"/>
      <c r="C69" s="36"/>
      <c r="D69" s="36"/>
      <c r="E69" s="36"/>
      <c r="F69" s="36"/>
      <c r="G69" s="36"/>
      <c r="H69" s="36"/>
    </row>
  </sheetData>
  <sheetProtection algorithmName="SHA-512" hashValue="ai81UFvNVeGyk1Xh/F15q1m/DlvsODhd0jMt/NOHeDKKV1HFKAYkL6VIGDJEdkbMmwSCWG0hePlLvan85/OERg==" saltValue="RbsrFYprgRG98MFFld+zSYh0iWDmSupgW25suuwnAXKhnUYvWDRBqqNwWW5MMdqTfwvm8X5o3q75kOOpqNoslw==" spinCount="100000" sheet="1" objects="1" scenarios="1" formatColumns="0" formatRows="0"/>
  <mergeCells count="2">
    <mergeCell ref="D5:F5"/>
    <mergeCell ref="D6:F6"/>
  </mergeCells>
  <pageMargins left="0.7" right="0.7" top="0.78740157499999996" bottom="0.78740157499999996" header="0.3" footer="0.3"/>
  <pageSetup paperSize="9" fitToHeight="100" orientation="portrait" blackAndWhite="1"/>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218"/>
  <sheetViews>
    <sheetView showGridLines="0" zoomScale="110" zoomScaleNormal="110" workbookViewId="0"/>
  </sheetViews>
  <sheetFormatPr defaultRowHeight="15"/>
  <cols>
    <col min="1" max="1" width="8.33203125" style="279" customWidth="1"/>
    <col min="2" max="2" width="1.6640625" style="279" customWidth="1"/>
    <col min="3" max="4" width="5" style="279" customWidth="1"/>
    <col min="5" max="5" width="11.6640625" style="279" customWidth="1"/>
    <col min="6" max="6" width="9.1640625" style="279" customWidth="1"/>
    <col min="7" max="7" width="5" style="279" customWidth="1"/>
    <col min="8" max="8" width="77.83203125" style="279" customWidth="1"/>
    <col min="9" max="10" width="20" style="279" customWidth="1"/>
    <col min="11" max="11" width="1.6640625" style="279" customWidth="1"/>
  </cols>
  <sheetData>
    <row r="1" spans="2:11" s="1" customFormat="1" ht="37.5" customHeight="1"/>
    <row r="2" spans="2:11" s="1" customFormat="1" ht="7.5" customHeight="1">
      <c r="B2" s="280"/>
      <c r="C2" s="281"/>
      <c r="D2" s="281"/>
      <c r="E2" s="281"/>
      <c r="F2" s="281"/>
      <c r="G2" s="281"/>
      <c r="H2" s="281"/>
      <c r="I2" s="281"/>
      <c r="J2" s="281"/>
      <c r="K2" s="282"/>
    </row>
    <row r="3" spans="2:11" s="17" customFormat="1" ht="45" customHeight="1">
      <c r="B3" s="283"/>
      <c r="C3" s="419" t="s">
        <v>4635</v>
      </c>
      <c r="D3" s="419"/>
      <c r="E3" s="419"/>
      <c r="F3" s="419"/>
      <c r="G3" s="419"/>
      <c r="H3" s="419"/>
      <c r="I3" s="419"/>
      <c r="J3" s="419"/>
      <c r="K3" s="284"/>
    </row>
    <row r="4" spans="2:11" s="1" customFormat="1" ht="25.5" customHeight="1">
      <c r="B4" s="285"/>
      <c r="C4" s="424" t="s">
        <v>4636</v>
      </c>
      <c r="D4" s="424"/>
      <c r="E4" s="424"/>
      <c r="F4" s="424"/>
      <c r="G4" s="424"/>
      <c r="H4" s="424"/>
      <c r="I4" s="424"/>
      <c r="J4" s="424"/>
      <c r="K4" s="286"/>
    </row>
    <row r="5" spans="2:11" s="1" customFormat="1" ht="5.25" customHeight="1">
      <c r="B5" s="285"/>
      <c r="C5" s="287"/>
      <c r="D5" s="287"/>
      <c r="E5" s="287"/>
      <c r="F5" s="287"/>
      <c r="G5" s="287"/>
      <c r="H5" s="287"/>
      <c r="I5" s="287"/>
      <c r="J5" s="287"/>
      <c r="K5" s="286"/>
    </row>
    <row r="6" spans="2:11" s="1" customFormat="1" ht="15" customHeight="1">
      <c r="B6" s="285"/>
      <c r="C6" s="423" t="s">
        <v>4637</v>
      </c>
      <c r="D6" s="423"/>
      <c r="E6" s="423"/>
      <c r="F6" s="423"/>
      <c r="G6" s="423"/>
      <c r="H6" s="423"/>
      <c r="I6" s="423"/>
      <c r="J6" s="423"/>
      <c r="K6" s="286"/>
    </row>
    <row r="7" spans="2:11" s="1" customFormat="1" ht="15" customHeight="1">
      <c r="B7" s="289"/>
      <c r="C7" s="423" t="s">
        <v>4638</v>
      </c>
      <c r="D7" s="423"/>
      <c r="E7" s="423"/>
      <c r="F7" s="423"/>
      <c r="G7" s="423"/>
      <c r="H7" s="423"/>
      <c r="I7" s="423"/>
      <c r="J7" s="423"/>
      <c r="K7" s="286"/>
    </row>
    <row r="8" spans="2:11" s="1" customFormat="1" ht="12.75" customHeight="1">
      <c r="B8" s="289"/>
      <c r="C8" s="288"/>
      <c r="D8" s="288"/>
      <c r="E8" s="288"/>
      <c r="F8" s="288"/>
      <c r="G8" s="288"/>
      <c r="H8" s="288"/>
      <c r="I8" s="288"/>
      <c r="J8" s="288"/>
      <c r="K8" s="286"/>
    </row>
    <row r="9" spans="2:11" s="1" customFormat="1" ht="15" customHeight="1">
      <c r="B9" s="289"/>
      <c r="C9" s="423" t="s">
        <v>4639</v>
      </c>
      <c r="D9" s="423"/>
      <c r="E9" s="423"/>
      <c r="F9" s="423"/>
      <c r="G9" s="423"/>
      <c r="H9" s="423"/>
      <c r="I9" s="423"/>
      <c r="J9" s="423"/>
      <c r="K9" s="286"/>
    </row>
    <row r="10" spans="2:11" s="1" customFormat="1" ht="15" customHeight="1">
      <c r="B10" s="289"/>
      <c r="C10" s="288"/>
      <c r="D10" s="423" t="s">
        <v>4640</v>
      </c>
      <c r="E10" s="423"/>
      <c r="F10" s="423"/>
      <c r="G10" s="423"/>
      <c r="H10" s="423"/>
      <c r="I10" s="423"/>
      <c r="J10" s="423"/>
      <c r="K10" s="286"/>
    </row>
    <row r="11" spans="2:11" s="1" customFormat="1" ht="15" customHeight="1">
      <c r="B11" s="289"/>
      <c r="C11" s="290"/>
      <c r="D11" s="423" t="s">
        <v>4641</v>
      </c>
      <c r="E11" s="423"/>
      <c r="F11" s="423"/>
      <c r="G11" s="423"/>
      <c r="H11" s="423"/>
      <c r="I11" s="423"/>
      <c r="J11" s="423"/>
      <c r="K11" s="286"/>
    </row>
    <row r="12" spans="2:11" s="1" customFormat="1" ht="15" customHeight="1">
      <c r="B12" s="289"/>
      <c r="C12" s="290"/>
      <c r="D12" s="288"/>
      <c r="E12" s="288"/>
      <c r="F12" s="288"/>
      <c r="G12" s="288"/>
      <c r="H12" s="288"/>
      <c r="I12" s="288"/>
      <c r="J12" s="288"/>
      <c r="K12" s="286"/>
    </row>
    <row r="13" spans="2:11" s="1" customFormat="1" ht="15" customHeight="1">
      <c r="B13" s="289"/>
      <c r="C13" s="290"/>
      <c r="D13" s="291" t="s">
        <v>4642</v>
      </c>
      <c r="E13" s="288"/>
      <c r="F13" s="288"/>
      <c r="G13" s="288"/>
      <c r="H13" s="288"/>
      <c r="I13" s="288"/>
      <c r="J13" s="288"/>
      <c r="K13" s="286"/>
    </row>
    <row r="14" spans="2:11" s="1" customFormat="1" ht="12.75" customHeight="1">
      <c r="B14" s="289"/>
      <c r="C14" s="290"/>
      <c r="D14" s="290"/>
      <c r="E14" s="290"/>
      <c r="F14" s="290"/>
      <c r="G14" s="290"/>
      <c r="H14" s="290"/>
      <c r="I14" s="290"/>
      <c r="J14" s="290"/>
      <c r="K14" s="286"/>
    </row>
    <row r="15" spans="2:11" s="1" customFormat="1" ht="15" customHeight="1">
      <c r="B15" s="289"/>
      <c r="C15" s="290"/>
      <c r="D15" s="423" t="s">
        <v>4643</v>
      </c>
      <c r="E15" s="423"/>
      <c r="F15" s="423"/>
      <c r="G15" s="423"/>
      <c r="H15" s="423"/>
      <c r="I15" s="423"/>
      <c r="J15" s="423"/>
      <c r="K15" s="286"/>
    </row>
    <row r="16" spans="2:11" s="1" customFormat="1" ht="15" customHeight="1">
      <c r="B16" s="289"/>
      <c r="C16" s="290"/>
      <c r="D16" s="423" t="s">
        <v>4644</v>
      </c>
      <c r="E16" s="423"/>
      <c r="F16" s="423"/>
      <c r="G16" s="423"/>
      <c r="H16" s="423"/>
      <c r="I16" s="423"/>
      <c r="J16" s="423"/>
      <c r="K16" s="286"/>
    </row>
    <row r="17" spans="2:11" s="1" customFormat="1" ht="15" customHeight="1">
      <c r="B17" s="289"/>
      <c r="C17" s="290"/>
      <c r="D17" s="423" t="s">
        <v>4645</v>
      </c>
      <c r="E17" s="423"/>
      <c r="F17" s="423"/>
      <c r="G17" s="423"/>
      <c r="H17" s="423"/>
      <c r="I17" s="423"/>
      <c r="J17" s="423"/>
      <c r="K17" s="286"/>
    </row>
    <row r="18" spans="2:11" s="1" customFormat="1" ht="15" customHeight="1">
      <c r="B18" s="289"/>
      <c r="C18" s="290"/>
      <c r="D18" s="290"/>
      <c r="E18" s="292" t="s">
        <v>79</v>
      </c>
      <c r="F18" s="423" t="s">
        <v>4646</v>
      </c>
      <c r="G18" s="423"/>
      <c r="H18" s="423"/>
      <c r="I18" s="423"/>
      <c r="J18" s="423"/>
      <c r="K18" s="286"/>
    </row>
    <row r="19" spans="2:11" s="1" customFormat="1" ht="15" customHeight="1">
      <c r="B19" s="289"/>
      <c r="C19" s="290"/>
      <c r="D19" s="290"/>
      <c r="E19" s="292" t="s">
        <v>4647</v>
      </c>
      <c r="F19" s="423" t="s">
        <v>4648</v>
      </c>
      <c r="G19" s="423"/>
      <c r="H19" s="423"/>
      <c r="I19" s="423"/>
      <c r="J19" s="423"/>
      <c r="K19" s="286"/>
    </row>
    <row r="20" spans="2:11" s="1" customFormat="1" ht="15" customHeight="1">
      <c r="B20" s="289"/>
      <c r="C20" s="290"/>
      <c r="D20" s="290"/>
      <c r="E20" s="292" t="s">
        <v>4649</v>
      </c>
      <c r="F20" s="423" t="s">
        <v>4650</v>
      </c>
      <c r="G20" s="423"/>
      <c r="H20" s="423"/>
      <c r="I20" s="423"/>
      <c r="J20" s="423"/>
      <c r="K20" s="286"/>
    </row>
    <row r="21" spans="2:11" s="1" customFormat="1" ht="15" customHeight="1">
      <c r="B21" s="289"/>
      <c r="C21" s="290"/>
      <c r="D21" s="290"/>
      <c r="E21" s="292" t="s">
        <v>4651</v>
      </c>
      <c r="F21" s="423" t="s">
        <v>4652</v>
      </c>
      <c r="G21" s="423"/>
      <c r="H21" s="423"/>
      <c r="I21" s="423"/>
      <c r="J21" s="423"/>
      <c r="K21" s="286"/>
    </row>
    <row r="22" spans="2:11" s="1" customFormat="1" ht="15" customHeight="1">
      <c r="B22" s="289"/>
      <c r="C22" s="290"/>
      <c r="D22" s="290"/>
      <c r="E22" s="292" t="s">
        <v>4653</v>
      </c>
      <c r="F22" s="423" t="s">
        <v>2718</v>
      </c>
      <c r="G22" s="423"/>
      <c r="H22" s="423"/>
      <c r="I22" s="423"/>
      <c r="J22" s="423"/>
      <c r="K22" s="286"/>
    </row>
    <row r="23" spans="2:11" s="1" customFormat="1" ht="15" customHeight="1">
      <c r="B23" s="289"/>
      <c r="C23" s="290"/>
      <c r="D23" s="290"/>
      <c r="E23" s="292" t="s">
        <v>87</v>
      </c>
      <c r="F23" s="423" t="s">
        <v>4654</v>
      </c>
      <c r="G23" s="423"/>
      <c r="H23" s="423"/>
      <c r="I23" s="423"/>
      <c r="J23" s="423"/>
      <c r="K23" s="286"/>
    </row>
    <row r="24" spans="2:11" s="1" customFormat="1" ht="12.75" customHeight="1">
      <c r="B24" s="289"/>
      <c r="C24" s="290"/>
      <c r="D24" s="290"/>
      <c r="E24" s="290"/>
      <c r="F24" s="290"/>
      <c r="G24" s="290"/>
      <c r="H24" s="290"/>
      <c r="I24" s="290"/>
      <c r="J24" s="290"/>
      <c r="K24" s="286"/>
    </row>
    <row r="25" spans="2:11" s="1" customFormat="1" ht="15" customHeight="1">
      <c r="B25" s="289"/>
      <c r="C25" s="423" t="s">
        <v>4655</v>
      </c>
      <c r="D25" s="423"/>
      <c r="E25" s="423"/>
      <c r="F25" s="423"/>
      <c r="G25" s="423"/>
      <c r="H25" s="423"/>
      <c r="I25" s="423"/>
      <c r="J25" s="423"/>
      <c r="K25" s="286"/>
    </row>
    <row r="26" spans="2:11" s="1" customFormat="1" ht="15" customHeight="1">
      <c r="B26" s="289"/>
      <c r="C26" s="423" t="s">
        <v>4656</v>
      </c>
      <c r="D26" s="423"/>
      <c r="E26" s="423"/>
      <c r="F26" s="423"/>
      <c r="G26" s="423"/>
      <c r="H26" s="423"/>
      <c r="I26" s="423"/>
      <c r="J26" s="423"/>
      <c r="K26" s="286"/>
    </row>
    <row r="27" spans="2:11" s="1" customFormat="1" ht="15" customHeight="1">
      <c r="B27" s="289"/>
      <c r="C27" s="288"/>
      <c r="D27" s="423" t="s">
        <v>4657</v>
      </c>
      <c r="E27" s="423"/>
      <c r="F27" s="423"/>
      <c r="G27" s="423"/>
      <c r="H27" s="423"/>
      <c r="I27" s="423"/>
      <c r="J27" s="423"/>
      <c r="K27" s="286"/>
    </row>
    <row r="28" spans="2:11" s="1" customFormat="1" ht="15" customHeight="1">
      <c r="B28" s="289"/>
      <c r="C28" s="290"/>
      <c r="D28" s="423" t="s">
        <v>4658</v>
      </c>
      <c r="E28" s="423"/>
      <c r="F28" s="423"/>
      <c r="G28" s="423"/>
      <c r="H28" s="423"/>
      <c r="I28" s="423"/>
      <c r="J28" s="423"/>
      <c r="K28" s="286"/>
    </row>
    <row r="29" spans="2:11" s="1" customFormat="1" ht="12.75" customHeight="1">
      <c r="B29" s="289"/>
      <c r="C29" s="290"/>
      <c r="D29" s="290"/>
      <c r="E29" s="290"/>
      <c r="F29" s="290"/>
      <c r="G29" s="290"/>
      <c r="H29" s="290"/>
      <c r="I29" s="290"/>
      <c r="J29" s="290"/>
      <c r="K29" s="286"/>
    </row>
    <row r="30" spans="2:11" s="1" customFormat="1" ht="15" customHeight="1">
      <c r="B30" s="289"/>
      <c r="C30" s="290"/>
      <c r="D30" s="423" t="s">
        <v>4659</v>
      </c>
      <c r="E30" s="423"/>
      <c r="F30" s="423"/>
      <c r="G30" s="423"/>
      <c r="H30" s="423"/>
      <c r="I30" s="423"/>
      <c r="J30" s="423"/>
      <c r="K30" s="286"/>
    </row>
    <row r="31" spans="2:11" s="1" customFormat="1" ht="15" customHeight="1">
      <c r="B31" s="289"/>
      <c r="C31" s="290"/>
      <c r="D31" s="423" t="s">
        <v>4660</v>
      </c>
      <c r="E31" s="423"/>
      <c r="F31" s="423"/>
      <c r="G31" s="423"/>
      <c r="H31" s="423"/>
      <c r="I31" s="423"/>
      <c r="J31" s="423"/>
      <c r="K31" s="286"/>
    </row>
    <row r="32" spans="2:11" s="1" customFormat="1" ht="12.75" customHeight="1">
      <c r="B32" s="289"/>
      <c r="C32" s="290"/>
      <c r="D32" s="290"/>
      <c r="E32" s="290"/>
      <c r="F32" s="290"/>
      <c r="G32" s="290"/>
      <c r="H32" s="290"/>
      <c r="I32" s="290"/>
      <c r="J32" s="290"/>
      <c r="K32" s="286"/>
    </row>
    <row r="33" spans="2:11" s="1" customFormat="1" ht="15" customHeight="1">
      <c r="B33" s="289"/>
      <c r="C33" s="290"/>
      <c r="D33" s="423" t="s">
        <v>4661</v>
      </c>
      <c r="E33" s="423"/>
      <c r="F33" s="423"/>
      <c r="G33" s="423"/>
      <c r="H33" s="423"/>
      <c r="I33" s="423"/>
      <c r="J33" s="423"/>
      <c r="K33" s="286"/>
    </row>
    <row r="34" spans="2:11" s="1" customFormat="1" ht="15" customHeight="1">
      <c r="B34" s="289"/>
      <c r="C34" s="290"/>
      <c r="D34" s="423" t="s">
        <v>4662</v>
      </c>
      <c r="E34" s="423"/>
      <c r="F34" s="423"/>
      <c r="G34" s="423"/>
      <c r="H34" s="423"/>
      <c r="I34" s="423"/>
      <c r="J34" s="423"/>
      <c r="K34" s="286"/>
    </row>
    <row r="35" spans="2:11" s="1" customFormat="1" ht="15" customHeight="1">
      <c r="B35" s="289"/>
      <c r="C35" s="290"/>
      <c r="D35" s="423" t="s">
        <v>4663</v>
      </c>
      <c r="E35" s="423"/>
      <c r="F35" s="423"/>
      <c r="G35" s="423"/>
      <c r="H35" s="423"/>
      <c r="I35" s="423"/>
      <c r="J35" s="423"/>
      <c r="K35" s="286"/>
    </row>
    <row r="36" spans="2:11" s="1" customFormat="1" ht="15" customHeight="1">
      <c r="B36" s="289"/>
      <c r="C36" s="290"/>
      <c r="D36" s="288"/>
      <c r="E36" s="291" t="s">
        <v>155</v>
      </c>
      <c r="F36" s="288"/>
      <c r="G36" s="423" t="s">
        <v>4664</v>
      </c>
      <c r="H36" s="423"/>
      <c r="I36" s="423"/>
      <c r="J36" s="423"/>
      <c r="K36" s="286"/>
    </row>
    <row r="37" spans="2:11" s="1" customFormat="1" ht="30.75" customHeight="1">
      <c r="B37" s="289"/>
      <c r="C37" s="290"/>
      <c r="D37" s="288"/>
      <c r="E37" s="291" t="s">
        <v>4665</v>
      </c>
      <c r="F37" s="288"/>
      <c r="G37" s="423" t="s">
        <v>4666</v>
      </c>
      <c r="H37" s="423"/>
      <c r="I37" s="423"/>
      <c r="J37" s="423"/>
      <c r="K37" s="286"/>
    </row>
    <row r="38" spans="2:11" s="1" customFormat="1" ht="15" customHeight="1">
      <c r="B38" s="289"/>
      <c r="C38" s="290"/>
      <c r="D38" s="288"/>
      <c r="E38" s="291" t="s">
        <v>53</v>
      </c>
      <c r="F38" s="288"/>
      <c r="G38" s="423" t="s">
        <v>4667</v>
      </c>
      <c r="H38" s="423"/>
      <c r="I38" s="423"/>
      <c r="J38" s="423"/>
      <c r="K38" s="286"/>
    </row>
    <row r="39" spans="2:11" s="1" customFormat="1" ht="15" customHeight="1">
      <c r="B39" s="289"/>
      <c r="C39" s="290"/>
      <c r="D39" s="288"/>
      <c r="E39" s="291" t="s">
        <v>54</v>
      </c>
      <c r="F39" s="288"/>
      <c r="G39" s="423" t="s">
        <v>4668</v>
      </c>
      <c r="H39" s="423"/>
      <c r="I39" s="423"/>
      <c r="J39" s="423"/>
      <c r="K39" s="286"/>
    </row>
    <row r="40" spans="2:11" s="1" customFormat="1" ht="15" customHeight="1">
      <c r="B40" s="289"/>
      <c r="C40" s="290"/>
      <c r="D40" s="288"/>
      <c r="E40" s="291" t="s">
        <v>156</v>
      </c>
      <c r="F40" s="288"/>
      <c r="G40" s="423" t="s">
        <v>4669</v>
      </c>
      <c r="H40" s="423"/>
      <c r="I40" s="423"/>
      <c r="J40" s="423"/>
      <c r="K40" s="286"/>
    </row>
    <row r="41" spans="2:11" s="1" customFormat="1" ht="15" customHeight="1">
      <c r="B41" s="289"/>
      <c r="C41" s="290"/>
      <c r="D41" s="288"/>
      <c r="E41" s="291" t="s">
        <v>157</v>
      </c>
      <c r="F41" s="288"/>
      <c r="G41" s="423" t="s">
        <v>4670</v>
      </c>
      <c r="H41" s="423"/>
      <c r="I41" s="423"/>
      <c r="J41" s="423"/>
      <c r="K41" s="286"/>
    </row>
    <row r="42" spans="2:11" s="1" customFormat="1" ht="15" customHeight="1">
      <c r="B42" s="289"/>
      <c r="C42" s="290"/>
      <c r="D42" s="288"/>
      <c r="E42" s="291" t="s">
        <v>4671</v>
      </c>
      <c r="F42" s="288"/>
      <c r="G42" s="423" t="s">
        <v>4672</v>
      </c>
      <c r="H42" s="423"/>
      <c r="I42" s="423"/>
      <c r="J42" s="423"/>
      <c r="K42" s="286"/>
    </row>
    <row r="43" spans="2:11" s="1" customFormat="1" ht="15" customHeight="1">
      <c r="B43" s="289"/>
      <c r="C43" s="290"/>
      <c r="D43" s="288"/>
      <c r="E43" s="291"/>
      <c r="F43" s="288"/>
      <c r="G43" s="423" t="s">
        <v>4673</v>
      </c>
      <c r="H43" s="423"/>
      <c r="I43" s="423"/>
      <c r="J43" s="423"/>
      <c r="K43" s="286"/>
    </row>
    <row r="44" spans="2:11" s="1" customFormat="1" ht="15" customHeight="1">
      <c r="B44" s="289"/>
      <c r="C44" s="290"/>
      <c r="D44" s="288"/>
      <c r="E44" s="291" t="s">
        <v>4674</v>
      </c>
      <c r="F44" s="288"/>
      <c r="G44" s="423" t="s">
        <v>4675</v>
      </c>
      <c r="H44" s="423"/>
      <c r="I44" s="423"/>
      <c r="J44" s="423"/>
      <c r="K44" s="286"/>
    </row>
    <row r="45" spans="2:11" s="1" customFormat="1" ht="15" customHeight="1">
      <c r="B45" s="289"/>
      <c r="C45" s="290"/>
      <c r="D45" s="288"/>
      <c r="E45" s="291" t="s">
        <v>159</v>
      </c>
      <c r="F45" s="288"/>
      <c r="G45" s="423" t="s">
        <v>4676</v>
      </c>
      <c r="H45" s="423"/>
      <c r="I45" s="423"/>
      <c r="J45" s="423"/>
      <c r="K45" s="286"/>
    </row>
    <row r="46" spans="2:11" s="1" customFormat="1" ht="12.75" customHeight="1">
      <c r="B46" s="289"/>
      <c r="C46" s="290"/>
      <c r="D46" s="288"/>
      <c r="E46" s="288"/>
      <c r="F46" s="288"/>
      <c r="G46" s="288"/>
      <c r="H46" s="288"/>
      <c r="I46" s="288"/>
      <c r="J46" s="288"/>
      <c r="K46" s="286"/>
    </row>
    <row r="47" spans="2:11" s="1" customFormat="1" ht="15" customHeight="1">
      <c r="B47" s="289"/>
      <c r="C47" s="290"/>
      <c r="D47" s="423" t="s">
        <v>4677</v>
      </c>
      <c r="E47" s="423"/>
      <c r="F47" s="423"/>
      <c r="G47" s="423"/>
      <c r="H47" s="423"/>
      <c r="I47" s="423"/>
      <c r="J47" s="423"/>
      <c r="K47" s="286"/>
    </row>
    <row r="48" spans="2:11" s="1" customFormat="1" ht="15" customHeight="1">
      <c r="B48" s="289"/>
      <c r="C48" s="290"/>
      <c r="D48" s="290"/>
      <c r="E48" s="423" t="s">
        <v>4678</v>
      </c>
      <c r="F48" s="423"/>
      <c r="G48" s="423"/>
      <c r="H48" s="423"/>
      <c r="I48" s="423"/>
      <c r="J48" s="423"/>
      <c r="K48" s="286"/>
    </row>
    <row r="49" spans="2:11" s="1" customFormat="1" ht="15" customHeight="1">
      <c r="B49" s="289"/>
      <c r="C49" s="290"/>
      <c r="D49" s="290"/>
      <c r="E49" s="423" t="s">
        <v>4679</v>
      </c>
      <c r="F49" s="423"/>
      <c r="G49" s="423"/>
      <c r="H49" s="423"/>
      <c r="I49" s="423"/>
      <c r="J49" s="423"/>
      <c r="K49" s="286"/>
    </row>
    <row r="50" spans="2:11" s="1" customFormat="1" ht="15" customHeight="1">
      <c r="B50" s="289"/>
      <c r="C50" s="290"/>
      <c r="D50" s="290"/>
      <c r="E50" s="423" t="s">
        <v>4680</v>
      </c>
      <c r="F50" s="423"/>
      <c r="G50" s="423"/>
      <c r="H50" s="423"/>
      <c r="I50" s="423"/>
      <c r="J50" s="423"/>
      <c r="K50" s="286"/>
    </row>
    <row r="51" spans="2:11" s="1" customFormat="1" ht="15" customHeight="1">
      <c r="B51" s="289"/>
      <c r="C51" s="290"/>
      <c r="D51" s="423" t="s">
        <v>4681</v>
      </c>
      <c r="E51" s="423"/>
      <c r="F51" s="423"/>
      <c r="G51" s="423"/>
      <c r="H51" s="423"/>
      <c r="I51" s="423"/>
      <c r="J51" s="423"/>
      <c r="K51" s="286"/>
    </row>
    <row r="52" spans="2:11" s="1" customFormat="1" ht="25.5" customHeight="1">
      <c r="B52" s="285"/>
      <c r="C52" s="424" t="s">
        <v>4682</v>
      </c>
      <c r="D52" s="424"/>
      <c r="E52" s="424"/>
      <c r="F52" s="424"/>
      <c r="G52" s="424"/>
      <c r="H52" s="424"/>
      <c r="I52" s="424"/>
      <c r="J52" s="424"/>
      <c r="K52" s="286"/>
    </row>
    <row r="53" spans="2:11" s="1" customFormat="1" ht="5.25" customHeight="1">
      <c r="B53" s="285"/>
      <c r="C53" s="287"/>
      <c r="D53" s="287"/>
      <c r="E53" s="287"/>
      <c r="F53" s="287"/>
      <c r="G53" s="287"/>
      <c r="H53" s="287"/>
      <c r="I53" s="287"/>
      <c r="J53" s="287"/>
      <c r="K53" s="286"/>
    </row>
    <row r="54" spans="2:11" s="1" customFormat="1" ht="15" customHeight="1">
      <c r="B54" s="285"/>
      <c r="C54" s="423" t="s">
        <v>4683</v>
      </c>
      <c r="D54" s="423"/>
      <c r="E54" s="423"/>
      <c r="F54" s="423"/>
      <c r="G54" s="423"/>
      <c r="H54" s="423"/>
      <c r="I54" s="423"/>
      <c r="J54" s="423"/>
      <c r="K54" s="286"/>
    </row>
    <row r="55" spans="2:11" s="1" customFormat="1" ht="15" customHeight="1">
      <c r="B55" s="285"/>
      <c r="C55" s="423" t="s">
        <v>4684</v>
      </c>
      <c r="D55" s="423"/>
      <c r="E55" s="423"/>
      <c r="F55" s="423"/>
      <c r="G55" s="423"/>
      <c r="H55" s="423"/>
      <c r="I55" s="423"/>
      <c r="J55" s="423"/>
      <c r="K55" s="286"/>
    </row>
    <row r="56" spans="2:11" s="1" customFormat="1" ht="12.75" customHeight="1">
      <c r="B56" s="285"/>
      <c r="C56" s="288"/>
      <c r="D56" s="288"/>
      <c r="E56" s="288"/>
      <c r="F56" s="288"/>
      <c r="G56" s="288"/>
      <c r="H56" s="288"/>
      <c r="I56" s="288"/>
      <c r="J56" s="288"/>
      <c r="K56" s="286"/>
    </row>
    <row r="57" spans="2:11" s="1" customFormat="1" ht="15" customHeight="1">
      <c r="B57" s="285"/>
      <c r="C57" s="423" t="s">
        <v>4685</v>
      </c>
      <c r="D57" s="423"/>
      <c r="E57" s="423"/>
      <c r="F57" s="423"/>
      <c r="G57" s="423"/>
      <c r="H57" s="423"/>
      <c r="I57" s="423"/>
      <c r="J57" s="423"/>
      <c r="K57" s="286"/>
    </row>
    <row r="58" spans="2:11" s="1" customFormat="1" ht="15" customHeight="1">
      <c r="B58" s="285"/>
      <c r="C58" s="290"/>
      <c r="D58" s="423" t="s">
        <v>4686</v>
      </c>
      <c r="E58" s="423"/>
      <c r="F58" s="423"/>
      <c r="G58" s="423"/>
      <c r="H58" s="423"/>
      <c r="I58" s="423"/>
      <c r="J58" s="423"/>
      <c r="K58" s="286"/>
    </row>
    <row r="59" spans="2:11" s="1" customFormat="1" ht="15" customHeight="1">
      <c r="B59" s="285"/>
      <c r="C59" s="290"/>
      <c r="D59" s="423" t="s">
        <v>4687</v>
      </c>
      <c r="E59" s="423"/>
      <c r="F59" s="423"/>
      <c r="G59" s="423"/>
      <c r="H59" s="423"/>
      <c r="I59" s="423"/>
      <c r="J59" s="423"/>
      <c r="K59" s="286"/>
    </row>
    <row r="60" spans="2:11" s="1" customFormat="1" ht="15" customHeight="1">
      <c r="B60" s="285"/>
      <c r="C60" s="290"/>
      <c r="D60" s="423" t="s">
        <v>4688</v>
      </c>
      <c r="E60" s="423"/>
      <c r="F60" s="423"/>
      <c r="G60" s="423"/>
      <c r="H60" s="423"/>
      <c r="I60" s="423"/>
      <c r="J60" s="423"/>
      <c r="K60" s="286"/>
    </row>
    <row r="61" spans="2:11" s="1" customFormat="1" ht="15" customHeight="1">
      <c r="B61" s="285"/>
      <c r="C61" s="290"/>
      <c r="D61" s="423" t="s">
        <v>4689</v>
      </c>
      <c r="E61" s="423"/>
      <c r="F61" s="423"/>
      <c r="G61" s="423"/>
      <c r="H61" s="423"/>
      <c r="I61" s="423"/>
      <c r="J61" s="423"/>
      <c r="K61" s="286"/>
    </row>
    <row r="62" spans="2:11" s="1" customFormat="1" ht="15" customHeight="1">
      <c r="B62" s="285"/>
      <c r="C62" s="290"/>
      <c r="D62" s="425" t="s">
        <v>4690</v>
      </c>
      <c r="E62" s="425"/>
      <c r="F62" s="425"/>
      <c r="G62" s="425"/>
      <c r="H62" s="425"/>
      <c r="I62" s="425"/>
      <c r="J62" s="425"/>
      <c r="K62" s="286"/>
    </row>
    <row r="63" spans="2:11" s="1" customFormat="1" ht="15" customHeight="1">
      <c r="B63" s="285"/>
      <c r="C63" s="290"/>
      <c r="D63" s="423" t="s">
        <v>4691</v>
      </c>
      <c r="E63" s="423"/>
      <c r="F63" s="423"/>
      <c r="G63" s="423"/>
      <c r="H63" s="423"/>
      <c r="I63" s="423"/>
      <c r="J63" s="423"/>
      <c r="K63" s="286"/>
    </row>
    <row r="64" spans="2:11" s="1" customFormat="1" ht="12.75" customHeight="1">
      <c r="B64" s="285"/>
      <c r="C64" s="290"/>
      <c r="D64" s="290"/>
      <c r="E64" s="293"/>
      <c r="F64" s="290"/>
      <c r="G64" s="290"/>
      <c r="H64" s="290"/>
      <c r="I64" s="290"/>
      <c r="J64" s="290"/>
      <c r="K64" s="286"/>
    </row>
    <row r="65" spans="2:11" s="1" customFormat="1" ht="15" customHeight="1">
      <c r="B65" s="285"/>
      <c r="C65" s="290"/>
      <c r="D65" s="423" t="s">
        <v>4692</v>
      </c>
      <c r="E65" s="423"/>
      <c r="F65" s="423"/>
      <c r="G65" s="423"/>
      <c r="H65" s="423"/>
      <c r="I65" s="423"/>
      <c r="J65" s="423"/>
      <c r="K65" s="286"/>
    </row>
    <row r="66" spans="2:11" s="1" customFormat="1" ht="15" customHeight="1">
      <c r="B66" s="285"/>
      <c r="C66" s="290"/>
      <c r="D66" s="425" t="s">
        <v>4693</v>
      </c>
      <c r="E66" s="425"/>
      <c r="F66" s="425"/>
      <c r="G66" s="425"/>
      <c r="H66" s="425"/>
      <c r="I66" s="425"/>
      <c r="J66" s="425"/>
      <c r="K66" s="286"/>
    </row>
    <row r="67" spans="2:11" s="1" customFormat="1" ht="15" customHeight="1">
      <c r="B67" s="285"/>
      <c r="C67" s="290"/>
      <c r="D67" s="423" t="s">
        <v>4694</v>
      </c>
      <c r="E67" s="423"/>
      <c r="F67" s="423"/>
      <c r="G67" s="423"/>
      <c r="H67" s="423"/>
      <c r="I67" s="423"/>
      <c r="J67" s="423"/>
      <c r="K67" s="286"/>
    </row>
    <row r="68" spans="2:11" s="1" customFormat="1" ht="15" customHeight="1">
      <c r="B68" s="285"/>
      <c r="C68" s="290"/>
      <c r="D68" s="423" t="s">
        <v>4695</v>
      </c>
      <c r="E68" s="423"/>
      <c r="F68" s="423"/>
      <c r="G68" s="423"/>
      <c r="H68" s="423"/>
      <c r="I68" s="423"/>
      <c r="J68" s="423"/>
      <c r="K68" s="286"/>
    </row>
    <row r="69" spans="2:11" s="1" customFormat="1" ht="15" customHeight="1">
      <c r="B69" s="285"/>
      <c r="C69" s="290"/>
      <c r="D69" s="423" t="s">
        <v>4696</v>
      </c>
      <c r="E69" s="423"/>
      <c r="F69" s="423"/>
      <c r="G69" s="423"/>
      <c r="H69" s="423"/>
      <c r="I69" s="423"/>
      <c r="J69" s="423"/>
      <c r="K69" s="286"/>
    </row>
    <row r="70" spans="2:11" s="1" customFormat="1" ht="15" customHeight="1">
      <c r="B70" s="285"/>
      <c r="C70" s="290"/>
      <c r="D70" s="423" t="s">
        <v>4697</v>
      </c>
      <c r="E70" s="423"/>
      <c r="F70" s="423"/>
      <c r="G70" s="423"/>
      <c r="H70" s="423"/>
      <c r="I70" s="423"/>
      <c r="J70" s="423"/>
      <c r="K70" s="286"/>
    </row>
    <row r="71" spans="2:11" s="1" customFormat="1" ht="12.75" customHeight="1">
      <c r="B71" s="294"/>
      <c r="C71" s="295"/>
      <c r="D71" s="295"/>
      <c r="E71" s="295"/>
      <c r="F71" s="295"/>
      <c r="G71" s="295"/>
      <c r="H71" s="295"/>
      <c r="I71" s="295"/>
      <c r="J71" s="295"/>
      <c r="K71" s="296"/>
    </row>
    <row r="72" spans="2:11" s="1" customFormat="1" ht="18.75" customHeight="1">
      <c r="B72" s="297"/>
      <c r="C72" s="297"/>
      <c r="D72" s="297"/>
      <c r="E72" s="297"/>
      <c r="F72" s="297"/>
      <c r="G72" s="297"/>
      <c r="H72" s="297"/>
      <c r="I72" s="297"/>
      <c r="J72" s="297"/>
      <c r="K72" s="298"/>
    </row>
    <row r="73" spans="2:11" s="1" customFormat="1" ht="18.75" customHeight="1">
      <c r="B73" s="298"/>
      <c r="C73" s="298"/>
      <c r="D73" s="298"/>
      <c r="E73" s="298"/>
      <c r="F73" s="298"/>
      <c r="G73" s="298"/>
      <c r="H73" s="298"/>
      <c r="I73" s="298"/>
      <c r="J73" s="298"/>
      <c r="K73" s="298"/>
    </row>
    <row r="74" spans="2:11" s="1" customFormat="1" ht="7.5" customHeight="1">
      <c r="B74" s="299"/>
      <c r="C74" s="300"/>
      <c r="D74" s="300"/>
      <c r="E74" s="300"/>
      <c r="F74" s="300"/>
      <c r="G74" s="300"/>
      <c r="H74" s="300"/>
      <c r="I74" s="300"/>
      <c r="J74" s="300"/>
      <c r="K74" s="301"/>
    </row>
    <row r="75" spans="2:11" s="1" customFormat="1" ht="45" customHeight="1">
      <c r="B75" s="302"/>
      <c r="C75" s="418" t="s">
        <v>4698</v>
      </c>
      <c r="D75" s="418"/>
      <c r="E75" s="418"/>
      <c r="F75" s="418"/>
      <c r="G75" s="418"/>
      <c r="H75" s="418"/>
      <c r="I75" s="418"/>
      <c r="J75" s="418"/>
      <c r="K75" s="303"/>
    </row>
    <row r="76" spans="2:11" s="1" customFormat="1" ht="17.25" customHeight="1">
      <c r="B76" s="302"/>
      <c r="C76" s="304" t="s">
        <v>4699</v>
      </c>
      <c r="D76" s="304"/>
      <c r="E76" s="304"/>
      <c r="F76" s="304" t="s">
        <v>4700</v>
      </c>
      <c r="G76" s="305"/>
      <c r="H76" s="304" t="s">
        <v>54</v>
      </c>
      <c r="I76" s="304" t="s">
        <v>57</v>
      </c>
      <c r="J76" s="304" t="s">
        <v>4701</v>
      </c>
      <c r="K76" s="303"/>
    </row>
    <row r="77" spans="2:11" s="1" customFormat="1" ht="17.25" customHeight="1">
      <c r="B77" s="302"/>
      <c r="C77" s="306" t="s">
        <v>4702</v>
      </c>
      <c r="D77" s="306"/>
      <c r="E77" s="306"/>
      <c r="F77" s="307" t="s">
        <v>4703</v>
      </c>
      <c r="G77" s="308"/>
      <c r="H77" s="306"/>
      <c r="I77" s="306"/>
      <c r="J77" s="306" t="s">
        <v>4704</v>
      </c>
      <c r="K77" s="303"/>
    </row>
    <row r="78" spans="2:11" s="1" customFormat="1" ht="5.25" customHeight="1">
      <c r="B78" s="302"/>
      <c r="C78" s="309"/>
      <c r="D78" s="309"/>
      <c r="E78" s="309"/>
      <c r="F78" s="309"/>
      <c r="G78" s="310"/>
      <c r="H78" s="309"/>
      <c r="I78" s="309"/>
      <c r="J78" s="309"/>
      <c r="K78" s="303"/>
    </row>
    <row r="79" spans="2:11" s="1" customFormat="1" ht="15" customHeight="1">
      <c r="B79" s="302"/>
      <c r="C79" s="291" t="s">
        <v>53</v>
      </c>
      <c r="D79" s="311"/>
      <c r="E79" s="311"/>
      <c r="F79" s="312" t="s">
        <v>4212</v>
      </c>
      <c r="G79" s="313"/>
      <c r="H79" s="291" t="s">
        <v>4705</v>
      </c>
      <c r="I79" s="291" t="s">
        <v>4706</v>
      </c>
      <c r="J79" s="291">
        <v>20</v>
      </c>
      <c r="K79" s="303"/>
    </row>
    <row r="80" spans="2:11" s="1" customFormat="1" ht="15" customHeight="1">
      <c r="B80" s="302"/>
      <c r="C80" s="291" t="s">
        <v>4707</v>
      </c>
      <c r="D80" s="291"/>
      <c r="E80" s="291"/>
      <c r="F80" s="312" t="s">
        <v>4212</v>
      </c>
      <c r="G80" s="313"/>
      <c r="H80" s="291" t="s">
        <v>4708</v>
      </c>
      <c r="I80" s="291" t="s">
        <v>4706</v>
      </c>
      <c r="J80" s="291">
        <v>120</v>
      </c>
      <c r="K80" s="303"/>
    </row>
    <row r="81" spans="2:11" s="1" customFormat="1" ht="15" customHeight="1">
      <c r="B81" s="314"/>
      <c r="C81" s="291" t="s">
        <v>4709</v>
      </c>
      <c r="D81" s="291"/>
      <c r="E81" s="291"/>
      <c r="F81" s="312" t="s">
        <v>4710</v>
      </c>
      <c r="G81" s="313"/>
      <c r="H81" s="291" t="s">
        <v>4711</v>
      </c>
      <c r="I81" s="291" t="s">
        <v>4706</v>
      </c>
      <c r="J81" s="291">
        <v>50</v>
      </c>
      <c r="K81" s="303"/>
    </row>
    <row r="82" spans="2:11" s="1" customFormat="1" ht="15" customHeight="1">
      <c r="B82" s="314"/>
      <c r="C82" s="291" t="s">
        <v>4712</v>
      </c>
      <c r="D82" s="291"/>
      <c r="E82" s="291"/>
      <c r="F82" s="312" t="s">
        <v>4212</v>
      </c>
      <c r="G82" s="313"/>
      <c r="H82" s="291" t="s">
        <v>4713</v>
      </c>
      <c r="I82" s="291" t="s">
        <v>4714</v>
      </c>
      <c r="J82" s="291"/>
      <c r="K82" s="303"/>
    </row>
    <row r="83" spans="2:11" s="1" customFormat="1" ht="15" customHeight="1">
      <c r="B83" s="314"/>
      <c r="C83" s="315" t="s">
        <v>4715</v>
      </c>
      <c r="D83" s="315"/>
      <c r="E83" s="315"/>
      <c r="F83" s="316" t="s">
        <v>4710</v>
      </c>
      <c r="G83" s="315"/>
      <c r="H83" s="315" t="s">
        <v>4716</v>
      </c>
      <c r="I83" s="315" t="s">
        <v>4706</v>
      </c>
      <c r="J83" s="315">
        <v>15</v>
      </c>
      <c r="K83" s="303"/>
    </row>
    <row r="84" spans="2:11" s="1" customFormat="1" ht="15" customHeight="1">
      <c r="B84" s="314"/>
      <c r="C84" s="315" t="s">
        <v>4717</v>
      </c>
      <c r="D84" s="315"/>
      <c r="E84" s="315"/>
      <c r="F84" s="316" t="s">
        <v>4710</v>
      </c>
      <c r="G84" s="315"/>
      <c r="H84" s="315" t="s">
        <v>4718</v>
      </c>
      <c r="I84" s="315" t="s">
        <v>4706</v>
      </c>
      <c r="J84" s="315">
        <v>15</v>
      </c>
      <c r="K84" s="303"/>
    </row>
    <row r="85" spans="2:11" s="1" customFormat="1" ht="15" customHeight="1">
      <c r="B85" s="314"/>
      <c r="C85" s="315" t="s">
        <v>4719</v>
      </c>
      <c r="D85" s="315"/>
      <c r="E85" s="315"/>
      <c r="F85" s="316" t="s">
        <v>4710</v>
      </c>
      <c r="G85" s="315"/>
      <c r="H85" s="315" t="s">
        <v>4720</v>
      </c>
      <c r="I85" s="315" t="s">
        <v>4706</v>
      </c>
      <c r="J85" s="315">
        <v>20</v>
      </c>
      <c r="K85" s="303"/>
    </row>
    <row r="86" spans="2:11" s="1" customFormat="1" ht="15" customHeight="1">
      <c r="B86" s="314"/>
      <c r="C86" s="315" t="s">
        <v>4721</v>
      </c>
      <c r="D86" s="315"/>
      <c r="E86" s="315"/>
      <c r="F86" s="316" t="s">
        <v>4710</v>
      </c>
      <c r="G86" s="315"/>
      <c r="H86" s="315" t="s">
        <v>4722</v>
      </c>
      <c r="I86" s="315" t="s">
        <v>4706</v>
      </c>
      <c r="J86" s="315">
        <v>20</v>
      </c>
      <c r="K86" s="303"/>
    </row>
    <row r="87" spans="2:11" s="1" customFormat="1" ht="15" customHeight="1">
      <c r="B87" s="314"/>
      <c r="C87" s="291" t="s">
        <v>4723</v>
      </c>
      <c r="D87" s="291"/>
      <c r="E87" s="291"/>
      <c r="F87" s="312" t="s">
        <v>4710</v>
      </c>
      <c r="G87" s="313"/>
      <c r="H87" s="291" t="s">
        <v>4724</v>
      </c>
      <c r="I87" s="291" t="s">
        <v>4706</v>
      </c>
      <c r="J87" s="291">
        <v>50</v>
      </c>
      <c r="K87" s="303"/>
    </row>
    <row r="88" spans="2:11" s="1" customFormat="1" ht="15" customHeight="1">
      <c r="B88" s="314"/>
      <c r="C88" s="291" t="s">
        <v>4725</v>
      </c>
      <c r="D88" s="291"/>
      <c r="E88" s="291"/>
      <c r="F88" s="312" t="s">
        <v>4710</v>
      </c>
      <c r="G88" s="313"/>
      <c r="H88" s="291" t="s">
        <v>4726</v>
      </c>
      <c r="I88" s="291" t="s">
        <v>4706</v>
      </c>
      <c r="J88" s="291">
        <v>20</v>
      </c>
      <c r="K88" s="303"/>
    </row>
    <row r="89" spans="2:11" s="1" customFormat="1" ht="15" customHeight="1">
      <c r="B89" s="314"/>
      <c r="C89" s="291" t="s">
        <v>4727</v>
      </c>
      <c r="D89" s="291"/>
      <c r="E89" s="291"/>
      <c r="F89" s="312" t="s">
        <v>4710</v>
      </c>
      <c r="G89" s="313"/>
      <c r="H89" s="291" t="s">
        <v>4728</v>
      </c>
      <c r="I89" s="291" t="s">
        <v>4706</v>
      </c>
      <c r="J89" s="291">
        <v>20</v>
      </c>
      <c r="K89" s="303"/>
    </row>
    <row r="90" spans="2:11" s="1" customFormat="1" ht="15" customHeight="1">
      <c r="B90" s="314"/>
      <c r="C90" s="291" t="s">
        <v>4729</v>
      </c>
      <c r="D90" s="291"/>
      <c r="E90" s="291"/>
      <c r="F90" s="312" t="s">
        <v>4710</v>
      </c>
      <c r="G90" s="313"/>
      <c r="H90" s="291" t="s">
        <v>4730</v>
      </c>
      <c r="I90" s="291" t="s">
        <v>4706</v>
      </c>
      <c r="J90" s="291">
        <v>50</v>
      </c>
      <c r="K90" s="303"/>
    </row>
    <row r="91" spans="2:11" s="1" customFormat="1" ht="15" customHeight="1">
      <c r="B91" s="314"/>
      <c r="C91" s="291" t="s">
        <v>4731</v>
      </c>
      <c r="D91" s="291"/>
      <c r="E91" s="291"/>
      <c r="F91" s="312" t="s">
        <v>4710</v>
      </c>
      <c r="G91" s="313"/>
      <c r="H91" s="291" t="s">
        <v>4731</v>
      </c>
      <c r="I91" s="291" t="s">
        <v>4706</v>
      </c>
      <c r="J91" s="291">
        <v>50</v>
      </c>
      <c r="K91" s="303"/>
    </row>
    <row r="92" spans="2:11" s="1" customFormat="1" ht="15" customHeight="1">
      <c r="B92" s="314"/>
      <c r="C92" s="291" t="s">
        <v>4732</v>
      </c>
      <c r="D92" s="291"/>
      <c r="E92" s="291"/>
      <c r="F92" s="312" t="s">
        <v>4710</v>
      </c>
      <c r="G92" s="313"/>
      <c r="H92" s="291" t="s">
        <v>4733</v>
      </c>
      <c r="I92" s="291" t="s">
        <v>4706</v>
      </c>
      <c r="J92" s="291">
        <v>255</v>
      </c>
      <c r="K92" s="303"/>
    </row>
    <row r="93" spans="2:11" s="1" customFormat="1" ht="15" customHeight="1">
      <c r="B93" s="314"/>
      <c r="C93" s="291" t="s">
        <v>4734</v>
      </c>
      <c r="D93" s="291"/>
      <c r="E93" s="291"/>
      <c r="F93" s="312" t="s">
        <v>4212</v>
      </c>
      <c r="G93" s="313"/>
      <c r="H93" s="291" t="s">
        <v>4735</v>
      </c>
      <c r="I93" s="291" t="s">
        <v>4736</v>
      </c>
      <c r="J93" s="291"/>
      <c r="K93" s="303"/>
    </row>
    <row r="94" spans="2:11" s="1" customFormat="1" ht="15" customHeight="1">
      <c r="B94" s="314"/>
      <c r="C94" s="291" t="s">
        <v>4737</v>
      </c>
      <c r="D94" s="291"/>
      <c r="E94" s="291"/>
      <c r="F94" s="312" t="s">
        <v>4212</v>
      </c>
      <c r="G94" s="313"/>
      <c r="H94" s="291" t="s">
        <v>4738</v>
      </c>
      <c r="I94" s="291" t="s">
        <v>4739</v>
      </c>
      <c r="J94" s="291"/>
      <c r="K94" s="303"/>
    </row>
    <row r="95" spans="2:11" s="1" customFormat="1" ht="15" customHeight="1">
      <c r="B95" s="314"/>
      <c r="C95" s="291" t="s">
        <v>4740</v>
      </c>
      <c r="D95" s="291"/>
      <c r="E95" s="291"/>
      <c r="F95" s="312" t="s">
        <v>4212</v>
      </c>
      <c r="G95" s="313"/>
      <c r="H95" s="291" t="s">
        <v>4740</v>
      </c>
      <c r="I95" s="291" t="s">
        <v>4739</v>
      </c>
      <c r="J95" s="291"/>
      <c r="K95" s="303"/>
    </row>
    <row r="96" spans="2:11" s="1" customFormat="1" ht="15" customHeight="1">
      <c r="B96" s="314"/>
      <c r="C96" s="291" t="s">
        <v>38</v>
      </c>
      <c r="D96" s="291"/>
      <c r="E96" s="291"/>
      <c r="F96" s="312" t="s">
        <v>4212</v>
      </c>
      <c r="G96" s="313"/>
      <c r="H96" s="291" t="s">
        <v>4741</v>
      </c>
      <c r="I96" s="291" t="s">
        <v>4739</v>
      </c>
      <c r="J96" s="291"/>
      <c r="K96" s="303"/>
    </row>
    <row r="97" spans="2:11" s="1" customFormat="1" ht="15" customHeight="1">
      <c r="B97" s="314"/>
      <c r="C97" s="291" t="s">
        <v>48</v>
      </c>
      <c r="D97" s="291"/>
      <c r="E97" s="291"/>
      <c r="F97" s="312" t="s">
        <v>4212</v>
      </c>
      <c r="G97" s="313"/>
      <c r="H97" s="291" t="s">
        <v>4742</v>
      </c>
      <c r="I97" s="291" t="s">
        <v>4739</v>
      </c>
      <c r="J97" s="291"/>
      <c r="K97" s="303"/>
    </row>
    <row r="98" spans="2:11" s="1" customFormat="1" ht="15" customHeight="1">
      <c r="B98" s="317"/>
      <c r="C98" s="318"/>
      <c r="D98" s="318"/>
      <c r="E98" s="318"/>
      <c r="F98" s="318"/>
      <c r="G98" s="318"/>
      <c r="H98" s="318"/>
      <c r="I98" s="318"/>
      <c r="J98" s="318"/>
      <c r="K98" s="319"/>
    </row>
    <row r="99" spans="2:11" s="1" customFormat="1" ht="18.75" customHeight="1">
      <c r="B99" s="320"/>
      <c r="C99" s="321"/>
      <c r="D99" s="321"/>
      <c r="E99" s="321"/>
      <c r="F99" s="321"/>
      <c r="G99" s="321"/>
      <c r="H99" s="321"/>
      <c r="I99" s="321"/>
      <c r="J99" s="321"/>
      <c r="K99" s="320"/>
    </row>
    <row r="100" spans="2:11" s="1" customFormat="1" ht="18.75" customHeight="1">
      <c r="B100" s="298"/>
      <c r="C100" s="298"/>
      <c r="D100" s="298"/>
      <c r="E100" s="298"/>
      <c r="F100" s="298"/>
      <c r="G100" s="298"/>
      <c r="H100" s="298"/>
      <c r="I100" s="298"/>
      <c r="J100" s="298"/>
      <c r="K100" s="298"/>
    </row>
    <row r="101" spans="2:11" s="1" customFormat="1" ht="7.5" customHeight="1">
      <c r="B101" s="299"/>
      <c r="C101" s="300"/>
      <c r="D101" s="300"/>
      <c r="E101" s="300"/>
      <c r="F101" s="300"/>
      <c r="G101" s="300"/>
      <c r="H101" s="300"/>
      <c r="I101" s="300"/>
      <c r="J101" s="300"/>
      <c r="K101" s="301"/>
    </row>
    <row r="102" spans="2:11" s="1" customFormat="1" ht="45" customHeight="1">
      <c r="B102" s="302"/>
      <c r="C102" s="418" t="s">
        <v>4743</v>
      </c>
      <c r="D102" s="418"/>
      <c r="E102" s="418"/>
      <c r="F102" s="418"/>
      <c r="G102" s="418"/>
      <c r="H102" s="418"/>
      <c r="I102" s="418"/>
      <c r="J102" s="418"/>
      <c r="K102" s="303"/>
    </row>
    <row r="103" spans="2:11" s="1" customFormat="1" ht="17.25" customHeight="1">
      <c r="B103" s="302"/>
      <c r="C103" s="304" t="s">
        <v>4699</v>
      </c>
      <c r="D103" s="304"/>
      <c r="E103" s="304"/>
      <c r="F103" s="304" t="s">
        <v>4700</v>
      </c>
      <c r="G103" s="305"/>
      <c r="H103" s="304" t="s">
        <v>54</v>
      </c>
      <c r="I103" s="304" t="s">
        <v>57</v>
      </c>
      <c r="J103" s="304" t="s">
        <v>4701</v>
      </c>
      <c r="K103" s="303"/>
    </row>
    <row r="104" spans="2:11" s="1" customFormat="1" ht="17.25" customHeight="1">
      <c r="B104" s="302"/>
      <c r="C104" s="306" t="s">
        <v>4702</v>
      </c>
      <c r="D104" s="306"/>
      <c r="E104" s="306"/>
      <c r="F104" s="307" t="s">
        <v>4703</v>
      </c>
      <c r="G104" s="308"/>
      <c r="H104" s="306"/>
      <c r="I104" s="306"/>
      <c r="J104" s="306" t="s">
        <v>4704</v>
      </c>
      <c r="K104" s="303"/>
    </row>
    <row r="105" spans="2:11" s="1" customFormat="1" ht="5.25" customHeight="1">
      <c r="B105" s="302"/>
      <c r="C105" s="304"/>
      <c r="D105" s="304"/>
      <c r="E105" s="304"/>
      <c r="F105" s="304"/>
      <c r="G105" s="322"/>
      <c r="H105" s="304"/>
      <c r="I105" s="304"/>
      <c r="J105" s="304"/>
      <c r="K105" s="303"/>
    </row>
    <row r="106" spans="2:11" s="1" customFormat="1" ht="15" customHeight="1">
      <c r="B106" s="302"/>
      <c r="C106" s="291" t="s">
        <v>53</v>
      </c>
      <c r="D106" s="311"/>
      <c r="E106" s="311"/>
      <c r="F106" s="312" t="s">
        <v>4212</v>
      </c>
      <c r="G106" s="291"/>
      <c r="H106" s="291" t="s">
        <v>4744</v>
      </c>
      <c r="I106" s="291" t="s">
        <v>4706</v>
      </c>
      <c r="J106" s="291">
        <v>20</v>
      </c>
      <c r="K106" s="303"/>
    </row>
    <row r="107" spans="2:11" s="1" customFormat="1" ht="15" customHeight="1">
      <c r="B107" s="302"/>
      <c r="C107" s="291" t="s">
        <v>4707</v>
      </c>
      <c r="D107" s="291"/>
      <c r="E107" s="291"/>
      <c r="F107" s="312" t="s">
        <v>4212</v>
      </c>
      <c r="G107" s="291"/>
      <c r="H107" s="291" t="s">
        <v>4744</v>
      </c>
      <c r="I107" s="291" t="s">
        <v>4706</v>
      </c>
      <c r="J107" s="291">
        <v>120</v>
      </c>
      <c r="K107" s="303"/>
    </row>
    <row r="108" spans="2:11" s="1" customFormat="1" ht="15" customHeight="1">
      <c r="B108" s="314"/>
      <c r="C108" s="291" t="s">
        <v>4709</v>
      </c>
      <c r="D108" s="291"/>
      <c r="E108" s="291"/>
      <c r="F108" s="312" t="s">
        <v>4710</v>
      </c>
      <c r="G108" s="291"/>
      <c r="H108" s="291" t="s">
        <v>4744</v>
      </c>
      <c r="I108" s="291" t="s">
        <v>4706</v>
      </c>
      <c r="J108" s="291">
        <v>50</v>
      </c>
      <c r="K108" s="303"/>
    </row>
    <row r="109" spans="2:11" s="1" customFormat="1" ht="15" customHeight="1">
      <c r="B109" s="314"/>
      <c r="C109" s="291" t="s">
        <v>4712</v>
      </c>
      <c r="D109" s="291"/>
      <c r="E109" s="291"/>
      <c r="F109" s="312" t="s">
        <v>4212</v>
      </c>
      <c r="G109" s="291"/>
      <c r="H109" s="291" t="s">
        <v>4744</v>
      </c>
      <c r="I109" s="291" t="s">
        <v>4714</v>
      </c>
      <c r="J109" s="291"/>
      <c r="K109" s="303"/>
    </row>
    <row r="110" spans="2:11" s="1" customFormat="1" ht="15" customHeight="1">
      <c r="B110" s="314"/>
      <c r="C110" s="291" t="s">
        <v>4723</v>
      </c>
      <c r="D110" s="291"/>
      <c r="E110" s="291"/>
      <c r="F110" s="312" t="s">
        <v>4710</v>
      </c>
      <c r="G110" s="291"/>
      <c r="H110" s="291" t="s">
        <v>4744</v>
      </c>
      <c r="I110" s="291" t="s">
        <v>4706</v>
      </c>
      <c r="J110" s="291">
        <v>50</v>
      </c>
      <c r="K110" s="303"/>
    </row>
    <row r="111" spans="2:11" s="1" customFormat="1" ht="15" customHeight="1">
      <c r="B111" s="314"/>
      <c r="C111" s="291" t="s">
        <v>4731</v>
      </c>
      <c r="D111" s="291"/>
      <c r="E111" s="291"/>
      <c r="F111" s="312" t="s">
        <v>4710</v>
      </c>
      <c r="G111" s="291"/>
      <c r="H111" s="291" t="s">
        <v>4744</v>
      </c>
      <c r="I111" s="291" t="s">
        <v>4706</v>
      </c>
      <c r="J111" s="291">
        <v>50</v>
      </c>
      <c r="K111" s="303"/>
    </row>
    <row r="112" spans="2:11" s="1" customFormat="1" ht="15" customHeight="1">
      <c r="B112" s="314"/>
      <c r="C112" s="291" t="s">
        <v>4729</v>
      </c>
      <c r="D112" s="291"/>
      <c r="E112" s="291"/>
      <c r="F112" s="312" t="s">
        <v>4710</v>
      </c>
      <c r="G112" s="291"/>
      <c r="H112" s="291" t="s">
        <v>4744</v>
      </c>
      <c r="I112" s="291" t="s">
        <v>4706</v>
      </c>
      <c r="J112" s="291">
        <v>50</v>
      </c>
      <c r="K112" s="303"/>
    </row>
    <row r="113" spans="2:11" s="1" customFormat="1" ht="15" customHeight="1">
      <c r="B113" s="314"/>
      <c r="C113" s="291" t="s">
        <v>53</v>
      </c>
      <c r="D113" s="291"/>
      <c r="E113" s="291"/>
      <c r="F113" s="312" t="s">
        <v>4212</v>
      </c>
      <c r="G113" s="291"/>
      <c r="H113" s="291" t="s">
        <v>4745</v>
      </c>
      <c r="I113" s="291" t="s">
        <v>4706</v>
      </c>
      <c r="J113" s="291">
        <v>20</v>
      </c>
      <c r="K113" s="303"/>
    </row>
    <row r="114" spans="2:11" s="1" customFormat="1" ht="15" customHeight="1">
      <c r="B114" s="314"/>
      <c r="C114" s="291" t="s">
        <v>4746</v>
      </c>
      <c r="D114" s="291"/>
      <c r="E114" s="291"/>
      <c r="F114" s="312" t="s">
        <v>4212</v>
      </c>
      <c r="G114" s="291"/>
      <c r="H114" s="291" t="s">
        <v>4747</v>
      </c>
      <c r="I114" s="291" t="s">
        <v>4706</v>
      </c>
      <c r="J114" s="291">
        <v>120</v>
      </c>
      <c r="K114" s="303"/>
    </row>
    <row r="115" spans="2:11" s="1" customFormat="1" ht="15" customHeight="1">
      <c r="B115" s="314"/>
      <c r="C115" s="291" t="s">
        <v>38</v>
      </c>
      <c r="D115" s="291"/>
      <c r="E115" s="291"/>
      <c r="F115" s="312" t="s">
        <v>4212</v>
      </c>
      <c r="G115" s="291"/>
      <c r="H115" s="291" t="s">
        <v>4748</v>
      </c>
      <c r="I115" s="291" t="s">
        <v>4739</v>
      </c>
      <c r="J115" s="291"/>
      <c r="K115" s="303"/>
    </row>
    <row r="116" spans="2:11" s="1" customFormat="1" ht="15" customHeight="1">
      <c r="B116" s="314"/>
      <c r="C116" s="291" t="s">
        <v>48</v>
      </c>
      <c r="D116" s="291"/>
      <c r="E116" s="291"/>
      <c r="F116" s="312" t="s">
        <v>4212</v>
      </c>
      <c r="G116" s="291"/>
      <c r="H116" s="291" t="s">
        <v>4749</v>
      </c>
      <c r="I116" s="291" t="s">
        <v>4739</v>
      </c>
      <c r="J116" s="291"/>
      <c r="K116" s="303"/>
    </row>
    <row r="117" spans="2:11" s="1" customFormat="1" ht="15" customHeight="1">
      <c r="B117" s="314"/>
      <c r="C117" s="291" t="s">
        <v>57</v>
      </c>
      <c r="D117" s="291"/>
      <c r="E117" s="291"/>
      <c r="F117" s="312" t="s">
        <v>4212</v>
      </c>
      <c r="G117" s="291"/>
      <c r="H117" s="291" t="s">
        <v>4750</v>
      </c>
      <c r="I117" s="291" t="s">
        <v>4751</v>
      </c>
      <c r="J117" s="291"/>
      <c r="K117" s="303"/>
    </row>
    <row r="118" spans="2:11" s="1" customFormat="1" ht="15" customHeight="1">
      <c r="B118" s="317"/>
      <c r="C118" s="323"/>
      <c r="D118" s="323"/>
      <c r="E118" s="323"/>
      <c r="F118" s="323"/>
      <c r="G118" s="323"/>
      <c r="H118" s="323"/>
      <c r="I118" s="323"/>
      <c r="J118" s="323"/>
      <c r="K118" s="319"/>
    </row>
    <row r="119" spans="2:11" s="1" customFormat="1" ht="18.75" customHeight="1">
      <c r="B119" s="324"/>
      <c r="C119" s="325"/>
      <c r="D119" s="325"/>
      <c r="E119" s="325"/>
      <c r="F119" s="326"/>
      <c r="G119" s="325"/>
      <c r="H119" s="325"/>
      <c r="I119" s="325"/>
      <c r="J119" s="325"/>
      <c r="K119" s="324"/>
    </row>
    <row r="120" spans="2:11" s="1" customFormat="1" ht="18.75" customHeight="1">
      <c r="B120" s="298"/>
      <c r="C120" s="298"/>
      <c r="D120" s="298"/>
      <c r="E120" s="298"/>
      <c r="F120" s="298"/>
      <c r="G120" s="298"/>
      <c r="H120" s="298"/>
      <c r="I120" s="298"/>
      <c r="J120" s="298"/>
      <c r="K120" s="298"/>
    </row>
    <row r="121" spans="2:11" s="1" customFormat="1" ht="7.5" customHeight="1">
      <c r="B121" s="327"/>
      <c r="C121" s="328"/>
      <c r="D121" s="328"/>
      <c r="E121" s="328"/>
      <c r="F121" s="328"/>
      <c r="G121" s="328"/>
      <c r="H121" s="328"/>
      <c r="I121" s="328"/>
      <c r="J121" s="328"/>
      <c r="K121" s="329"/>
    </row>
    <row r="122" spans="2:11" s="1" customFormat="1" ht="45" customHeight="1">
      <c r="B122" s="330"/>
      <c r="C122" s="419" t="s">
        <v>4752</v>
      </c>
      <c r="D122" s="419"/>
      <c r="E122" s="419"/>
      <c r="F122" s="419"/>
      <c r="G122" s="419"/>
      <c r="H122" s="419"/>
      <c r="I122" s="419"/>
      <c r="J122" s="419"/>
      <c r="K122" s="331"/>
    </row>
    <row r="123" spans="2:11" s="1" customFormat="1" ht="17.25" customHeight="1">
      <c r="B123" s="332"/>
      <c r="C123" s="304" t="s">
        <v>4699</v>
      </c>
      <c r="D123" s="304"/>
      <c r="E123" s="304"/>
      <c r="F123" s="304" t="s">
        <v>4700</v>
      </c>
      <c r="G123" s="305"/>
      <c r="H123" s="304" t="s">
        <v>54</v>
      </c>
      <c r="I123" s="304" t="s">
        <v>57</v>
      </c>
      <c r="J123" s="304" t="s">
        <v>4701</v>
      </c>
      <c r="K123" s="333"/>
    </row>
    <row r="124" spans="2:11" s="1" customFormat="1" ht="17.25" customHeight="1">
      <c r="B124" s="332"/>
      <c r="C124" s="306" t="s">
        <v>4702</v>
      </c>
      <c r="D124" s="306"/>
      <c r="E124" s="306"/>
      <c r="F124" s="307" t="s">
        <v>4703</v>
      </c>
      <c r="G124" s="308"/>
      <c r="H124" s="306"/>
      <c r="I124" s="306"/>
      <c r="J124" s="306" t="s">
        <v>4704</v>
      </c>
      <c r="K124" s="333"/>
    </row>
    <row r="125" spans="2:11" s="1" customFormat="1" ht="5.25" customHeight="1">
      <c r="B125" s="334"/>
      <c r="C125" s="309"/>
      <c r="D125" s="309"/>
      <c r="E125" s="309"/>
      <c r="F125" s="309"/>
      <c r="G125" s="335"/>
      <c r="H125" s="309"/>
      <c r="I125" s="309"/>
      <c r="J125" s="309"/>
      <c r="K125" s="336"/>
    </row>
    <row r="126" spans="2:11" s="1" customFormat="1" ht="15" customHeight="1">
      <c r="B126" s="334"/>
      <c r="C126" s="291" t="s">
        <v>4707</v>
      </c>
      <c r="D126" s="311"/>
      <c r="E126" s="311"/>
      <c r="F126" s="312" t="s">
        <v>4212</v>
      </c>
      <c r="G126" s="291"/>
      <c r="H126" s="291" t="s">
        <v>4744</v>
      </c>
      <c r="I126" s="291" t="s">
        <v>4706</v>
      </c>
      <c r="J126" s="291">
        <v>120</v>
      </c>
      <c r="K126" s="337"/>
    </row>
    <row r="127" spans="2:11" s="1" customFormat="1" ht="15" customHeight="1">
      <c r="B127" s="334"/>
      <c r="C127" s="291" t="s">
        <v>4753</v>
      </c>
      <c r="D127" s="291"/>
      <c r="E127" s="291"/>
      <c r="F127" s="312" t="s">
        <v>4212</v>
      </c>
      <c r="G127" s="291"/>
      <c r="H127" s="291" t="s">
        <v>4754</v>
      </c>
      <c r="I127" s="291" t="s">
        <v>4706</v>
      </c>
      <c r="J127" s="291" t="s">
        <v>4755</v>
      </c>
      <c r="K127" s="337"/>
    </row>
    <row r="128" spans="2:11" s="1" customFormat="1" ht="15" customHeight="1">
      <c r="B128" s="334"/>
      <c r="C128" s="291" t="s">
        <v>87</v>
      </c>
      <c r="D128" s="291"/>
      <c r="E128" s="291"/>
      <c r="F128" s="312" t="s">
        <v>4212</v>
      </c>
      <c r="G128" s="291"/>
      <c r="H128" s="291" t="s">
        <v>4756</v>
      </c>
      <c r="I128" s="291" t="s">
        <v>4706</v>
      </c>
      <c r="J128" s="291" t="s">
        <v>4755</v>
      </c>
      <c r="K128" s="337"/>
    </row>
    <row r="129" spans="2:11" s="1" customFormat="1" ht="15" customHeight="1">
      <c r="B129" s="334"/>
      <c r="C129" s="291" t="s">
        <v>4715</v>
      </c>
      <c r="D129" s="291"/>
      <c r="E129" s="291"/>
      <c r="F129" s="312" t="s">
        <v>4710</v>
      </c>
      <c r="G129" s="291"/>
      <c r="H129" s="291" t="s">
        <v>4716</v>
      </c>
      <c r="I129" s="291" t="s">
        <v>4706</v>
      </c>
      <c r="J129" s="291">
        <v>15</v>
      </c>
      <c r="K129" s="337"/>
    </row>
    <row r="130" spans="2:11" s="1" customFormat="1" ht="15" customHeight="1">
      <c r="B130" s="334"/>
      <c r="C130" s="315" t="s">
        <v>4717</v>
      </c>
      <c r="D130" s="315"/>
      <c r="E130" s="315"/>
      <c r="F130" s="316" t="s">
        <v>4710</v>
      </c>
      <c r="G130" s="315"/>
      <c r="H130" s="315" t="s">
        <v>4718</v>
      </c>
      <c r="I130" s="315" t="s">
        <v>4706</v>
      </c>
      <c r="J130" s="315">
        <v>15</v>
      </c>
      <c r="K130" s="337"/>
    </row>
    <row r="131" spans="2:11" s="1" customFormat="1" ht="15" customHeight="1">
      <c r="B131" s="334"/>
      <c r="C131" s="315" t="s">
        <v>4719</v>
      </c>
      <c r="D131" s="315"/>
      <c r="E131" s="315"/>
      <c r="F131" s="316" t="s">
        <v>4710</v>
      </c>
      <c r="G131" s="315"/>
      <c r="H131" s="315" t="s">
        <v>4720</v>
      </c>
      <c r="I131" s="315" t="s">
        <v>4706</v>
      </c>
      <c r="J131" s="315">
        <v>20</v>
      </c>
      <c r="K131" s="337"/>
    </row>
    <row r="132" spans="2:11" s="1" customFormat="1" ht="15" customHeight="1">
      <c r="B132" s="334"/>
      <c r="C132" s="315" t="s">
        <v>4721</v>
      </c>
      <c r="D132" s="315"/>
      <c r="E132" s="315"/>
      <c r="F132" s="316" t="s">
        <v>4710</v>
      </c>
      <c r="G132" s="315"/>
      <c r="H132" s="315" t="s">
        <v>4722</v>
      </c>
      <c r="I132" s="315" t="s">
        <v>4706</v>
      </c>
      <c r="J132" s="315">
        <v>20</v>
      </c>
      <c r="K132" s="337"/>
    </row>
    <row r="133" spans="2:11" s="1" customFormat="1" ht="15" customHeight="1">
      <c r="B133" s="334"/>
      <c r="C133" s="291" t="s">
        <v>4709</v>
      </c>
      <c r="D133" s="291"/>
      <c r="E133" s="291"/>
      <c r="F133" s="312" t="s">
        <v>4710</v>
      </c>
      <c r="G133" s="291"/>
      <c r="H133" s="291" t="s">
        <v>4744</v>
      </c>
      <c r="I133" s="291" t="s">
        <v>4706</v>
      </c>
      <c r="J133" s="291">
        <v>50</v>
      </c>
      <c r="K133" s="337"/>
    </row>
    <row r="134" spans="2:11" s="1" customFormat="1" ht="15" customHeight="1">
      <c r="B134" s="334"/>
      <c r="C134" s="291" t="s">
        <v>4723</v>
      </c>
      <c r="D134" s="291"/>
      <c r="E134" s="291"/>
      <c r="F134" s="312" t="s">
        <v>4710</v>
      </c>
      <c r="G134" s="291"/>
      <c r="H134" s="291" t="s">
        <v>4744</v>
      </c>
      <c r="I134" s="291" t="s">
        <v>4706</v>
      </c>
      <c r="J134" s="291">
        <v>50</v>
      </c>
      <c r="K134" s="337"/>
    </row>
    <row r="135" spans="2:11" s="1" customFormat="1" ht="15" customHeight="1">
      <c r="B135" s="334"/>
      <c r="C135" s="291" t="s">
        <v>4729</v>
      </c>
      <c r="D135" s="291"/>
      <c r="E135" s="291"/>
      <c r="F135" s="312" t="s">
        <v>4710</v>
      </c>
      <c r="G135" s="291"/>
      <c r="H135" s="291" t="s">
        <v>4744</v>
      </c>
      <c r="I135" s="291" t="s">
        <v>4706</v>
      </c>
      <c r="J135" s="291">
        <v>50</v>
      </c>
      <c r="K135" s="337"/>
    </row>
    <row r="136" spans="2:11" s="1" customFormat="1" ht="15" customHeight="1">
      <c r="B136" s="334"/>
      <c r="C136" s="291" t="s">
        <v>4731</v>
      </c>
      <c r="D136" s="291"/>
      <c r="E136" s="291"/>
      <c r="F136" s="312" t="s">
        <v>4710</v>
      </c>
      <c r="G136" s="291"/>
      <c r="H136" s="291" t="s">
        <v>4744</v>
      </c>
      <c r="I136" s="291" t="s">
        <v>4706</v>
      </c>
      <c r="J136" s="291">
        <v>50</v>
      </c>
      <c r="K136" s="337"/>
    </row>
    <row r="137" spans="2:11" s="1" customFormat="1" ht="15" customHeight="1">
      <c r="B137" s="334"/>
      <c r="C137" s="291" t="s">
        <v>4732</v>
      </c>
      <c r="D137" s="291"/>
      <c r="E137" s="291"/>
      <c r="F137" s="312" t="s">
        <v>4710</v>
      </c>
      <c r="G137" s="291"/>
      <c r="H137" s="291" t="s">
        <v>4757</v>
      </c>
      <c r="I137" s="291" t="s">
        <v>4706</v>
      </c>
      <c r="J137" s="291">
        <v>255</v>
      </c>
      <c r="K137" s="337"/>
    </row>
    <row r="138" spans="2:11" s="1" customFormat="1" ht="15" customHeight="1">
      <c r="B138" s="334"/>
      <c r="C138" s="291" t="s">
        <v>4734</v>
      </c>
      <c r="D138" s="291"/>
      <c r="E138" s="291"/>
      <c r="F138" s="312" t="s">
        <v>4212</v>
      </c>
      <c r="G138" s="291"/>
      <c r="H138" s="291" t="s">
        <v>4758</v>
      </c>
      <c r="I138" s="291" t="s">
        <v>4736</v>
      </c>
      <c r="J138" s="291"/>
      <c r="K138" s="337"/>
    </row>
    <row r="139" spans="2:11" s="1" customFormat="1" ht="15" customHeight="1">
      <c r="B139" s="334"/>
      <c r="C139" s="291" t="s">
        <v>4737</v>
      </c>
      <c r="D139" s="291"/>
      <c r="E139" s="291"/>
      <c r="F139" s="312" t="s">
        <v>4212</v>
      </c>
      <c r="G139" s="291"/>
      <c r="H139" s="291" t="s">
        <v>4759</v>
      </c>
      <c r="I139" s="291" t="s">
        <v>4739</v>
      </c>
      <c r="J139" s="291"/>
      <c r="K139" s="337"/>
    </row>
    <row r="140" spans="2:11" s="1" customFormat="1" ht="15" customHeight="1">
      <c r="B140" s="334"/>
      <c r="C140" s="291" t="s">
        <v>4740</v>
      </c>
      <c r="D140" s="291"/>
      <c r="E140" s="291"/>
      <c r="F140" s="312" t="s">
        <v>4212</v>
      </c>
      <c r="G140" s="291"/>
      <c r="H140" s="291" t="s">
        <v>4740</v>
      </c>
      <c r="I140" s="291" t="s">
        <v>4739</v>
      </c>
      <c r="J140" s="291"/>
      <c r="K140" s="337"/>
    </row>
    <row r="141" spans="2:11" s="1" customFormat="1" ht="15" customHeight="1">
      <c r="B141" s="334"/>
      <c r="C141" s="291" t="s">
        <v>38</v>
      </c>
      <c r="D141" s="291"/>
      <c r="E141" s="291"/>
      <c r="F141" s="312" t="s">
        <v>4212</v>
      </c>
      <c r="G141" s="291"/>
      <c r="H141" s="291" t="s">
        <v>4760</v>
      </c>
      <c r="I141" s="291" t="s">
        <v>4739</v>
      </c>
      <c r="J141" s="291"/>
      <c r="K141" s="337"/>
    </row>
    <row r="142" spans="2:11" s="1" customFormat="1" ht="15" customHeight="1">
      <c r="B142" s="334"/>
      <c r="C142" s="291" t="s">
        <v>4761</v>
      </c>
      <c r="D142" s="291"/>
      <c r="E142" s="291"/>
      <c r="F142" s="312" t="s">
        <v>4212</v>
      </c>
      <c r="G142" s="291"/>
      <c r="H142" s="291" t="s">
        <v>4762</v>
      </c>
      <c r="I142" s="291" t="s">
        <v>4739</v>
      </c>
      <c r="J142" s="291"/>
      <c r="K142" s="337"/>
    </row>
    <row r="143" spans="2:11" s="1" customFormat="1" ht="15" customHeight="1">
      <c r="B143" s="338"/>
      <c r="C143" s="339"/>
      <c r="D143" s="339"/>
      <c r="E143" s="339"/>
      <c r="F143" s="339"/>
      <c r="G143" s="339"/>
      <c r="H143" s="339"/>
      <c r="I143" s="339"/>
      <c r="J143" s="339"/>
      <c r="K143" s="340"/>
    </row>
    <row r="144" spans="2:11" s="1" customFormat="1" ht="18.75" customHeight="1">
      <c r="B144" s="325"/>
      <c r="C144" s="325"/>
      <c r="D144" s="325"/>
      <c r="E144" s="325"/>
      <c r="F144" s="326"/>
      <c r="G144" s="325"/>
      <c r="H144" s="325"/>
      <c r="I144" s="325"/>
      <c r="J144" s="325"/>
      <c r="K144" s="325"/>
    </row>
    <row r="145" spans="2:11" s="1" customFormat="1" ht="18.75" customHeight="1">
      <c r="B145" s="298"/>
      <c r="C145" s="298"/>
      <c r="D145" s="298"/>
      <c r="E145" s="298"/>
      <c r="F145" s="298"/>
      <c r="G145" s="298"/>
      <c r="H145" s="298"/>
      <c r="I145" s="298"/>
      <c r="J145" s="298"/>
      <c r="K145" s="298"/>
    </row>
    <row r="146" spans="2:11" s="1" customFormat="1" ht="7.5" customHeight="1">
      <c r="B146" s="299"/>
      <c r="C146" s="300"/>
      <c r="D146" s="300"/>
      <c r="E146" s="300"/>
      <c r="F146" s="300"/>
      <c r="G146" s="300"/>
      <c r="H146" s="300"/>
      <c r="I146" s="300"/>
      <c r="J146" s="300"/>
      <c r="K146" s="301"/>
    </row>
    <row r="147" spans="2:11" s="1" customFormat="1" ht="45" customHeight="1">
      <c r="B147" s="302"/>
      <c r="C147" s="418" t="s">
        <v>4763</v>
      </c>
      <c r="D147" s="418"/>
      <c r="E147" s="418"/>
      <c r="F147" s="418"/>
      <c r="G147" s="418"/>
      <c r="H147" s="418"/>
      <c r="I147" s="418"/>
      <c r="J147" s="418"/>
      <c r="K147" s="303"/>
    </row>
    <row r="148" spans="2:11" s="1" customFormat="1" ht="17.25" customHeight="1">
      <c r="B148" s="302"/>
      <c r="C148" s="304" t="s">
        <v>4699</v>
      </c>
      <c r="D148" s="304"/>
      <c r="E148" s="304"/>
      <c r="F148" s="304" t="s">
        <v>4700</v>
      </c>
      <c r="G148" s="305"/>
      <c r="H148" s="304" t="s">
        <v>54</v>
      </c>
      <c r="I148" s="304" t="s">
        <v>57</v>
      </c>
      <c r="J148" s="304" t="s">
        <v>4701</v>
      </c>
      <c r="K148" s="303"/>
    </row>
    <row r="149" spans="2:11" s="1" customFormat="1" ht="17.25" customHeight="1">
      <c r="B149" s="302"/>
      <c r="C149" s="306" t="s">
        <v>4702</v>
      </c>
      <c r="D149" s="306"/>
      <c r="E149" s="306"/>
      <c r="F149" s="307" t="s">
        <v>4703</v>
      </c>
      <c r="G149" s="308"/>
      <c r="H149" s="306"/>
      <c r="I149" s="306"/>
      <c r="J149" s="306" t="s">
        <v>4704</v>
      </c>
      <c r="K149" s="303"/>
    </row>
    <row r="150" spans="2:11" s="1" customFormat="1" ht="5.25" customHeight="1">
      <c r="B150" s="314"/>
      <c r="C150" s="309"/>
      <c r="D150" s="309"/>
      <c r="E150" s="309"/>
      <c r="F150" s="309"/>
      <c r="G150" s="310"/>
      <c r="H150" s="309"/>
      <c r="I150" s="309"/>
      <c r="J150" s="309"/>
      <c r="K150" s="337"/>
    </row>
    <row r="151" spans="2:11" s="1" customFormat="1" ht="15" customHeight="1">
      <c r="B151" s="314"/>
      <c r="C151" s="341" t="s">
        <v>4707</v>
      </c>
      <c r="D151" s="291"/>
      <c r="E151" s="291"/>
      <c r="F151" s="342" t="s">
        <v>4212</v>
      </c>
      <c r="G151" s="291"/>
      <c r="H151" s="341" t="s">
        <v>4744</v>
      </c>
      <c r="I151" s="341" t="s">
        <v>4706</v>
      </c>
      <c r="J151" s="341">
        <v>120</v>
      </c>
      <c r="K151" s="337"/>
    </row>
    <row r="152" spans="2:11" s="1" customFormat="1" ht="15" customHeight="1">
      <c r="B152" s="314"/>
      <c r="C152" s="341" t="s">
        <v>4753</v>
      </c>
      <c r="D152" s="291"/>
      <c r="E152" s="291"/>
      <c r="F152" s="342" t="s">
        <v>4212</v>
      </c>
      <c r="G152" s="291"/>
      <c r="H152" s="341" t="s">
        <v>4764</v>
      </c>
      <c r="I152" s="341" t="s">
        <v>4706</v>
      </c>
      <c r="J152" s="341" t="s">
        <v>4755</v>
      </c>
      <c r="K152" s="337"/>
    </row>
    <row r="153" spans="2:11" s="1" customFormat="1" ht="15" customHeight="1">
      <c r="B153" s="314"/>
      <c r="C153" s="341" t="s">
        <v>87</v>
      </c>
      <c r="D153" s="291"/>
      <c r="E153" s="291"/>
      <c r="F153" s="342" t="s">
        <v>4212</v>
      </c>
      <c r="G153" s="291"/>
      <c r="H153" s="341" t="s">
        <v>4765</v>
      </c>
      <c r="I153" s="341" t="s">
        <v>4706</v>
      </c>
      <c r="J153" s="341" t="s">
        <v>4755</v>
      </c>
      <c r="K153" s="337"/>
    </row>
    <row r="154" spans="2:11" s="1" customFormat="1" ht="15" customHeight="1">
      <c r="B154" s="314"/>
      <c r="C154" s="341" t="s">
        <v>4709</v>
      </c>
      <c r="D154" s="291"/>
      <c r="E154" s="291"/>
      <c r="F154" s="342" t="s">
        <v>4710</v>
      </c>
      <c r="G154" s="291"/>
      <c r="H154" s="341" t="s">
        <v>4744</v>
      </c>
      <c r="I154" s="341" t="s">
        <v>4706</v>
      </c>
      <c r="J154" s="341">
        <v>50</v>
      </c>
      <c r="K154" s="337"/>
    </row>
    <row r="155" spans="2:11" s="1" customFormat="1" ht="15" customHeight="1">
      <c r="B155" s="314"/>
      <c r="C155" s="341" t="s">
        <v>4712</v>
      </c>
      <c r="D155" s="291"/>
      <c r="E155" s="291"/>
      <c r="F155" s="342" t="s">
        <v>4212</v>
      </c>
      <c r="G155" s="291"/>
      <c r="H155" s="341" t="s">
        <v>4744</v>
      </c>
      <c r="I155" s="341" t="s">
        <v>4714</v>
      </c>
      <c r="J155" s="341"/>
      <c r="K155" s="337"/>
    </row>
    <row r="156" spans="2:11" s="1" customFormat="1" ht="15" customHeight="1">
      <c r="B156" s="314"/>
      <c r="C156" s="341" t="s">
        <v>4723</v>
      </c>
      <c r="D156" s="291"/>
      <c r="E156" s="291"/>
      <c r="F156" s="342" t="s">
        <v>4710</v>
      </c>
      <c r="G156" s="291"/>
      <c r="H156" s="341" t="s">
        <v>4744</v>
      </c>
      <c r="I156" s="341" t="s">
        <v>4706</v>
      </c>
      <c r="J156" s="341">
        <v>50</v>
      </c>
      <c r="K156" s="337"/>
    </row>
    <row r="157" spans="2:11" s="1" customFormat="1" ht="15" customHeight="1">
      <c r="B157" s="314"/>
      <c r="C157" s="341" t="s">
        <v>4731</v>
      </c>
      <c r="D157" s="291"/>
      <c r="E157" s="291"/>
      <c r="F157" s="342" t="s">
        <v>4710</v>
      </c>
      <c r="G157" s="291"/>
      <c r="H157" s="341" t="s">
        <v>4744</v>
      </c>
      <c r="I157" s="341" t="s">
        <v>4706</v>
      </c>
      <c r="J157" s="341">
        <v>50</v>
      </c>
      <c r="K157" s="337"/>
    </row>
    <row r="158" spans="2:11" s="1" customFormat="1" ht="15" customHeight="1">
      <c r="B158" s="314"/>
      <c r="C158" s="341" t="s">
        <v>4729</v>
      </c>
      <c r="D158" s="291"/>
      <c r="E158" s="291"/>
      <c r="F158" s="342" t="s">
        <v>4710</v>
      </c>
      <c r="G158" s="291"/>
      <c r="H158" s="341" t="s">
        <v>4744</v>
      </c>
      <c r="I158" s="341" t="s">
        <v>4706</v>
      </c>
      <c r="J158" s="341">
        <v>50</v>
      </c>
      <c r="K158" s="337"/>
    </row>
    <row r="159" spans="2:11" s="1" customFormat="1" ht="15" customHeight="1">
      <c r="B159" s="314"/>
      <c r="C159" s="341" t="s">
        <v>148</v>
      </c>
      <c r="D159" s="291"/>
      <c r="E159" s="291"/>
      <c r="F159" s="342" t="s">
        <v>4212</v>
      </c>
      <c r="G159" s="291"/>
      <c r="H159" s="341" t="s">
        <v>4766</v>
      </c>
      <c r="I159" s="341" t="s">
        <v>4706</v>
      </c>
      <c r="J159" s="341" t="s">
        <v>4767</v>
      </c>
      <c r="K159" s="337"/>
    </row>
    <row r="160" spans="2:11" s="1" customFormat="1" ht="15" customHeight="1">
      <c r="B160" s="314"/>
      <c r="C160" s="341" t="s">
        <v>4768</v>
      </c>
      <c r="D160" s="291"/>
      <c r="E160" s="291"/>
      <c r="F160" s="342" t="s">
        <v>4212</v>
      </c>
      <c r="G160" s="291"/>
      <c r="H160" s="341" t="s">
        <v>4769</v>
      </c>
      <c r="I160" s="341" t="s">
        <v>4739</v>
      </c>
      <c r="J160" s="341"/>
      <c r="K160" s="337"/>
    </row>
    <row r="161" spans="2:11" s="1" customFormat="1" ht="15" customHeight="1">
      <c r="B161" s="343"/>
      <c r="C161" s="323"/>
      <c r="D161" s="323"/>
      <c r="E161" s="323"/>
      <c r="F161" s="323"/>
      <c r="G161" s="323"/>
      <c r="H161" s="323"/>
      <c r="I161" s="323"/>
      <c r="J161" s="323"/>
      <c r="K161" s="344"/>
    </row>
    <row r="162" spans="2:11" s="1" customFormat="1" ht="18.75" customHeight="1">
      <c r="B162" s="325"/>
      <c r="C162" s="335"/>
      <c r="D162" s="335"/>
      <c r="E162" s="335"/>
      <c r="F162" s="345"/>
      <c r="G162" s="335"/>
      <c r="H162" s="335"/>
      <c r="I162" s="335"/>
      <c r="J162" s="335"/>
      <c r="K162" s="325"/>
    </row>
    <row r="163" spans="2:11" s="1" customFormat="1" ht="18.75" customHeight="1">
      <c r="B163" s="298"/>
      <c r="C163" s="298"/>
      <c r="D163" s="298"/>
      <c r="E163" s="298"/>
      <c r="F163" s="298"/>
      <c r="G163" s="298"/>
      <c r="H163" s="298"/>
      <c r="I163" s="298"/>
      <c r="J163" s="298"/>
      <c r="K163" s="298"/>
    </row>
    <row r="164" spans="2:11" s="1" customFormat="1" ht="7.5" customHeight="1">
      <c r="B164" s="280"/>
      <c r="C164" s="281"/>
      <c r="D164" s="281"/>
      <c r="E164" s="281"/>
      <c r="F164" s="281"/>
      <c r="G164" s="281"/>
      <c r="H164" s="281"/>
      <c r="I164" s="281"/>
      <c r="J164" s="281"/>
      <c r="K164" s="282"/>
    </row>
    <row r="165" spans="2:11" s="1" customFormat="1" ht="45" customHeight="1">
      <c r="B165" s="283"/>
      <c r="C165" s="419" t="s">
        <v>4770</v>
      </c>
      <c r="D165" s="419"/>
      <c r="E165" s="419"/>
      <c r="F165" s="419"/>
      <c r="G165" s="419"/>
      <c r="H165" s="419"/>
      <c r="I165" s="419"/>
      <c r="J165" s="419"/>
      <c r="K165" s="284"/>
    </row>
    <row r="166" spans="2:11" s="1" customFormat="1" ht="17.25" customHeight="1">
      <c r="B166" s="283"/>
      <c r="C166" s="304" t="s">
        <v>4699</v>
      </c>
      <c r="D166" s="304"/>
      <c r="E166" s="304"/>
      <c r="F166" s="304" t="s">
        <v>4700</v>
      </c>
      <c r="G166" s="346"/>
      <c r="H166" s="347" t="s">
        <v>54</v>
      </c>
      <c r="I166" s="347" t="s">
        <v>57</v>
      </c>
      <c r="J166" s="304" t="s">
        <v>4701</v>
      </c>
      <c r="K166" s="284"/>
    </row>
    <row r="167" spans="2:11" s="1" customFormat="1" ht="17.25" customHeight="1">
      <c r="B167" s="285"/>
      <c r="C167" s="306" t="s">
        <v>4702</v>
      </c>
      <c r="D167" s="306"/>
      <c r="E167" s="306"/>
      <c r="F167" s="307" t="s">
        <v>4703</v>
      </c>
      <c r="G167" s="348"/>
      <c r="H167" s="349"/>
      <c r="I167" s="349"/>
      <c r="J167" s="306" t="s">
        <v>4704</v>
      </c>
      <c r="K167" s="286"/>
    </row>
    <row r="168" spans="2:11" s="1" customFormat="1" ht="5.25" customHeight="1">
      <c r="B168" s="314"/>
      <c r="C168" s="309"/>
      <c r="D168" s="309"/>
      <c r="E168" s="309"/>
      <c r="F168" s="309"/>
      <c r="G168" s="310"/>
      <c r="H168" s="309"/>
      <c r="I168" s="309"/>
      <c r="J168" s="309"/>
      <c r="K168" s="337"/>
    </row>
    <row r="169" spans="2:11" s="1" customFormat="1" ht="15" customHeight="1">
      <c r="B169" s="314"/>
      <c r="C169" s="291" t="s">
        <v>4707</v>
      </c>
      <c r="D169" s="291"/>
      <c r="E169" s="291"/>
      <c r="F169" s="312" t="s">
        <v>4212</v>
      </c>
      <c r="G169" s="291"/>
      <c r="H169" s="291" t="s">
        <v>4744</v>
      </c>
      <c r="I169" s="291" t="s">
        <v>4706</v>
      </c>
      <c r="J169" s="291">
        <v>120</v>
      </c>
      <c r="K169" s="337"/>
    </row>
    <row r="170" spans="2:11" s="1" customFormat="1" ht="15" customHeight="1">
      <c r="B170" s="314"/>
      <c r="C170" s="291" t="s">
        <v>4753</v>
      </c>
      <c r="D170" s="291"/>
      <c r="E170" s="291"/>
      <c r="F170" s="312" t="s">
        <v>4212</v>
      </c>
      <c r="G170" s="291"/>
      <c r="H170" s="291" t="s">
        <v>4754</v>
      </c>
      <c r="I170" s="291" t="s">
        <v>4706</v>
      </c>
      <c r="J170" s="291" t="s">
        <v>4755</v>
      </c>
      <c r="K170" s="337"/>
    </row>
    <row r="171" spans="2:11" s="1" customFormat="1" ht="15" customHeight="1">
      <c r="B171" s="314"/>
      <c r="C171" s="291" t="s">
        <v>87</v>
      </c>
      <c r="D171" s="291"/>
      <c r="E171" s="291"/>
      <c r="F171" s="312" t="s">
        <v>4212</v>
      </c>
      <c r="G171" s="291"/>
      <c r="H171" s="291" t="s">
        <v>4771</v>
      </c>
      <c r="I171" s="291" t="s">
        <v>4706</v>
      </c>
      <c r="J171" s="291" t="s">
        <v>4755</v>
      </c>
      <c r="K171" s="337"/>
    </row>
    <row r="172" spans="2:11" s="1" customFormat="1" ht="15" customHeight="1">
      <c r="B172" s="314"/>
      <c r="C172" s="291" t="s">
        <v>4709</v>
      </c>
      <c r="D172" s="291"/>
      <c r="E172" s="291"/>
      <c r="F172" s="312" t="s">
        <v>4710</v>
      </c>
      <c r="G172" s="291"/>
      <c r="H172" s="291" t="s">
        <v>4771</v>
      </c>
      <c r="I172" s="291" t="s">
        <v>4706</v>
      </c>
      <c r="J172" s="291">
        <v>50</v>
      </c>
      <c r="K172" s="337"/>
    </row>
    <row r="173" spans="2:11" s="1" customFormat="1" ht="15" customHeight="1">
      <c r="B173" s="314"/>
      <c r="C173" s="291" t="s">
        <v>4712</v>
      </c>
      <c r="D173" s="291"/>
      <c r="E173" s="291"/>
      <c r="F173" s="312" t="s">
        <v>4212</v>
      </c>
      <c r="G173" s="291"/>
      <c r="H173" s="291" t="s">
        <v>4771</v>
      </c>
      <c r="I173" s="291" t="s">
        <v>4714</v>
      </c>
      <c r="J173" s="291"/>
      <c r="K173" s="337"/>
    </row>
    <row r="174" spans="2:11" s="1" customFormat="1" ht="15" customHeight="1">
      <c r="B174" s="314"/>
      <c r="C174" s="291" t="s">
        <v>4723</v>
      </c>
      <c r="D174" s="291"/>
      <c r="E174" s="291"/>
      <c r="F174" s="312" t="s">
        <v>4710</v>
      </c>
      <c r="G174" s="291"/>
      <c r="H174" s="291" t="s">
        <v>4771</v>
      </c>
      <c r="I174" s="291" t="s">
        <v>4706</v>
      </c>
      <c r="J174" s="291">
        <v>50</v>
      </c>
      <c r="K174" s="337"/>
    </row>
    <row r="175" spans="2:11" s="1" customFormat="1" ht="15" customHeight="1">
      <c r="B175" s="314"/>
      <c r="C175" s="291" t="s">
        <v>4731</v>
      </c>
      <c r="D175" s="291"/>
      <c r="E175" s="291"/>
      <c r="F175" s="312" t="s">
        <v>4710</v>
      </c>
      <c r="G175" s="291"/>
      <c r="H175" s="291" t="s">
        <v>4771</v>
      </c>
      <c r="I175" s="291" t="s">
        <v>4706</v>
      </c>
      <c r="J175" s="291">
        <v>50</v>
      </c>
      <c r="K175" s="337"/>
    </row>
    <row r="176" spans="2:11" s="1" customFormat="1" ht="15" customHeight="1">
      <c r="B176" s="314"/>
      <c r="C176" s="291" t="s">
        <v>4729</v>
      </c>
      <c r="D176" s="291"/>
      <c r="E176" s="291"/>
      <c r="F176" s="312" t="s">
        <v>4710</v>
      </c>
      <c r="G176" s="291"/>
      <c r="H176" s="291" t="s">
        <v>4771</v>
      </c>
      <c r="I176" s="291" t="s">
        <v>4706</v>
      </c>
      <c r="J176" s="291">
        <v>50</v>
      </c>
      <c r="K176" s="337"/>
    </row>
    <row r="177" spans="2:11" s="1" customFormat="1" ht="15" customHeight="1">
      <c r="B177" s="314"/>
      <c r="C177" s="291" t="s">
        <v>155</v>
      </c>
      <c r="D177" s="291"/>
      <c r="E177" s="291"/>
      <c r="F177" s="312" t="s">
        <v>4212</v>
      </c>
      <c r="G177" s="291"/>
      <c r="H177" s="291" t="s">
        <v>4772</v>
      </c>
      <c r="I177" s="291" t="s">
        <v>4773</v>
      </c>
      <c r="J177" s="291"/>
      <c r="K177" s="337"/>
    </row>
    <row r="178" spans="2:11" s="1" customFormat="1" ht="15" customHeight="1">
      <c r="B178" s="314"/>
      <c r="C178" s="291" t="s">
        <v>57</v>
      </c>
      <c r="D178" s="291"/>
      <c r="E178" s="291"/>
      <c r="F178" s="312" t="s">
        <v>4212</v>
      </c>
      <c r="G178" s="291"/>
      <c r="H178" s="291" t="s">
        <v>4774</v>
      </c>
      <c r="I178" s="291" t="s">
        <v>4775</v>
      </c>
      <c r="J178" s="291">
        <v>1</v>
      </c>
      <c r="K178" s="337"/>
    </row>
    <row r="179" spans="2:11" s="1" customFormat="1" ht="15" customHeight="1">
      <c r="B179" s="314"/>
      <c r="C179" s="291" t="s">
        <v>53</v>
      </c>
      <c r="D179" s="291"/>
      <c r="E179" s="291"/>
      <c r="F179" s="312" t="s">
        <v>4212</v>
      </c>
      <c r="G179" s="291"/>
      <c r="H179" s="291" t="s">
        <v>4776</v>
      </c>
      <c r="I179" s="291" t="s">
        <v>4706</v>
      </c>
      <c r="J179" s="291">
        <v>20</v>
      </c>
      <c r="K179" s="337"/>
    </row>
    <row r="180" spans="2:11" s="1" customFormat="1" ht="15" customHeight="1">
      <c r="B180" s="314"/>
      <c r="C180" s="291" t="s">
        <v>54</v>
      </c>
      <c r="D180" s="291"/>
      <c r="E180" s="291"/>
      <c r="F180" s="312" t="s">
        <v>4212</v>
      </c>
      <c r="G180" s="291"/>
      <c r="H180" s="291" t="s">
        <v>4777</v>
      </c>
      <c r="I180" s="291" t="s">
        <v>4706</v>
      </c>
      <c r="J180" s="291">
        <v>255</v>
      </c>
      <c r="K180" s="337"/>
    </row>
    <row r="181" spans="2:11" s="1" customFormat="1" ht="15" customHeight="1">
      <c r="B181" s="314"/>
      <c r="C181" s="291" t="s">
        <v>156</v>
      </c>
      <c r="D181" s="291"/>
      <c r="E181" s="291"/>
      <c r="F181" s="312" t="s">
        <v>4212</v>
      </c>
      <c r="G181" s="291"/>
      <c r="H181" s="291" t="s">
        <v>4669</v>
      </c>
      <c r="I181" s="291" t="s">
        <v>4706</v>
      </c>
      <c r="J181" s="291">
        <v>10</v>
      </c>
      <c r="K181" s="337"/>
    </row>
    <row r="182" spans="2:11" s="1" customFormat="1" ht="15" customHeight="1">
      <c r="B182" s="314"/>
      <c r="C182" s="291" t="s">
        <v>157</v>
      </c>
      <c r="D182" s="291"/>
      <c r="E182" s="291"/>
      <c r="F182" s="312" t="s">
        <v>4212</v>
      </c>
      <c r="G182" s="291"/>
      <c r="H182" s="291" t="s">
        <v>4778</v>
      </c>
      <c r="I182" s="291" t="s">
        <v>4739</v>
      </c>
      <c r="J182" s="291"/>
      <c r="K182" s="337"/>
    </row>
    <row r="183" spans="2:11" s="1" customFormat="1" ht="15" customHeight="1">
      <c r="B183" s="314"/>
      <c r="C183" s="291" t="s">
        <v>4779</v>
      </c>
      <c r="D183" s="291"/>
      <c r="E183" s="291"/>
      <c r="F183" s="312" t="s">
        <v>4212</v>
      </c>
      <c r="G183" s="291"/>
      <c r="H183" s="291" t="s">
        <v>4780</v>
      </c>
      <c r="I183" s="291" t="s">
        <v>4739</v>
      </c>
      <c r="J183" s="291"/>
      <c r="K183" s="337"/>
    </row>
    <row r="184" spans="2:11" s="1" customFormat="1" ht="15" customHeight="1">
      <c r="B184" s="314"/>
      <c r="C184" s="291" t="s">
        <v>4768</v>
      </c>
      <c r="D184" s="291"/>
      <c r="E184" s="291"/>
      <c r="F184" s="312" t="s">
        <v>4212</v>
      </c>
      <c r="G184" s="291"/>
      <c r="H184" s="291" t="s">
        <v>4781</v>
      </c>
      <c r="I184" s="291" t="s">
        <v>4739</v>
      </c>
      <c r="J184" s="291"/>
      <c r="K184" s="337"/>
    </row>
    <row r="185" spans="2:11" s="1" customFormat="1" ht="15" customHeight="1">
      <c r="B185" s="314"/>
      <c r="C185" s="291" t="s">
        <v>159</v>
      </c>
      <c r="D185" s="291"/>
      <c r="E185" s="291"/>
      <c r="F185" s="312" t="s">
        <v>4710</v>
      </c>
      <c r="G185" s="291"/>
      <c r="H185" s="291" t="s">
        <v>4782</v>
      </c>
      <c r="I185" s="291" t="s">
        <v>4706</v>
      </c>
      <c r="J185" s="291">
        <v>50</v>
      </c>
      <c r="K185" s="337"/>
    </row>
    <row r="186" spans="2:11" s="1" customFormat="1" ht="15" customHeight="1">
      <c r="B186" s="314"/>
      <c r="C186" s="291" t="s">
        <v>4783</v>
      </c>
      <c r="D186" s="291"/>
      <c r="E186" s="291"/>
      <c r="F186" s="312" t="s">
        <v>4710</v>
      </c>
      <c r="G186" s="291"/>
      <c r="H186" s="291" t="s">
        <v>4784</v>
      </c>
      <c r="I186" s="291" t="s">
        <v>4785</v>
      </c>
      <c r="J186" s="291"/>
      <c r="K186" s="337"/>
    </row>
    <row r="187" spans="2:11" s="1" customFormat="1" ht="15" customHeight="1">
      <c r="B187" s="314"/>
      <c r="C187" s="291" t="s">
        <v>4786</v>
      </c>
      <c r="D187" s="291"/>
      <c r="E187" s="291"/>
      <c r="F187" s="312" t="s">
        <v>4710</v>
      </c>
      <c r="G187" s="291"/>
      <c r="H187" s="291" t="s">
        <v>4787</v>
      </c>
      <c r="I187" s="291" t="s">
        <v>4785</v>
      </c>
      <c r="J187" s="291"/>
      <c r="K187" s="337"/>
    </row>
    <row r="188" spans="2:11" s="1" customFormat="1" ht="15" customHeight="1">
      <c r="B188" s="314"/>
      <c r="C188" s="291" t="s">
        <v>4788</v>
      </c>
      <c r="D188" s="291"/>
      <c r="E188" s="291"/>
      <c r="F188" s="312" t="s">
        <v>4710</v>
      </c>
      <c r="G188" s="291"/>
      <c r="H188" s="291" t="s">
        <v>4789</v>
      </c>
      <c r="I188" s="291" t="s">
        <v>4785</v>
      </c>
      <c r="J188" s="291"/>
      <c r="K188" s="337"/>
    </row>
    <row r="189" spans="2:11" s="1" customFormat="1" ht="15" customHeight="1">
      <c r="B189" s="314"/>
      <c r="C189" s="350" t="s">
        <v>4790</v>
      </c>
      <c r="D189" s="291"/>
      <c r="E189" s="291"/>
      <c r="F189" s="312" t="s">
        <v>4710</v>
      </c>
      <c r="G189" s="291"/>
      <c r="H189" s="291" t="s">
        <v>4791</v>
      </c>
      <c r="I189" s="291" t="s">
        <v>4792</v>
      </c>
      <c r="J189" s="351" t="s">
        <v>4793</v>
      </c>
      <c r="K189" s="337"/>
    </row>
    <row r="190" spans="2:11" s="1" customFormat="1" ht="15" customHeight="1">
      <c r="B190" s="314"/>
      <c r="C190" s="350" t="s">
        <v>42</v>
      </c>
      <c r="D190" s="291"/>
      <c r="E190" s="291"/>
      <c r="F190" s="312" t="s">
        <v>4212</v>
      </c>
      <c r="G190" s="291"/>
      <c r="H190" s="288" t="s">
        <v>4794</v>
      </c>
      <c r="I190" s="291" t="s">
        <v>4795</v>
      </c>
      <c r="J190" s="291"/>
      <c r="K190" s="337"/>
    </row>
    <row r="191" spans="2:11" s="1" customFormat="1" ht="15" customHeight="1">
      <c r="B191" s="314"/>
      <c r="C191" s="350" t="s">
        <v>4796</v>
      </c>
      <c r="D191" s="291"/>
      <c r="E191" s="291"/>
      <c r="F191" s="312" t="s">
        <v>4212</v>
      </c>
      <c r="G191" s="291"/>
      <c r="H191" s="291" t="s">
        <v>4797</v>
      </c>
      <c r="I191" s="291" t="s">
        <v>4739</v>
      </c>
      <c r="J191" s="291"/>
      <c r="K191" s="337"/>
    </row>
    <row r="192" spans="2:11" s="1" customFormat="1" ht="15" customHeight="1">
      <c r="B192" s="314"/>
      <c r="C192" s="350" t="s">
        <v>4798</v>
      </c>
      <c r="D192" s="291"/>
      <c r="E192" s="291"/>
      <c r="F192" s="312" t="s">
        <v>4212</v>
      </c>
      <c r="G192" s="291"/>
      <c r="H192" s="291" t="s">
        <v>4799</v>
      </c>
      <c r="I192" s="291" t="s">
        <v>4739</v>
      </c>
      <c r="J192" s="291"/>
      <c r="K192" s="337"/>
    </row>
    <row r="193" spans="2:11" s="1" customFormat="1" ht="15" customHeight="1">
      <c r="B193" s="314"/>
      <c r="C193" s="350" t="s">
        <v>4800</v>
      </c>
      <c r="D193" s="291"/>
      <c r="E193" s="291"/>
      <c r="F193" s="312" t="s">
        <v>4710</v>
      </c>
      <c r="G193" s="291"/>
      <c r="H193" s="291" t="s">
        <v>4801</v>
      </c>
      <c r="I193" s="291" t="s">
        <v>4739</v>
      </c>
      <c r="J193" s="291"/>
      <c r="K193" s="337"/>
    </row>
    <row r="194" spans="2:11" s="1" customFormat="1" ht="15" customHeight="1">
      <c r="B194" s="343"/>
      <c r="C194" s="352"/>
      <c r="D194" s="323"/>
      <c r="E194" s="323"/>
      <c r="F194" s="323"/>
      <c r="G194" s="323"/>
      <c r="H194" s="323"/>
      <c r="I194" s="323"/>
      <c r="J194" s="323"/>
      <c r="K194" s="344"/>
    </row>
    <row r="195" spans="2:11" s="1" customFormat="1" ht="18.75" customHeight="1">
      <c r="B195" s="325"/>
      <c r="C195" s="335"/>
      <c r="D195" s="335"/>
      <c r="E195" s="335"/>
      <c r="F195" s="345"/>
      <c r="G195" s="335"/>
      <c r="H195" s="335"/>
      <c r="I195" s="335"/>
      <c r="J195" s="335"/>
      <c r="K195" s="325"/>
    </row>
    <row r="196" spans="2:11" s="1" customFormat="1" ht="18.75" customHeight="1">
      <c r="B196" s="325"/>
      <c r="C196" s="335"/>
      <c r="D196" s="335"/>
      <c r="E196" s="335"/>
      <c r="F196" s="345"/>
      <c r="G196" s="335"/>
      <c r="H196" s="335"/>
      <c r="I196" s="335"/>
      <c r="J196" s="335"/>
      <c r="K196" s="325"/>
    </row>
    <row r="197" spans="2:11" s="1" customFormat="1" ht="18.75" customHeight="1">
      <c r="B197" s="298"/>
      <c r="C197" s="298"/>
      <c r="D197" s="298"/>
      <c r="E197" s="298"/>
      <c r="F197" s="298"/>
      <c r="G197" s="298"/>
      <c r="H197" s="298"/>
      <c r="I197" s="298"/>
      <c r="J197" s="298"/>
      <c r="K197" s="298"/>
    </row>
    <row r="198" spans="2:11" s="1" customFormat="1" ht="13.5">
      <c r="B198" s="280"/>
      <c r="C198" s="281"/>
      <c r="D198" s="281"/>
      <c r="E198" s="281"/>
      <c r="F198" s="281"/>
      <c r="G198" s="281"/>
      <c r="H198" s="281"/>
      <c r="I198" s="281"/>
      <c r="J198" s="281"/>
      <c r="K198" s="282"/>
    </row>
    <row r="199" spans="2:11" s="1" customFormat="1" ht="21">
      <c r="B199" s="283"/>
      <c r="C199" s="419" t="s">
        <v>4802</v>
      </c>
      <c r="D199" s="419"/>
      <c r="E199" s="419"/>
      <c r="F199" s="419"/>
      <c r="G199" s="419"/>
      <c r="H199" s="419"/>
      <c r="I199" s="419"/>
      <c r="J199" s="419"/>
      <c r="K199" s="284"/>
    </row>
    <row r="200" spans="2:11" s="1" customFormat="1" ht="25.5" customHeight="1">
      <c r="B200" s="283"/>
      <c r="C200" s="353" t="s">
        <v>4803</v>
      </c>
      <c r="D200" s="353"/>
      <c r="E200" s="353"/>
      <c r="F200" s="353" t="s">
        <v>4804</v>
      </c>
      <c r="G200" s="354"/>
      <c r="H200" s="420" t="s">
        <v>4805</v>
      </c>
      <c r="I200" s="420"/>
      <c r="J200" s="420"/>
      <c r="K200" s="284"/>
    </row>
    <row r="201" spans="2:11" s="1" customFormat="1" ht="5.25" customHeight="1">
      <c r="B201" s="314"/>
      <c r="C201" s="309"/>
      <c r="D201" s="309"/>
      <c r="E201" s="309"/>
      <c r="F201" s="309"/>
      <c r="G201" s="335"/>
      <c r="H201" s="309"/>
      <c r="I201" s="309"/>
      <c r="J201" s="309"/>
      <c r="K201" s="337"/>
    </row>
    <row r="202" spans="2:11" s="1" customFormat="1" ht="15" customHeight="1">
      <c r="B202" s="314"/>
      <c r="C202" s="291" t="s">
        <v>4795</v>
      </c>
      <c r="D202" s="291"/>
      <c r="E202" s="291"/>
      <c r="F202" s="312" t="s">
        <v>43</v>
      </c>
      <c r="G202" s="291"/>
      <c r="H202" s="421" t="s">
        <v>4806</v>
      </c>
      <c r="I202" s="421"/>
      <c r="J202" s="421"/>
      <c r="K202" s="337"/>
    </row>
    <row r="203" spans="2:11" s="1" customFormat="1" ht="15" customHeight="1">
      <c r="B203" s="314"/>
      <c r="C203" s="291"/>
      <c r="D203" s="291"/>
      <c r="E203" s="291"/>
      <c r="F203" s="312" t="s">
        <v>44</v>
      </c>
      <c r="G203" s="291"/>
      <c r="H203" s="421" t="s">
        <v>4807</v>
      </c>
      <c r="I203" s="421"/>
      <c r="J203" s="421"/>
      <c r="K203" s="337"/>
    </row>
    <row r="204" spans="2:11" s="1" customFormat="1" ht="15" customHeight="1">
      <c r="B204" s="314"/>
      <c r="C204" s="291"/>
      <c r="D204" s="291"/>
      <c r="E204" s="291"/>
      <c r="F204" s="312" t="s">
        <v>47</v>
      </c>
      <c r="G204" s="291"/>
      <c r="H204" s="421" t="s">
        <v>4808</v>
      </c>
      <c r="I204" s="421"/>
      <c r="J204" s="421"/>
      <c r="K204" s="337"/>
    </row>
    <row r="205" spans="2:11" s="1" customFormat="1" ht="15" customHeight="1">
      <c r="B205" s="314"/>
      <c r="C205" s="291"/>
      <c r="D205" s="291"/>
      <c r="E205" s="291"/>
      <c r="F205" s="312" t="s">
        <v>45</v>
      </c>
      <c r="G205" s="291"/>
      <c r="H205" s="421" t="s">
        <v>4809</v>
      </c>
      <c r="I205" s="421"/>
      <c r="J205" s="421"/>
      <c r="K205" s="337"/>
    </row>
    <row r="206" spans="2:11" s="1" customFormat="1" ht="15" customHeight="1">
      <c r="B206" s="314"/>
      <c r="C206" s="291"/>
      <c r="D206" s="291"/>
      <c r="E206" s="291"/>
      <c r="F206" s="312" t="s">
        <v>46</v>
      </c>
      <c r="G206" s="291"/>
      <c r="H206" s="421" t="s">
        <v>4810</v>
      </c>
      <c r="I206" s="421"/>
      <c r="J206" s="421"/>
      <c r="K206" s="337"/>
    </row>
    <row r="207" spans="2:11" s="1" customFormat="1" ht="15" customHeight="1">
      <c r="B207" s="314"/>
      <c r="C207" s="291"/>
      <c r="D207" s="291"/>
      <c r="E207" s="291"/>
      <c r="F207" s="312"/>
      <c r="G207" s="291"/>
      <c r="H207" s="291"/>
      <c r="I207" s="291"/>
      <c r="J207" s="291"/>
      <c r="K207" s="337"/>
    </row>
    <row r="208" spans="2:11" s="1" customFormat="1" ht="15" customHeight="1">
      <c r="B208" s="314"/>
      <c r="C208" s="291" t="s">
        <v>4751</v>
      </c>
      <c r="D208" s="291"/>
      <c r="E208" s="291"/>
      <c r="F208" s="312" t="s">
        <v>79</v>
      </c>
      <c r="G208" s="291"/>
      <c r="H208" s="421" t="s">
        <v>4811</v>
      </c>
      <c r="I208" s="421"/>
      <c r="J208" s="421"/>
      <c r="K208" s="337"/>
    </row>
    <row r="209" spans="2:11" s="1" customFormat="1" ht="15" customHeight="1">
      <c r="B209" s="314"/>
      <c r="C209" s="291"/>
      <c r="D209" s="291"/>
      <c r="E209" s="291"/>
      <c r="F209" s="312" t="s">
        <v>4649</v>
      </c>
      <c r="G209" s="291"/>
      <c r="H209" s="421" t="s">
        <v>4650</v>
      </c>
      <c r="I209" s="421"/>
      <c r="J209" s="421"/>
      <c r="K209" s="337"/>
    </row>
    <row r="210" spans="2:11" s="1" customFormat="1" ht="15" customHeight="1">
      <c r="B210" s="314"/>
      <c r="C210" s="291"/>
      <c r="D210" s="291"/>
      <c r="E210" s="291"/>
      <c r="F210" s="312" t="s">
        <v>4647</v>
      </c>
      <c r="G210" s="291"/>
      <c r="H210" s="421" t="s">
        <v>4812</v>
      </c>
      <c r="I210" s="421"/>
      <c r="J210" s="421"/>
      <c r="K210" s="337"/>
    </row>
    <row r="211" spans="2:11" s="1" customFormat="1" ht="15" customHeight="1">
      <c r="B211" s="355"/>
      <c r="C211" s="291"/>
      <c r="D211" s="291"/>
      <c r="E211" s="291"/>
      <c r="F211" s="312" t="s">
        <v>4651</v>
      </c>
      <c r="G211" s="350"/>
      <c r="H211" s="422" t="s">
        <v>4652</v>
      </c>
      <c r="I211" s="422"/>
      <c r="J211" s="422"/>
      <c r="K211" s="356"/>
    </row>
    <row r="212" spans="2:11" s="1" customFormat="1" ht="15" customHeight="1">
      <c r="B212" s="355"/>
      <c r="C212" s="291"/>
      <c r="D212" s="291"/>
      <c r="E212" s="291"/>
      <c r="F212" s="312" t="s">
        <v>4653</v>
      </c>
      <c r="G212" s="350"/>
      <c r="H212" s="422" t="s">
        <v>4813</v>
      </c>
      <c r="I212" s="422"/>
      <c r="J212" s="422"/>
      <c r="K212" s="356"/>
    </row>
    <row r="213" spans="2:11" s="1" customFormat="1" ht="15" customHeight="1">
      <c r="B213" s="355"/>
      <c r="C213" s="291"/>
      <c r="D213" s="291"/>
      <c r="E213" s="291"/>
      <c r="F213" s="312"/>
      <c r="G213" s="350"/>
      <c r="H213" s="341"/>
      <c r="I213" s="341"/>
      <c r="J213" s="341"/>
      <c r="K213" s="356"/>
    </row>
    <row r="214" spans="2:11" s="1" customFormat="1" ht="15" customHeight="1">
      <c r="B214" s="355"/>
      <c r="C214" s="291" t="s">
        <v>4775</v>
      </c>
      <c r="D214" s="291"/>
      <c r="E214" s="291"/>
      <c r="F214" s="312">
        <v>1</v>
      </c>
      <c r="G214" s="350"/>
      <c r="H214" s="422" t="s">
        <v>4814</v>
      </c>
      <c r="I214" s="422"/>
      <c r="J214" s="422"/>
      <c r="K214" s="356"/>
    </row>
    <row r="215" spans="2:11" s="1" customFormat="1" ht="15" customHeight="1">
      <c r="B215" s="355"/>
      <c r="C215" s="291"/>
      <c r="D215" s="291"/>
      <c r="E215" s="291"/>
      <c r="F215" s="312">
        <v>2</v>
      </c>
      <c r="G215" s="350"/>
      <c r="H215" s="422" t="s">
        <v>4815</v>
      </c>
      <c r="I215" s="422"/>
      <c r="J215" s="422"/>
      <c r="K215" s="356"/>
    </row>
    <row r="216" spans="2:11" s="1" customFormat="1" ht="15" customHeight="1">
      <c r="B216" s="355"/>
      <c r="C216" s="291"/>
      <c r="D216" s="291"/>
      <c r="E216" s="291"/>
      <c r="F216" s="312">
        <v>3</v>
      </c>
      <c r="G216" s="350"/>
      <c r="H216" s="422" t="s">
        <v>4816</v>
      </c>
      <c r="I216" s="422"/>
      <c r="J216" s="422"/>
      <c r="K216" s="356"/>
    </row>
    <row r="217" spans="2:11" s="1" customFormat="1" ht="15" customHeight="1">
      <c r="B217" s="355"/>
      <c r="C217" s="291"/>
      <c r="D217" s="291"/>
      <c r="E217" s="291"/>
      <c r="F217" s="312">
        <v>4</v>
      </c>
      <c r="G217" s="350"/>
      <c r="H217" s="422" t="s">
        <v>4817</v>
      </c>
      <c r="I217" s="422"/>
      <c r="J217" s="422"/>
      <c r="K217" s="356"/>
    </row>
    <row r="218" spans="2:11" s="1" customFormat="1" ht="12.75" customHeight="1">
      <c r="B218" s="357"/>
      <c r="C218" s="358"/>
      <c r="D218" s="358"/>
      <c r="E218" s="358"/>
      <c r="F218" s="358"/>
      <c r="G218" s="358"/>
      <c r="H218" s="358"/>
      <c r="I218" s="358"/>
      <c r="J218" s="358"/>
      <c r="K218" s="359"/>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59027779999999996" right="0.59027779999999996" top="0.59027779999999996" bottom="0.59027779999999996" header="0" footer="0"/>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287"/>
  <sheetViews>
    <sheetView showGridLines="0" topLeftCell="A1116" workbookViewId="0">
      <selection activeCell="G1126" sqref="G1126"/>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387"/>
      <c r="M2" s="387"/>
      <c r="N2" s="387"/>
      <c r="O2" s="387"/>
      <c r="P2" s="387"/>
      <c r="Q2" s="387"/>
      <c r="R2" s="387"/>
      <c r="S2" s="387"/>
      <c r="T2" s="387"/>
      <c r="U2" s="387"/>
      <c r="V2" s="387"/>
      <c r="AT2" s="19" t="s">
        <v>89</v>
      </c>
      <c r="AZ2" s="224" t="s">
        <v>370</v>
      </c>
      <c r="BA2" s="224" t="s">
        <v>371</v>
      </c>
      <c r="BB2" s="224" t="s">
        <v>19</v>
      </c>
      <c r="BC2" s="224" t="s">
        <v>372</v>
      </c>
      <c r="BD2" s="224" t="s">
        <v>88</v>
      </c>
    </row>
    <row r="3" spans="1:56" s="1" customFormat="1" ht="6.95" customHeight="1">
      <c r="B3" s="110"/>
      <c r="C3" s="111"/>
      <c r="D3" s="111"/>
      <c r="E3" s="111"/>
      <c r="F3" s="111"/>
      <c r="G3" s="111"/>
      <c r="H3" s="111"/>
      <c r="I3" s="111"/>
      <c r="J3" s="111"/>
      <c r="K3" s="111"/>
      <c r="L3" s="22"/>
      <c r="AT3" s="19" t="s">
        <v>80</v>
      </c>
      <c r="AZ3" s="224" t="s">
        <v>373</v>
      </c>
      <c r="BA3" s="224" t="s">
        <v>374</v>
      </c>
      <c r="BB3" s="224" t="s">
        <v>19</v>
      </c>
      <c r="BC3" s="224" t="s">
        <v>375</v>
      </c>
      <c r="BD3" s="224" t="s">
        <v>88</v>
      </c>
    </row>
    <row r="4" spans="1:56" s="1" customFormat="1" ht="24.95" customHeight="1">
      <c r="B4" s="22"/>
      <c r="D4" s="112" t="s">
        <v>144</v>
      </c>
      <c r="L4" s="22"/>
      <c r="M4" s="113" t="s">
        <v>10</v>
      </c>
      <c r="AT4" s="19" t="s">
        <v>4</v>
      </c>
      <c r="AZ4" s="224" t="s">
        <v>376</v>
      </c>
      <c r="BA4" s="224" t="s">
        <v>377</v>
      </c>
      <c r="BB4" s="224" t="s">
        <v>19</v>
      </c>
      <c r="BC4" s="224" t="s">
        <v>378</v>
      </c>
      <c r="BD4" s="224" t="s">
        <v>88</v>
      </c>
    </row>
    <row r="5" spans="1:56" s="1" customFormat="1" ht="6.95" customHeight="1">
      <c r="B5" s="22"/>
      <c r="L5" s="22"/>
      <c r="AZ5" s="224" t="s">
        <v>379</v>
      </c>
      <c r="BA5" s="224" t="s">
        <v>380</v>
      </c>
      <c r="BB5" s="224" t="s">
        <v>19</v>
      </c>
      <c r="BC5" s="224" t="s">
        <v>381</v>
      </c>
      <c r="BD5" s="224" t="s">
        <v>88</v>
      </c>
    </row>
    <row r="6" spans="1:56" s="1" customFormat="1" ht="12" customHeight="1">
      <c r="B6" s="22"/>
      <c r="D6" s="114" t="s">
        <v>16</v>
      </c>
      <c r="L6" s="22"/>
      <c r="AZ6" s="224" t="s">
        <v>382</v>
      </c>
      <c r="BA6" s="224" t="s">
        <v>383</v>
      </c>
      <c r="BB6" s="224" t="s">
        <v>19</v>
      </c>
      <c r="BC6" s="224" t="s">
        <v>384</v>
      </c>
      <c r="BD6" s="224" t="s">
        <v>88</v>
      </c>
    </row>
    <row r="7" spans="1:56" s="1" customFormat="1" ht="16.5" customHeight="1">
      <c r="B7" s="22"/>
      <c r="E7" s="405" t="str">
        <f>'Rekapitulace stavby'!K6</f>
        <v>Výstavba bytů U Náhonu – Šenov u Nového Jičína</v>
      </c>
      <c r="F7" s="406"/>
      <c r="G7" s="406"/>
      <c r="H7" s="406"/>
      <c r="L7" s="22"/>
      <c r="AZ7" s="224" t="s">
        <v>385</v>
      </c>
      <c r="BA7" s="224" t="s">
        <v>386</v>
      </c>
      <c r="BB7" s="224" t="s">
        <v>19</v>
      </c>
      <c r="BC7" s="224" t="s">
        <v>387</v>
      </c>
      <c r="BD7" s="224" t="s">
        <v>88</v>
      </c>
    </row>
    <row r="8" spans="1:56" s="1" customFormat="1" ht="12" customHeight="1">
      <c r="B8" s="22"/>
      <c r="D8" s="114" t="s">
        <v>145</v>
      </c>
      <c r="L8" s="22"/>
    </row>
    <row r="9" spans="1:56" s="2" customFormat="1" ht="16.5" customHeight="1">
      <c r="A9" s="36"/>
      <c r="B9" s="41"/>
      <c r="C9" s="36"/>
      <c r="D9" s="36"/>
      <c r="E9" s="405" t="s">
        <v>388</v>
      </c>
      <c r="F9" s="408"/>
      <c r="G9" s="408"/>
      <c r="H9" s="408"/>
      <c r="I9" s="36"/>
      <c r="J9" s="36"/>
      <c r="K9" s="36"/>
      <c r="L9" s="115"/>
      <c r="S9" s="36"/>
      <c r="T9" s="36"/>
      <c r="U9" s="36"/>
      <c r="V9" s="36"/>
      <c r="W9" s="36"/>
      <c r="X9" s="36"/>
      <c r="Y9" s="36"/>
      <c r="Z9" s="36"/>
      <c r="AA9" s="36"/>
      <c r="AB9" s="36"/>
      <c r="AC9" s="36"/>
      <c r="AD9" s="36"/>
      <c r="AE9" s="36"/>
    </row>
    <row r="10" spans="1:56" s="2" customFormat="1" ht="12" customHeight="1">
      <c r="A10" s="36"/>
      <c r="B10" s="41"/>
      <c r="C10" s="36"/>
      <c r="D10" s="114" t="s">
        <v>389</v>
      </c>
      <c r="E10" s="36"/>
      <c r="F10" s="36"/>
      <c r="G10" s="36"/>
      <c r="H10" s="36"/>
      <c r="I10" s="36"/>
      <c r="J10" s="36"/>
      <c r="K10" s="36"/>
      <c r="L10" s="115"/>
      <c r="S10" s="36"/>
      <c r="T10" s="36"/>
      <c r="U10" s="36"/>
      <c r="V10" s="36"/>
      <c r="W10" s="36"/>
      <c r="X10" s="36"/>
      <c r="Y10" s="36"/>
      <c r="Z10" s="36"/>
      <c r="AA10" s="36"/>
      <c r="AB10" s="36"/>
      <c r="AC10" s="36"/>
      <c r="AD10" s="36"/>
      <c r="AE10" s="36"/>
    </row>
    <row r="11" spans="1:56" s="2" customFormat="1" ht="16.5" customHeight="1">
      <c r="A11" s="36"/>
      <c r="B11" s="41"/>
      <c r="C11" s="36"/>
      <c r="D11" s="36"/>
      <c r="E11" s="407" t="s">
        <v>390</v>
      </c>
      <c r="F11" s="408"/>
      <c r="G11" s="408"/>
      <c r="H11" s="408"/>
      <c r="I11" s="36"/>
      <c r="J11" s="36"/>
      <c r="K11" s="36"/>
      <c r="L11" s="115"/>
      <c r="S11" s="36"/>
      <c r="T11" s="36"/>
      <c r="U11" s="36"/>
      <c r="V11" s="36"/>
      <c r="W11" s="36"/>
      <c r="X11" s="36"/>
      <c r="Y11" s="36"/>
      <c r="Z11" s="36"/>
      <c r="AA11" s="36"/>
      <c r="AB11" s="36"/>
      <c r="AC11" s="36"/>
      <c r="AD11" s="36"/>
      <c r="AE11" s="36"/>
    </row>
    <row r="12" spans="1:56"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56"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56" s="2" customFormat="1" ht="12" customHeight="1">
      <c r="A14" s="36"/>
      <c r="B14" s="41"/>
      <c r="C14" s="36"/>
      <c r="D14" s="114" t="s">
        <v>21</v>
      </c>
      <c r="E14" s="36"/>
      <c r="F14" s="105" t="s">
        <v>22</v>
      </c>
      <c r="G14" s="36"/>
      <c r="H14" s="36"/>
      <c r="I14" s="114" t="s">
        <v>23</v>
      </c>
      <c r="J14" s="116" t="str">
        <f>'Rekapitulace stavby'!AN8</f>
        <v>10. 11. 2020</v>
      </c>
      <c r="K14" s="36"/>
      <c r="L14" s="115"/>
      <c r="S14" s="36"/>
      <c r="T14" s="36"/>
      <c r="U14" s="36"/>
      <c r="V14" s="36"/>
      <c r="W14" s="36"/>
      <c r="X14" s="36"/>
      <c r="Y14" s="36"/>
      <c r="Z14" s="36"/>
      <c r="AA14" s="36"/>
      <c r="AB14" s="36"/>
      <c r="AC14" s="36"/>
      <c r="AD14" s="36"/>
      <c r="AE14" s="36"/>
    </row>
    <row r="15" spans="1:5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56"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9" t="str">
        <f>'Rekapitulace stavby'!E14</f>
        <v>Vyplň údaj</v>
      </c>
      <c r="F20" s="410"/>
      <c r="G20" s="410"/>
      <c r="H20" s="410"/>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32</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83.25" customHeight="1">
      <c r="A29" s="117"/>
      <c r="B29" s="118"/>
      <c r="C29" s="117"/>
      <c r="D29" s="117"/>
      <c r="E29" s="411" t="s">
        <v>37</v>
      </c>
      <c r="F29" s="411"/>
      <c r="G29" s="411"/>
      <c r="H29" s="411"/>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ROUND(J114, 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ROUND((SUM(BE114:BE1286)),  2)</f>
        <v>0</v>
      </c>
      <c r="G35" s="36"/>
      <c r="H35" s="36"/>
      <c r="I35" s="126">
        <v>0.21</v>
      </c>
      <c r="J35" s="125">
        <f>ROUND(((SUM(BE114:BE1286))*I35),  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ROUND((SUM(BF114:BF1286)),  2)</f>
        <v>0</v>
      </c>
      <c r="G36" s="36"/>
      <c r="H36" s="36"/>
      <c r="I36" s="126">
        <v>0.15</v>
      </c>
      <c r="J36" s="125">
        <f>ROUND(((SUM(BF114:BF1286))*I36),  2)</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45</v>
      </c>
      <c r="F37" s="125">
        <f>ROUND((SUM(BG114:BG1286)),  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46</v>
      </c>
      <c r="F38" s="125">
        <f>ROUND((SUM(BH114:BH1286)),  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47</v>
      </c>
      <c r="F39" s="125">
        <f>ROUND((SUM(BI114:BI1286)),  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412" t="str">
        <f>E7</f>
        <v>Výstavba bytů U Náhonu – Šenov u Nového Jičína</v>
      </c>
      <c r="F50" s="413"/>
      <c r="G50" s="413"/>
      <c r="H50" s="413"/>
      <c r="I50" s="38"/>
      <c r="J50" s="38"/>
      <c r="K50" s="38"/>
      <c r="L50" s="115"/>
      <c r="S50" s="36"/>
      <c r="T50" s="36"/>
      <c r="U50" s="36"/>
      <c r="V50" s="36"/>
      <c r="W50" s="36"/>
      <c r="X50" s="36"/>
      <c r="Y50" s="36"/>
      <c r="Z50" s="36"/>
      <c r="AA50" s="36"/>
      <c r="AB50" s="36"/>
      <c r="AC50" s="36"/>
      <c r="AD50" s="36"/>
      <c r="AE50" s="36"/>
    </row>
    <row r="51" spans="1:47" s="1" customFormat="1" ht="12" customHeight="1">
      <c r="B51" s="23"/>
      <c r="C51" s="31" t="s">
        <v>145</v>
      </c>
      <c r="D51" s="24"/>
      <c r="E51" s="24"/>
      <c r="F51" s="24"/>
      <c r="G51" s="24"/>
      <c r="H51" s="24"/>
      <c r="I51" s="24"/>
      <c r="J51" s="24"/>
      <c r="K51" s="24"/>
      <c r="L51" s="22"/>
    </row>
    <row r="52" spans="1:47" s="2" customFormat="1" ht="16.5" customHeight="1">
      <c r="A52" s="36"/>
      <c r="B52" s="37"/>
      <c r="C52" s="38"/>
      <c r="D52" s="38"/>
      <c r="E52" s="412" t="s">
        <v>388</v>
      </c>
      <c r="F52" s="414"/>
      <c r="G52" s="414"/>
      <c r="H52" s="414"/>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389</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65" t="str">
        <f>E11</f>
        <v>D.1.1 - Architektonicko-stavební a stavebně konstrukční řešení</v>
      </c>
      <c r="F54" s="414"/>
      <c r="G54" s="414"/>
      <c r="H54" s="414"/>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21</v>
      </c>
      <c r="D56" s="38"/>
      <c r="E56" s="38"/>
      <c r="F56" s="29" t="str">
        <f>F14</f>
        <v>Šenov u Nového Jičína</v>
      </c>
      <c r="G56" s="38"/>
      <c r="H56" s="38"/>
      <c r="I56" s="31" t="s">
        <v>23</v>
      </c>
      <c r="J56" s="61" t="str">
        <f>IF(J14="","",J14)</f>
        <v>10. 11. 2020</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25</v>
      </c>
      <c r="D58" s="38"/>
      <c r="E58" s="38"/>
      <c r="F58" s="29" t="str">
        <f>E17</f>
        <v>Obec Šenov u Nového Jičína</v>
      </c>
      <c r="G58" s="38"/>
      <c r="H58" s="38"/>
      <c r="I58" s="31" t="s">
        <v>31</v>
      </c>
      <c r="J58" s="34" t="str">
        <f>E23</f>
        <v>Ing. Miroslav Havlásek</v>
      </c>
      <c r="K58" s="38"/>
      <c r="L58" s="115"/>
      <c r="S58" s="36"/>
      <c r="T58" s="36"/>
      <c r="U58" s="36"/>
      <c r="V58" s="36"/>
      <c r="W58" s="36"/>
      <c r="X58" s="36"/>
      <c r="Y58" s="36"/>
      <c r="Z58" s="36"/>
      <c r="AA58" s="36"/>
      <c r="AB58" s="36"/>
      <c r="AC58" s="36"/>
      <c r="AD58" s="36"/>
      <c r="AE58" s="36"/>
    </row>
    <row r="59" spans="1:47"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148</v>
      </c>
      <c r="D61" s="139"/>
      <c r="E61" s="139"/>
      <c r="F61" s="139"/>
      <c r="G61" s="139"/>
      <c r="H61" s="139"/>
      <c r="I61" s="139"/>
      <c r="J61" s="140" t="s">
        <v>149</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J114</f>
        <v>0</v>
      </c>
      <c r="K63" s="38"/>
      <c r="L63" s="115"/>
      <c r="S63" s="36"/>
      <c r="T63" s="36"/>
      <c r="U63" s="36"/>
      <c r="V63" s="36"/>
      <c r="W63" s="36"/>
      <c r="X63" s="36"/>
      <c r="Y63" s="36"/>
      <c r="Z63" s="36"/>
      <c r="AA63" s="36"/>
      <c r="AB63" s="36"/>
      <c r="AC63" s="36"/>
      <c r="AD63" s="36"/>
      <c r="AE63" s="36"/>
      <c r="AU63" s="19" t="s">
        <v>150</v>
      </c>
    </row>
    <row r="64" spans="1:47" s="9" customFormat="1" ht="24.95" customHeight="1">
      <c r="B64" s="142"/>
      <c r="C64" s="143"/>
      <c r="D64" s="144" t="s">
        <v>151</v>
      </c>
      <c r="E64" s="145"/>
      <c r="F64" s="145"/>
      <c r="G64" s="145"/>
      <c r="H64" s="145"/>
      <c r="I64" s="145"/>
      <c r="J64" s="146">
        <f>J115</f>
        <v>0</v>
      </c>
      <c r="K64" s="143"/>
      <c r="L64" s="147"/>
    </row>
    <row r="65" spans="2:12" s="10" customFormat="1" ht="19.899999999999999" customHeight="1">
      <c r="B65" s="148"/>
      <c r="C65" s="99"/>
      <c r="D65" s="149" t="s">
        <v>152</v>
      </c>
      <c r="E65" s="150"/>
      <c r="F65" s="150"/>
      <c r="G65" s="150"/>
      <c r="H65" s="150"/>
      <c r="I65" s="150"/>
      <c r="J65" s="151">
        <f>J116</f>
        <v>0</v>
      </c>
      <c r="K65" s="99"/>
      <c r="L65" s="152"/>
    </row>
    <row r="66" spans="2:12" s="10" customFormat="1" ht="19.899999999999999" customHeight="1">
      <c r="B66" s="148"/>
      <c r="C66" s="99"/>
      <c r="D66" s="149" t="s">
        <v>391</v>
      </c>
      <c r="E66" s="150"/>
      <c r="F66" s="150"/>
      <c r="G66" s="150"/>
      <c r="H66" s="150"/>
      <c r="I66" s="150"/>
      <c r="J66" s="151">
        <f>J144</f>
        <v>0</v>
      </c>
      <c r="K66" s="99"/>
      <c r="L66" s="152"/>
    </row>
    <row r="67" spans="2:12" s="10" customFormat="1" ht="19.899999999999999" customHeight="1">
      <c r="B67" s="148"/>
      <c r="C67" s="99"/>
      <c r="D67" s="149" t="s">
        <v>392</v>
      </c>
      <c r="E67" s="150"/>
      <c r="F67" s="150"/>
      <c r="G67" s="150"/>
      <c r="H67" s="150"/>
      <c r="I67" s="150"/>
      <c r="J67" s="151">
        <f>J229</f>
        <v>0</v>
      </c>
      <c r="K67" s="99"/>
      <c r="L67" s="152"/>
    </row>
    <row r="68" spans="2:12" s="10" customFormat="1" ht="19.899999999999999" customHeight="1">
      <c r="B68" s="148"/>
      <c r="C68" s="99"/>
      <c r="D68" s="149" t="s">
        <v>393</v>
      </c>
      <c r="E68" s="150"/>
      <c r="F68" s="150"/>
      <c r="G68" s="150"/>
      <c r="H68" s="150"/>
      <c r="I68" s="150"/>
      <c r="J68" s="151">
        <f>J341</f>
        <v>0</v>
      </c>
      <c r="K68" s="99"/>
      <c r="L68" s="152"/>
    </row>
    <row r="69" spans="2:12" s="10" customFormat="1" ht="19.899999999999999" customHeight="1">
      <c r="B69" s="148"/>
      <c r="C69" s="99"/>
      <c r="D69" s="149" t="s">
        <v>394</v>
      </c>
      <c r="E69" s="150"/>
      <c r="F69" s="150"/>
      <c r="G69" s="150"/>
      <c r="H69" s="150"/>
      <c r="I69" s="150"/>
      <c r="J69" s="151">
        <f>J485</f>
        <v>0</v>
      </c>
      <c r="K69" s="99"/>
      <c r="L69" s="152"/>
    </row>
    <row r="70" spans="2:12" s="10" customFormat="1" ht="19.899999999999999" customHeight="1">
      <c r="B70" s="148"/>
      <c r="C70" s="99"/>
      <c r="D70" s="149" t="s">
        <v>395</v>
      </c>
      <c r="E70" s="150"/>
      <c r="F70" s="150"/>
      <c r="G70" s="150"/>
      <c r="H70" s="150"/>
      <c r="I70" s="150"/>
      <c r="J70" s="151">
        <f>J620</f>
        <v>0</v>
      </c>
      <c r="K70" s="99"/>
      <c r="L70" s="152"/>
    </row>
    <row r="71" spans="2:12" s="10" customFormat="1" ht="19.899999999999999" customHeight="1">
      <c r="B71" s="148"/>
      <c r="C71" s="99"/>
      <c r="D71" s="149" t="s">
        <v>396</v>
      </c>
      <c r="E71" s="150"/>
      <c r="F71" s="150"/>
      <c r="G71" s="150"/>
      <c r="H71" s="150"/>
      <c r="I71" s="150"/>
      <c r="J71" s="151">
        <f>J648</f>
        <v>0</v>
      </c>
      <c r="K71" s="99"/>
      <c r="L71" s="152"/>
    </row>
    <row r="72" spans="2:12" s="9" customFormat="1" ht="24.95" customHeight="1">
      <c r="B72" s="142"/>
      <c r="C72" s="143"/>
      <c r="D72" s="144" t="s">
        <v>397</v>
      </c>
      <c r="E72" s="145"/>
      <c r="F72" s="145"/>
      <c r="G72" s="145"/>
      <c r="H72" s="145"/>
      <c r="I72" s="145"/>
      <c r="J72" s="146">
        <f>J651</f>
        <v>0</v>
      </c>
      <c r="K72" s="143"/>
      <c r="L72" s="147"/>
    </row>
    <row r="73" spans="2:12" s="10" customFormat="1" ht="19.899999999999999" customHeight="1">
      <c r="B73" s="148"/>
      <c r="C73" s="99"/>
      <c r="D73" s="149" t="s">
        <v>398</v>
      </c>
      <c r="E73" s="150"/>
      <c r="F73" s="150"/>
      <c r="G73" s="150"/>
      <c r="H73" s="150"/>
      <c r="I73" s="150"/>
      <c r="J73" s="151">
        <f>J652</f>
        <v>0</v>
      </c>
      <c r="K73" s="99"/>
      <c r="L73" s="152"/>
    </row>
    <row r="74" spans="2:12" s="10" customFormat="1" ht="19.899999999999999" customHeight="1">
      <c r="B74" s="148"/>
      <c r="C74" s="99"/>
      <c r="D74" s="149" t="s">
        <v>399</v>
      </c>
      <c r="E74" s="150"/>
      <c r="F74" s="150"/>
      <c r="G74" s="150"/>
      <c r="H74" s="150"/>
      <c r="I74" s="150"/>
      <c r="J74" s="151">
        <f>J699</f>
        <v>0</v>
      </c>
      <c r="K74" s="99"/>
      <c r="L74" s="152"/>
    </row>
    <row r="75" spans="2:12" s="10" customFormat="1" ht="19.899999999999999" customHeight="1">
      <c r="B75" s="148"/>
      <c r="C75" s="99"/>
      <c r="D75" s="149" t="s">
        <v>400</v>
      </c>
      <c r="E75" s="150"/>
      <c r="F75" s="150"/>
      <c r="G75" s="150"/>
      <c r="H75" s="150"/>
      <c r="I75" s="150"/>
      <c r="J75" s="151">
        <f>J731</f>
        <v>0</v>
      </c>
      <c r="K75" s="99"/>
      <c r="L75" s="152"/>
    </row>
    <row r="76" spans="2:12" s="10" customFormat="1" ht="19.899999999999999" customHeight="1">
      <c r="B76" s="148"/>
      <c r="C76" s="99"/>
      <c r="D76" s="149" t="s">
        <v>401</v>
      </c>
      <c r="E76" s="150"/>
      <c r="F76" s="150"/>
      <c r="G76" s="150"/>
      <c r="H76" s="150"/>
      <c r="I76" s="150"/>
      <c r="J76" s="151">
        <f>J781</f>
        <v>0</v>
      </c>
      <c r="K76" s="99"/>
      <c r="L76" s="152"/>
    </row>
    <row r="77" spans="2:12" s="10" customFormat="1" ht="19.899999999999999" customHeight="1">
      <c r="B77" s="148"/>
      <c r="C77" s="99"/>
      <c r="D77" s="149" t="s">
        <v>402</v>
      </c>
      <c r="E77" s="150"/>
      <c r="F77" s="150"/>
      <c r="G77" s="150"/>
      <c r="H77" s="150"/>
      <c r="I77" s="150"/>
      <c r="J77" s="151">
        <f>J787</f>
        <v>0</v>
      </c>
      <c r="K77" s="99"/>
      <c r="L77" s="152"/>
    </row>
    <row r="78" spans="2:12" s="10" customFormat="1" ht="19.899999999999999" customHeight="1">
      <c r="B78" s="148"/>
      <c r="C78" s="99"/>
      <c r="D78" s="149" t="s">
        <v>403</v>
      </c>
      <c r="E78" s="150"/>
      <c r="F78" s="150"/>
      <c r="G78" s="150"/>
      <c r="H78" s="150"/>
      <c r="I78" s="150"/>
      <c r="J78" s="151">
        <f>J790</f>
        <v>0</v>
      </c>
      <c r="K78" s="99"/>
      <c r="L78" s="152"/>
    </row>
    <row r="79" spans="2:12" s="10" customFormat="1" ht="19.899999999999999" customHeight="1">
      <c r="B79" s="148"/>
      <c r="C79" s="99"/>
      <c r="D79" s="149" t="s">
        <v>404</v>
      </c>
      <c r="E79" s="150"/>
      <c r="F79" s="150"/>
      <c r="G79" s="150"/>
      <c r="H79" s="150"/>
      <c r="I79" s="150"/>
      <c r="J79" s="151">
        <f>J795</f>
        <v>0</v>
      </c>
      <c r="K79" s="99"/>
      <c r="L79" s="152"/>
    </row>
    <row r="80" spans="2:12" s="10" customFormat="1" ht="19.899999999999999" customHeight="1">
      <c r="B80" s="148"/>
      <c r="C80" s="99"/>
      <c r="D80" s="149" t="s">
        <v>405</v>
      </c>
      <c r="E80" s="150"/>
      <c r="F80" s="150"/>
      <c r="G80" s="150"/>
      <c r="H80" s="150"/>
      <c r="I80" s="150"/>
      <c r="J80" s="151">
        <f>J890</f>
        <v>0</v>
      </c>
      <c r="K80" s="99"/>
      <c r="L80" s="152"/>
    </row>
    <row r="81" spans="1:31" s="10" customFormat="1" ht="19.899999999999999" customHeight="1">
      <c r="B81" s="148"/>
      <c r="C81" s="99"/>
      <c r="D81" s="149" t="s">
        <v>406</v>
      </c>
      <c r="E81" s="150"/>
      <c r="F81" s="150"/>
      <c r="G81" s="150"/>
      <c r="H81" s="150"/>
      <c r="I81" s="150"/>
      <c r="J81" s="151">
        <f>J917</f>
        <v>0</v>
      </c>
      <c r="K81" s="99"/>
      <c r="L81" s="152"/>
    </row>
    <row r="82" spans="1:31" s="10" customFormat="1" ht="19.899999999999999" customHeight="1">
      <c r="B82" s="148"/>
      <c r="C82" s="99"/>
      <c r="D82" s="149" t="s">
        <v>407</v>
      </c>
      <c r="E82" s="150"/>
      <c r="F82" s="150"/>
      <c r="G82" s="150"/>
      <c r="H82" s="150"/>
      <c r="I82" s="150"/>
      <c r="J82" s="151">
        <f>J972</f>
        <v>0</v>
      </c>
      <c r="K82" s="99"/>
      <c r="L82" s="152"/>
    </row>
    <row r="83" spans="1:31" s="10" customFormat="1" ht="19.899999999999999" customHeight="1">
      <c r="B83" s="148"/>
      <c r="C83" s="99"/>
      <c r="D83" s="149" t="s">
        <v>408</v>
      </c>
      <c r="E83" s="150"/>
      <c r="F83" s="150"/>
      <c r="G83" s="150"/>
      <c r="H83" s="150"/>
      <c r="I83" s="150"/>
      <c r="J83" s="151">
        <f>J985</f>
        <v>0</v>
      </c>
      <c r="K83" s="99"/>
      <c r="L83" s="152"/>
    </row>
    <row r="84" spans="1:31" s="10" customFormat="1" ht="19.899999999999999" customHeight="1">
      <c r="B84" s="148"/>
      <c r="C84" s="99"/>
      <c r="D84" s="149" t="s">
        <v>409</v>
      </c>
      <c r="E84" s="150"/>
      <c r="F84" s="150"/>
      <c r="G84" s="150"/>
      <c r="H84" s="150"/>
      <c r="I84" s="150"/>
      <c r="J84" s="151">
        <f>J1101</f>
        <v>0</v>
      </c>
      <c r="K84" s="99"/>
      <c r="L84" s="152"/>
    </row>
    <row r="85" spans="1:31" s="10" customFormat="1" ht="19.899999999999999" customHeight="1">
      <c r="B85" s="148"/>
      <c r="C85" s="99"/>
      <c r="D85" s="149" t="s">
        <v>410</v>
      </c>
      <c r="E85" s="150"/>
      <c r="F85" s="150"/>
      <c r="G85" s="150"/>
      <c r="H85" s="150"/>
      <c r="I85" s="150"/>
      <c r="J85" s="151">
        <f>J1132</f>
        <v>0</v>
      </c>
      <c r="K85" s="99"/>
      <c r="L85" s="152"/>
    </row>
    <row r="86" spans="1:31" s="10" customFormat="1" ht="19.899999999999999" customHeight="1">
      <c r="B86" s="148"/>
      <c r="C86" s="99"/>
      <c r="D86" s="149" t="s">
        <v>411</v>
      </c>
      <c r="E86" s="150"/>
      <c r="F86" s="150"/>
      <c r="G86" s="150"/>
      <c r="H86" s="150"/>
      <c r="I86" s="150"/>
      <c r="J86" s="151">
        <f>J1168</f>
        <v>0</v>
      </c>
      <c r="K86" s="99"/>
      <c r="L86" s="152"/>
    </row>
    <row r="87" spans="1:31" s="10" customFormat="1" ht="19.899999999999999" customHeight="1">
      <c r="B87" s="148"/>
      <c r="C87" s="99"/>
      <c r="D87" s="149" t="s">
        <v>412</v>
      </c>
      <c r="E87" s="150"/>
      <c r="F87" s="150"/>
      <c r="G87" s="150"/>
      <c r="H87" s="150"/>
      <c r="I87" s="150"/>
      <c r="J87" s="151">
        <f>J1198</f>
        <v>0</v>
      </c>
      <c r="K87" s="99"/>
      <c r="L87" s="152"/>
    </row>
    <row r="88" spans="1:31" s="10" customFormat="1" ht="19.899999999999999" customHeight="1">
      <c r="B88" s="148"/>
      <c r="C88" s="99"/>
      <c r="D88" s="149" t="s">
        <v>413</v>
      </c>
      <c r="E88" s="150"/>
      <c r="F88" s="150"/>
      <c r="G88" s="150"/>
      <c r="H88" s="150"/>
      <c r="I88" s="150"/>
      <c r="J88" s="151">
        <f>J1209</f>
        <v>0</v>
      </c>
      <c r="K88" s="99"/>
      <c r="L88" s="152"/>
    </row>
    <row r="89" spans="1:31" s="10" customFormat="1" ht="19.899999999999999" customHeight="1">
      <c r="B89" s="148"/>
      <c r="C89" s="99"/>
      <c r="D89" s="149" t="s">
        <v>414</v>
      </c>
      <c r="E89" s="150"/>
      <c r="F89" s="150"/>
      <c r="G89" s="150"/>
      <c r="H89" s="150"/>
      <c r="I89" s="150"/>
      <c r="J89" s="151">
        <f>J1248</f>
        <v>0</v>
      </c>
      <c r="K89" s="99"/>
      <c r="L89" s="152"/>
    </row>
    <row r="90" spans="1:31" s="10" customFormat="1" ht="19.899999999999999" customHeight="1">
      <c r="B90" s="148"/>
      <c r="C90" s="99"/>
      <c r="D90" s="149" t="s">
        <v>415</v>
      </c>
      <c r="E90" s="150"/>
      <c r="F90" s="150"/>
      <c r="G90" s="150"/>
      <c r="H90" s="150"/>
      <c r="I90" s="150"/>
      <c r="J90" s="151">
        <f>J1257</f>
        <v>0</v>
      </c>
      <c r="K90" s="99"/>
      <c r="L90" s="152"/>
    </row>
    <row r="91" spans="1:31" s="10" customFormat="1" ht="19.899999999999999" customHeight="1">
      <c r="B91" s="148"/>
      <c r="C91" s="99"/>
      <c r="D91" s="149" t="s">
        <v>416</v>
      </c>
      <c r="E91" s="150"/>
      <c r="F91" s="150"/>
      <c r="G91" s="150"/>
      <c r="H91" s="150"/>
      <c r="I91" s="150"/>
      <c r="J91" s="151">
        <f>J1268</f>
        <v>0</v>
      </c>
      <c r="K91" s="99"/>
      <c r="L91" s="152"/>
    </row>
    <row r="92" spans="1:31" s="10" customFormat="1" ht="19.899999999999999" customHeight="1">
      <c r="B92" s="148"/>
      <c r="C92" s="99"/>
      <c r="D92" s="149" t="s">
        <v>417</v>
      </c>
      <c r="E92" s="150"/>
      <c r="F92" s="150"/>
      <c r="G92" s="150"/>
      <c r="H92" s="150"/>
      <c r="I92" s="150"/>
      <c r="J92" s="151">
        <f>J1273</f>
        <v>0</v>
      </c>
      <c r="K92" s="99"/>
      <c r="L92" s="152"/>
    </row>
    <row r="93" spans="1:31" s="2" customFormat="1" ht="21.75" customHeight="1">
      <c r="A93" s="36"/>
      <c r="B93" s="37"/>
      <c r="C93" s="38"/>
      <c r="D93" s="38"/>
      <c r="E93" s="38"/>
      <c r="F93" s="38"/>
      <c r="G93" s="38"/>
      <c r="H93" s="38"/>
      <c r="I93" s="38"/>
      <c r="J93" s="38"/>
      <c r="K93" s="38"/>
      <c r="L93" s="115"/>
      <c r="S93" s="36"/>
      <c r="T93" s="36"/>
      <c r="U93" s="36"/>
      <c r="V93" s="36"/>
      <c r="W93" s="36"/>
      <c r="X93" s="36"/>
      <c r="Y93" s="36"/>
      <c r="Z93" s="36"/>
      <c r="AA93" s="36"/>
      <c r="AB93" s="36"/>
      <c r="AC93" s="36"/>
      <c r="AD93" s="36"/>
      <c r="AE93" s="36"/>
    </row>
    <row r="94" spans="1:31" s="2" customFormat="1" ht="6.95" customHeight="1">
      <c r="A94" s="36"/>
      <c r="B94" s="49"/>
      <c r="C94" s="50"/>
      <c r="D94" s="50"/>
      <c r="E94" s="50"/>
      <c r="F94" s="50"/>
      <c r="G94" s="50"/>
      <c r="H94" s="50"/>
      <c r="I94" s="50"/>
      <c r="J94" s="50"/>
      <c r="K94" s="50"/>
      <c r="L94" s="115"/>
      <c r="S94" s="36"/>
      <c r="T94" s="36"/>
      <c r="U94" s="36"/>
      <c r="V94" s="36"/>
      <c r="W94" s="36"/>
      <c r="X94" s="36"/>
      <c r="Y94" s="36"/>
      <c r="Z94" s="36"/>
      <c r="AA94" s="36"/>
      <c r="AB94" s="36"/>
      <c r="AC94" s="36"/>
      <c r="AD94" s="36"/>
      <c r="AE94" s="36"/>
    </row>
    <row r="98" spans="1:31" s="2" customFormat="1" ht="6.95" customHeight="1">
      <c r="A98" s="36"/>
      <c r="B98" s="51"/>
      <c r="C98" s="52"/>
      <c r="D98" s="52"/>
      <c r="E98" s="52"/>
      <c r="F98" s="52"/>
      <c r="G98" s="52"/>
      <c r="H98" s="52"/>
      <c r="I98" s="52"/>
      <c r="J98" s="52"/>
      <c r="K98" s="52"/>
      <c r="L98" s="115"/>
      <c r="S98" s="36"/>
      <c r="T98" s="36"/>
      <c r="U98" s="36"/>
      <c r="V98" s="36"/>
      <c r="W98" s="36"/>
      <c r="X98" s="36"/>
      <c r="Y98" s="36"/>
      <c r="Z98" s="36"/>
      <c r="AA98" s="36"/>
      <c r="AB98" s="36"/>
      <c r="AC98" s="36"/>
      <c r="AD98" s="36"/>
      <c r="AE98" s="36"/>
    </row>
    <row r="99" spans="1:31" s="2" customFormat="1" ht="24.95" customHeight="1">
      <c r="A99" s="36"/>
      <c r="B99" s="37"/>
      <c r="C99" s="25" t="s">
        <v>154</v>
      </c>
      <c r="D99" s="38"/>
      <c r="E99" s="38"/>
      <c r="F99" s="38"/>
      <c r="G99" s="38"/>
      <c r="H99" s="38"/>
      <c r="I99" s="38"/>
      <c r="J99" s="38"/>
      <c r="K99" s="38"/>
      <c r="L99" s="115"/>
      <c r="S99" s="36"/>
      <c r="T99" s="36"/>
      <c r="U99" s="36"/>
      <c r="V99" s="36"/>
      <c r="W99" s="36"/>
      <c r="X99" s="36"/>
      <c r="Y99" s="36"/>
      <c r="Z99" s="36"/>
      <c r="AA99" s="36"/>
      <c r="AB99" s="36"/>
      <c r="AC99" s="36"/>
      <c r="AD99" s="36"/>
      <c r="AE99" s="36"/>
    </row>
    <row r="100" spans="1:31" s="2" customFormat="1" ht="6.95" customHeight="1">
      <c r="A100" s="36"/>
      <c r="B100" s="37"/>
      <c r="C100" s="38"/>
      <c r="D100" s="38"/>
      <c r="E100" s="38"/>
      <c r="F100" s="38"/>
      <c r="G100" s="38"/>
      <c r="H100" s="38"/>
      <c r="I100" s="38"/>
      <c r="J100" s="38"/>
      <c r="K100" s="38"/>
      <c r="L100" s="115"/>
      <c r="S100" s="36"/>
      <c r="T100" s="36"/>
      <c r="U100" s="36"/>
      <c r="V100" s="36"/>
      <c r="W100" s="36"/>
      <c r="X100" s="36"/>
      <c r="Y100" s="36"/>
      <c r="Z100" s="36"/>
      <c r="AA100" s="36"/>
      <c r="AB100" s="36"/>
      <c r="AC100" s="36"/>
      <c r="AD100" s="36"/>
      <c r="AE100" s="36"/>
    </row>
    <row r="101" spans="1:31" s="2" customFormat="1" ht="12" customHeight="1">
      <c r="A101" s="36"/>
      <c r="B101" s="37"/>
      <c r="C101" s="31" t="s">
        <v>16</v>
      </c>
      <c r="D101" s="38"/>
      <c r="E101" s="38"/>
      <c r="F101" s="38"/>
      <c r="G101" s="38"/>
      <c r="H101" s="38"/>
      <c r="I101" s="38"/>
      <c r="J101" s="38"/>
      <c r="K101" s="38"/>
      <c r="L101" s="115"/>
      <c r="S101" s="36"/>
      <c r="T101" s="36"/>
      <c r="U101" s="36"/>
      <c r="V101" s="36"/>
      <c r="W101" s="36"/>
      <c r="X101" s="36"/>
      <c r="Y101" s="36"/>
      <c r="Z101" s="36"/>
      <c r="AA101" s="36"/>
      <c r="AB101" s="36"/>
      <c r="AC101" s="36"/>
      <c r="AD101" s="36"/>
      <c r="AE101" s="36"/>
    </row>
    <row r="102" spans="1:31" s="2" customFormat="1" ht="16.5" customHeight="1">
      <c r="A102" s="36"/>
      <c r="B102" s="37"/>
      <c r="C102" s="38"/>
      <c r="D102" s="38"/>
      <c r="E102" s="412" t="str">
        <f>E7</f>
        <v>Výstavba bytů U Náhonu – Šenov u Nového Jičína</v>
      </c>
      <c r="F102" s="413"/>
      <c r="G102" s="413"/>
      <c r="H102" s="413"/>
      <c r="I102" s="38"/>
      <c r="J102" s="38"/>
      <c r="K102" s="38"/>
      <c r="L102" s="115"/>
      <c r="S102" s="36"/>
      <c r="T102" s="36"/>
      <c r="U102" s="36"/>
      <c r="V102" s="36"/>
      <c r="W102" s="36"/>
      <c r="X102" s="36"/>
      <c r="Y102" s="36"/>
      <c r="Z102" s="36"/>
      <c r="AA102" s="36"/>
      <c r="AB102" s="36"/>
      <c r="AC102" s="36"/>
      <c r="AD102" s="36"/>
      <c r="AE102" s="36"/>
    </row>
    <row r="103" spans="1:31" s="1" customFormat="1" ht="12" customHeight="1">
      <c r="B103" s="23"/>
      <c r="C103" s="31" t="s">
        <v>145</v>
      </c>
      <c r="D103" s="24"/>
      <c r="E103" s="24"/>
      <c r="F103" s="24"/>
      <c r="G103" s="24"/>
      <c r="H103" s="24"/>
      <c r="I103" s="24"/>
      <c r="J103" s="24"/>
      <c r="K103" s="24"/>
      <c r="L103" s="22"/>
    </row>
    <row r="104" spans="1:31" s="2" customFormat="1" ht="16.5" customHeight="1">
      <c r="A104" s="36"/>
      <c r="B104" s="37"/>
      <c r="C104" s="38"/>
      <c r="D104" s="38"/>
      <c r="E104" s="412" t="s">
        <v>388</v>
      </c>
      <c r="F104" s="414"/>
      <c r="G104" s="414"/>
      <c r="H104" s="414"/>
      <c r="I104" s="38"/>
      <c r="J104" s="38"/>
      <c r="K104" s="38"/>
      <c r="L104" s="115"/>
      <c r="S104" s="36"/>
      <c r="T104" s="36"/>
      <c r="U104" s="36"/>
      <c r="V104" s="36"/>
      <c r="W104" s="36"/>
      <c r="X104" s="36"/>
      <c r="Y104" s="36"/>
      <c r="Z104" s="36"/>
      <c r="AA104" s="36"/>
      <c r="AB104" s="36"/>
      <c r="AC104" s="36"/>
      <c r="AD104" s="36"/>
      <c r="AE104" s="36"/>
    </row>
    <row r="105" spans="1:31" s="2" customFormat="1" ht="12" customHeight="1">
      <c r="A105" s="36"/>
      <c r="B105" s="37"/>
      <c r="C105" s="31" t="s">
        <v>389</v>
      </c>
      <c r="D105" s="38"/>
      <c r="E105" s="38"/>
      <c r="F105" s="38"/>
      <c r="G105" s="38"/>
      <c r="H105" s="38"/>
      <c r="I105" s="38"/>
      <c r="J105" s="38"/>
      <c r="K105" s="38"/>
      <c r="L105" s="115"/>
      <c r="S105" s="36"/>
      <c r="T105" s="36"/>
      <c r="U105" s="36"/>
      <c r="V105" s="36"/>
      <c r="W105" s="36"/>
      <c r="X105" s="36"/>
      <c r="Y105" s="36"/>
      <c r="Z105" s="36"/>
      <c r="AA105" s="36"/>
      <c r="AB105" s="36"/>
      <c r="AC105" s="36"/>
      <c r="AD105" s="36"/>
      <c r="AE105" s="36"/>
    </row>
    <row r="106" spans="1:31" s="2" customFormat="1" ht="16.5" customHeight="1">
      <c r="A106" s="36"/>
      <c r="B106" s="37"/>
      <c r="C106" s="38"/>
      <c r="D106" s="38"/>
      <c r="E106" s="365" t="str">
        <f>E11</f>
        <v>D.1.1 - Architektonicko-stavební a stavebně konstrukční řešení</v>
      </c>
      <c r="F106" s="414"/>
      <c r="G106" s="414"/>
      <c r="H106" s="414"/>
      <c r="I106" s="38"/>
      <c r="J106" s="38"/>
      <c r="K106" s="38"/>
      <c r="L106" s="115"/>
      <c r="S106" s="36"/>
      <c r="T106" s="36"/>
      <c r="U106" s="36"/>
      <c r="V106" s="36"/>
      <c r="W106" s="36"/>
      <c r="X106" s="36"/>
      <c r="Y106" s="36"/>
      <c r="Z106" s="36"/>
      <c r="AA106" s="36"/>
      <c r="AB106" s="36"/>
      <c r="AC106" s="36"/>
      <c r="AD106" s="36"/>
      <c r="AE106" s="36"/>
    </row>
    <row r="107" spans="1:31" s="2" customFormat="1" ht="6.95" customHeight="1">
      <c r="A107" s="36"/>
      <c r="B107" s="37"/>
      <c r="C107" s="38"/>
      <c r="D107" s="38"/>
      <c r="E107" s="38"/>
      <c r="F107" s="38"/>
      <c r="G107" s="38"/>
      <c r="H107" s="38"/>
      <c r="I107" s="38"/>
      <c r="J107" s="38"/>
      <c r="K107" s="38"/>
      <c r="L107" s="115"/>
      <c r="S107" s="36"/>
      <c r="T107" s="36"/>
      <c r="U107" s="36"/>
      <c r="V107" s="36"/>
      <c r="W107" s="36"/>
      <c r="X107" s="36"/>
      <c r="Y107" s="36"/>
      <c r="Z107" s="36"/>
      <c r="AA107" s="36"/>
      <c r="AB107" s="36"/>
      <c r="AC107" s="36"/>
      <c r="AD107" s="36"/>
      <c r="AE107" s="36"/>
    </row>
    <row r="108" spans="1:31" s="2" customFormat="1" ht="12" customHeight="1">
      <c r="A108" s="36"/>
      <c r="B108" s="37"/>
      <c r="C108" s="31" t="s">
        <v>21</v>
      </c>
      <c r="D108" s="38"/>
      <c r="E108" s="38"/>
      <c r="F108" s="29" t="str">
        <f>F14</f>
        <v>Šenov u Nového Jičína</v>
      </c>
      <c r="G108" s="38"/>
      <c r="H108" s="38"/>
      <c r="I108" s="31" t="s">
        <v>23</v>
      </c>
      <c r="J108" s="61" t="str">
        <f>IF(J14="","",J14)</f>
        <v>10. 11. 2020</v>
      </c>
      <c r="K108" s="38"/>
      <c r="L108" s="115"/>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38"/>
      <c r="J109" s="38"/>
      <c r="K109" s="38"/>
      <c r="L109" s="115"/>
      <c r="S109" s="36"/>
      <c r="T109" s="36"/>
      <c r="U109" s="36"/>
      <c r="V109" s="36"/>
      <c r="W109" s="36"/>
      <c r="X109" s="36"/>
      <c r="Y109" s="36"/>
      <c r="Z109" s="36"/>
      <c r="AA109" s="36"/>
      <c r="AB109" s="36"/>
      <c r="AC109" s="36"/>
      <c r="AD109" s="36"/>
      <c r="AE109" s="36"/>
    </row>
    <row r="110" spans="1:31" s="2" customFormat="1" ht="25.7" customHeight="1">
      <c r="A110" s="36"/>
      <c r="B110" s="37"/>
      <c r="C110" s="31" t="s">
        <v>25</v>
      </c>
      <c r="D110" s="38"/>
      <c r="E110" s="38"/>
      <c r="F110" s="29" t="str">
        <f>E17</f>
        <v>Obec Šenov u Nového Jičína</v>
      </c>
      <c r="G110" s="38"/>
      <c r="H110" s="38"/>
      <c r="I110" s="31" t="s">
        <v>31</v>
      </c>
      <c r="J110" s="34" t="str">
        <f>E23</f>
        <v>Ing. Miroslav Havlásek</v>
      </c>
      <c r="K110" s="38"/>
      <c r="L110" s="115"/>
      <c r="S110" s="36"/>
      <c r="T110" s="36"/>
      <c r="U110" s="36"/>
      <c r="V110" s="36"/>
      <c r="W110" s="36"/>
      <c r="X110" s="36"/>
      <c r="Y110" s="36"/>
      <c r="Z110" s="36"/>
      <c r="AA110" s="36"/>
      <c r="AB110" s="36"/>
      <c r="AC110" s="36"/>
      <c r="AD110" s="36"/>
      <c r="AE110" s="36"/>
    </row>
    <row r="111" spans="1:31" s="2" customFormat="1" ht="15.2" customHeight="1">
      <c r="A111" s="36"/>
      <c r="B111" s="37"/>
      <c r="C111" s="31" t="s">
        <v>29</v>
      </c>
      <c r="D111" s="38"/>
      <c r="E111" s="38"/>
      <c r="F111" s="29" t="str">
        <f>IF(E20="","",E20)</f>
        <v>Vyplň údaj</v>
      </c>
      <c r="G111" s="38"/>
      <c r="H111" s="38"/>
      <c r="I111" s="31" t="s">
        <v>34</v>
      </c>
      <c r="J111" s="34" t="str">
        <f>E26</f>
        <v xml:space="preserve"> </v>
      </c>
      <c r="K111" s="38"/>
      <c r="L111" s="115"/>
      <c r="S111" s="36"/>
      <c r="T111" s="36"/>
      <c r="U111" s="36"/>
      <c r="V111" s="36"/>
      <c r="W111" s="36"/>
      <c r="X111" s="36"/>
      <c r="Y111" s="36"/>
      <c r="Z111" s="36"/>
      <c r="AA111" s="36"/>
      <c r="AB111" s="36"/>
      <c r="AC111" s="36"/>
      <c r="AD111" s="36"/>
      <c r="AE111" s="36"/>
    </row>
    <row r="112" spans="1:31" s="2" customFormat="1" ht="10.35" customHeight="1">
      <c r="A112" s="36"/>
      <c r="B112" s="37"/>
      <c r="C112" s="38"/>
      <c r="D112" s="38"/>
      <c r="E112" s="38"/>
      <c r="F112" s="38"/>
      <c r="G112" s="38"/>
      <c r="H112" s="38"/>
      <c r="I112" s="38"/>
      <c r="J112" s="38"/>
      <c r="K112" s="38"/>
      <c r="L112" s="115"/>
      <c r="S112" s="36"/>
      <c r="T112" s="36"/>
      <c r="U112" s="36"/>
      <c r="V112" s="36"/>
      <c r="W112" s="36"/>
      <c r="X112" s="36"/>
      <c r="Y112" s="36"/>
      <c r="Z112" s="36"/>
      <c r="AA112" s="36"/>
      <c r="AB112" s="36"/>
      <c r="AC112" s="36"/>
      <c r="AD112" s="36"/>
      <c r="AE112" s="36"/>
    </row>
    <row r="113" spans="1:65" s="11" customFormat="1" ht="29.25" customHeight="1">
      <c r="A113" s="153"/>
      <c r="B113" s="154"/>
      <c r="C113" s="155" t="s">
        <v>155</v>
      </c>
      <c r="D113" s="156" t="s">
        <v>57</v>
      </c>
      <c r="E113" s="156" t="s">
        <v>53</v>
      </c>
      <c r="F113" s="156" t="s">
        <v>54</v>
      </c>
      <c r="G113" s="156" t="s">
        <v>156</v>
      </c>
      <c r="H113" s="156" t="s">
        <v>157</v>
      </c>
      <c r="I113" s="156" t="s">
        <v>158</v>
      </c>
      <c r="J113" s="156" t="s">
        <v>149</v>
      </c>
      <c r="K113" s="157" t="s">
        <v>159</v>
      </c>
      <c r="L113" s="158"/>
      <c r="M113" s="70" t="s">
        <v>19</v>
      </c>
      <c r="N113" s="71" t="s">
        <v>42</v>
      </c>
      <c r="O113" s="71" t="s">
        <v>160</v>
      </c>
      <c r="P113" s="71" t="s">
        <v>161</v>
      </c>
      <c r="Q113" s="71" t="s">
        <v>162</v>
      </c>
      <c r="R113" s="71" t="s">
        <v>163</v>
      </c>
      <c r="S113" s="71" t="s">
        <v>164</v>
      </c>
      <c r="T113" s="72" t="s">
        <v>165</v>
      </c>
      <c r="U113" s="153"/>
      <c r="V113" s="153"/>
      <c r="W113" s="153"/>
      <c r="X113" s="153"/>
      <c r="Y113" s="153"/>
      <c r="Z113" s="153"/>
      <c r="AA113" s="153"/>
      <c r="AB113" s="153"/>
      <c r="AC113" s="153"/>
      <c r="AD113" s="153"/>
      <c r="AE113" s="153"/>
    </row>
    <row r="114" spans="1:65" s="2" customFormat="1" ht="22.9" customHeight="1">
      <c r="A114" s="36"/>
      <c r="B114" s="37"/>
      <c r="C114" s="77" t="s">
        <v>166</v>
      </c>
      <c r="D114" s="38"/>
      <c r="E114" s="38"/>
      <c r="F114" s="38"/>
      <c r="G114" s="38"/>
      <c r="H114" s="38"/>
      <c r="I114" s="38"/>
      <c r="J114" s="159">
        <f>BK114</f>
        <v>0</v>
      </c>
      <c r="K114" s="38"/>
      <c r="L114" s="41"/>
      <c r="M114" s="73"/>
      <c r="N114" s="160"/>
      <c r="O114" s="74"/>
      <c r="P114" s="161">
        <f>P115+P651</f>
        <v>0</v>
      </c>
      <c r="Q114" s="74"/>
      <c r="R114" s="161">
        <f>R115+R651</f>
        <v>1866.033156</v>
      </c>
      <c r="S114" s="74"/>
      <c r="T114" s="162">
        <f>T115+T651</f>
        <v>0</v>
      </c>
      <c r="U114" s="36"/>
      <c r="V114" s="36"/>
      <c r="W114" s="36"/>
      <c r="X114" s="36"/>
      <c r="Y114" s="36"/>
      <c r="Z114" s="36"/>
      <c r="AA114" s="36"/>
      <c r="AB114" s="36"/>
      <c r="AC114" s="36"/>
      <c r="AD114" s="36"/>
      <c r="AE114" s="36"/>
      <c r="AT114" s="19" t="s">
        <v>71</v>
      </c>
      <c r="AU114" s="19" t="s">
        <v>150</v>
      </c>
      <c r="BK114" s="163">
        <f>BK115+BK651</f>
        <v>0</v>
      </c>
    </row>
    <row r="115" spans="1:65" s="12" customFormat="1" ht="25.9" customHeight="1">
      <c r="B115" s="164"/>
      <c r="C115" s="165"/>
      <c r="D115" s="166" t="s">
        <v>71</v>
      </c>
      <c r="E115" s="167" t="s">
        <v>167</v>
      </c>
      <c r="F115" s="167" t="s">
        <v>168</v>
      </c>
      <c r="G115" s="165"/>
      <c r="H115" s="165"/>
      <c r="I115" s="168"/>
      <c r="J115" s="169">
        <f>BK115</f>
        <v>0</v>
      </c>
      <c r="K115" s="165"/>
      <c r="L115" s="170"/>
      <c r="M115" s="171"/>
      <c r="N115" s="172"/>
      <c r="O115" s="172"/>
      <c r="P115" s="173">
        <f>P116+P144+P229+P341+P485+P620+P648</f>
        <v>0</v>
      </c>
      <c r="Q115" s="172"/>
      <c r="R115" s="173">
        <f>R116+R144+R229+R341+R485+R620+R648</f>
        <v>1778.37208532</v>
      </c>
      <c r="S115" s="172"/>
      <c r="T115" s="174">
        <f>T116+T144+T229+T341+T485+T620+T648</f>
        <v>0</v>
      </c>
      <c r="AR115" s="175" t="s">
        <v>80</v>
      </c>
      <c r="AT115" s="176" t="s">
        <v>71</v>
      </c>
      <c r="AU115" s="176" t="s">
        <v>72</v>
      </c>
      <c r="AY115" s="175" t="s">
        <v>169</v>
      </c>
      <c r="BK115" s="177">
        <f>BK116+BK144+BK229+BK341+BK485+BK620+BK648</f>
        <v>0</v>
      </c>
    </row>
    <row r="116" spans="1:65" s="12" customFormat="1" ht="22.9" customHeight="1">
      <c r="B116" s="164"/>
      <c r="C116" s="165"/>
      <c r="D116" s="166" t="s">
        <v>71</v>
      </c>
      <c r="E116" s="178" t="s">
        <v>80</v>
      </c>
      <c r="F116" s="178" t="s">
        <v>170</v>
      </c>
      <c r="G116" s="165"/>
      <c r="H116" s="165"/>
      <c r="I116" s="168"/>
      <c r="J116" s="179">
        <f>BK116</f>
        <v>0</v>
      </c>
      <c r="K116" s="165"/>
      <c r="L116" s="170"/>
      <c r="M116" s="171"/>
      <c r="N116" s="172"/>
      <c r="O116" s="172"/>
      <c r="P116" s="173">
        <f>SUM(P117:P143)</f>
        <v>0</v>
      </c>
      <c r="Q116" s="172"/>
      <c r="R116" s="173">
        <f>SUM(R117:R143)</f>
        <v>0</v>
      </c>
      <c r="S116" s="172"/>
      <c r="T116" s="174">
        <f>SUM(T117:T143)</f>
        <v>0</v>
      </c>
      <c r="AR116" s="175" t="s">
        <v>80</v>
      </c>
      <c r="AT116" s="176" t="s">
        <v>71</v>
      </c>
      <c r="AU116" s="176" t="s">
        <v>80</v>
      </c>
      <c r="AY116" s="175" t="s">
        <v>169</v>
      </c>
      <c r="BK116" s="177">
        <f>SUM(BK117:BK143)</f>
        <v>0</v>
      </c>
    </row>
    <row r="117" spans="1:65" s="2" customFormat="1" ht="37.9" customHeight="1">
      <c r="A117" s="36"/>
      <c r="B117" s="37"/>
      <c r="C117" s="180" t="s">
        <v>80</v>
      </c>
      <c r="D117" s="180" t="s">
        <v>171</v>
      </c>
      <c r="E117" s="181" t="s">
        <v>418</v>
      </c>
      <c r="F117" s="182" t="s">
        <v>419</v>
      </c>
      <c r="G117" s="183" t="s">
        <v>230</v>
      </c>
      <c r="H117" s="184">
        <v>0.54</v>
      </c>
      <c r="I117" s="185"/>
      <c r="J117" s="186">
        <f>ROUND(I117*H117,2)</f>
        <v>0</v>
      </c>
      <c r="K117" s="182" t="s">
        <v>175</v>
      </c>
      <c r="L117" s="41"/>
      <c r="M117" s="187" t="s">
        <v>19</v>
      </c>
      <c r="N117" s="188" t="s">
        <v>44</v>
      </c>
      <c r="O117" s="66"/>
      <c r="P117" s="189">
        <f>O117*H117</f>
        <v>0</v>
      </c>
      <c r="Q117" s="189">
        <v>0</v>
      </c>
      <c r="R117" s="189">
        <f>Q117*H117</f>
        <v>0</v>
      </c>
      <c r="S117" s="189">
        <v>0</v>
      </c>
      <c r="T117" s="190">
        <f>S117*H117</f>
        <v>0</v>
      </c>
      <c r="U117" s="36"/>
      <c r="V117" s="36"/>
      <c r="W117" s="36"/>
      <c r="X117" s="36"/>
      <c r="Y117" s="36"/>
      <c r="Z117" s="36"/>
      <c r="AA117" s="36"/>
      <c r="AB117" s="36"/>
      <c r="AC117" s="36"/>
      <c r="AD117" s="36"/>
      <c r="AE117" s="36"/>
      <c r="AR117" s="191" t="s">
        <v>176</v>
      </c>
      <c r="AT117" s="191" t="s">
        <v>171</v>
      </c>
      <c r="AU117" s="191" t="s">
        <v>88</v>
      </c>
      <c r="AY117" s="19" t="s">
        <v>169</v>
      </c>
      <c r="BE117" s="192">
        <f>IF(N117="základní",J117,0)</f>
        <v>0</v>
      </c>
      <c r="BF117" s="192">
        <f>IF(N117="snížená",J117,0)</f>
        <v>0</v>
      </c>
      <c r="BG117" s="192">
        <f>IF(N117="zákl. přenesená",J117,0)</f>
        <v>0</v>
      </c>
      <c r="BH117" s="192">
        <f>IF(N117="sníž. přenesená",J117,0)</f>
        <v>0</v>
      </c>
      <c r="BI117" s="192">
        <f>IF(N117="nulová",J117,0)</f>
        <v>0</v>
      </c>
      <c r="BJ117" s="19" t="s">
        <v>88</v>
      </c>
      <c r="BK117" s="192">
        <f>ROUND(I117*H117,2)</f>
        <v>0</v>
      </c>
      <c r="BL117" s="19" t="s">
        <v>176</v>
      </c>
      <c r="BM117" s="191" t="s">
        <v>420</v>
      </c>
    </row>
    <row r="118" spans="1:65" s="2" customFormat="1" ht="48.75">
      <c r="A118" s="36"/>
      <c r="B118" s="37"/>
      <c r="C118" s="38"/>
      <c r="D118" s="193" t="s">
        <v>178</v>
      </c>
      <c r="E118" s="38"/>
      <c r="F118" s="194" t="s">
        <v>421</v>
      </c>
      <c r="G118" s="38"/>
      <c r="H118" s="38"/>
      <c r="I118" s="195"/>
      <c r="J118" s="38"/>
      <c r="K118" s="38"/>
      <c r="L118" s="41"/>
      <c r="M118" s="196"/>
      <c r="N118" s="197"/>
      <c r="O118" s="66"/>
      <c r="P118" s="66"/>
      <c r="Q118" s="66"/>
      <c r="R118" s="66"/>
      <c r="S118" s="66"/>
      <c r="T118" s="67"/>
      <c r="U118" s="36"/>
      <c r="V118" s="36"/>
      <c r="W118" s="36"/>
      <c r="X118" s="36"/>
      <c r="Y118" s="36"/>
      <c r="Z118" s="36"/>
      <c r="AA118" s="36"/>
      <c r="AB118" s="36"/>
      <c r="AC118" s="36"/>
      <c r="AD118" s="36"/>
      <c r="AE118" s="36"/>
      <c r="AT118" s="19" t="s">
        <v>178</v>
      </c>
      <c r="AU118" s="19" t="s">
        <v>88</v>
      </c>
    </row>
    <row r="119" spans="1:65" s="13" customFormat="1" ht="11.25">
      <c r="B119" s="198"/>
      <c r="C119" s="199"/>
      <c r="D119" s="193" t="s">
        <v>188</v>
      </c>
      <c r="E119" s="200" t="s">
        <v>19</v>
      </c>
      <c r="F119" s="201" t="s">
        <v>422</v>
      </c>
      <c r="G119" s="199"/>
      <c r="H119" s="202">
        <v>0.54</v>
      </c>
      <c r="I119" s="203"/>
      <c r="J119" s="199"/>
      <c r="K119" s="199"/>
      <c r="L119" s="204"/>
      <c r="M119" s="205"/>
      <c r="N119" s="206"/>
      <c r="O119" s="206"/>
      <c r="P119" s="206"/>
      <c r="Q119" s="206"/>
      <c r="R119" s="206"/>
      <c r="S119" s="206"/>
      <c r="T119" s="207"/>
      <c r="AT119" s="208" t="s">
        <v>188</v>
      </c>
      <c r="AU119" s="208" t="s">
        <v>88</v>
      </c>
      <c r="AV119" s="13" t="s">
        <v>88</v>
      </c>
      <c r="AW119" s="13" t="s">
        <v>33</v>
      </c>
      <c r="AX119" s="13" t="s">
        <v>80</v>
      </c>
      <c r="AY119" s="208" t="s">
        <v>169</v>
      </c>
    </row>
    <row r="120" spans="1:65" s="2" customFormat="1" ht="49.15" customHeight="1">
      <c r="A120" s="36"/>
      <c r="B120" s="37"/>
      <c r="C120" s="180" t="s">
        <v>88</v>
      </c>
      <c r="D120" s="180" t="s">
        <v>171</v>
      </c>
      <c r="E120" s="181" t="s">
        <v>423</v>
      </c>
      <c r="F120" s="182" t="s">
        <v>424</v>
      </c>
      <c r="G120" s="183" t="s">
        <v>230</v>
      </c>
      <c r="H120" s="184">
        <v>595.34</v>
      </c>
      <c r="I120" s="185"/>
      <c r="J120" s="186">
        <f>ROUND(I120*H120,2)</f>
        <v>0</v>
      </c>
      <c r="K120" s="182" t="s">
        <v>175</v>
      </c>
      <c r="L120" s="41"/>
      <c r="M120" s="187" t="s">
        <v>19</v>
      </c>
      <c r="N120" s="188" t="s">
        <v>44</v>
      </c>
      <c r="O120" s="66"/>
      <c r="P120" s="189">
        <f>O120*H120</f>
        <v>0</v>
      </c>
      <c r="Q120" s="189">
        <v>0</v>
      </c>
      <c r="R120" s="189">
        <f>Q120*H120</f>
        <v>0</v>
      </c>
      <c r="S120" s="189">
        <v>0</v>
      </c>
      <c r="T120" s="190">
        <f>S120*H120</f>
        <v>0</v>
      </c>
      <c r="U120" s="36"/>
      <c r="V120" s="36"/>
      <c r="W120" s="36"/>
      <c r="X120" s="36"/>
      <c r="Y120" s="36"/>
      <c r="Z120" s="36"/>
      <c r="AA120" s="36"/>
      <c r="AB120" s="36"/>
      <c r="AC120" s="36"/>
      <c r="AD120" s="36"/>
      <c r="AE120" s="36"/>
      <c r="AR120" s="191" t="s">
        <v>176</v>
      </c>
      <c r="AT120" s="191" t="s">
        <v>171</v>
      </c>
      <c r="AU120" s="191" t="s">
        <v>88</v>
      </c>
      <c r="AY120" s="19" t="s">
        <v>169</v>
      </c>
      <c r="BE120" s="192">
        <f>IF(N120="základní",J120,0)</f>
        <v>0</v>
      </c>
      <c r="BF120" s="192">
        <f>IF(N120="snížená",J120,0)</f>
        <v>0</v>
      </c>
      <c r="BG120" s="192">
        <f>IF(N120="zákl. přenesená",J120,0)</f>
        <v>0</v>
      </c>
      <c r="BH120" s="192">
        <f>IF(N120="sníž. přenesená",J120,0)</f>
        <v>0</v>
      </c>
      <c r="BI120" s="192">
        <f>IF(N120="nulová",J120,0)</f>
        <v>0</v>
      </c>
      <c r="BJ120" s="19" t="s">
        <v>88</v>
      </c>
      <c r="BK120" s="192">
        <f>ROUND(I120*H120,2)</f>
        <v>0</v>
      </c>
      <c r="BL120" s="19" t="s">
        <v>176</v>
      </c>
      <c r="BM120" s="191" t="s">
        <v>425</v>
      </c>
    </row>
    <row r="121" spans="1:65" s="2" customFormat="1" ht="78">
      <c r="A121" s="36"/>
      <c r="B121" s="37"/>
      <c r="C121" s="38"/>
      <c r="D121" s="193" t="s">
        <v>178</v>
      </c>
      <c r="E121" s="38"/>
      <c r="F121" s="194" t="s">
        <v>426</v>
      </c>
      <c r="G121" s="38"/>
      <c r="H121" s="38"/>
      <c r="I121" s="195"/>
      <c r="J121" s="38"/>
      <c r="K121" s="38"/>
      <c r="L121" s="41"/>
      <c r="M121" s="196"/>
      <c r="N121" s="197"/>
      <c r="O121" s="66"/>
      <c r="P121" s="66"/>
      <c r="Q121" s="66"/>
      <c r="R121" s="66"/>
      <c r="S121" s="66"/>
      <c r="T121" s="67"/>
      <c r="U121" s="36"/>
      <c r="V121" s="36"/>
      <c r="W121" s="36"/>
      <c r="X121" s="36"/>
      <c r="Y121" s="36"/>
      <c r="Z121" s="36"/>
      <c r="AA121" s="36"/>
      <c r="AB121" s="36"/>
      <c r="AC121" s="36"/>
      <c r="AD121" s="36"/>
      <c r="AE121" s="36"/>
      <c r="AT121" s="19" t="s">
        <v>178</v>
      </c>
      <c r="AU121" s="19" t="s">
        <v>88</v>
      </c>
    </row>
    <row r="122" spans="1:65" s="15" customFormat="1" ht="11.25">
      <c r="B122" s="225"/>
      <c r="C122" s="226"/>
      <c r="D122" s="193" t="s">
        <v>188</v>
      </c>
      <c r="E122" s="227" t="s">
        <v>19</v>
      </c>
      <c r="F122" s="228" t="s">
        <v>427</v>
      </c>
      <c r="G122" s="226"/>
      <c r="H122" s="227" t="s">
        <v>19</v>
      </c>
      <c r="I122" s="229"/>
      <c r="J122" s="226"/>
      <c r="K122" s="226"/>
      <c r="L122" s="230"/>
      <c r="M122" s="231"/>
      <c r="N122" s="232"/>
      <c r="O122" s="232"/>
      <c r="P122" s="232"/>
      <c r="Q122" s="232"/>
      <c r="R122" s="232"/>
      <c r="S122" s="232"/>
      <c r="T122" s="233"/>
      <c r="AT122" s="234" t="s">
        <v>188</v>
      </c>
      <c r="AU122" s="234" t="s">
        <v>88</v>
      </c>
      <c r="AV122" s="15" t="s">
        <v>80</v>
      </c>
      <c r="AW122" s="15" t="s">
        <v>33</v>
      </c>
      <c r="AX122" s="15" t="s">
        <v>72</v>
      </c>
      <c r="AY122" s="234" t="s">
        <v>169</v>
      </c>
    </row>
    <row r="123" spans="1:65" s="13" customFormat="1" ht="22.5">
      <c r="B123" s="198"/>
      <c r="C123" s="199"/>
      <c r="D123" s="193" t="s">
        <v>188</v>
      </c>
      <c r="E123" s="200" t="s">
        <v>19</v>
      </c>
      <c r="F123" s="201" t="s">
        <v>428</v>
      </c>
      <c r="G123" s="199"/>
      <c r="H123" s="202">
        <v>65.510000000000005</v>
      </c>
      <c r="I123" s="203"/>
      <c r="J123" s="199"/>
      <c r="K123" s="199"/>
      <c r="L123" s="204"/>
      <c r="M123" s="205"/>
      <c r="N123" s="206"/>
      <c r="O123" s="206"/>
      <c r="P123" s="206"/>
      <c r="Q123" s="206"/>
      <c r="R123" s="206"/>
      <c r="S123" s="206"/>
      <c r="T123" s="207"/>
      <c r="AT123" s="208" t="s">
        <v>188</v>
      </c>
      <c r="AU123" s="208" t="s">
        <v>88</v>
      </c>
      <c r="AV123" s="13" t="s">
        <v>88</v>
      </c>
      <c r="AW123" s="13" t="s">
        <v>33</v>
      </c>
      <c r="AX123" s="13" t="s">
        <v>72</v>
      </c>
      <c r="AY123" s="208" t="s">
        <v>169</v>
      </c>
    </row>
    <row r="124" spans="1:65" s="13" customFormat="1" ht="22.5">
      <c r="B124" s="198"/>
      <c r="C124" s="199"/>
      <c r="D124" s="193" t="s">
        <v>188</v>
      </c>
      <c r="E124" s="200" t="s">
        <v>19</v>
      </c>
      <c r="F124" s="201" t="s">
        <v>429</v>
      </c>
      <c r="G124" s="199"/>
      <c r="H124" s="202">
        <v>674.33900000000006</v>
      </c>
      <c r="I124" s="203"/>
      <c r="J124" s="199"/>
      <c r="K124" s="199"/>
      <c r="L124" s="204"/>
      <c r="M124" s="205"/>
      <c r="N124" s="206"/>
      <c r="O124" s="206"/>
      <c r="P124" s="206"/>
      <c r="Q124" s="206"/>
      <c r="R124" s="206"/>
      <c r="S124" s="206"/>
      <c r="T124" s="207"/>
      <c r="AT124" s="208" t="s">
        <v>188</v>
      </c>
      <c r="AU124" s="208" t="s">
        <v>88</v>
      </c>
      <c r="AV124" s="13" t="s">
        <v>88</v>
      </c>
      <c r="AW124" s="13" t="s">
        <v>33</v>
      </c>
      <c r="AX124" s="13" t="s">
        <v>72</v>
      </c>
      <c r="AY124" s="208" t="s">
        <v>169</v>
      </c>
    </row>
    <row r="125" spans="1:65" s="13" customFormat="1" ht="11.25">
      <c r="B125" s="198"/>
      <c r="C125" s="199"/>
      <c r="D125" s="193" t="s">
        <v>188</v>
      </c>
      <c r="E125" s="200" t="s">
        <v>19</v>
      </c>
      <c r="F125" s="201" t="s">
        <v>430</v>
      </c>
      <c r="G125" s="199"/>
      <c r="H125" s="202">
        <v>-32.082999999999998</v>
      </c>
      <c r="I125" s="203"/>
      <c r="J125" s="199"/>
      <c r="K125" s="199"/>
      <c r="L125" s="204"/>
      <c r="M125" s="205"/>
      <c r="N125" s="206"/>
      <c r="O125" s="206"/>
      <c r="P125" s="206"/>
      <c r="Q125" s="206"/>
      <c r="R125" s="206"/>
      <c r="S125" s="206"/>
      <c r="T125" s="207"/>
      <c r="AT125" s="208" t="s">
        <v>188</v>
      </c>
      <c r="AU125" s="208" t="s">
        <v>88</v>
      </c>
      <c r="AV125" s="13" t="s">
        <v>88</v>
      </c>
      <c r="AW125" s="13" t="s">
        <v>33</v>
      </c>
      <c r="AX125" s="13" t="s">
        <v>72</v>
      </c>
      <c r="AY125" s="208" t="s">
        <v>169</v>
      </c>
    </row>
    <row r="126" spans="1:65" s="13" customFormat="1" ht="11.25">
      <c r="B126" s="198"/>
      <c r="C126" s="199"/>
      <c r="D126" s="193" t="s">
        <v>188</v>
      </c>
      <c r="E126" s="200" t="s">
        <v>19</v>
      </c>
      <c r="F126" s="201" t="s">
        <v>431</v>
      </c>
      <c r="G126" s="199"/>
      <c r="H126" s="202">
        <v>-166.548</v>
      </c>
      <c r="I126" s="203"/>
      <c r="J126" s="199"/>
      <c r="K126" s="199"/>
      <c r="L126" s="204"/>
      <c r="M126" s="205"/>
      <c r="N126" s="206"/>
      <c r="O126" s="206"/>
      <c r="P126" s="206"/>
      <c r="Q126" s="206"/>
      <c r="R126" s="206"/>
      <c r="S126" s="206"/>
      <c r="T126" s="207"/>
      <c r="AT126" s="208" t="s">
        <v>188</v>
      </c>
      <c r="AU126" s="208" t="s">
        <v>88</v>
      </c>
      <c r="AV126" s="13" t="s">
        <v>88</v>
      </c>
      <c r="AW126" s="13" t="s">
        <v>33</v>
      </c>
      <c r="AX126" s="13" t="s">
        <v>72</v>
      </c>
      <c r="AY126" s="208" t="s">
        <v>169</v>
      </c>
    </row>
    <row r="127" spans="1:65" s="13" customFormat="1" ht="11.25">
      <c r="B127" s="198"/>
      <c r="C127" s="199"/>
      <c r="D127" s="193" t="s">
        <v>188</v>
      </c>
      <c r="E127" s="200" t="s">
        <v>19</v>
      </c>
      <c r="F127" s="201" t="s">
        <v>432</v>
      </c>
      <c r="G127" s="199"/>
      <c r="H127" s="202">
        <v>54.122</v>
      </c>
      <c r="I127" s="203"/>
      <c r="J127" s="199"/>
      <c r="K127" s="199"/>
      <c r="L127" s="204"/>
      <c r="M127" s="205"/>
      <c r="N127" s="206"/>
      <c r="O127" s="206"/>
      <c r="P127" s="206"/>
      <c r="Q127" s="206"/>
      <c r="R127" s="206"/>
      <c r="S127" s="206"/>
      <c r="T127" s="207"/>
      <c r="AT127" s="208" t="s">
        <v>188</v>
      </c>
      <c r="AU127" s="208" t="s">
        <v>88</v>
      </c>
      <c r="AV127" s="13" t="s">
        <v>88</v>
      </c>
      <c r="AW127" s="13" t="s">
        <v>33</v>
      </c>
      <c r="AX127" s="13" t="s">
        <v>72</v>
      </c>
      <c r="AY127" s="208" t="s">
        <v>169</v>
      </c>
    </row>
    <row r="128" spans="1:65" s="14" customFormat="1" ht="11.25">
      <c r="B128" s="209"/>
      <c r="C128" s="210"/>
      <c r="D128" s="193" t="s">
        <v>188</v>
      </c>
      <c r="E128" s="211" t="s">
        <v>19</v>
      </c>
      <c r="F128" s="212" t="s">
        <v>191</v>
      </c>
      <c r="G128" s="210"/>
      <c r="H128" s="213">
        <v>595.34</v>
      </c>
      <c r="I128" s="214"/>
      <c r="J128" s="210"/>
      <c r="K128" s="210"/>
      <c r="L128" s="215"/>
      <c r="M128" s="216"/>
      <c r="N128" s="217"/>
      <c r="O128" s="217"/>
      <c r="P128" s="217"/>
      <c r="Q128" s="217"/>
      <c r="R128" s="217"/>
      <c r="S128" s="217"/>
      <c r="T128" s="218"/>
      <c r="AT128" s="219" t="s">
        <v>188</v>
      </c>
      <c r="AU128" s="219" t="s">
        <v>88</v>
      </c>
      <c r="AV128" s="14" t="s">
        <v>176</v>
      </c>
      <c r="AW128" s="14" t="s">
        <v>33</v>
      </c>
      <c r="AX128" s="14" t="s">
        <v>80</v>
      </c>
      <c r="AY128" s="219" t="s">
        <v>169</v>
      </c>
    </row>
    <row r="129" spans="1:65" s="2" customFormat="1" ht="62.65" customHeight="1">
      <c r="A129" s="36"/>
      <c r="B129" s="37"/>
      <c r="C129" s="180" t="s">
        <v>107</v>
      </c>
      <c r="D129" s="180" t="s">
        <v>171</v>
      </c>
      <c r="E129" s="181" t="s">
        <v>433</v>
      </c>
      <c r="F129" s="182" t="s">
        <v>434</v>
      </c>
      <c r="G129" s="183" t="s">
        <v>230</v>
      </c>
      <c r="H129" s="184">
        <v>697.56200000000001</v>
      </c>
      <c r="I129" s="185"/>
      <c r="J129" s="186">
        <f>ROUND(I129*H129,2)</f>
        <v>0</v>
      </c>
      <c r="K129" s="182" t="s">
        <v>175</v>
      </c>
      <c r="L129" s="41"/>
      <c r="M129" s="187" t="s">
        <v>19</v>
      </c>
      <c r="N129" s="188" t="s">
        <v>44</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176</v>
      </c>
      <c r="AT129" s="191" t="s">
        <v>171</v>
      </c>
      <c r="AU129" s="191" t="s">
        <v>88</v>
      </c>
      <c r="AY129" s="19" t="s">
        <v>169</v>
      </c>
      <c r="BE129" s="192">
        <f>IF(N129="základní",J129,0)</f>
        <v>0</v>
      </c>
      <c r="BF129" s="192">
        <f>IF(N129="snížená",J129,0)</f>
        <v>0</v>
      </c>
      <c r="BG129" s="192">
        <f>IF(N129="zákl. přenesená",J129,0)</f>
        <v>0</v>
      </c>
      <c r="BH129" s="192">
        <f>IF(N129="sníž. přenesená",J129,0)</f>
        <v>0</v>
      </c>
      <c r="BI129" s="192">
        <f>IF(N129="nulová",J129,0)</f>
        <v>0</v>
      </c>
      <c r="BJ129" s="19" t="s">
        <v>88</v>
      </c>
      <c r="BK129" s="192">
        <f>ROUND(I129*H129,2)</f>
        <v>0</v>
      </c>
      <c r="BL129" s="19" t="s">
        <v>176</v>
      </c>
      <c r="BM129" s="191" t="s">
        <v>435</v>
      </c>
    </row>
    <row r="130" spans="1:65" s="2" customFormat="1" ht="78">
      <c r="A130" s="36"/>
      <c r="B130" s="37"/>
      <c r="C130" s="38"/>
      <c r="D130" s="193" t="s">
        <v>178</v>
      </c>
      <c r="E130" s="38"/>
      <c r="F130" s="194" t="s">
        <v>305</v>
      </c>
      <c r="G130" s="38"/>
      <c r="H130" s="38"/>
      <c r="I130" s="195"/>
      <c r="J130" s="38"/>
      <c r="K130" s="38"/>
      <c r="L130" s="41"/>
      <c r="M130" s="196"/>
      <c r="N130" s="197"/>
      <c r="O130" s="66"/>
      <c r="P130" s="66"/>
      <c r="Q130" s="66"/>
      <c r="R130" s="66"/>
      <c r="S130" s="66"/>
      <c r="T130" s="67"/>
      <c r="U130" s="36"/>
      <c r="V130" s="36"/>
      <c r="W130" s="36"/>
      <c r="X130" s="36"/>
      <c r="Y130" s="36"/>
      <c r="Z130" s="36"/>
      <c r="AA130" s="36"/>
      <c r="AB130" s="36"/>
      <c r="AC130" s="36"/>
      <c r="AD130" s="36"/>
      <c r="AE130" s="36"/>
      <c r="AT130" s="19" t="s">
        <v>178</v>
      </c>
      <c r="AU130" s="19" t="s">
        <v>88</v>
      </c>
    </row>
    <row r="131" spans="1:65" s="13" customFormat="1" ht="11.25">
      <c r="B131" s="198"/>
      <c r="C131" s="199"/>
      <c r="D131" s="193" t="s">
        <v>188</v>
      </c>
      <c r="E131" s="200" t="s">
        <v>19</v>
      </c>
      <c r="F131" s="201" t="s">
        <v>436</v>
      </c>
      <c r="G131" s="199"/>
      <c r="H131" s="202">
        <v>697.56200000000001</v>
      </c>
      <c r="I131" s="203"/>
      <c r="J131" s="199"/>
      <c r="K131" s="199"/>
      <c r="L131" s="204"/>
      <c r="M131" s="205"/>
      <c r="N131" s="206"/>
      <c r="O131" s="206"/>
      <c r="P131" s="206"/>
      <c r="Q131" s="206"/>
      <c r="R131" s="206"/>
      <c r="S131" s="206"/>
      <c r="T131" s="207"/>
      <c r="AT131" s="208" t="s">
        <v>188</v>
      </c>
      <c r="AU131" s="208" t="s">
        <v>88</v>
      </c>
      <c r="AV131" s="13" t="s">
        <v>88</v>
      </c>
      <c r="AW131" s="13" t="s">
        <v>33</v>
      </c>
      <c r="AX131" s="13" t="s">
        <v>80</v>
      </c>
      <c r="AY131" s="208" t="s">
        <v>169</v>
      </c>
    </row>
    <row r="132" spans="1:65" s="2" customFormat="1" ht="62.65" customHeight="1">
      <c r="A132" s="36"/>
      <c r="B132" s="37"/>
      <c r="C132" s="180" t="s">
        <v>176</v>
      </c>
      <c r="D132" s="180" t="s">
        <v>171</v>
      </c>
      <c r="E132" s="181" t="s">
        <v>309</v>
      </c>
      <c r="F132" s="182" t="s">
        <v>310</v>
      </c>
      <c r="G132" s="183" t="s">
        <v>230</v>
      </c>
      <c r="H132" s="184">
        <v>247.09899999999999</v>
      </c>
      <c r="I132" s="185"/>
      <c r="J132" s="186">
        <f>ROUND(I132*H132,2)</f>
        <v>0</v>
      </c>
      <c r="K132" s="182" t="s">
        <v>175</v>
      </c>
      <c r="L132" s="41"/>
      <c r="M132" s="187" t="s">
        <v>19</v>
      </c>
      <c r="N132" s="188" t="s">
        <v>44</v>
      </c>
      <c r="O132" s="66"/>
      <c r="P132" s="189">
        <f>O132*H132</f>
        <v>0</v>
      </c>
      <c r="Q132" s="189">
        <v>0</v>
      </c>
      <c r="R132" s="189">
        <f>Q132*H132</f>
        <v>0</v>
      </c>
      <c r="S132" s="189">
        <v>0</v>
      </c>
      <c r="T132" s="190">
        <f>S132*H132</f>
        <v>0</v>
      </c>
      <c r="U132" s="36"/>
      <c r="V132" s="36"/>
      <c r="W132" s="36"/>
      <c r="X132" s="36"/>
      <c r="Y132" s="36"/>
      <c r="Z132" s="36"/>
      <c r="AA132" s="36"/>
      <c r="AB132" s="36"/>
      <c r="AC132" s="36"/>
      <c r="AD132" s="36"/>
      <c r="AE132" s="36"/>
      <c r="AR132" s="191" t="s">
        <v>176</v>
      </c>
      <c r="AT132" s="191" t="s">
        <v>171</v>
      </c>
      <c r="AU132" s="191" t="s">
        <v>88</v>
      </c>
      <c r="AY132" s="19" t="s">
        <v>169</v>
      </c>
      <c r="BE132" s="192">
        <f>IF(N132="základní",J132,0)</f>
        <v>0</v>
      </c>
      <c r="BF132" s="192">
        <f>IF(N132="snížená",J132,0)</f>
        <v>0</v>
      </c>
      <c r="BG132" s="192">
        <f>IF(N132="zákl. přenesená",J132,0)</f>
        <v>0</v>
      </c>
      <c r="BH132" s="192">
        <f>IF(N132="sníž. přenesená",J132,0)</f>
        <v>0</v>
      </c>
      <c r="BI132" s="192">
        <f>IF(N132="nulová",J132,0)</f>
        <v>0</v>
      </c>
      <c r="BJ132" s="19" t="s">
        <v>88</v>
      </c>
      <c r="BK132" s="192">
        <f>ROUND(I132*H132,2)</f>
        <v>0</v>
      </c>
      <c r="BL132" s="19" t="s">
        <v>176</v>
      </c>
      <c r="BM132" s="191" t="s">
        <v>437</v>
      </c>
    </row>
    <row r="133" spans="1:65" s="2" customFormat="1" ht="78">
      <c r="A133" s="36"/>
      <c r="B133" s="37"/>
      <c r="C133" s="38"/>
      <c r="D133" s="193" t="s">
        <v>178</v>
      </c>
      <c r="E133" s="38"/>
      <c r="F133" s="194" t="s">
        <v>305</v>
      </c>
      <c r="G133" s="38"/>
      <c r="H133" s="38"/>
      <c r="I133" s="195"/>
      <c r="J133" s="38"/>
      <c r="K133" s="38"/>
      <c r="L133" s="41"/>
      <c r="M133" s="196"/>
      <c r="N133" s="197"/>
      <c r="O133" s="66"/>
      <c r="P133" s="66"/>
      <c r="Q133" s="66"/>
      <c r="R133" s="66"/>
      <c r="S133" s="66"/>
      <c r="T133" s="67"/>
      <c r="U133" s="36"/>
      <c r="V133" s="36"/>
      <c r="W133" s="36"/>
      <c r="X133" s="36"/>
      <c r="Y133" s="36"/>
      <c r="Z133" s="36"/>
      <c r="AA133" s="36"/>
      <c r="AB133" s="36"/>
      <c r="AC133" s="36"/>
      <c r="AD133" s="36"/>
      <c r="AE133" s="36"/>
      <c r="AT133" s="19" t="s">
        <v>178</v>
      </c>
      <c r="AU133" s="19" t="s">
        <v>88</v>
      </c>
    </row>
    <row r="134" spans="1:65" s="15" customFormat="1" ht="11.25">
      <c r="B134" s="225"/>
      <c r="C134" s="226"/>
      <c r="D134" s="193" t="s">
        <v>188</v>
      </c>
      <c r="E134" s="227" t="s">
        <v>19</v>
      </c>
      <c r="F134" s="228" t="s">
        <v>438</v>
      </c>
      <c r="G134" s="226"/>
      <c r="H134" s="227" t="s">
        <v>19</v>
      </c>
      <c r="I134" s="229"/>
      <c r="J134" s="226"/>
      <c r="K134" s="226"/>
      <c r="L134" s="230"/>
      <c r="M134" s="231"/>
      <c r="N134" s="232"/>
      <c r="O134" s="232"/>
      <c r="P134" s="232"/>
      <c r="Q134" s="232"/>
      <c r="R134" s="232"/>
      <c r="S134" s="232"/>
      <c r="T134" s="233"/>
      <c r="AT134" s="234" t="s">
        <v>188</v>
      </c>
      <c r="AU134" s="234" t="s">
        <v>88</v>
      </c>
      <c r="AV134" s="15" t="s">
        <v>80</v>
      </c>
      <c r="AW134" s="15" t="s">
        <v>33</v>
      </c>
      <c r="AX134" s="15" t="s">
        <v>72</v>
      </c>
      <c r="AY134" s="234" t="s">
        <v>169</v>
      </c>
    </row>
    <row r="135" spans="1:65" s="13" customFormat="1" ht="11.25">
      <c r="B135" s="198"/>
      <c r="C135" s="199"/>
      <c r="D135" s="193" t="s">
        <v>188</v>
      </c>
      <c r="E135" s="200" t="s">
        <v>19</v>
      </c>
      <c r="F135" s="201" t="s">
        <v>439</v>
      </c>
      <c r="G135" s="199"/>
      <c r="H135" s="202">
        <v>247.09899999999999</v>
      </c>
      <c r="I135" s="203"/>
      <c r="J135" s="199"/>
      <c r="K135" s="199"/>
      <c r="L135" s="204"/>
      <c r="M135" s="205"/>
      <c r="N135" s="206"/>
      <c r="O135" s="206"/>
      <c r="P135" s="206"/>
      <c r="Q135" s="206"/>
      <c r="R135" s="206"/>
      <c r="S135" s="206"/>
      <c r="T135" s="207"/>
      <c r="AT135" s="208" t="s">
        <v>188</v>
      </c>
      <c r="AU135" s="208" t="s">
        <v>88</v>
      </c>
      <c r="AV135" s="13" t="s">
        <v>88</v>
      </c>
      <c r="AW135" s="13" t="s">
        <v>33</v>
      </c>
      <c r="AX135" s="13" t="s">
        <v>80</v>
      </c>
      <c r="AY135" s="208" t="s">
        <v>169</v>
      </c>
    </row>
    <row r="136" spans="1:65" s="2" customFormat="1" ht="37.9" customHeight="1">
      <c r="A136" s="36"/>
      <c r="B136" s="37"/>
      <c r="C136" s="180" t="s">
        <v>196</v>
      </c>
      <c r="D136" s="180" t="s">
        <v>171</v>
      </c>
      <c r="E136" s="181" t="s">
        <v>440</v>
      </c>
      <c r="F136" s="182" t="s">
        <v>363</v>
      </c>
      <c r="G136" s="183" t="s">
        <v>347</v>
      </c>
      <c r="H136" s="184">
        <v>444.77800000000002</v>
      </c>
      <c r="I136" s="185"/>
      <c r="J136" s="186">
        <f>ROUND(I136*H136,2)</f>
        <v>0</v>
      </c>
      <c r="K136" s="182" t="s">
        <v>175</v>
      </c>
      <c r="L136" s="41"/>
      <c r="M136" s="187" t="s">
        <v>19</v>
      </c>
      <c r="N136" s="188" t="s">
        <v>44</v>
      </c>
      <c r="O136" s="66"/>
      <c r="P136" s="189">
        <f>O136*H136</f>
        <v>0</v>
      </c>
      <c r="Q136" s="189">
        <v>0</v>
      </c>
      <c r="R136" s="189">
        <f>Q136*H136</f>
        <v>0</v>
      </c>
      <c r="S136" s="189">
        <v>0</v>
      </c>
      <c r="T136" s="190">
        <f>S136*H136</f>
        <v>0</v>
      </c>
      <c r="U136" s="36"/>
      <c r="V136" s="36"/>
      <c r="W136" s="36"/>
      <c r="X136" s="36"/>
      <c r="Y136" s="36"/>
      <c r="Z136" s="36"/>
      <c r="AA136" s="36"/>
      <c r="AB136" s="36"/>
      <c r="AC136" s="36"/>
      <c r="AD136" s="36"/>
      <c r="AE136" s="36"/>
      <c r="AR136" s="191" t="s">
        <v>176</v>
      </c>
      <c r="AT136" s="191" t="s">
        <v>171</v>
      </c>
      <c r="AU136" s="191" t="s">
        <v>88</v>
      </c>
      <c r="AY136" s="19" t="s">
        <v>169</v>
      </c>
      <c r="BE136" s="192">
        <f>IF(N136="základní",J136,0)</f>
        <v>0</v>
      </c>
      <c r="BF136" s="192">
        <f>IF(N136="snížená",J136,0)</f>
        <v>0</v>
      </c>
      <c r="BG136" s="192">
        <f>IF(N136="zákl. přenesená",J136,0)</f>
        <v>0</v>
      </c>
      <c r="BH136" s="192">
        <f>IF(N136="sníž. přenesená",J136,0)</f>
        <v>0</v>
      </c>
      <c r="BI136" s="192">
        <f>IF(N136="nulová",J136,0)</f>
        <v>0</v>
      </c>
      <c r="BJ136" s="19" t="s">
        <v>88</v>
      </c>
      <c r="BK136" s="192">
        <f>ROUND(I136*H136,2)</f>
        <v>0</v>
      </c>
      <c r="BL136" s="19" t="s">
        <v>176</v>
      </c>
      <c r="BM136" s="191" t="s">
        <v>441</v>
      </c>
    </row>
    <row r="137" spans="1:65" s="2" customFormat="1" ht="58.5">
      <c r="A137" s="36"/>
      <c r="B137" s="37"/>
      <c r="C137" s="38"/>
      <c r="D137" s="193" t="s">
        <v>178</v>
      </c>
      <c r="E137" s="38"/>
      <c r="F137" s="194" t="s">
        <v>359</v>
      </c>
      <c r="G137" s="38"/>
      <c r="H137" s="38"/>
      <c r="I137" s="195"/>
      <c r="J137" s="38"/>
      <c r="K137" s="38"/>
      <c r="L137" s="41"/>
      <c r="M137" s="196"/>
      <c r="N137" s="197"/>
      <c r="O137" s="66"/>
      <c r="P137" s="66"/>
      <c r="Q137" s="66"/>
      <c r="R137" s="66"/>
      <c r="S137" s="66"/>
      <c r="T137" s="67"/>
      <c r="U137" s="36"/>
      <c r="V137" s="36"/>
      <c r="W137" s="36"/>
      <c r="X137" s="36"/>
      <c r="Y137" s="36"/>
      <c r="Z137" s="36"/>
      <c r="AA137" s="36"/>
      <c r="AB137" s="36"/>
      <c r="AC137" s="36"/>
      <c r="AD137" s="36"/>
      <c r="AE137" s="36"/>
      <c r="AT137" s="19" t="s">
        <v>178</v>
      </c>
      <c r="AU137" s="19" t="s">
        <v>88</v>
      </c>
    </row>
    <row r="138" spans="1:65" s="13" customFormat="1" ht="11.25">
      <c r="B138" s="198"/>
      <c r="C138" s="199"/>
      <c r="D138" s="193" t="s">
        <v>188</v>
      </c>
      <c r="E138" s="199"/>
      <c r="F138" s="201" t="s">
        <v>442</v>
      </c>
      <c r="G138" s="199"/>
      <c r="H138" s="202">
        <v>444.77800000000002</v>
      </c>
      <c r="I138" s="203"/>
      <c r="J138" s="199"/>
      <c r="K138" s="199"/>
      <c r="L138" s="204"/>
      <c r="M138" s="205"/>
      <c r="N138" s="206"/>
      <c r="O138" s="206"/>
      <c r="P138" s="206"/>
      <c r="Q138" s="206"/>
      <c r="R138" s="206"/>
      <c r="S138" s="206"/>
      <c r="T138" s="207"/>
      <c r="AT138" s="208" t="s">
        <v>188</v>
      </c>
      <c r="AU138" s="208" t="s">
        <v>88</v>
      </c>
      <c r="AV138" s="13" t="s">
        <v>88</v>
      </c>
      <c r="AW138" s="13" t="s">
        <v>4</v>
      </c>
      <c r="AX138" s="13" t="s">
        <v>80</v>
      </c>
      <c r="AY138" s="208" t="s">
        <v>169</v>
      </c>
    </row>
    <row r="139" spans="1:65" s="2" customFormat="1" ht="37.9" customHeight="1">
      <c r="A139" s="36"/>
      <c r="B139" s="37"/>
      <c r="C139" s="180" t="s">
        <v>200</v>
      </c>
      <c r="D139" s="180" t="s">
        <v>171</v>
      </c>
      <c r="E139" s="181" t="s">
        <v>324</v>
      </c>
      <c r="F139" s="182" t="s">
        <v>325</v>
      </c>
      <c r="G139" s="183" t="s">
        <v>230</v>
      </c>
      <c r="H139" s="184">
        <v>247.09899999999999</v>
      </c>
      <c r="I139" s="185"/>
      <c r="J139" s="186">
        <f>ROUND(I139*H139,2)</f>
        <v>0</v>
      </c>
      <c r="K139" s="182" t="s">
        <v>175</v>
      </c>
      <c r="L139" s="41"/>
      <c r="M139" s="187" t="s">
        <v>19</v>
      </c>
      <c r="N139" s="188" t="s">
        <v>44</v>
      </c>
      <c r="O139" s="66"/>
      <c r="P139" s="189">
        <f>O139*H139</f>
        <v>0</v>
      </c>
      <c r="Q139" s="189">
        <v>0</v>
      </c>
      <c r="R139" s="189">
        <f>Q139*H139</f>
        <v>0</v>
      </c>
      <c r="S139" s="189">
        <v>0</v>
      </c>
      <c r="T139" s="190">
        <f>S139*H139</f>
        <v>0</v>
      </c>
      <c r="U139" s="36"/>
      <c r="V139" s="36"/>
      <c r="W139" s="36"/>
      <c r="X139" s="36"/>
      <c r="Y139" s="36"/>
      <c r="Z139" s="36"/>
      <c r="AA139" s="36"/>
      <c r="AB139" s="36"/>
      <c r="AC139" s="36"/>
      <c r="AD139" s="36"/>
      <c r="AE139" s="36"/>
      <c r="AR139" s="191" t="s">
        <v>176</v>
      </c>
      <c r="AT139" s="191" t="s">
        <v>171</v>
      </c>
      <c r="AU139" s="191" t="s">
        <v>88</v>
      </c>
      <c r="AY139" s="19" t="s">
        <v>169</v>
      </c>
      <c r="BE139" s="192">
        <f>IF(N139="základní",J139,0)</f>
        <v>0</v>
      </c>
      <c r="BF139" s="192">
        <f>IF(N139="snížená",J139,0)</f>
        <v>0</v>
      </c>
      <c r="BG139" s="192">
        <f>IF(N139="zákl. přenesená",J139,0)</f>
        <v>0</v>
      </c>
      <c r="BH139" s="192">
        <f>IF(N139="sníž. přenesená",J139,0)</f>
        <v>0</v>
      </c>
      <c r="BI139" s="192">
        <f>IF(N139="nulová",J139,0)</f>
        <v>0</v>
      </c>
      <c r="BJ139" s="19" t="s">
        <v>88</v>
      </c>
      <c r="BK139" s="192">
        <f>ROUND(I139*H139,2)</f>
        <v>0</v>
      </c>
      <c r="BL139" s="19" t="s">
        <v>176</v>
      </c>
      <c r="BM139" s="191" t="s">
        <v>443</v>
      </c>
    </row>
    <row r="140" spans="1:65" s="2" customFormat="1" ht="165.75">
      <c r="A140" s="36"/>
      <c r="B140" s="37"/>
      <c r="C140" s="38"/>
      <c r="D140" s="193" t="s">
        <v>178</v>
      </c>
      <c r="E140" s="38"/>
      <c r="F140" s="194" t="s">
        <v>327</v>
      </c>
      <c r="G140" s="38"/>
      <c r="H140" s="38"/>
      <c r="I140" s="195"/>
      <c r="J140" s="38"/>
      <c r="K140" s="38"/>
      <c r="L140" s="41"/>
      <c r="M140" s="196"/>
      <c r="N140" s="197"/>
      <c r="O140" s="66"/>
      <c r="P140" s="66"/>
      <c r="Q140" s="66"/>
      <c r="R140" s="66"/>
      <c r="S140" s="66"/>
      <c r="T140" s="67"/>
      <c r="U140" s="36"/>
      <c r="V140" s="36"/>
      <c r="W140" s="36"/>
      <c r="X140" s="36"/>
      <c r="Y140" s="36"/>
      <c r="Z140" s="36"/>
      <c r="AA140" s="36"/>
      <c r="AB140" s="36"/>
      <c r="AC140" s="36"/>
      <c r="AD140" s="36"/>
      <c r="AE140" s="36"/>
      <c r="AT140" s="19" t="s">
        <v>178</v>
      </c>
      <c r="AU140" s="19" t="s">
        <v>88</v>
      </c>
    </row>
    <row r="141" spans="1:65" s="2" customFormat="1" ht="37.9" customHeight="1">
      <c r="A141" s="36"/>
      <c r="B141" s="37"/>
      <c r="C141" s="180" t="s">
        <v>205</v>
      </c>
      <c r="D141" s="180" t="s">
        <v>171</v>
      </c>
      <c r="E141" s="181" t="s">
        <v>444</v>
      </c>
      <c r="F141" s="182" t="s">
        <v>445</v>
      </c>
      <c r="G141" s="183" t="s">
        <v>230</v>
      </c>
      <c r="H141" s="184">
        <v>348.78100000000001</v>
      </c>
      <c r="I141" s="185"/>
      <c r="J141" s="186">
        <f>ROUND(I141*H141,2)</f>
        <v>0</v>
      </c>
      <c r="K141" s="182" t="s">
        <v>175</v>
      </c>
      <c r="L141" s="41"/>
      <c r="M141" s="187" t="s">
        <v>19</v>
      </c>
      <c r="N141" s="188" t="s">
        <v>44</v>
      </c>
      <c r="O141" s="66"/>
      <c r="P141" s="189">
        <f>O141*H141</f>
        <v>0</v>
      </c>
      <c r="Q141" s="189">
        <v>0</v>
      </c>
      <c r="R141" s="189">
        <f>Q141*H141</f>
        <v>0</v>
      </c>
      <c r="S141" s="189">
        <v>0</v>
      </c>
      <c r="T141" s="190">
        <f>S141*H141</f>
        <v>0</v>
      </c>
      <c r="U141" s="36"/>
      <c r="V141" s="36"/>
      <c r="W141" s="36"/>
      <c r="X141" s="36"/>
      <c r="Y141" s="36"/>
      <c r="Z141" s="36"/>
      <c r="AA141" s="36"/>
      <c r="AB141" s="36"/>
      <c r="AC141" s="36"/>
      <c r="AD141" s="36"/>
      <c r="AE141" s="36"/>
      <c r="AR141" s="191" t="s">
        <v>176</v>
      </c>
      <c r="AT141" s="191" t="s">
        <v>171</v>
      </c>
      <c r="AU141" s="191" t="s">
        <v>88</v>
      </c>
      <c r="AY141" s="19" t="s">
        <v>169</v>
      </c>
      <c r="BE141" s="192">
        <f>IF(N141="základní",J141,0)</f>
        <v>0</v>
      </c>
      <c r="BF141" s="192">
        <f>IF(N141="snížená",J141,0)</f>
        <v>0</v>
      </c>
      <c r="BG141" s="192">
        <f>IF(N141="zákl. přenesená",J141,0)</f>
        <v>0</v>
      </c>
      <c r="BH141" s="192">
        <f>IF(N141="sníž. přenesená",J141,0)</f>
        <v>0</v>
      </c>
      <c r="BI141" s="192">
        <f>IF(N141="nulová",J141,0)</f>
        <v>0</v>
      </c>
      <c r="BJ141" s="19" t="s">
        <v>88</v>
      </c>
      <c r="BK141" s="192">
        <f>ROUND(I141*H141,2)</f>
        <v>0</v>
      </c>
      <c r="BL141" s="19" t="s">
        <v>176</v>
      </c>
      <c r="BM141" s="191" t="s">
        <v>446</v>
      </c>
    </row>
    <row r="142" spans="1:65" s="2" customFormat="1" ht="234">
      <c r="A142" s="36"/>
      <c r="B142" s="37"/>
      <c r="C142" s="38"/>
      <c r="D142" s="193" t="s">
        <v>178</v>
      </c>
      <c r="E142" s="38"/>
      <c r="F142" s="194" t="s">
        <v>447</v>
      </c>
      <c r="G142" s="38"/>
      <c r="H142" s="38"/>
      <c r="I142" s="195"/>
      <c r="J142" s="38"/>
      <c r="K142" s="38"/>
      <c r="L142" s="41"/>
      <c r="M142" s="196"/>
      <c r="N142" s="197"/>
      <c r="O142" s="66"/>
      <c r="P142" s="66"/>
      <c r="Q142" s="66"/>
      <c r="R142" s="66"/>
      <c r="S142" s="66"/>
      <c r="T142" s="67"/>
      <c r="U142" s="36"/>
      <c r="V142" s="36"/>
      <c r="W142" s="36"/>
      <c r="X142" s="36"/>
      <c r="Y142" s="36"/>
      <c r="Z142" s="36"/>
      <c r="AA142" s="36"/>
      <c r="AB142" s="36"/>
      <c r="AC142" s="36"/>
      <c r="AD142" s="36"/>
      <c r="AE142" s="36"/>
      <c r="AT142" s="19" t="s">
        <v>178</v>
      </c>
      <c r="AU142" s="19" t="s">
        <v>88</v>
      </c>
    </row>
    <row r="143" spans="1:65" s="13" customFormat="1" ht="11.25">
      <c r="B143" s="198"/>
      <c r="C143" s="199"/>
      <c r="D143" s="193" t="s">
        <v>188</v>
      </c>
      <c r="E143" s="200" t="s">
        <v>19</v>
      </c>
      <c r="F143" s="201" t="s">
        <v>448</v>
      </c>
      <c r="G143" s="199"/>
      <c r="H143" s="202">
        <v>348.78100000000001</v>
      </c>
      <c r="I143" s="203"/>
      <c r="J143" s="199"/>
      <c r="K143" s="199"/>
      <c r="L143" s="204"/>
      <c r="M143" s="205"/>
      <c r="N143" s="206"/>
      <c r="O143" s="206"/>
      <c r="P143" s="206"/>
      <c r="Q143" s="206"/>
      <c r="R143" s="206"/>
      <c r="S143" s="206"/>
      <c r="T143" s="207"/>
      <c r="AT143" s="208" t="s">
        <v>188</v>
      </c>
      <c r="AU143" s="208" t="s">
        <v>88</v>
      </c>
      <c r="AV143" s="13" t="s">
        <v>88</v>
      </c>
      <c r="AW143" s="13" t="s">
        <v>33</v>
      </c>
      <c r="AX143" s="13" t="s">
        <v>80</v>
      </c>
      <c r="AY143" s="208" t="s">
        <v>169</v>
      </c>
    </row>
    <row r="144" spans="1:65" s="12" customFormat="1" ht="22.9" customHeight="1">
      <c r="B144" s="164"/>
      <c r="C144" s="165"/>
      <c r="D144" s="166" t="s">
        <v>71</v>
      </c>
      <c r="E144" s="178" t="s">
        <v>88</v>
      </c>
      <c r="F144" s="178" t="s">
        <v>449</v>
      </c>
      <c r="G144" s="165"/>
      <c r="H144" s="165"/>
      <c r="I144" s="168"/>
      <c r="J144" s="179">
        <f>BK144</f>
        <v>0</v>
      </c>
      <c r="K144" s="165"/>
      <c r="L144" s="170"/>
      <c r="M144" s="171"/>
      <c r="N144" s="172"/>
      <c r="O144" s="172"/>
      <c r="P144" s="173">
        <f>SUM(P145:P228)</f>
        <v>0</v>
      </c>
      <c r="Q144" s="172"/>
      <c r="R144" s="173">
        <f>SUM(R145:R228)</f>
        <v>929.84298021999984</v>
      </c>
      <c r="S144" s="172"/>
      <c r="T144" s="174">
        <f>SUM(T145:T228)</f>
        <v>0</v>
      </c>
      <c r="AR144" s="175" t="s">
        <v>80</v>
      </c>
      <c r="AT144" s="176" t="s">
        <v>71</v>
      </c>
      <c r="AU144" s="176" t="s">
        <v>80</v>
      </c>
      <c r="AY144" s="175" t="s">
        <v>169</v>
      </c>
      <c r="BK144" s="177">
        <f>SUM(BK145:BK228)</f>
        <v>0</v>
      </c>
    </row>
    <row r="145" spans="1:65" s="2" customFormat="1" ht="37.9" customHeight="1">
      <c r="A145" s="36"/>
      <c r="B145" s="37"/>
      <c r="C145" s="180" t="s">
        <v>209</v>
      </c>
      <c r="D145" s="180" t="s">
        <v>171</v>
      </c>
      <c r="E145" s="181" t="s">
        <v>450</v>
      </c>
      <c r="F145" s="182" t="s">
        <v>451</v>
      </c>
      <c r="G145" s="183" t="s">
        <v>185</v>
      </c>
      <c r="H145" s="184">
        <v>138.6</v>
      </c>
      <c r="I145" s="185"/>
      <c r="J145" s="186">
        <f>ROUND(I145*H145,2)</f>
        <v>0</v>
      </c>
      <c r="K145" s="182" t="s">
        <v>175</v>
      </c>
      <c r="L145" s="41"/>
      <c r="M145" s="187" t="s">
        <v>19</v>
      </c>
      <c r="N145" s="188" t="s">
        <v>44</v>
      </c>
      <c r="O145" s="66"/>
      <c r="P145" s="189">
        <f>O145*H145</f>
        <v>0</v>
      </c>
      <c r="Q145" s="189">
        <v>1.7000000000000001E-4</v>
      </c>
      <c r="R145" s="189">
        <f>Q145*H145</f>
        <v>2.3562E-2</v>
      </c>
      <c r="S145" s="189">
        <v>0</v>
      </c>
      <c r="T145" s="190">
        <f>S145*H145</f>
        <v>0</v>
      </c>
      <c r="U145" s="36"/>
      <c r="V145" s="36"/>
      <c r="W145" s="36"/>
      <c r="X145" s="36"/>
      <c r="Y145" s="36"/>
      <c r="Z145" s="36"/>
      <c r="AA145" s="36"/>
      <c r="AB145" s="36"/>
      <c r="AC145" s="36"/>
      <c r="AD145" s="36"/>
      <c r="AE145" s="36"/>
      <c r="AR145" s="191" t="s">
        <v>176</v>
      </c>
      <c r="AT145" s="191" t="s">
        <v>171</v>
      </c>
      <c r="AU145" s="191" t="s">
        <v>88</v>
      </c>
      <c r="AY145" s="19" t="s">
        <v>169</v>
      </c>
      <c r="BE145" s="192">
        <f>IF(N145="základní",J145,0)</f>
        <v>0</v>
      </c>
      <c r="BF145" s="192">
        <f>IF(N145="snížená",J145,0)</f>
        <v>0</v>
      </c>
      <c r="BG145" s="192">
        <f>IF(N145="zákl. přenesená",J145,0)</f>
        <v>0</v>
      </c>
      <c r="BH145" s="192">
        <f>IF(N145="sníž. přenesená",J145,0)</f>
        <v>0</v>
      </c>
      <c r="BI145" s="192">
        <f>IF(N145="nulová",J145,0)</f>
        <v>0</v>
      </c>
      <c r="BJ145" s="19" t="s">
        <v>88</v>
      </c>
      <c r="BK145" s="192">
        <f>ROUND(I145*H145,2)</f>
        <v>0</v>
      </c>
      <c r="BL145" s="19" t="s">
        <v>176</v>
      </c>
      <c r="BM145" s="191" t="s">
        <v>452</v>
      </c>
    </row>
    <row r="146" spans="1:65" s="2" customFormat="1" ht="263.25">
      <c r="A146" s="36"/>
      <c r="B146" s="37"/>
      <c r="C146" s="38"/>
      <c r="D146" s="193" t="s">
        <v>178</v>
      </c>
      <c r="E146" s="38"/>
      <c r="F146" s="194" t="s">
        <v>453</v>
      </c>
      <c r="G146" s="38"/>
      <c r="H146" s="38"/>
      <c r="I146" s="195"/>
      <c r="J146" s="38"/>
      <c r="K146" s="38"/>
      <c r="L146" s="41"/>
      <c r="M146" s="196"/>
      <c r="N146" s="197"/>
      <c r="O146" s="66"/>
      <c r="P146" s="66"/>
      <c r="Q146" s="66"/>
      <c r="R146" s="66"/>
      <c r="S146" s="66"/>
      <c r="T146" s="67"/>
      <c r="U146" s="36"/>
      <c r="V146" s="36"/>
      <c r="W146" s="36"/>
      <c r="X146" s="36"/>
      <c r="Y146" s="36"/>
      <c r="Z146" s="36"/>
      <c r="AA146" s="36"/>
      <c r="AB146" s="36"/>
      <c r="AC146" s="36"/>
      <c r="AD146" s="36"/>
      <c r="AE146" s="36"/>
      <c r="AT146" s="19" t="s">
        <v>178</v>
      </c>
      <c r="AU146" s="19" t="s">
        <v>88</v>
      </c>
    </row>
    <row r="147" spans="1:65" s="13" customFormat="1" ht="11.25">
      <c r="B147" s="198"/>
      <c r="C147" s="199"/>
      <c r="D147" s="193" t="s">
        <v>188</v>
      </c>
      <c r="E147" s="200" t="s">
        <v>19</v>
      </c>
      <c r="F147" s="201" t="s">
        <v>454</v>
      </c>
      <c r="G147" s="199"/>
      <c r="H147" s="202">
        <v>72</v>
      </c>
      <c r="I147" s="203"/>
      <c r="J147" s="199"/>
      <c r="K147" s="199"/>
      <c r="L147" s="204"/>
      <c r="M147" s="205"/>
      <c r="N147" s="206"/>
      <c r="O147" s="206"/>
      <c r="P147" s="206"/>
      <c r="Q147" s="206"/>
      <c r="R147" s="206"/>
      <c r="S147" s="206"/>
      <c r="T147" s="207"/>
      <c r="AT147" s="208" t="s">
        <v>188</v>
      </c>
      <c r="AU147" s="208" t="s">
        <v>88</v>
      </c>
      <c r="AV147" s="13" t="s">
        <v>88</v>
      </c>
      <c r="AW147" s="13" t="s">
        <v>33</v>
      </c>
      <c r="AX147" s="13" t="s">
        <v>72</v>
      </c>
      <c r="AY147" s="208" t="s">
        <v>169</v>
      </c>
    </row>
    <row r="148" spans="1:65" s="13" customFormat="1" ht="11.25">
      <c r="B148" s="198"/>
      <c r="C148" s="199"/>
      <c r="D148" s="193" t="s">
        <v>188</v>
      </c>
      <c r="E148" s="200" t="s">
        <v>19</v>
      </c>
      <c r="F148" s="201" t="s">
        <v>455</v>
      </c>
      <c r="G148" s="199"/>
      <c r="H148" s="202">
        <v>66.599999999999994</v>
      </c>
      <c r="I148" s="203"/>
      <c r="J148" s="199"/>
      <c r="K148" s="199"/>
      <c r="L148" s="204"/>
      <c r="M148" s="205"/>
      <c r="N148" s="206"/>
      <c r="O148" s="206"/>
      <c r="P148" s="206"/>
      <c r="Q148" s="206"/>
      <c r="R148" s="206"/>
      <c r="S148" s="206"/>
      <c r="T148" s="207"/>
      <c r="AT148" s="208" t="s">
        <v>188</v>
      </c>
      <c r="AU148" s="208" t="s">
        <v>88</v>
      </c>
      <c r="AV148" s="13" t="s">
        <v>88</v>
      </c>
      <c r="AW148" s="13" t="s">
        <v>33</v>
      </c>
      <c r="AX148" s="13" t="s">
        <v>72</v>
      </c>
      <c r="AY148" s="208" t="s">
        <v>169</v>
      </c>
    </row>
    <row r="149" spans="1:65" s="14" customFormat="1" ht="11.25">
      <c r="B149" s="209"/>
      <c r="C149" s="210"/>
      <c r="D149" s="193" t="s">
        <v>188</v>
      </c>
      <c r="E149" s="211" t="s">
        <v>19</v>
      </c>
      <c r="F149" s="212" t="s">
        <v>191</v>
      </c>
      <c r="G149" s="210"/>
      <c r="H149" s="213">
        <v>138.6</v>
      </c>
      <c r="I149" s="214"/>
      <c r="J149" s="210"/>
      <c r="K149" s="210"/>
      <c r="L149" s="215"/>
      <c r="M149" s="216"/>
      <c r="N149" s="217"/>
      <c r="O149" s="217"/>
      <c r="P149" s="217"/>
      <c r="Q149" s="217"/>
      <c r="R149" s="217"/>
      <c r="S149" s="217"/>
      <c r="T149" s="218"/>
      <c r="AT149" s="219" t="s">
        <v>188</v>
      </c>
      <c r="AU149" s="219" t="s">
        <v>88</v>
      </c>
      <c r="AV149" s="14" t="s">
        <v>176</v>
      </c>
      <c r="AW149" s="14" t="s">
        <v>33</v>
      </c>
      <c r="AX149" s="14" t="s">
        <v>80</v>
      </c>
      <c r="AY149" s="219" t="s">
        <v>169</v>
      </c>
    </row>
    <row r="150" spans="1:65" s="2" customFormat="1" ht="24.2" customHeight="1">
      <c r="A150" s="36"/>
      <c r="B150" s="37"/>
      <c r="C150" s="235" t="s">
        <v>214</v>
      </c>
      <c r="D150" s="235" t="s">
        <v>456</v>
      </c>
      <c r="E150" s="236" t="s">
        <v>457</v>
      </c>
      <c r="F150" s="237" t="s">
        <v>458</v>
      </c>
      <c r="G150" s="238" t="s">
        <v>185</v>
      </c>
      <c r="H150" s="239">
        <v>152.46</v>
      </c>
      <c r="I150" s="240"/>
      <c r="J150" s="241">
        <f>ROUND(I150*H150,2)</f>
        <v>0</v>
      </c>
      <c r="K150" s="237" t="s">
        <v>175</v>
      </c>
      <c r="L150" s="242"/>
      <c r="M150" s="243" t="s">
        <v>19</v>
      </c>
      <c r="N150" s="244" t="s">
        <v>44</v>
      </c>
      <c r="O150" s="66"/>
      <c r="P150" s="189">
        <f>O150*H150</f>
        <v>0</v>
      </c>
      <c r="Q150" s="189">
        <v>1E-4</v>
      </c>
      <c r="R150" s="189">
        <f>Q150*H150</f>
        <v>1.5246000000000001E-2</v>
      </c>
      <c r="S150" s="189">
        <v>0</v>
      </c>
      <c r="T150" s="190">
        <f>S150*H150</f>
        <v>0</v>
      </c>
      <c r="U150" s="36"/>
      <c r="V150" s="36"/>
      <c r="W150" s="36"/>
      <c r="X150" s="36"/>
      <c r="Y150" s="36"/>
      <c r="Z150" s="36"/>
      <c r="AA150" s="36"/>
      <c r="AB150" s="36"/>
      <c r="AC150" s="36"/>
      <c r="AD150" s="36"/>
      <c r="AE150" s="36"/>
      <c r="AR150" s="191" t="s">
        <v>209</v>
      </c>
      <c r="AT150" s="191" t="s">
        <v>456</v>
      </c>
      <c r="AU150" s="191" t="s">
        <v>88</v>
      </c>
      <c r="AY150" s="19" t="s">
        <v>169</v>
      </c>
      <c r="BE150" s="192">
        <f>IF(N150="základní",J150,0)</f>
        <v>0</v>
      </c>
      <c r="BF150" s="192">
        <f>IF(N150="snížená",J150,0)</f>
        <v>0</v>
      </c>
      <c r="BG150" s="192">
        <f>IF(N150="zákl. přenesená",J150,0)</f>
        <v>0</v>
      </c>
      <c r="BH150" s="192">
        <f>IF(N150="sníž. přenesená",J150,0)</f>
        <v>0</v>
      </c>
      <c r="BI150" s="192">
        <f>IF(N150="nulová",J150,0)</f>
        <v>0</v>
      </c>
      <c r="BJ150" s="19" t="s">
        <v>88</v>
      </c>
      <c r="BK150" s="192">
        <f>ROUND(I150*H150,2)</f>
        <v>0</v>
      </c>
      <c r="BL150" s="19" t="s">
        <v>176</v>
      </c>
      <c r="BM150" s="191" t="s">
        <v>459</v>
      </c>
    </row>
    <row r="151" spans="1:65" s="13" customFormat="1" ht="11.25">
      <c r="B151" s="198"/>
      <c r="C151" s="199"/>
      <c r="D151" s="193" t="s">
        <v>188</v>
      </c>
      <c r="E151" s="199"/>
      <c r="F151" s="201" t="s">
        <v>460</v>
      </c>
      <c r="G151" s="199"/>
      <c r="H151" s="202">
        <v>152.46</v>
      </c>
      <c r="I151" s="203"/>
      <c r="J151" s="199"/>
      <c r="K151" s="199"/>
      <c r="L151" s="204"/>
      <c r="M151" s="205"/>
      <c r="N151" s="206"/>
      <c r="O151" s="206"/>
      <c r="P151" s="206"/>
      <c r="Q151" s="206"/>
      <c r="R151" s="206"/>
      <c r="S151" s="206"/>
      <c r="T151" s="207"/>
      <c r="AT151" s="208" t="s">
        <v>188</v>
      </c>
      <c r="AU151" s="208" t="s">
        <v>88</v>
      </c>
      <c r="AV151" s="13" t="s">
        <v>88</v>
      </c>
      <c r="AW151" s="13" t="s">
        <v>4</v>
      </c>
      <c r="AX151" s="13" t="s">
        <v>80</v>
      </c>
      <c r="AY151" s="208" t="s">
        <v>169</v>
      </c>
    </row>
    <row r="152" spans="1:65" s="2" customFormat="1" ht="62.65" customHeight="1">
      <c r="A152" s="36"/>
      <c r="B152" s="37"/>
      <c r="C152" s="180" t="s">
        <v>218</v>
      </c>
      <c r="D152" s="180" t="s">
        <v>171</v>
      </c>
      <c r="E152" s="181" t="s">
        <v>461</v>
      </c>
      <c r="F152" s="182" t="s">
        <v>462</v>
      </c>
      <c r="G152" s="183" t="s">
        <v>463</v>
      </c>
      <c r="H152" s="184">
        <v>1.5</v>
      </c>
      <c r="I152" s="185"/>
      <c r="J152" s="186">
        <f>ROUND(I152*H152,2)</f>
        <v>0</v>
      </c>
      <c r="K152" s="182" t="s">
        <v>175</v>
      </c>
      <c r="L152" s="41"/>
      <c r="M152" s="187" t="s">
        <v>19</v>
      </c>
      <c r="N152" s="188" t="s">
        <v>44</v>
      </c>
      <c r="O152" s="66"/>
      <c r="P152" s="189">
        <f>O152*H152</f>
        <v>0</v>
      </c>
      <c r="Q152" s="189">
        <v>0.14466000000000001</v>
      </c>
      <c r="R152" s="189">
        <f>Q152*H152</f>
        <v>0.21699000000000002</v>
      </c>
      <c r="S152" s="189">
        <v>0</v>
      </c>
      <c r="T152" s="190">
        <f>S152*H152</f>
        <v>0</v>
      </c>
      <c r="U152" s="36"/>
      <c r="V152" s="36"/>
      <c r="W152" s="36"/>
      <c r="X152" s="36"/>
      <c r="Y152" s="36"/>
      <c r="Z152" s="36"/>
      <c r="AA152" s="36"/>
      <c r="AB152" s="36"/>
      <c r="AC152" s="36"/>
      <c r="AD152" s="36"/>
      <c r="AE152" s="36"/>
      <c r="AR152" s="191" t="s">
        <v>176</v>
      </c>
      <c r="AT152" s="191" t="s">
        <v>171</v>
      </c>
      <c r="AU152" s="191" t="s">
        <v>88</v>
      </c>
      <c r="AY152" s="19" t="s">
        <v>169</v>
      </c>
      <c r="BE152" s="192">
        <f>IF(N152="základní",J152,0)</f>
        <v>0</v>
      </c>
      <c r="BF152" s="192">
        <f>IF(N152="snížená",J152,0)</f>
        <v>0</v>
      </c>
      <c r="BG152" s="192">
        <f>IF(N152="zákl. přenesená",J152,0)</f>
        <v>0</v>
      </c>
      <c r="BH152" s="192">
        <f>IF(N152="sníž. přenesená",J152,0)</f>
        <v>0</v>
      </c>
      <c r="BI152" s="192">
        <f>IF(N152="nulová",J152,0)</f>
        <v>0</v>
      </c>
      <c r="BJ152" s="19" t="s">
        <v>88</v>
      </c>
      <c r="BK152" s="192">
        <f>ROUND(I152*H152,2)</f>
        <v>0</v>
      </c>
      <c r="BL152" s="19" t="s">
        <v>176</v>
      </c>
      <c r="BM152" s="191" t="s">
        <v>464</v>
      </c>
    </row>
    <row r="153" spans="1:65" s="2" customFormat="1" ht="126.75">
      <c r="A153" s="36"/>
      <c r="B153" s="37"/>
      <c r="C153" s="38"/>
      <c r="D153" s="193" t="s">
        <v>178</v>
      </c>
      <c r="E153" s="38"/>
      <c r="F153" s="194" t="s">
        <v>465</v>
      </c>
      <c r="G153" s="38"/>
      <c r="H153" s="38"/>
      <c r="I153" s="195"/>
      <c r="J153" s="38"/>
      <c r="K153" s="38"/>
      <c r="L153" s="41"/>
      <c r="M153" s="196"/>
      <c r="N153" s="197"/>
      <c r="O153" s="66"/>
      <c r="P153" s="66"/>
      <c r="Q153" s="66"/>
      <c r="R153" s="66"/>
      <c r="S153" s="66"/>
      <c r="T153" s="67"/>
      <c r="U153" s="36"/>
      <c r="V153" s="36"/>
      <c r="W153" s="36"/>
      <c r="X153" s="36"/>
      <c r="Y153" s="36"/>
      <c r="Z153" s="36"/>
      <c r="AA153" s="36"/>
      <c r="AB153" s="36"/>
      <c r="AC153" s="36"/>
      <c r="AD153" s="36"/>
      <c r="AE153" s="36"/>
      <c r="AT153" s="19" t="s">
        <v>178</v>
      </c>
      <c r="AU153" s="19" t="s">
        <v>88</v>
      </c>
    </row>
    <row r="154" spans="1:65" s="13" customFormat="1" ht="11.25">
      <c r="B154" s="198"/>
      <c r="C154" s="199"/>
      <c r="D154" s="193" t="s">
        <v>188</v>
      </c>
      <c r="E154" s="200" t="s">
        <v>19</v>
      </c>
      <c r="F154" s="201" t="s">
        <v>466</v>
      </c>
      <c r="G154" s="199"/>
      <c r="H154" s="202">
        <v>1.5</v>
      </c>
      <c r="I154" s="203"/>
      <c r="J154" s="199"/>
      <c r="K154" s="199"/>
      <c r="L154" s="204"/>
      <c r="M154" s="205"/>
      <c r="N154" s="206"/>
      <c r="O154" s="206"/>
      <c r="P154" s="206"/>
      <c r="Q154" s="206"/>
      <c r="R154" s="206"/>
      <c r="S154" s="206"/>
      <c r="T154" s="207"/>
      <c r="AT154" s="208" t="s">
        <v>188</v>
      </c>
      <c r="AU154" s="208" t="s">
        <v>88</v>
      </c>
      <c r="AV154" s="13" t="s">
        <v>88</v>
      </c>
      <c r="AW154" s="13" t="s">
        <v>33</v>
      </c>
      <c r="AX154" s="13" t="s">
        <v>80</v>
      </c>
      <c r="AY154" s="208" t="s">
        <v>169</v>
      </c>
    </row>
    <row r="155" spans="1:65" s="2" customFormat="1" ht="62.65" customHeight="1">
      <c r="A155" s="36"/>
      <c r="B155" s="37"/>
      <c r="C155" s="180" t="s">
        <v>222</v>
      </c>
      <c r="D155" s="180" t="s">
        <v>171</v>
      </c>
      <c r="E155" s="181" t="s">
        <v>467</v>
      </c>
      <c r="F155" s="182" t="s">
        <v>468</v>
      </c>
      <c r="G155" s="183" t="s">
        <v>463</v>
      </c>
      <c r="H155" s="184">
        <v>231</v>
      </c>
      <c r="I155" s="185"/>
      <c r="J155" s="186">
        <f>ROUND(I155*H155,2)</f>
        <v>0</v>
      </c>
      <c r="K155" s="182" t="s">
        <v>175</v>
      </c>
      <c r="L155" s="41"/>
      <c r="M155" s="187" t="s">
        <v>19</v>
      </c>
      <c r="N155" s="188" t="s">
        <v>44</v>
      </c>
      <c r="O155" s="66"/>
      <c r="P155" s="189">
        <f>O155*H155</f>
        <v>0</v>
      </c>
      <c r="Q155" s="189">
        <v>0.20449000000000001</v>
      </c>
      <c r="R155" s="189">
        <f>Q155*H155</f>
        <v>47.237189999999998</v>
      </c>
      <c r="S155" s="189">
        <v>0</v>
      </c>
      <c r="T155" s="190">
        <f>S155*H155</f>
        <v>0</v>
      </c>
      <c r="U155" s="36"/>
      <c r="V155" s="36"/>
      <c r="W155" s="36"/>
      <c r="X155" s="36"/>
      <c r="Y155" s="36"/>
      <c r="Z155" s="36"/>
      <c r="AA155" s="36"/>
      <c r="AB155" s="36"/>
      <c r="AC155" s="36"/>
      <c r="AD155" s="36"/>
      <c r="AE155" s="36"/>
      <c r="AR155" s="191" t="s">
        <v>176</v>
      </c>
      <c r="AT155" s="191" t="s">
        <v>171</v>
      </c>
      <c r="AU155" s="191" t="s">
        <v>88</v>
      </c>
      <c r="AY155" s="19" t="s">
        <v>169</v>
      </c>
      <c r="BE155" s="192">
        <f>IF(N155="základní",J155,0)</f>
        <v>0</v>
      </c>
      <c r="BF155" s="192">
        <f>IF(N155="snížená",J155,0)</f>
        <v>0</v>
      </c>
      <c r="BG155" s="192">
        <f>IF(N155="zákl. přenesená",J155,0)</f>
        <v>0</v>
      </c>
      <c r="BH155" s="192">
        <f>IF(N155="sníž. přenesená",J155,0)</f>
        <v>0</v>
      </c>
      <c r="BI155" s="192">
        <f>IF(N155="nulová",J155,0)</f>
        <v>0</v>
      </c>
      <c r="BJ155" s="19" t="s">
        <v>88</v>
      </c>
      <c r="BK155" s="192">
        <f>ROUND(I155*H155,2)</f>
        <v>0</v>
      </c>
      <c r="BL155" s="19" t="s">
        <v>176</v>
      </c>
      <c r="BM155" s="191" t="s">
        <v>469</v>
      </c>
    </row>
    <row r="156" spans="1:65" s="2" customFormat="1" ht="126.75">
      <c r="A156" s="36"/>
      <c r="B156" s="37"/>
      <c r="C156" s="38"/>
      <c r="D156" s="193" t="s">
        <v>178</v>
      </c>
      <c r="E156" s="38"/>
      <c r="F156" s="194" t="s">
        <v>465</v>
      </c>
      <c r="G156" s="38"/>
      <c r="H156" s="38"/>
      <c r="I156" s="195"/>
      <c r="J156" s="38"/>
      <c r="K156" s="38"/>
      <c r="L156" s="41"/>
      <c r="M156" s="196"/>
      <c r="N156" s="197"/>
      <c r="O156" s="66"/>
      <c r="P156" s="66"/>
      <c r="Q156" s="66"/>
      <c r="R156" s="66"/>
      <c r="S156" s="66"/>
      <c r="T156" s="67"/>
      <c r="U156" s="36"/>
      <c r="V156" s="36"/>
      <c r="W156" s="36"/>
      <c r="X156" s="36"/>
      <c r="Y156" s="36"/>
      <c r="Z156" s="36"/>
      <c r="AA156" s="36"/>
      <c r="AB156" s="36"/>
      <c r="AC156" s="36"/>
      <c r="AD156" s="36"/>
      <c r="AE156" s="36"/>
      <c r="AT156" s="19" t="s">
        <v>178</v>
      </c>
      <c r="AU156" s="19" t="s">
        <v>88</v>
      </c>
    </row>
    <row r="157" spans="1:65" s="13" customFormat="1" ht="11.25">
      <c r="B157" s="198"/>
      <c r="C157" s="199"/>
      <c r="D157" s="193" t="s">
        <v>188</v>
      </c>
      <c r="E157" s="200" t="s">
        <v>19</v>
      </c>
      <c r="F157" s="201" t="s">
        <v>470</v>
      </c>
      <c r="G157" s="199"/>
      <c r="H157" s="202">
        <v>120</v>
      </c>
      <c r="I157" s="203"/>
      <c r="J157" s="199"/>
      <c r="K157" s="199"/>
      <c r="L157" s="204"/>
      <c r="M157" s="205"/>
      <c r="N157" s="206"/>
      <c r="O157" s="206"/>
      <c r="P157" s="206"/>
      <c r="Q157" s="206"/>
      <c r="R157" s="206"/>
      <c r="S157" s="206"/>
      <c r="T157" s="207"/>
      <c r="AT157" s="208" t="s">
        <v>188</v>
      </c>
      <c r="AU157" s="208" t="s">
        <v>88</v>
      </c>
      <c r="AV157" s="13" t="s">
        <v>88</v>
      </c>
      <c r="AW157" s="13" t="s">
        <v>33</v>
      </c>
      <c r="AX157" s="13" t="s">
        <v>72</v>
      </c>
      <c r="AY157" s="208" t="s">
        <v>169</v>
      </c>
    </row>
    <row r="158" spans="1:65" s="13" customFormat="1" ht="11.25">
      <c r="B158" s="198"/>
      <c r="C158" s="199"/>
      <c r="D158" s="193" t="s">
        <v>188</v>
      </c>
      <c r="E158" s="200" t="s">
        <v>19</v>
      </c>
      <c r="F158" s="201" t="s">
        <v>471</v>
      </c>
      <c r="G158" s="199"/>
      <c r="H158" s="202">
        <v>111</v>
      </c>
      <c r="I158" s="203"/>
      <c r="J158" s="199"/>
      <c r="K158" s="199"/>
      <c r="L158" s="204"/>
      <c r="M158" s="205"/>
      <c r="N158" s="206"/>
      <c r="O158" s="206"/>
      <c r="P158" s="206"/>
      <c r="Q158" s="206"/>
      <c r="R158" s="206"/>
      <c r="S158" s="206"/>
      <c r="T158" s="207"/>
      <c r="AT158" s="208" t="s">
        <v>188</v>
      </c>
      <c r="AU158" s="208" t="s">
        <v>88</v>
      </c>
      <c r="AV158" s="13" t="s">
        <v>88</v>
      </c>
      <c r="AW158" s="13" t="s">
        <v>33</v>
      </c>
      <c r="AX158" s="13" t="s">
        <v>72</v>
      </c>
      <c r="AY158" s="208" t="s">
        <v>169</v>
      </c>
    </row>
    <row r="159" spans="1:65" s="14" customFormat="1" ht="11.25">
      <c r="B159" s="209"/>
      <c r="C159" s="210"/>
      <c r="D159" s="193" t="s">
        <v>188</v>
      </c>
      <c r="E159" s="211" t="s">
        <v>19</v>
      </c>
      <c r="F159" s="212" t="s">
        <v>191</v>
      </c>
      <c r="G159" s="210"/>
      <c r="H159" s="213">
        <v>231</v>
      </c>
      <c r="I159" s="214"/>
      <c r="J159" s="210"/>
      <c r="K159" s="210"/>
      <c r="L159" s="215"/>
      <c r="M159" s="216"/>
      <c r="N159" s="217"/>
      <c r="O159" s="217"/>
      <c r="P159" s="217"/>
      <c r="Q159" s="217"/>
      <c r="R159" s="217"/>
      <c r="S159" s="217"/>
      <c r="T159" s="218"/>
      <c r="AT159" s="219" t="s">
        <v>188</v>
      </c>
      <c r="AU159" s="219" t="s">
        <v>88</v>
      </c>
      <c r="AV159" s="14" t="s">
        <v>176</v>
      </c>
      <c r="AW159" s="14" t="s">
        <v>33</v>
      </c>
      <c r="AX159" s="14" t="s">
        <v>80</v>
      </c>
      <c r="AY159" s="219" t="s">
        <v>169</v>
      </c>
    </row>
    <row r="160" spans="1:65" s="2" customFormat="1" ht="37.9" customHeight="1">
      <c r="A160" s="36"/>
      <c r="B160" s="37"/>
      <c r="C160" s="180" t="s">
        <v>227</v>
      </c>
      <c r="D160" s="180" t="s">
        <v>171</v>
      </c>
      <c r="E160" s="181" t="s">
        <v>472</v>
      </c>
      <c r="F160" s="182" t="s">
        <v>473</v>
      </c>
      <c r="G160" s="183" t="s">
        <v>230</v>
      </c>
      <c r="H160" s="184">
        <v>74.072000000000003</v>
      </c>
      <c r="I160" s="185"/>
      <c r="J160" s="186">
        <f>ROUND(I160*H160,2)</f>
        <v>0</v>
      </c>
      <c r="K160" s="182" t="s">
        <v>175</v>
      </c>
      <c r="L160" s="41"/>
      <c r="M160" s="187" t="s">
        <v>19</v>
      </c>
      <c r="N160" s="188" t="s">
        <v>44</v>
      </c>
      <c r="O160" s="66"/>
      <c r="P160" s="189">
        <f>O160*H160</f>
        <v>0</v>
      </c>
      <c r="Q160" s="189">
        <v>2.16</v>
      </c>
      <c r="R160" s="189">
        <f>Q160*H160</f>
        <v>159.99552000000003</v>
      </c>
      <c r="S160" s="189">
        <v>0</v>
      </c>
      <c r="T160" s="190">
        <f>S160*H160</f>
        <v>0</v>
      </c>
      <c r="U160" s="36"/>
      <c r="V160" s="36"/>
      <c r="W160" s="36"/>
      <c r="X160" s="36"/>
      <c r="Y160" s="36"/>
      <c r="Z160" s="36"/>
      <c r="AA160" s="36"/>
      <c r="AB160" s="36"/>
      <c r="AC160" s="36"/>
      <c r="AD160" s="36"/>
      <c r="AE160" s="36"/>
      <c r="AR160" s="191" t="s">
        <v>176</v>
      </c>
      <c r="AT160" s="191" t="s">
        <v>171</v>
      </c>
      <c r="AU160" s="191" t="s">
        <v>88</v>
      </c>
      <c r="AY160" s="19" t="s">
        <v>169</v>
      </c>
      <c r="BE160" s="192">
        <f>IF(N160="základní",J160,0)</f>
        <v>0</v>
      </c>
      <c r="BF160" s="192">
        <f>IF(N160="snížená",J160,0)</f>
        <v>0</v>
      </c>
      <c r="BG160" s="192">
        <f>IF(N160="zákl. přenesená",J160,0)</f>
        <v>0</v>
      </c>
      <c r="BH160" s="192">
        <f>IF(N160="sníž. přenesená",J160,0)</f>
        <v>0</v>
      </c>
      <c r="BI160" s="192">
        <f>IF(N160="nulová",J160,0)</f>
        <v>0</v>
      </c>
      <c r="BJ160" s="19" t="s">
        <v>88</v>
      </c>
      <c r="BK160" s="192">
        <f>ROUND(I160*H160,2)</f>
        <v>0</v>
      </c>
      <c r="BL160" s="19" t="s">
        <v>176</v>
      </c>
      <c r="BM160" s="191" t="s">
        <v>474</v>
      </c>
    </row>
    <row r="161" spans="1:65" s="2" customFormat="1" ht="68.25">
      <c r="A161" s="36"/>
      <c r="B161" s="37"/>
      <c r="C161" s="38"/>
      <c r="D161" s="193" t="s">
        <v>178</v>
      </c>
      <c r="E161" s="38"/>
      <c r="F161" s="194" t="s">
        <v>475</v>
      </c>
      <c r="G161" s="38"/>
      <c r="H161" s="38"/>
      <c r="I161" s="195"/>
      <c r="J161" s="38"/>
      <c r="K161" s="38"/>
      <c r="L161" s="41"/>
      <c r="M161" s="196"/>
      <c r="N161" s="197"/>
      <c r="O161" s="66"/>
      <c r="P161" s="66"/>
      <c r="Q161" s="66"/>
      <c r="R161" s="66"/>
      <c r="S161" s="66"/>
      <c r="T161" s="67"/>
      <c r="U161" s="36"/>
      <c r="V161" s="36"/>
      <c r="W161" s="36"/>
      <c r="X161" s="36"/>
      <c r="Y161" s="36"/>
      <c r="Z161" s="36"/>
      <c r="AA161" s="36"/>
      <c r="AB161" s="36"/>
      <c r="AC161" s="36"/>
      <c r="AD161" s="36"/>
      <c r="AE161" s="36"/>
      <c r="AT161" s="19" t="s">
        <v>178</v>
      </c>
      <c r="AU161" s="19" t="s">
        <v>88</v>
      </c>
    </row>
    <row r="162" spans="1:65" s="15" customFormat="1" ht="11.25">
      <c r="B162" s="225"/>
      <c r="C162" s="226"/>
      <c r="D162" s="193" t="s">
        <v>188</v>
      </c>
      <c r="E162" s="227" t="s">
        <v>19</v>
      </c>
      <c r="F162" s="228" t="s">
        <v>427</v>
      </c>
      <c r="G162" s="226"/>
      <c r="H162" s="227" t="s">
        <v>19</v>
      </c>
      <c r="I162" s="229"/>
      <c r="J162" s="226"/>
      <c r="K162" s="226"/>
      <c r="L162" s="230"/>
      <c r="M162" s="231"/>
      <c r="N162" s="232"/>
      <c r="O162" s="232"/>
      <c r="P162" s="232"/>
      <c r="Q162" s="232"/>
      <c r="R162" s="232"/>
      <c r="S162" s="232"/>
      <c r="T162" s="233"/>
      <c r="AT162" s="234" t="s">
        <v>188</v>
      </c>
      <c r="AU162" s="234" t="s">
        <v>88</v>
      </c>
      <c r="AV162" s="15" t="s">
        <v>80</v>
      </c>
      <c r="AW162" s="15" t="s">
        <v>33</v>
      </c>
      <c r="AX162" s="15" t="s">
        <v>72</v>
      </c>
      <c r="AY162" s="234" t="s">
        <v>169</v>
      </c>
    </row>
    <row r="163" spans="1:65" s="13" customFormat="1" ht="11.25">
      <c r="B163" s="198"/>
      <c r="C163" s="199"/>
      <c r="D163" s="193" t="s">
        <v>188</v>
      </c>
      <c r="E163" s="200" t="s">
        <v>19</v>
      </c>
      <c r="F163" s="201" t="s">
        <v>476</v>
      </c>
      <c r="G163" s="199"/>
      <c r="H163" s="202">
        <v>10.335000000000001</v>
      </c>
      <c r="I163" s="203"/>
      <c r="J163" s="199"/>
      <c r="K163" s="199"/>
      <c r="L163" s="204"/>
      <c r="M163" s="205"/>
      <c r="N163" s="206"/>
      <c r="O163" s="206"/>
      <c r="P163" s="206"/>
      <c r="Q163" s="206"/>
      <c r="R163" s="206"/>
      <c r="S163" s="206"/>
      <c r="T163" s="207"/>
      <c r="AT163" s="208" t="s">
        <v>188</v>
      </c>
      <c r="AU163" s="208" t="s">
        <v>88</v>
      </c>
      <c r="AV163" s="13" t="s">
        <v>88</v>
      </c>
      <c r="AW163" s="13" t="s">
        <v>33</v>
      </c>
      <c r="AX163" s="13" t="s">
        <v>72</v>
      </c>
      <c r="AY163" s="208" t="s">
        <v>169</v>
      </c>
    </row>
    <row r="164" spans="1:65" s="13" customFormat="1" ht="11.25">
      <c r="B164" s="198"/>
      <c r="C164" s="199"/>
      <c r="D164" s="193" t="s">
        <v>188</v>
      </c>
      <c r="E164" s="200" t="s">
        <v>19</v>
      </c>
      <c r="F164" s="201" t="s">
        <v>477</v>
      </c>
      <c r="G164" s="199"/>
      <c r="H164" s="202">
        <v>69.75</v>
      </c>
      <c r="I164" s="203"/>
      <c r="J164" s="199"/>
      <c r="K164" s="199"/>
      <c r="L164" s="204"/>
      <c r="M164" s="205"/>
      <c r="N164" s="206"/>
      <c r="O164" s="206"/>
      <c r="P164" s="206"/>
      <c r="Q164" s="206"/>
      <c r="R164" s="206"/>
      <c r="S164" s="206"/>
      <c r="T164" s="207"/>
      <c r="AT164" s="208" t="s">
        <v>188</v>
      </c>
      <c r="AU164" s="208" t="s">
        <v>88</v>
      </c>
      <c r="AV164" s="13" t="s">
        <v>88</v>
      </c>
      <c r="AW164" s="13" t="s">
        <v>33</v>
      </c>
      <c r="AX164" s="13" t="s">
        <v>72</v>
      </c>
      <c r="AY164" s="208" t="s">
        <v>169</v>
      </c>
    </row>
    <row r="165" spans="1:65" s="13" customFormat="1" ht="11.25">
      <c r="B165" s="198"/>
      <c r="C165" s="199"/>
      <c r="D165" s="193" t="s">
        <v>188</v>
      </c>
      <c r="E165" s="200" t="s">
        <v>19</v>
      </c>
      <c r="F165" s="201" t="s">
        <v>478</v>
      </c>
      <c r="G165" s="199"/>
      <c r="H165" s="202">
        <v>-9.5399999999999991</v>
      </c>
      <c r="I165" s="203"/>
      <c r="J165" s="199"/>
      <c r="K165" s="199"/>
      <c r="L165" s="204"/>
      <c r="M165" s="205"/>
      <c r="N165" s="206"/>
      <c r="O165" s="206"/>
      <c r="P165" s="206"/>
      <c r="Q165" s="206"/>
      <c r="R165" s="206"/>
      <c r="S165" s="206"/>
      <c r="T165" s="207"/>
      <c r="AT165" s="208" t="s">
        <v>188</v>
      </c>
      <c r="AU165" s="208" t="s">
        <v>88</v>
      </c>
      <c r="AV165" s="13" t="s">
        <v>88</v>
      </c>
      <c r="AW165" s="13" t="s">
        <v>33</v>
      </c>
      <c r="AX165" s="13" t="s">
        <v>72</v>
      </c>
      <c r="AY165" s="208" t="s">
        <v>169</v>
      </c>
    </row>
    <row r="166" spans="1:65" s="13" customFormat="1" ht="11.25">
      <c r="B166" s="198"/>
      <c r="C166" s="199"/>
      <c r="D166" s="193" t="s">
        <v>188</v>
      </c>
      <c r="E166" s="200" t="s">
        <v>19</v>
      </c>
      <c r="F166" s="201" t="s">
        <v>479</v>
      </c>
      <c r="G166" s="199"/>
      <c r="H166" s="202">
        <v>3.5270000000000001</v>
      </c>
      <c r="I166" s="203"/>
      <c r="J166" s="199"/>
      <c r="K166" s="199"/>
      <c r="L166" s="204"/>
      <c r="M166" s="205"/>
      <c r="N166" s="206"/>
      <c r="O166" s="206"/>
      <c r="P166" s="206"/>
      <c r="Q166" s="206"/>
      <c r="R166" s="206"/>
      <c r="S166" s="206"/>
      <c r="T166" s="207"/>
      <c r="AT166" s="208" t="s">
        <v>188</v>
      </c>
      <c r="AU166" s="208" t="s">
        <v>88</v>
      </c>
      <c r="AV166" s="13" t="s">
        <v>88</v>
      </c>
      <c r="AW166" s="13" t="s">
        <v>33</v>
      </c>
      <c r="AX166" s="13" t="s">
        <v>72</v>
      </c>
      <c r="AY166" s="208" t="s">
        <v>169</v>
      </c>
    </row>
    <row r="167" spans="1:65" s="14" customFormat="1" ht="11.25">
      <c r="B167" s="209"/>
      <c r="C167" s="210"/>
      <c r="D167" s="193" t="s">
        <v>188</v>
      </c>
      <c r="E167" s="211" t="s">
        <v>19</v>
      </c>
      <c r="F167" s="212" t="s">
        <v>191</v>
      </c>
      <c r="G167" s="210"/>
      <c r="H167" s="213">
        <v>74.072000000000003</v>
      </c>
      <c r="I167" s="214"/>
      <c r="J167" s="210"/>
      <c r="K167" s="210"/>
      <c r="L167" s="215"/>
      <c r="M167" s="216"/>
      <c r="N167" s="217"/>
      <c r="O167" s="217"/>
      <c r="P167" s="217"/>
      <c r="Q167" s="217"/>
      <c r="R167" s="217"/>
      <c r="S167" s="217"/>
      <c r="T167" s="218"/>
      <c r="AT167" s="219" t="s">
        <v>188</v>
      </c>
      <c r="AU167" s="219" t="s">
        <v>88</v>
      </c>
      <c r="AV167" s="14" t="s">
        <v>176</v>
      </c>
      <c r="AW167" s="14" t="s">
        <v>33</v>
      </c>
      <c r="AX167" s="14" t="s">
        <v>80</v>
      </c>
      <c r="AY167" s="219" t="s">
        <v>169</v>
      </c>
    </row>
    <row r="168" spans="1:65" s="2" customFormat="1" ht="37.9" customHeight="1">
      <c r="A168" s="36"/>
      <c r="B168" s="37"/>
      <c r="C168" s="180" t="s">
        <v>235</v>
      </c>
      <c r="D168" s="180" t="s">
        <v>171</v>
      </c>
      <c r="E168" s="181" t="s">
        <v>480</v>
      </c>
      <c r="F168" s="182" t="s">
        <v>481</v>
      </c>
      <c r="G168" s="183" t="s">
        <v>230</v>
      </c>
      <c r="H168" s="184">
        <v>131.36199999999999</v>
      </c>
      <c r="I168" s="185"/>
      <c r="J168" s="186">
        <f>ROUND(I168*H168,2)</f>
        <v>0</v>
      </c>
      <c r="K168" s="182" t="s">
        <v>175</v>
      </c>
      <c r="L168" s="41"/>
      <c r="M168" s="187" t="s">
        <v>19</v>
      </c>
      <c r="N168" s="188" t="s">
        <v>44</v>
      </c>
      <c r="O168" s="66"/>
      <c r="P168" s="189">
        <f>O168*H168</f>
        <v>0</v>
      </c>
      <c r="Q168" s="189">
        <v>2.16</v>
      </c>
      <c r="R168" s="189">
        <f>Q168*H168</f>
        <v>283.74191999999999</v>
      </c>
      <c r="S168" s="189">
        <v>0</v>
      </c>
      <c r="T168" s="190">
        <f>S168*H168</f>
        <v>0</v>
      </c>
      <c r="U168" s="36"/>
      <c r="V168" s="36"/>
      <c r="W168" s="36"/>
      <c r="X168" s="36"/>
      <c r="Y168" s="36"/>
      <c r="Z168" s="36"/>
      <c r="AA168" s="36"/>
      <c r="AB168" s="36"/>
      <c r="AC168" s="36"/>
      <c r="AD168" s="36"/>
      <c r="AE168" s="36"/>
      <c r="AR168" s="191" t="s">
        <v>176</v>
      </c>
      <c r="AT168" s="191" t="s">
        <v>171</v>
      </c>
      <c r="AU168" s="191" t="s">
        <v>88</v>
      </c>
      <c r="AY168" s="19" t="s">
        <v>169</v>
      </c>
      <c r="BE168" s="192">
        <f>IF(N168="základní",J168,0)</f>
        <v>0</v>
      </c>
      <c r="BF168" s="192">
        <f>IF(N168="snížená",J168,0)</f>
        <v>0</v>
      </c>
      <c r="BG168" s="192">
        <f>IF(N168="zákl. přenesená",J168,0)</f>
        <v>0</v>
      </c>
      <c r="BH168" s="192">
        <f>IF(N168="sníž. přenesená",J168,0)</f>
        <v>0</v>
      </c>
      <c r="BI168" s="192">
        <f>IF(N168="nulová",J168,0)</f>
        <v>0</v>
      </c>
      <c r="BJ168" s="19" t="s">
        <v>88</v>
      </c>
      <c r="BK168" s="192">
        <f>ROUND(I168*H168,2)</f>
        <v>0</v>
      </c>
      <c r="BL168" s="19" t="s">
        <v>176</v>
      </c>
      <c r="BM168" s="191" t="s">
        <v>482</v>
      </c>
    </row>
    <row r="169" spans="1:65" s="2" customFormat="1" ht="68.25">
      <c r="A169" s="36"/>
      <c r="B169" s="37"/>
      <c r="C169" s="38"/>
      <c r="D169" s="193" t="s">
        <v>178</v>
      </c>
      <c r="E169" s="38"/>
      <c r="F169" s="194" t="s">
        <v>475</v>
      </c>
      <c r="G169" s="38"/>
      <c r="H169" s="38"/>
      <c r="I169" s="195"/>
      <c r="J169" s="38"/>
      <c r="K169" s="38"/>
      <c r="L169" s="41"/>
      <c r="M169" s="196"/>
      <c r="N169" s="197"/>
      <c r="O169" s="66"/>
      <c r="P169" s="66"/>
      <c r="Q169" s="66"/>
      <c r="R169" s="66"/>
      <c r="S169" s="66"/>
      <c r="T169" s="67"/>
      <c r="U169" s="36"/>
      <c r="V169" s="36"/>
      <c r="W169" s="36"/>
      <c r="X169" s="36"/>
      <c r="Y169" s="36"/>
      <c r="Z169" s="36"/>
      <c r="AA169" s="36"/>
      <c r="AB169" s="36"/>
      <c r="AC169" s="36"/>
      <c r="AD169" s="36"/>
      <c r="AE169" s="36"/>
      <c r="AT169" s="19" t="s">
        <v>178</v>
      </c>
      <c r="AU169" s="19" t="s">
        <v>88</v>
      </c>
    </row>
    <row r="170" spans="1:65" s="15" customFormat="1" ht="11.25">
      <c r="B170" s="225"/>
      <c r="C170" s="226"/>
      <c r="D170" s="193" t="s">
        <v>188</v>
      </c>
      <c r="E170" s="227" t="s">
        <v>19</v>
      </c>
      <c r="F170" s="228" t="s">
        <v>427</v>
      </c>
      <c r="G170" s="226"/>
      <c r="H170" s="227" t="s">
        <v>19</v>
      </c>
      <c r="I170" s="229"/>
      <c r="J170" s="226"/>
      <c r="K170" s="226"/>
      <c r="L170" s="230"/>
      <c r="M170" s="231"/>
      <c r="N170" s="232"/>
      <c r="O170" s="232"/>
      <c r="P170" s="232"/>
      <c r="Q170" s="232"/>
      <c r="R170" s="232"/>
      <c r="S170" s="232"/>
      <c r="T170" s="233"/>
      <c r="AT170" s="234" t="s">
        <v>188</v>
      </c>
      <c r="AU170" s="234" t="s">
        <v>88</v>
      </c>
      <c r="AV170" s="15" t="s">
        <v>80</v>
      </c>
      <c r="AW170" s="15" t="s">
        <v>33</v>
      </c>
      <c r="AX170" s="15" t="s">
        <v>72</v>
      </c>
      <c r="AY170" s="234" t="s">
        <v>169</v>
      </c>
    </row>
    <row r="171" spans="1:65" s="13" customFormat="1" ht="11.25">
      <c r="B171" s="198"/>
      <c r="C171" s="199"/>
      <c r="D171" s="193" t="s">
        <v>188</v>
      </c>
      <c r="E171" s="200" t="s">
        <v>19</v>
      </c>
      <c r="F171" s="201" t="s">
        <v>483</v>
      </c>
      <c r="G171" s="199"/>
      <c r="H171" s="202">
        <v>20.67</v>
      </c>
      <c r="I171" s="203"/>
      <c r="J171" s="199"/>
      <c r="K171" s="199"/>
      <c r="L171" s="204"/>
      <c r="M171" s="205"/>
      <c r="N171" s="206"/>
      <c r="O171" s="206"/>
      <c r="P171" s="206"/>
      <c r="Q171" s="206"/>
      <c r="R171" s="206"/>
      <c r="S171" s="206"/>
      <c r="T171" s="207"/>
      <c r="AT171" s="208" t="s">
        <v>188</v>
      </c>
      <c r="AU171" s="208" t="s">
        <v>88</v>
      </c>
      <c r="AV171" s="13" t="s">
        <v>88</v>
      </c>
      <c r="AW171" s="13" t="s">
        <v>33</v>
      </c>
      <c r="AX171" s="13" t="s">
        <v>72</v>
      </c>
      <c r="AY171" s="208" t="s">
        <v>169</v>
      </c>
    </row>
    <row r="172" spans="1:65" s="13" customFormat="1" ht="11.25">
      <c r="B172" s="198"/>
      <c r="C172" s="199"/>
      <c r="D172" s="193" t="s">
        <v>188</v>
      </c>
      <c r="E172" s="200" t="s">
        <v>19</v>
      </c>
      <c r="F172" s="201" t="s">
        <v>484</v>
      </c>
      <c r="G172" s="199"/>
      <c r="H172" s="202">
        <v>139.5</v>
      </c>
      <c r="I172" s="203"/>
      <c r="J172" s="199"/>
      <c r="K172" s="199"/>
      <c r="L172" s="204"/>
      <c r="M172" s="205"/>
      <c r="N172" s="206"/>
      <c r="O172" s="206"/>
      <c r="P172" s="206"/>
      <c r="Q172" s="206"/>
      <c r="R172" s="206"/>
      <c r="S172" s="206"/>
      <c r="T172" s="207"/>
      <c r="AT172" s="208" t="s">
        <v>188</v>
      </c>
      <c r="AU172" s="208" t="s">
        <v>88</v>
      </c>
      <c r="AV172" s="13" t="s">
        <v>88</v>
      </c>
      <c r="AW172" s="13" t="s">
        <v>33</v>
      </c>
      <c r="AX172" s="13" t="s">
        <v>72</v>
      </c>
      <c r="AY172" s="208" t="s">
        <v>169</v>
      </c>
    </row>
    <row r="173" spans="1:65" s="13" customFormat="1" ht="11.25">
      <c r="B173" s="198"/>
      <c r="C173" s="199"/>
      <c r="D173" s="193" t="s">
        <v>188</v>
      </c>
      <c r="E173" s="200" t="s">
        <v>19</v>
      </c>
      <c r="F173" s="201" t="s">
        <v>485</v>
      </c>
      <c r="G173" s="199"/>
      <c r="H173" s="202">
        <v>-35.063000000000002</v>
      </c>
      <c r="I173" s="203"/>
      <c r="J173" s="199"/>
      <c r="K173" s="199"/>
      <c r="L173" s="204"/>
      <c r="M173" s="205"/>
      <c r="N173" s="206"/>
      <c r="O173" s="206"/>
      <c r="P173" s="206"/>
      <c r="Q173" s="206"/>
      <c r="R173" s="206"/>
      <c r="S173" s="206"/>
      <c r="T173" s="207"/>
      <c r="AT173" s="208" t="s">
        <v>188</v>
      </c>
      <c r="AU173" s="208" t="s">
        <v>88</v>
      </c>
      <c r="AV173" s="13" t="s">
        <v>88</v>
      </c>
      <c r="AW173" s="13" t="s">
        <v>33</v>
      </c>
      <c r="AX173" s="13" t="s">
        <v>72</v>
      </c>
      <c r="AY173" s="208" t="s">
        <v>169</v>
      </c>
    </row>
    <row r="174" spans="1:65" s="13" customFormat="1" ht="11.25">
      <c r="B174" s="198"/>
      <c r="C174" s="199"/>
      <c r="D174" s="193" t="s">
        <v>188</v>
      </c>
      <c r="E174" s="200" t="s">
        <v>19</v>
      </c>
      <c r="F174" s="201" t="s">
        <v>486</v>
      </c>
      <c r="G174" s="199"/>
      <c r="H174" s="202">
        <v>6.2549999999999999</v>
      </c>
      <c r="I174" s="203"/>
      <c r="J174" s="199"/>
      <c r="K174" s="199"/>
      <c r="L174" s="204"/>
      <c r="M174" s="205"/>
      <c r="N174" s="206"/>
      <c r="O174" s="206"/>
      <c r="P174" s="206"/>
      <c r="Q174" s="206"/>
      <c r="R174" s="206"/>
      <c r="S174" s="206"/>
      <c r="T174" s="207"/>
      <c r="AT174" s="208" t="s">
        <v>188</v>
      </c>
      <c r="AU174" s="208" t="s">
        <v>88</v>
      </c>
      <c r="AV174" s="13" t="s">
        <v>88</v>
      </c>
      <c r="AW174" s="13" t="s">
        <v>33</v>
      </c>
      <c r="AX174" s="13" t="s">
        <v>72</v>
      </c>
      <c r="AY174" s="208" t="s">
        <v>169</v>
      </c>
    </row>
    <row r="175" spans="1:65" s="14" customFormat="1" ht="11.25">
      <c r="B175" s="209"/>
      <c r="C175" s="210"/>
      <c r="D175" s="193" t="s">
        <v>188</v>
      </c>
      <c r="E175" s="211" t="s">
        <v>19</v>
      </c>
      <c r="F175" s="212" t="s">
        <v>191</v>
      </c>
      <c r="G175" s="210"/>
      <c r="H175" s="213">
        <v>131.36199999999999</v>
      </c>
      <c r="I175" s="214"/>
      <c r="J175" s="210"/>
      <c r="K175" s="210"/>
      <c r="L175" s="215"/>
      <c r="M175" s="216"/>
      <c r="N175" s="217"/>
      <c r="O175" s="217"/>
      <c r="P175" s="217"/>
      <c r="Q175" s="217"/>
      <c r="R175" s="217"/>
      <c r="S175" s="217"/>
      <c r="T175" s="218"/>
      <c r="AT175" s="219" t="s">
        <v>188</v>
      </c>
      <c r="AU175" s="219" t="s">
        <v>88</v>
      </c>
      <c r="AV175" s="14" t="s">
        <v>176</v>
      </c>
      <c r="AW175" s="14" t="s">
        <v>33</v>
      </c>
      <c r="AX175" s="14" t="s">
        <v>80</v>
      </c>
      <c r="AY175" s="219" t="s">
        <v>169</v>
      </c>
    </row>
    <row r="176" spans="1:65" s="2" customFormat="1" ht="24.2" customHeight="1">
      <c r="A176" s="36"/>
      <c r="B176" s="37"/>
      <c r="C176" s="180" t="s">
        <v>242</v>
      </c>
      <c r="D176" s="180" t="s">
        <v>171</v>
      </c>
      <c r="E176" s="181" t="s">
        <v>487</v>
      </c>
      <c r="F176" s="182" t="s">
        <v>488</v>
      </c>
      <c r="G176" s="183" t="s">
        <v>230</v>
      </c>
      <c r="H176" s="184">
        <v>23.747</v>
      </c>
      <c r="I176" s="185"/>
      <c r="J176" s="186">
        <f>ROUND(I176*H176,2)</f>
        <v>0</v>
      </c>
      <c r="K176" s="182" t="s">
        <v>175</v>
      </c>
      <c r="L176" s="41"/>
      <c r="M176" s="187" t="s">
        <v>19</v>
      </c>
      <c r="N176" s="188" t="s">
        <v>44</v>
      </c>
      <c r="O176" s="66"/>
      <c r="P176" s="189">
        <f>O176*H176</f>
        <v>0</v>
      </c>
      <c r="Q176" s="189">
        <v>2.2563399999999998</v>
      </c>
      <c r="R176" s="189">
        <f>Q176*H176</f>
        <v>53.581305979999996</v>
      </c>
      <c r="S176" s="189">
        <v>0</v>
      </c>
      <c r="T176" s="190">
        <f>S176*H176</f>
        <v>0</v>
      </c>
      <c r="U176" s="36"/>
      <c r="V176" s="36"/>
      <c r="W176" s="36"/>
      <c r="X176" s="36"/>
      <c r="Y176" s="36"/>
      <c r="Z176" s="36"/>
      <c r="AA176" s="36"/>
      <c r="AB176" s="36"/>
      <c r="AC176" s="36"/>
      <c r="AD176" s="36"/>
      <c r="AE176" s="36"/>
      <c r="AR176" s="191" t="s">
        <v>176</v>
      </c>
      <c r="AT176" s="191" t="s">
        <v>171</v>
      </c>
      <c r="AU176" s="191" t="s">
        <v>88</v>
      </c>
      <c r="AY176" s="19" t="s">
        <v>169</v>
      </c>
      <c r="BE176" s="192">
        <f>IF(N176="základní",J176,0)</f>
        <v>0</v>
      </c>
      <c r="BF176" s="192">
        <f>IF(N176="snížená",J176,0)</f>
        <v>0</v>
      </c>
      <c r="BG176" s="192">
        <f>IF(N176="zákl. přenesená",J176,0)</f>
        <v>0</v>
      </c>
      <c r="BH176" s="192">
        <f>IF(N176="sníž. přenesená",J176,0)</f>
        <v>0</v>
      </c>
      <c r="BI176" s="192">
        <f>IF(N176="nulová",J176,0)</f>
        <v>0</v>
      </c>
      <c r="BJ176" s="19" t="s">
        <v>88</v>
      </c>
      <c r="BK176" s="192">
        <f>ROUND(I176*H176,2)</f>
        <v>0</v>
      </c>
      <c r="BL176" s="19" t="s">
        <v>176</v>
      </c>
      <c r="BM176" s="191" t="s">
        <v>489</v>
      </c>
    </row>
    <row r="177" spans="1:65" s="2" customFormat="1" ht="97.5">
      <c r="A177" s="36"/>
      <c r="B177" s="37"/>
      <c r="C177" s="38"/>
      <c r="D177" s="193" t="s">
        <v>178</v>
      </c>
      <c r="E177" s="38"/>
      <c r="F177" s="194" t="s">
        <v>490</v>
      </c>
      <c r="G177" s="38"/>
      <c r="H177" s="38"/>
      <c r="I177" s="195"/>
      <c r="J177" s="38"/>
      <c r="K177" s="38"/>
      <c r="L177" s="41"/>
      <c r="M177" s="196"/>
      <c r="N177" s="197"/>
      <c r="O177" s="66"/>
      <c r="P177" s="66"/>
      <c r="Q177" s="66"/>
      <c r="R177" s="66"/>
      <c r="S177" s="66"/>
      <c r="T177" s="67"/>
      <c r="U177" s="36"/>
      <c r="V177" s="36"/>
      <c r="W177" s="36"/>
      <c r="X177" s="36"/>
      <c r="Y177" s="36"/>
      <c r="Z177" s="36"/>
      <c r="AA177" s="36"/>
      <c r="AB177" s="36"/>
      <c r="AC177" s="36"/>
      <c r="AD177" s="36"/>
      <c r="AE177" s="36"/>
      <c r="AT177" s="19" t="s">
        <v>178</v>
      </c>
      <c r="AU177" s="19" t="s">
        <v>88</v>
      </c>
    </row>
    <row r="178" spans="1:65" s="15" customFormat="1" ht="11.25">
      <c r="B178" s="225"/>
      <c r="C178" s="226"/>
      <c r="D178" s="193" t="s">
        <v>188</v>
      </c>
      <c r="E178" s="227" t="s">
        <v>19</v>
      </c>
      <c r="F178" s="228" t="s">
        <v>491</v>
      </c>
      <c r="G178" s="226"/>
      <c r="H178" s="227" t="s">
        <v>19</v>
      </c>
      <c r="I178" s="229"/>
      <c r="J178" s="226"/>
      <c r="K178" s="226"/>
      <c r="L178" s="230"/>
      <c r="M178" s="231"/>
      <c r="N178" s="232"/>
      <c r="O178" s="232"/>
      <c r="P178" s="232"/>
      <c r="Q178" s="232"/>
      <c r="R178" s="232"/>
      <c r="S178" s="232"/>
      <c r="T178" s="233"/>
      <c r="AT178" s="234" t="s">
        <v>188</v>
      </c>
      <c r="AU178" s="234" t="s">
        <v>88</v>
      </c>
      <c r="AV178" s="15" t="s">
        <v>80</v>
      </c>
      <c r="AW178" s="15" t="s">
        <v>33</v>
      </c>
      <c r="AX178" s="15" t="s">
        <v>72</v>
      </c>
      <c r="AY178" s="234" t="s">
        <v>169</v>
      </c>
    </row>
    <row r="179" spans="1:65" s="13" customFormat="1" ht="11.25">
      <c r="B179" s="198"/>
      <c r="C179" s="199"/>
      <c r="D179" s="193" t="s">
        <v>188</v>
      </c>
      <c r="E179" s="200" t="s">
        <v>19</v>
      </c>
      <c r="F179" s="201" t="s">
        <v>492</v>
      </c>
      <c r="G179" s="199"/>
      <c r="H179" s="202">
        <v>16.183</v>
      </c>
      <c r="I179" s="203"/>
      <c r="J179" s="199"/>
      <c r="K179" s="199"/>
      <c r="L179" s="204"/>
      <c r="M179" s="205"/>
      <c r="N179" s="206"/>
      <c r="O179" s="206"/>
      <c r="P179" s="206"/>
      <c r="Q179" s="206"/>
      <c r="R179" s="206"/>
      <c r="S179" s="206"/>
      <c r="T179" s="207"/>
      <c r="AT179" s="208" t="s">
        <v>188</v>
      </c>
      <c r="AU179" s="208" t="s">
        <v>88</v>
      </c>
      <c r="AV179" s="13" t="s">
        <v>88</v>
      </c>
      <c r="AW179" s="13" t="s">
        <v>33</v>
      </c>
      <c r="AX179" s="13" t="s">
        <v>72</v>
      </c>
      <c r="AY179" s="208" t="s">
        <v>169</v>
      </c>
    </row>
    <row r="180" spans="1:65" s="13" customFormat="1" ht="11.25">
      <c r="B180" s="198"/>
      <c r="C180" s="199"/>
      <c r="D180" s="193" t="s">
        <v>188</v>
      </c>
      <c r="E180" s="200" t="s">
        <v>19</v>
      </c>
      <c r="F180" s="201" t="s">
        <v>493</v>
      </c>
      <c r="G180" s="199"/>
      <c r="H180" s="202">
        <v>7.5640000000000001</v>
      </c>
      <c r="I180" s="203"/>
      <c r="J180" s="199"/>
      <c r="K180" s="199"/>
      <c r="L180" s="204"/>
      <c r="M180" s="205"/>
      <c r="N180" s="206"/>
      <c r="O180" s="206"/>
      <c r="P180" s="206"/>
      <c r="Q180" s="206"/>
      <c r="R180" s="206"/>
      <c r="S180" s="206"/>
      <c r="T180" s="207"/>
      <c r="AT180" s="208" t="s">
        <v>188</v>
      </c>
      <c r="AU180" s="208" t="s">
        <v>88</v>
      </c>
      <c r="AV180" s="13" t="s">
        <v>88</v>
      </c>
      <c r="AW180" s="13" t="s">
        <v>33</v>
      </c>
      <c r="AX180" s="13" t="s">
        <v>72</v>
      </c>
      <c r="AY180" s="208" t="s">
        <v>169</v>
      </c>
    </row>
    <row r="181" spans="1:65" s="14" customFormat="1" ht="11.25">
      <c r="B181" s="209"/>
      <c r="C181" s="210"/>
      <c r="D181" s="193" t="s">
        <v>188</v>
      </c>
      <c r="E181" s="211" t="s">
        <v>19</v>
      </c>
      <c r="F181" s="212" t="s">
        <v>191</v>
      </c>
      <c r="G181" s="210"/>
      <c r="H181" s="213">
        <v>23.747</v>
      </c>
      <c r="I181" s="214"/>
      <c r="J181" s="210"/>
      <c r="K181" s="210"/>
      <c r="L181" s="215"/>
      <c r="M181" s="216"/>
      <c r="N181" s="217"/>
      <c r="O181" s="217"/>
      <c r="P181" s="217"/>
      <c r="Q181" s="217"/>
      <c r="R181" s="217"/>
      <c r="S181" s="217"/>
      <c r="T181" s="218"/>
      <c r="AT181" s="219" t="s">
        <v>188</v>
      </c>
      <c r="AU181" s="219" t="s">
        <v>88</v>
      </c>
      <c r="AV181" s="14" t="s">
        <v>176</v>
      </c>
      <c r="AW181" s="14" t="s">
        <v>33</v>
      </c>
      <c r="AX181" s="14" t="s">
        <v>80</v>
      </c>
      <c r="AY181" s="219" t="s">
        <v>169</v>
      </c>
    </row>
    <row r="182" spans="1:65" s="2" customFormat="1" ht="24.2" customHeight="1">
      <c r="A182" s="36"/>
      <c r="B182" s="37"/>
      <c r="C182" s="180" t="s">
        <v>8</v>
      </c>
      <c r="D182" s="180" t="s">
        <v>171</v>
      </c>
      <c r="E182" s="181" t="s">
        <v>494</v>
      </c>
      <c r="F182" s="182" t="s">
        <v>495</v>
      </c>
      <c r="G182" s="183" t="s">
        <v>230</v>
      </c>
      <c r="H182" s="184">
        <v>60.142000000000003</v>
      </c>
      <c r="I182" s="185"/>
      <c r="J182" s="186">
        <f>ROUND(I182*H182,2)</f>
        <v>0</v>
      </c>
      <c r="K182" s="182" t="s">
        <v>175</v>
      </c>
      <c r="L182" s="41"/>
      <c r="M182" s="187" t="s">
        <v>19</v>
      </c>
      <c r="N182" s="188" t="s">
        <v>44</v>
      </c>
      <c r="O182" s="66"/>
      <c r="P182" s="189">
        <f>O182*H182</f>
        <v>0</v>
      </c>
      <c r="Q182" s="189">
        <v>2.45329</v>
      </c>
      <c r="R182" s="189">
        <f>Q182*H182</f>
        <v>147.54576718000001</v>
      </c>
      <c r="S182" s="189">
        <v>0</v>
      </c>
      <c r="T182" s="190">
        <f>S182*H182</f>
        <v>0</v>
      </c>
      <c r="U182" s="36"/>
      <c r="V182" s="36"/>
      <c r="W182" s="36"/>
      <c r="X182" s="36"/>
      <c r="Y182" s="36"/>
      <c r="Z182" s="36"/>
      <c r="AA182" s="36"/>
      <c r="AB182" s="36"/>
      <c r="AC182" s="36"/>
      <c r="AD182" s="36"/>
      <c r="AE182" s="36"/>
      <c r="AR182" s="191" t="s">
        <v>176</v>
      </c>
      <c r="AT182" s="191" t="s">
        <v>171</v>
      </c>
      <c r="AU182" s="191" t="s">
        <v>88</v>
      </c>
      <c r="AY182" s="19" t="s">
        <v>169</v>
      </c>
      <c r="BE182" s="192">
        <f>IF(N182="základní",J182,0)</f>
        <v>0</v>
      </c>
      <c r="BF182" s="192">
        <f>IF(N182="snížená",J182,0)</f>
        <v>0</v>
      </c>
      <c r="BG182" s="192">
        <f>IF(N182="zákl. přenesená",J182,0)</f>
        <v>0</v>
      </c>
      <c r="BH182" s="192">
        <f>IF(N182="sníž. přenesená",J182,0)</f>
        <v>0</v>
      </c>
      <c r="BI182" s="192">
        <f>IF(N182="nulová",J182,0)</f>
        <v>0</v>
      </c>
      <c r="BJ182" s="19" t="s">
        <v>88</v>
      </c>
      <c r="BK182" s="192">
        <f>ROUND(I182*H182,2)</f>
        <v>0</v>
      </c>
      <c r="BL182" s="19" t="s">
        <v>176</v>
      </c>
      <c r="BM182" s="191" t="s">
        <v>496</v>
      </c>
    </row>
    <row r="183" spans="1:65" s="2" customFormat="1" ht="146.25">
      <c r="A183" s="36"/>
      <c r="B183" s="37"/>
      <c r="C183" s="38"/>
      <c r="D183" s="193" t="s">
        <v>178</v>
      </c>
      <c r="E183" s="38"/>
      <c r="F183" s="194" t="s">
        <v>497</v>
      </c>
      <c r="G183" s="38"/>
      <c r="H183" s="38"/>
      <c r="I183" s="195"/>
      <c r="J183" s="38"/>
      <c r="K183" s="38"/>
      <c r="L183" s="41"/>
      <c r="M183" s="196"/>
      <c r="N183" s="197"/>
      <c r="O183" s="66"/>
      <c r="P183" s="66"/>
      <c r="Q183" s="66"/>
      <c r="R183" s="66"/>
      <c r="S183" s="66"/>
      <c r="T183" s="67"/>
      <c r="U183" s="36"/>
      <c r="V183" s="36"/>
      <c r="W183" s="36"/>
      <c r="X183" s="36"/>
      <c r="Y183" s="36"/>
      <c r="Z183" s="36"/>
      <c r="AA183" s="36"/>
      <c r="AB183" s="36"/>
      <c r="AC183" s="36"/>
      <c r="AD183" s="36"/>
      <c r="AE183" s="36"/>
      <c r="AT183" s="19" t="s">
        <v>178</v>
      </c>
      <c r="AU183" s="19" t="s">
        <v>88</v>
      </c>
    </row>
    <row r="184" spans="1:65" s="15" customFormat="1" ht="11.25">
      <c r="B184" s="225"/>
      <c r="C184" s="226"/>
      <c r="D184" s="193" t="s">
        <v>188</v>
      </c>
      <c r="E184" s="227" t="s">
        <v>19</v>
      </c>
      <c r="F184" s="228" t="s">
        <v>491</v>
      </c>
      <c r="G184" s="226"/>
      <c r="H184" s="227" t="s">
        <v>19</v>
      </c>
      <c r="I184" s="229"/>
      <c r="J184" s="226"/>
      <c r="K184" s="226"/>
      <c r="L184" s="230"/>
      <c r="M184" s="231"/>
      <c r="N184" s="232"/>
      <c r="O184" s="232"/>
      <c r="P184" s="232"/>
      <c r="Q184" s="232"/>
      <c r="R184" s="232"/>
      <c r="S184" s="232"/>
      <c r="T184" s="233"/>
      <c r="AT184" s="234" t="s">
        <v>188</v>
      </c>
      <c r="AU184" s="234" t="s">
        <v>88</v>
      </c>
      <c r="AV184" s="15" t="s">
        <v>80</v>
      </c>
      <c r="AW184" s="15" t="s">
        <v>33</v>
      </c>
      <c r="AX184" s="15" t="s">
        <v>72</v>
      </c>
      <c r="AY184" s="234" t="s">
        <v>169</v>
      </c>
    </row>
    <row r="185" spans="1:65" s="13" customFormat="1" ht="11.25">
      <c r="B185" s="198"/>
      <c r="C185" s="199"/>
      <c r="D185" s="193" t="s">
        <v>188</v>
      </c>
      <c r="E185" s="200" t="s">
        <v>19</v>
      </c>
      <c r="F185" s="201" t="s">
        <v>498</v>
      </c>
      <c r="G185" s="199"/>
      <c r="H185" s="202">
        <v>2.2050000000000001</v>
      </c>
      <c r="I185" s="203"/>
      <c r="J185" s="199"/>
      <c r="K185" s="199"/>
      <c r="L185" s="204"/>
      <c r="M185" s="205"/>
      <c r="N185" s="206"/>
      <c r="O185" s="206"/>
      <c r="P185" s="206"/>
      <c r="Q185" s="206"/>
      <c r="R185" s="206"/>
      <c r="S185" s="206"/>
      <c r="T185" s="207"/>
      <c r="AT185" s="208" t="s">
        <v>188</v>
      </c>
      <c r="AU185" s="208" t="s">
        <v>88</v>
      </c>
      <c r="AV185" s="13" t="s">
        <v>88</v>
      </c>
      <c r="AW185" s="13" t="s">
        <v>33</v>
      </c>
      <c r="AX185" s="13" t="s">
        <v>72</v>
      </c>
      <c r="AY185" s="208" t="s">
        <v>169</v>
      </c>
    </row>
    <row r="186" spans="1:65" s="15" customFormat="1" ht="11.25">
      <c r="B186" s="225"/>
      <c r="C186" s="226"/>
      <c r="D186" s="193" t="s">
        <v>188</v>
      </c>
      <c r="E186" s="227" t="s">
        <v>19</v>
      </c>
      <c r="F186" s="228" t="s">
        <v>499</v>
      </c>
      <c r="G186" s="226"/>
      <c r="H186" s="227" t="s">
        <v>19</v>
      </c>
      <c r="I186" s="229"/>
      <c r="J186" s="226"/>
      <c r="K186" s="226"/>
      <c r="L186" s="230"/>
      <c r="M186" s="231"/>
      <c r="N186" s="232"/>
      <c r="O186" s="232"/>
      <c r="P186" s="232"/>
      <c r="Q186" s="232"/>
      <c r="R186" s="232"/>
      <c r="S186" s="232"/>
      <c r="T186" s="233"/>
      <c r="AT186" s="234" t="s">
        <v>188</v>
      </c>
      <c r="AU186" s="234" t="s">
        <v>88</v>
      </c>
      <c r="AV186" s="15" t="s">
        <v>80</v>
      </c>
      <c r="AW186" s="15" t="s">
        <v>33</v>
      </c>
      <c r="AX186" s="15" t="s">
        <v>72</v>
      </c>
      <c r="AY186" s="234" t="s">
        <v>169</v>
      </c>
    </row>
    <row r="187" spans="1:65" s="13" customFormat="1" ht="11.25">
      <c r="B187" s="198"/>
      <c r="C187" s="199"/>
      <c r="D187" s="193" t="s">
        <v>188</v>
      </c>
      <c r="E187" s="200" t="s">
        <v>19</v>
      </c>
      <c r="F187" s="201" t="s">
        <v>500</v>
      </c>
      <c r="G187" s="199"/>
      <c r="H187" s="202">
        <v>57.936999999999998</v>
      </c>
      <c r="I187" s="203"/>
      <c r="J187" s="199"/>
      <c r="K187" s="199"/>
      <c r="L187" s="204"/>
      <c r="M187" s="205"/>
      <c r="N187" s="206"/>
      <c r="O187" s="206"/>
      <c r="P187" s="206"/>
      <c r="Q187" s="206"/>
      <c r="R187" s="206"/>
      <c r="S187" s="206"/>
      <c r="T187" s="207"/>
      <c r="AT187" s="208" t="s">
        <v>188</v>
      </c>
      <c r="AU187" s="208" t="s">
        <v>88</v>
      </c>
      <c r="AV187" s="13" t="s">
        <v>88</v>
      </c>
      <c r="AW187" s="13" t="s">
        <v>33</v>
      </c>
      <c r="AX187" s="13" t="s">
        <v>72</v>
      </c>
      <c r="AY187" s="208" t="s">
        <v>169</v>
      </c>
    </row>
    <row r="188" spans="1:65" s="14" customFormat="1" ht="11.25">
      <c r="B188" s="209"/>
      <c r="C188" s="210"/>
      <c r="D188" s="193" t="s">
        <v>188</v>
      </c>
      <c r="E188" s="211" t="s">
        <v>19</v>
      </c>
      <c r="F188" s="212" t="s">
        <v>191</v>
      </c>
      <c r="G188" s="210"/>
      <c r="H188" s="213">
        <v>60.142000000000003</v>
      </c>
      <c r="I188" s="214"/>
      <c r="J188" s="210"/>
      <c r="K188" s="210"/>
      <c r="L188" s="215"/>
      <c r="M188" s="216"/>
      <c r="N188" s="217"/>
      <c r="O188" s="217"/>
      <c r="P188" s="217"/>
      <c r="Q188" s="217"/>
      <c r="R188" s="217"/>
      <c r="S188" s="217"/>
      <c r="T188" s="218"/>
      <c r="AT188" s="219" t="s">
        <v>188</v>
      </c>
      <c r="AU188" s="219" t="s">
        <v>88</v>
      </c>
      <c r="AV188" s="14" t="s">
        <v>176</v>
      </c>
      <c r="AW188" s="14" t="s">
        <v>33</v>
      </c>
      <c r="AX188" s="14" t="s">
        <v>80</v>
      </c>
      <c r="AY188" s="219" t="s">
        <v>169</v>
      </c>
    </row>
    <row r="189" spans="1:65" s="2" customFormat="1" ht="14.45" customHeight="1">
      <c r="A189" s="36"/>
      <c r="B189" s="37"/>
      <c r="C189" s="180" t="s">
        <v>250</v>
      </c>
      <c r="D189" s="180" t="s">
        <v>171</v>
      </c>
      <c r="E189" s="181" t="s">
        <v>501</v>
      </c>
      <c r="F189" s="182" t="s">
        <v>502</v>
      </c>
      <c r="G189" s="183" t="s">
        <v>185</v>
      </c>
      <c r="H189" s="184">
        <v>58.508000000000003</v>
      </c>
      <c r="I189" s="185"/>
      <c r="J189" s="186">
        <f>ROUND(I189*H189,2)</f>
        <v>0</v>
      </c>
      <c r="K189" s="182" t="s">
        <v>175</v>
      </c>
      <c r="L189" s="41"/>
      <c r="M189" s="187" t="s">
        <v>19</v>
      </c>
      <c r="N189" s="188" t="s">
        <v>44</v>
      </c>
      <c r="O189" s="66"/>
      <c r="P189" s="189">
        <f>O189*H189</f>
        <v>0</v>
      </c>
      <c r="Q189" s="189">
        <v>2.47E-3</v>
      </c>
      <c r="R189" s="189">
        <f>Q189*H189</f>
        <v>0.14451475999999999</v>
      </c>
      <c r="S189" s="189">
        <v>0</v>
      </c>
      <c r="T189" s="190">
        <f>S189*H189</f>
        <v>0</v>
      </c>
      <c r="U189" s="36"/>
      <c r="V189" s="36"/>
      <c r="W189" s="36"/>
      <c r="X189" s="36"/>
      <c r="Y189" s="36"/>
      <c r="Z189" s="36"/>
      <c r="AA189" s="36"/>
      <c r="AB189" s="36"/>
      <c r="AC189" s="36"/>
      <c r="AD189" s="36"/>
      <c r="AE189" s="36"/>
      <c r="AR189" s="191" t="s">
        <v>176</v>
      </c>
      <c r="AT189" s="191" t="s">
        <v>171</v>
      </c>
      <c r="AU189" s="191" t="s">
        <v>88</v>
      </c>
      <c r="AY189" s="19" t="s">
        <v>169</v>
      </c>
      <c r="BE189" s="192">
        <f>IF(N189="základní",J189,0)</f>
        <v>0</v>
      </c>
      <c r="BF189" s="192">
        <f>IF(N189="snížená",J189,0)</f>
        <v>0</v>
      </c>
      <c r="BG189" s="192">
        <f>IF(N189="zákl. přenesená",J189,0)</f>
        <v>0</v>
      </c>
      <c r="BH189" s="192">
        <f>IF(N189="sníž. přenesená",J189,0)</f>
        <v>0</v>
      </c>
      <c r="BI189" s="192">
        <f>IF(N189="nulová",J189,0)</f>
        <v>0</v>
      </c>
      <c r="BJ189" s="19" t="s">
        <v>88</v>
      </c>
      <c r="BK189" s="192">
        <f>ROUND(I189*H189,2)</f>
        <v>0</v>
      </c>
      <c r="BL189" s="19" t="s">
        <v>176</v>
      </c>
      <c r="BM189" s="191" t="s">
        <v>503</v>
      </c>
    </row>
    <row r="190" spans="1:65" s="2" customFormat="1" ht="58.5">
      <c r="A190" s="36"/>
      <c r="B190" s="37"/>
      <c r="C190" s="38"/>
      <c r="D190" s="193" t="s">
        <v>178</v>
      </c>
      <c r="E190" s="38"/>
      <c r="F190" s="194" t="s">
        <v>504</v>
      </c>
      <c r="G190" s="38"/>
      <c r="H190" s="38"/>
      <c r="I190" s="195"/>
      <c r="J190" s="38"/>
      <c r="K190" s="38"/>
      <c r="L190" s="41"/>
      <c r="M190" s="196"/>
      <c r="N190" s="197"/>
      <c r="O190" s="66"/>
      <c r="P190" s="66"/>
      <c r="Q190" s="66"/>
      <c r="R190" s="66"/>
      <c r="S190" s="66"/>
      <c r="T190" s="67"/>
      <c r="U190" s="36"/>
      <c r="V190" s="36"/>
      <c r="W190" s="36"/>
      <c r="X190" s="36"/>
      <c r="Y190" s="36"/>
      <c r="Z190" s="36"/>
      <c r="AA190" s="36"/>
      <c r="AB190" s="36"/>
      <c r="AC190" s="36"/>
      <c r="AD190" s="36"/>
      <c r="AE190" s="36"/>
      <c r="AT190" s="19" t="s">
        <v>178</v>
      </c>
      <c r="AU190" s="19" t="s">
        <v>88</v>
      </c>
    </row>
    <row r="191" spans="1:65" s="15" customFormat="1" ht="11.25">
      <c r="B191" s="225"/>
      <c r="C191" s="226"/>
      <c r="D191" s="193" t="s">
        <v>188</v>
      </c>
      <c r="E191" s="227" t="s">
        <v>19</v>
      </c>
      <c r="F191" s="228" t="s">
        <v>491</v>
      </c>
      <c r="G191" s="226"/>
      <c r="H191" s="227" t="s">
        <v>19</v>
      </c>
      <c r="I191" s="229"/>
      <c r="J191" s="226"/>
      <c r="K191" s="226"/>
      <c r="L191" s="230"/>
      <c r="M191" s="231"/>
      <c r="N191" s="232"/>
      <c r="O191" s="232"/>
      <c r="P191" s="232"/>
      <c r="Q191" s="232"/>
      <c r="R191" s="232"/>
      <c r="S191" s="232"/>
      <c r="T191" s="233"/>
      <c r="AT191" s="234" t="s">
        <v>188</v>
      </c>
      <c r="AU191" s="234" t="s">
        <v>88</v>
      </c>
      <c r="AV191" s="15" t="s">
        <v>80</v>
      </c>
      <c r="AW191" s="15" t="s">
        <v>33</v>
      </c>
      <c r="AX191" s="15" t="s">
        <v>72</v>
      </c>
      <c r="AY191" s="234" t="s">
        <v>169</v>
      </c>
    </row>
    <row r="192" spans="1:65" s="15" customFormat="1" ht="11.25">
      <c r="B192" s="225"/>
      <c r="C192" s="226"/>
      <c r="D192" s="193" t="s">
        <v>188</v>
      </c>
      <c r="E192" s="227" t="s">
        <v>19</v>
      </c>
      <c r="F192" s="228" t="s">
        <v>505</v>
      </c>
      <c r="G192" s="226"/>
      <c r="H192" s="227" t="s">
        <v>19</v>
      </c>
      <c r="I192" s="229"/>
      <c r="J192" s="226"/>
      <c r="K192" s="226"/>
      <c r="L192" s="230"/>
      <c r="M192" s="231"/>
      <c r="N192" s="232"/>
      <c r="O192" s="232"/>
      <c r="P192" s="232"/>
      <c r="Q192" s="232"/>
      <c r="R192" s="232"/>
      <c r="S192" s="232"/>
      <c r="T192" s="233"/>
      <c r="AT192" s="234" t="s">
        <v>188</v>
      </c>
      <c r="AU192" s="234" t="s">
        <v>88</v>
      </c>
      <c r="AV192" s="15" t="s">
        <v>80</v>
      </c>
      <c r="AW192" s="15" t="s">
        <v>33</v>
      </c>
      <c r="AX192" s="15" t="s">
        <v>72</v>
      </c>
      <c r="AY192" s="234" t="s">
        <v>169</v>
      </c>
    </row>
    <row r="193" spans="1:65" s="13" customFormat="1" ht="11.25">
      <c r="B193" s="198"/>
      <c r="C193" s="199"/>
      <c r="D193" s="193" t="s">
        <v>188</v>
      </c>
      <c r="E193" s="200" t="s">
        <v>19</v>
      </c>
      <c r="F193" s="201" t="s">
        <v>506</v>
      </c>
      <c r="G193" s="199"/>
      <c r="H193" s="202">
        <v>28.143999999999998</v>
      </c>
      <c r="I193" s="203"/>
      <c r="J193" s="199"/>
      <c r="K193" s="199"/>
      <c r="L193" s="204"/>
      <c r="M193" s="205"/>
      <c r="N193" s="206"/>
      <c r="O193" s="206"/>
      <c r="P193" s="206"/>
      <c r="Q193" s="206"/>
      <c r="R193" s="206"/>
      <c r="S193" s="206"/>
      <c r="T193" s="207"/>
      <c r="AT193" s="208" t="s">
        <v>188</v>
      </c>
      <c r="AU193" s="208" t="s">
        <v>88</v>
      </c>
      <c r="AV193" s="13" t="s">
        <v>88</v>
      </c>
      <c r="AW193" s="13" t="s">
        <v>33</v>
      </c>
      <c r="AX193" s="13" t="s">
        <v>72</v>
      </c>
      <c r="AY193" s="208" t="s">
        <v>169</v>
      </c>
    </row>
    <row r="194" spans="1:65" s="13" customFormat="1" ht="11.25">
      <c r="B194" s="198"/>
      <c r="C194" s="199"/>
      <c r="D194" s="193" t="s">
        <v>188</v>
      </c>
      <c r="E194" s="200" t="s">
        <v>19</v>
      </c>
      <c r="F194" s="201" t="s">
        <v>507</v>
      </c>
      <c r="G194" s="199"/>
      <c r="H194" s="202">
        <v>10.914999999999999</v>
      </c>
      <c r="I194" s="203"/>
      <c r="J194" s="199"/>
      <c r="K194" s="199"/>
      <c r="L194" s="204"/>
      <c r="M194" s="205"/>
      <c r="N194" s="206"/>
      <c r="O194" s="206"/>
      <c r="P194" s="206"/>
      <c r="Q194" s="206"/>
      <c r="R194" s="206"/>
      <c r="S194" s="206"/>
      <c r="T194" s="207"/>
      <c r="AT194" s="208" t="s">
        <v>188</v>
      </c>
      <c r="AU194" s="208" t="s">
        <v>88</v>
      </c>
      <c r="AV194" s="13" t="s">
        <v>88</v>
      </c>
      <c r="AW194" s="13" t="s">
        <v>33</v>
      </c>
      <c r="AX194" s="13" t="s">
        <v>72</v>
      </c>
      <c r="AY194" s="208" t="s">
        <v>169</v>
      </c>
    </row>
    <row r="195" spans="1:65" s="13" customFormat="1" ht="11.25">
      <c r="B195" s="198"/>
      <c r="C195" s="199"/>
      <c r="D195" s="193" t="s">
        <v>188</v>
      </c>
      <c r="E195" s="200" t="s">
        <v>19</v>
      </c>
      <c r="F195" s="201" t="s">
        <v>508</v>
      </c>
      <c r="G195" s="199"/>
      <c r="H195" s="202">
        <v>3.27</v>
      </c>
      <c r="I195" s="203"/>
      <c r="J195" s="199"/>
      <c r="K195" s="199"/>
      <c r="L195" s="204"/>
      <c r="M195" s="205"/>
      <c r="N195" s="206"/>
      <c r="O195" s="206"/>
      <c r="P195" s="206"/>
      <c r="Q195" s="206"/>
      <c r="R195" s="206"/>
      <c r="S195" s="206"/>
      <c r="T195" s="207"/>
      <c r="AT195" s="208" t="s">
        <v>188</v>
      </c>
      <c r="AU195" s="208" t="s">
        <v>88</v>
      </c>
      <c r="AV195" s="13" t="s">
        <v>88</v>
      </c>
      <c r="AW195" s="13" t="s">
        <v>33</v>
      </c>
      <c r="AX195" s="13" t="s">
        <v>72</v>
      </c>
      <c r="AY195" s="208" t="s">
        <v>169</v>
      </c>
    </row>
    <row r="196" spans="1:65" s="15" customFormat="1" ht="11.25">
      <c r="B196" s="225"/>
      <c r="C196" s="226"/>
      <c r="D196" s="193" t="s">
        <v>188</v>
      </c>
      <c r="E196" s="227" t="s">
        <v>19</v>
      </c>
      <c r="F196" s="228" t="s">
        <v>499</v>
      </c>
      <c r="G196" s="226"/>
      <c r="H196" s="227" t="s">
        <v>19</v>
      </c>
      <c r="I196" s="229"/>
      <c r="J196" s="226"/>
      <c r="K196" s="226"/>
      <c r="L196" s="230"/>
      <c r="M196" s="231"/>
      <c r="N196" s="232"/>
      <c r="O196" s="232"/>
      <c r="P196" s="232"/>
      <c r="Q196" s="232"/>
      <c r="R196" s="232"/>
      <c r="S196" s="232"/>
      <c r="T196" s="233"/>
      <c r="AT196" s="234" t="s">
        <v>188</v>
      </c>
      <c r="AU196" s="234" t="s">
        <v>88</v>
      </c>
      <c r="AV196" s="15" t="s">
        <v>80</v>
      </c>
      <c r="AW196" s="15" t="s">
        <v>33</v>
      </c>
      <c r="AX196" s="15" t="s">
        <v>72</v>
      </c>
      <c r="AY196" s="234" t="s">
        <v>169</v>
      </c>
    </row>
    <row r="197" spans="1:65" s="13" customFormat="1" ht="11.25">
      <c r="B197" s="198"/>
      <c r="C197" s="199"/>
      <c r="D197" s="193" t="s">
        <v>188</v>
      </c>
      <c r="E197" s="200" t="s">
        <v>19</v>
      </c>
      <c r="F197" s="201" t="s">
        <v>509</v>
      </c>
      <c r="G197" s="199"/>
      <c r="H197" s="202">
        <v>16.178999999999998</v>
      </c>
      <c r="I197" s="203"/>
      <c r="J197" s="199"/>
      <c r="K197" s="199"/>
      <c r="L197" s="204"/>
      <c r="M197" s="205"/>
      <c r="N197" s="206"/>
      <c r="O197" s="206"/>
      <c r="P197" s="206"/>
      <c r="Q197" s="206"/>
      <c r="R197" s="206"/>
      <c r="S197" s="206"/>
      <c r="T197" s="207"/>
      <c r="AT197" s="208" t="s">
        <v>188</v>
      </c>
      <c r="AU197" s="208" t="s">
        <v>88</v>
      </c>
      <c r="AV197" s="13" t="s">
        <v>88</v>
      </c>
      <c r="AW197" s="13" t="s">
        <v>33</v>
      </c>
      <c r="AX197" s="13" t="s">
        <v>72</v>
      </c>
      <c r="AY197" s="208" t="s">
        <v>169</v>
      </c>
    </row>
    <row r="198" spans="1:65" s="14" customFormat="1" ht="11.25">
      <c r="B198" s="209"/>
      <c r="C198" s="210"/>
      <c r="D198" s="193" t="s">
        <v>188</v>
      </c>
      <c r="E198" s="211" t="s">
        <v>19</v>
      </c>
      <c r="F198" s="212" t="s">
        <v>191</v>
      </c>
      <c r="G198" s="210"/>
      <c r="H198" s="213">
        <v>58.508000000000003</v>
      </c>
      <c r="I198" s="214"/>
      <c r="J198" s="210"/>
      <c r="K198" s="210"/>
      <c r="L198" s="215"/>
      <c r="M198" s="216"/>
      <c r="N198" s="217"/>
      <c r="O198" s="217"/>
      <c r="P198" s="217"/>
      <c r="Q198" s="217"/>
      <c r="R198" s="217"/>
      <c r="S198" s="217"/>
      <c r="T198" s="218"/>
      <c r="AT198" s="219" t="s">
        <v>188</v>
      </c>
      <c r="AU198" s="219" t="s">
        <v>88</v>
      </c>
      <c r="AV198" s="14" t="s">
        <v>176</v>
      </c>
      <c r="AW198" s="14" t="s">
        <v>33</v>
      </c>
      <c r="AX198" s="14" t="s">
        <v>80</v>
      </c>
      <c r="AY198" s="219" t="s">
        <v>169</v>
      </c>
    </row>
    <row r="199" spans="1:65" s="2" customFormat="1" ht="14.45" customHeight="1">
      <c r="A199" s="36"/>
      <c r="B199" s="37"/>
      <c r="C199" s="180" t="s">
        <v>254</v>
      </c>
      <c r="D199" s="180" t="s">
        <v>171</v>
      </c>
      <c r="E199" s="181" t="s">
        <v>510</v>
      </c>
      <c r="F199" s="182" t="s">
        <v>511</v>
      </c>
      <c r="G199" s="183" t="s">
        <v>185</v>
      </c>
      <c r="H199" s="184">
        <v>58.508000000000003</v>
      </c>
      <c r="I199" s="185"/>
      <c r="J199" s="186">
        <f>ROUND(I199*H199,2)</f>
        <v>0</v>
      </c>
      <c r="K199" s="182" t="s">
        <v>175</v>
      </c>
      <c r="L199" s="41"/>
      <c r="M199" s="187" t="s">
        <v>19</v>
      </c>
      <c r="N199" s="188" t="s">
        <v>44</v>
      </c>
      <c r="O199" s="66"/>
      <c r="P199" s="189">
        <f>O199*H199</f>
        <v>0</v>
      </c>
      <c r="Q199" s="189">
        <v>0</v>
      </c>
      <c r="R199" s="189">
        <f>Q199*H199</f>
        <v>0</v>
      </c>
      <c r="S199" s="189">
        <v>0</v>
      </c>
      <c r="T199" s="190">
        <f>S199*H199</f>
        <v>0</v>
      </c>
      <c r="U199" s="36"/>
      <c r="V199" s="36"/>
      <c r="W199" s="36"/>
      <c r="X199" s="36"/>
      <c r="Y199" s="36"/>
      <c r="Z199" s="36"/>
      <c r="AA199" s="36"/>
      <c r="AB199" s="36"/>
      <c r="AC199" s="36"/>
      <c r="AD199" s="36"/>
      <c r="AE199" s="36"/>
      <c r="AR199" s="191" t="s">
        <v>176</v>
      </c>
      <c r="AT199" s="191" t="s">
        <v>171</v>
      </c>
      <c r="AU199" s="191" t="s">
        <v>88</v>
      </c>
      <c r="AY199" s="19" t="s">
        <v>169</v>
      </c>
      <c r="BE199" s="192">
        <f>IF(N199="základní",J199,0)</f>
        <v>0</v>
      </c>
      <c r="BF199" s="192">
        <f>IF(N199="snížená",J199,0)</f>
        <v>0</v>
      </c>
      <c r="BG199" s="192">
        <f>IF(N199="zákl. přenesená",J199,0)</f>
        <v>0</v>
      </c>
      <c r="BH199" s="192">
        <f>IF(N199="sníž. přenesená",J199,0)</f>
        <v>0</v>
      </c>
      <c r="BI199" s="192">
        <f>IF(N199="nulová",J199,0)</f>
        <v>0</v>
      </c>
      <c r="BJ199" s="19" t="s">
        <v>88</v>
      </c>
      <c r="BK199" s="192">
        <f>ROUND(I199*H199,2)</f>
        <v>0</v>
      </c>
      <c r="BL199" s="19" t="s">
        <v>176</v>
      </c>
      <c r="BM199" s="191" t="s">
        <v>512</v>
      </c>
    </row>
    <row r="200" spans="1:65" s="2" customFormat="1" ht="58.5">
      <c r="A200" s="36"/>
      <c r="B200" s="37"/>
      <c r="C200" s="38"/>
      <c r="D200" s="193" t="s">
        <v>178</v>
      </c>
      <c r="E200" s="38"/>
      <c r="F200" s="194" t="s">
        <v>504</v>
      </c>
      <c r="G200" s="38"/>
      <c r="H200" s="38"/>
      <c r="I200" s="195"/>
      <c r="J200" s="38"/>
      <c r="K200" s="38"/>
      <c r="L200" s="41"/>
      <c r="M200" s="196"/>
      <c r="N200" s="197"/>
      <c r="O200" s="66"/>
      <c r="P200" s="66"/>
      <c r="Q200" s="66"/>
      <c r="R200" s="66"/>
      <c r="S200" s="66"/>
      <c r="T200" s="67"/>
      <c r="U200" s="36"/>
      <c r="V200" s="36"/>
      <c r="W200" s="36"/>
      <c r="X200" s="36"/>
      <c r="Y200" s="36"/>
      <c r="Z200" s="36"/>
      <c r="AA200" s="36"/>
      <c r="AB200" s="36"/>
      <c r="AC200" s="36"/>
      <c r="AD200" s="36"/>
      <c r="AE200" s="36"/>
      <c r="AT200" s="19" t="s">
        <v>178</v>
      </c>
      <c r="AU200" s="19" t="s">
        <v>88</v>
      </c>
    </row>
    <row r="201" spans="1:65" s="2" customFormat="1" ht="24.2" customHeight="1">
      <c r="A201" s="36"/>
      <c r="B201" s="37"/>
      <c r="C201" s="180" t="s">
        <v>258</v>
      </c>
      <c r="D201" s="180" t="s">
        <v>171</v>
      </c>
      <c r="E201" s="181" t="s">
        <v>513</v>
      </c>
      <c r="F201" s="182" t="s">
        <v>514</v>
      </c>
      <c r="G201" s="183" t="s">
        <v>347</v>
      </c>
      <c r="H201" s="184">
        <v>3.552</v>
      </c>
      <c r="I201" s="185"/>
      <c r="J201" s="186">
        <f>ROUND(I201*H201,2)</f>
        <v>0</v>
      </c>
      <c r="K201" s="182" t="s">
        <v>175</v>
      </c>
      <c r="L201" s="41"/>
      <c r="M201" s="187" t="s">
        <v>19</v>
      </c>
      <c r="N201" s="188" t="s">
        <v>44</v>
      </c>
      <c r="O201" s="66"/>
      <c r="P201" s="189">
        <f>O201*H201</f>
        <v>0</v>
      </c>
      <c r="Q201" s="189">
        <v>1.06277</v>
      </c>
      <c r="R201" s="189">
        <f>Q201*H201</f>
        <v>3.7749590400000002</v>
      </c>
      <c r="S201" s="189">
        <v>0</v>
      </c>
      <c r="T201" s="190">
        <f>S201*H201</f>
        <v>0</v>
      </c>
      <c r="U201" s="36"/>
      <c r="V201" s="36"/>
      <c r="W201" s="36"/>
      <c r="X201" s="36"/>
      <c r="Y201" s="36"/>
      <c r="Z201" s="36"/>
      <c r="AA201" s="36"/>
      <c r="AB201" s="36"/>
      <c r="AC201" s="36"/>
      <c r="AD201" s="36"/>
      <c r="AE201" s="36"/>
      <c r="AR201" s="191" t="s">
        <v>176</v>
      </c>
      <c r="AT201" s="191" t="s">
        <v>171</v>
      </c>
      <c r="AU201" s="191" t="s">
        <v>88</v>
      </c>
      <c r="AY201" s="19" t="s">
        <v>169</v>
      </c>
      <c r="BE201" s="192">
        <f>IF(N201="základní",J201,0)</f>
        <v>0</v>
      </c>
      <c r="BF201" s="192">
        <f>IF(N201="snížená",J201,0)</f>
        <v>0</v>
      </c>
      <c r="BG201" s="192">
        <f>IF(N201="zákl. přenesená",J201,0)</f>
        <v>0</v>
      </c>
      <c r="BH201" s="192">
        <f>IF(N201="sníž. přenesená",J201,0)</f>
        <v>0</v>
      </c>
      <c r="BI201" s="192">
        <f>IF(N201="nulová",J201,0)</f>
        <v>0</v>
      </c>
      <c r="BJ201" s="19" t="s">
        <v>88</v>
      </c>
      <c r="BK201" s="192">
        <f>ROUND(I201*H201,2)</f>
        <v>0</v>
      </c>
      <c r="BL201" s="19" t="s">
        <v>176</v>
      </c>
      <c r="BM201" s="191" t="s">
        <v>515</v>
      </c>
    </row>
    <row r="202" spans="1:65" s="2" customFormat="1" ht="39">
      <c r="A202" s="36"/>
      <c r="B202" s="37"/>
      <c r="C202" s="38"/>
      <c r="D202" s="193" t="s">
        <v>178</v>
      </c>
      <c r="E202" s="38"/>
      <c r="F202" s="194" t="s">
        <v>516</v>
      </c>
      <c r="G202" s="38"/>
      <c r="H202" s="38"/>
      <c r="I202" s="195"/>
      <c r="J202" s="38"/>
      <c r="K202" s="38"/>
      <c r="L202" s="41"/>
      <c r="M202" s="196"/>
      <c r="N202" s="197"/>
      <c r="O202" s="66"/>
      <c r="P202" s="66"/>
      <c r="Q202" s="66"/>
      <c r="R202" s="66"/>
      <c r="S202" s="66"/>
      <c r="T202" s="67"/>
      <c r="U202" s="36"/>
      <c r="V202" s="36"/>
      <c r="W202" s="36"/>
      <c r="X202" s="36"/>
      <c r="Y202" s="36"/>
      <c r="Z202" s="36"/>
      <c r="AA202" s="36"/>
      <c r="AB202" s="36"/>
      <c r="AC202" s="36"/>
      <c r="AD202" s="36"/>
      <c r="AE202" s="36"/>
      <c r="AT202" s="19" t="s">
        <v>178</v>
      </c>
      <c r="AU202" s="19" t="s">
        <v>88</v>
      </c>
    </row>
    <row r="203" spans="1:65" s="2" customFormat="1" ht="24.2" customHeight="1">
      <c r="A203" s="36"/>
      <c r="B203" s="37"/>
      <c r="C203" s="180" t="s">
        <v>262</v>
      </c>
      <c r="D203" s="180" t="s">
        <v>171</v>
      </c>
      <c r="E203" s="181" t="s">
        <v>517</v>
      </c>
      <c r="F203" s="182" t="s">
        <v>518</v>
      </c>
      <c r="G203" s="183" t="s">
        <v>230</v>
      </c>
      <c r="H203" s="184">
        <v>1.087</v>
      </c>
      <c r="I203" s="185"/>
      <c r="J203" s="186">
        <f>ROUND(I203*H203,2)</f>
        <v>0</v>
      </c>
      <c r="K203" s="182" t="s">
        <v>175</v>
      </c>
      <c r="L203" s="41"/>
      <c r="M203" s="187" t="s">
        <v>19</v>
      </c>
      <c r="N203" s="188" t="s">
        <v>44</v>
      </c>
      <c r="O203" s="66"/>
      <c r="P203" s="189">
        <f>O203*H203</f>
        <v>0</v>
      </c>
      <c r="Q203" s="189">
        <v>2.2563399999999998</v>
      </c>
      <c r="R203" s="189">
        <f>Q203*H203</f>
        <v>2.4526415799999999</v>
      </c>
      <c r="S203" s="189">
        <v>0</v>
      </c>
      <c r="T203" s="190">
        <f>S203*H203</f>
        <v>0</v>
      </c>
      <c r="U203" s="36"/>
      <c r="V203" s="36"/>
      <c r="W203" s="36"/>
      <c r="X203" s="36"/>
      <c r="Y203" s="36"/>
      <c r="Z203" s="36"/>
      <c r="AA203" s="36"/>
      <c r="AB203" s="36"/>
      <c r="AC203" s="36"/>
      <c r="AD203" s="36"/>
      <c r="AE203" s="36"/>
      <c r="AR203" s="191" t="s">
        <v>176</v>
      </c>
      <c r="AT203" s="191" t="s">
        <v>171</v>
      </c>
      <c r="AU203" s="191" t="s">
        <v>88</v>
      </c>
      <c r="AY203" s="19" t="s">
        <v>169</v>
      </c>
      <c r="BE203" s="192">
        <f>IF(N203="základní",J203,0)</f>
        <v>0</v>
      </c>
      <c r="BF203" s="192">
        <f>IF(N203="snížená",J203,0)</f>
        <v>0</v>
      </c>
      <c r="BG203" s="192">
        <f>IF(N203="zákl. přenesená",J203,0)</f>
        <v>0</v>
      </c>
      <c r="BH203" s="192">
        <f>IF(N203="sníž. přenesená",J203,0)</f>
        <v>0</v>
      </c>
      <c r="BI203" s="192">
        <f>IF(N203="nulová",J203,0)</f>
        <v>0</v>
      </c>
      <c r="BJ203" s="19" t="s">
        <v>88</v>
      </c>
      <c r="BK203" s="192">
        <f>ROUND(I203*H203,2)</f>
        <v>0</v>
      </c>
      <c r="BL203" s="19" t="s">
        <v>176</v>
      </c>
      <c r="BM203" s="191" t="s">
        <v>519</v>
      </c>
    </row>
    <row r="204" spans="1:65" s="2" customFormat="1" ht="97.5">
      <c r="A204" s="36"/>
      <c r="B204" s="37"/>
      <c r="C204" s="38"/>
      <c r="D204" s="193" t="s">
        <v>178</v>
      </c>
      <c r="E204" s="38"/>
      <c r="F204" s="194" t="s">
        <v>490</v>
      </c>
      <c r="G204" s="38"/>
      <c r="H204" s="38"/>
      <c r="I204" s="195"/>
      <c r="J204" s="38"/>
      <c r="K204" s="38"/>
      <c r="L204" s="41"/>
      <c r="M204" s="196"/>
      <c r="N204" s="197"/>
      <c r="O204" s="66"/>
      <c r="P204" s="66"/>
      <c r="Q204" s="66"/>
      <c r="R204" s="66"/>
      <c r="S204" s="66"/>
      <c r="T204" s="67"/>
      <c r="U204" s="36"/>
      <c r="V204" s="36"/>
      <c r="W204" s="36"/>
      <c r="X204" s="36"/>
      <c r="Y204" s="36"/>
      <c r="Z204" s="36"/>
      <c r="AA204" s="36"/>
      <c r="AB204" s="36"/>
      <c r="AC204" s="36"/>
      <c r="AD204" s="36"/>
      <c r="AE204" s="36"/>
      <c r="AT204" s="19" t="s">
        <v>178</v>
      </c>
      <c r="AU204" s="19" t="s">
        <v>88</v>
      </c>
    </row>
    <row r="205" spans="1:65" s="13" customFormat="1" ht="11.25">
      <c r="B205" s="198"/>
      <c r="C205" s="199"/>
      <c r="D205" s="193" t="s">
        <v>188</v>
      </c>
      <c r="E205" s="200" t="s">
        <v>19</v>
      </c>
      <c r="F205" s="201" t="s">
        <v>520</v>
      </c>
      <c r="G205" s="199"/>
      <c r="H205" s="202">
        <v>1.087</v>
      </c>
      <c r="I205" s="203"/>
      <c r="J205" s="199"/>
      <c r="K205" s="199"/>
      <c r="L205" s="204"/>
      <c r="M205" s="205"/>
      <c r="N205" s="206"/>
      <c r="O205" s="206"/>
      <c r="P205" s="206"/>
      <c r="Q205" s="206"/>
      <c r="R205" s="206"/>
      <c r="S205" s="206"/>
      <c r="T205" s="207"/>
      <c r="AT205" s="208" t="s">
        <v>188</v>
      </c>
      <c r="AU205" s="208" t="s">
        <v>88</v>
      </c>
      <c r="AV205" s="13" t="s">
        <v>88</v>
      </c>
      <c r="AW205" s="13" t="s">
        <v>33</v>
      </c>
      <c r="AX205" s="13" t="s">
        <v>80</v>
      </c>
      <c r="AY205" s="208" t="s">
        <v>169</v>
      </c>
    </row>
    <row r="206" spans="1:65" s="2" customFormat="1" ht="24.2" customHeight="1">
      <c r="A206" s="36"/>
      <c r="B206" s="37"/>
      <c r="C206" s="180" t="s">
        <v>266</v>
      </c>
      <c r="D206" s="180" t="s">
        <v>171</v>
      </c>
      <c r="E206" s="181" t="s">
        <v>521</v>
      </c>
      <c r="F206" s="182" t="s">
        <v>522</v>
      </c>
      <c r="G206" s="183" t="s">
        <v>230</v>
      </c>
      <c r="H206" s="184">
        <v>91.45</v>
      </c>
      <c r="I206" s="185"/>
      <c r="J206" s="186">
        <f>ROUND(I206*H206,2)</f>
        <v>0</v>
      </c>
      <c r="K206" s="182" t="s">
        <v>175</v>
      </c>
      <c r="L206" s="41"/>
      <c r="M206" s="187" t="s">
        <v>19</v>
      </c>
      <c r="N206" s="188" t="s">
        <v>44</v>
      </c>
      <c r="O206" s="66"/>
      <c r="P206" s="189">
        <f>O206*H206</f>
        <v>0</v>
      </c>
      <c r="Q206" s="189">
        <v>2.45329</v>
      </c>
      <c r="R206" s="189">
        <f>Q206*H206</f>
        <v>224.35337050000001</v>
      </c>
      <c r="S206" s="189">
        <v>0</v>
      </c>
      <c r="T206" s="190">
        <f>S206*H206</f>
        <v>0</v>
      </c>
      <c r="U206" s="36"/>
      <c r="V206" s="36"/>
      <c r="W206" s="36"/>
      <c r="X206" s="36"/>
      <c r="Y206" s="36"/>
      <c r="Z206" s="36"/>
      <c r="AA206" s="36"/>
      <c r="AB206" s="36"/>
      <c r="AC206" s="36"/>
      <c r="AD206" s="36"/>
      <c r="AE206" s="36"/>
      <c r="AR206" s="191" t="s">
        <v>176</v>
      </c>
      <c r="AT206" s="191" t="s">
        <v>171</v>
      </c>
      <c r="AU206" s="191" t="s">
        <v>88</v>
      </c>
      <c r="AY206" s="19" t="s">
        <v>169</v>
      </c>
      <c r="BE206" s="192">
        <f>IF(N206="základní",J206,0)</f>
        <v>0</v>
      </c>
      <c r="BF206" s="192">
        <f>IF(N206="snížená",J206,0)</f>
        <v>0</v>
      </c>
      <c r="BG206" s="192">
        <f>IF(N206="zákl. přenesená",J206,0)</f>
        <v>0</v>
      </c>
      <c r="BH206" s="192">
        <f>IF(N206="sníž. přenesená",J206,0)</f>
        <v>0</v>
      </c>
      <c r="BI206" s="192">
        <f>IF(N206="nulová",J206,0)</f>
        <v>0</v>
      </c>
      <c r="BJ206" s="19" t="s">
        <v>88</v>
      </c>
      <c r="BK206" s="192">
        <f>ROUND(I206*H206,2)</f>
        <v>0</v>
      </c>
      <c r="BL206" s="19" t="s">
        <v>176</v>
      </c>
      <c r="BM206" s="191" t="s">
        <v>523</v>
      </c>
    </row>
    <row r="207" spans="1:65" s="2" customFormat="1" ht="146.25">
      <c r="A207" s="36"/>
      <c r="B207" s="37"/>
      <c r="C207" s="38"/>
      <c r="D207" s="193" t="s">
        <v>178</v>
      </c>
      <c r="E207" s="38"/>
      <c r="F207" s="194" t="s">
        <v>497</v>
      </c>
      <c r="G207" s="38"/>
      <c r="H207" s="38"/>
      <c r="I207" s="195"/>
      <c r="J207" s="38"/>
      <c r="K207" s="38"/>
      <c r="L207" s="41"/>
      <c r="M207" s="196"/>
      <c r="N207" s="197"/>
      <c r="O207" s="66"/>
      <c r="P207" s="66"/>
      <c r="Q207" s="66"/>
      <c r="R207" s="66"/>
      <c r="S207" s="66"/>
      <c r="T207" s="67"/>
      <c r="U207" s="36"/>
      <c r="V207" s="36"/>
      <c r="W207" s="36"/>
      <c r="X207" s="36"/>
      <c r="Y207" s="36"/>
      <c r="Z207" s="36"/>
      <c r="AA207" s="36"/>
      <c r="AB207" s="36"/>
      <c r="AC207" s="36"/>
      <c r="AD207" s="36"/>
      <c r="AE207" s="36"/>
      <c r="AT207" s="19" t="s">
        <v>178</v>
      </c>
      <c r="AU207" s="19" t="s">
        <v>88</v>
      </c>
    </row>
    <row r="208" spans="1:65" s="15" customFormat="1" ht="11.25">
      <c r="B208" s="225"/>
      <c r="C208" s="226"/>
      <c r="D208" s="193" t="s">
        <v>188</v>
      </c>
      <c r="E208" s="227" t="s">
        <v>19</v>
      </c>
      <c r="F208" s="228" t="s">
        <v>491</v>
      </c>
      <c r="G208" s="226"/>
      <c r="H208" s="227" t="s">
        <v>19</v>
      </c>
      <c r="I208" s="229"/>
      <c r="J208" s="226"/>
      <c r="K208" s="226"/>
      <c r="L208" s="230"/>
      <c r="M208" s="231"/>
      <c r="N208" s="232"/>
      <c r="O208" s="232"/>
      <c r="P208" s="232"/>
      <c r="Q208" s="232"/>
      <c r="R208" s="232"/>
      <c r="S208" s="232"/>
      <c r="T208" s="233"/>
      <c r="AT208" s="234" t="s">
        <v>188</v>
      </c>
      <c r="AU208" s="234" t="s">
        <v>88</v>
      </c>
      <c r="AV208" s="15" t="s">
        <v>80</v>
      </c>
      <c r="AW208" s="15" t="s">
        <v>33</v>
      </c>
      <c r="AX208" s="15" t="s">
        <v>72</v>
      </c>
      <c r="AY208" s="234" t="s">
        <v>169</v>
      </c>
    </row>
    <row r="209" spans="1:65" s="13" customFormat="1" ht="22.5">
      <c r="B209" s="198"/>
      <c r="C209" s="199"/>
      <c r="D209" s="193" t="s">
        <v>188</v>
      </c>
      <c r="E209" s="200" t="s">
        <v>19</v>
      </c>
      <c r="F209" s="201" t="s">
        <v>524</v>
      </c>
      <c r="G209" s="199"/>
      <c r="H209" s="202">
        <v>43.225000000000001</v>
      </c>
      <c r="I209" s="203"/>
      <c r="J209" s="199"/>
      <c r="K209" s="199"/>
      <c r="L209" s="204"/>
      <c r="M209" s="205"/>
      <c r="N209" s="206"/>
      <c r="O209" s="206"/>
      <c r="P209" s="206"/>
      <c r="Q209" s="206"/>
      <c r="R209" s="206"/>
      <c r="S209" s="206"/>
      <c r="T209" s="207"/>
      <c r="AT209" s="208" t="s">
        <v>188</v>
      </c>
      <c r="AU209" s="208" t="s">
        <v>88</v>
      </c>
      <c r="AV209" s="13" t="s">
        <v>88</v>
      </c>
      <c r="AW209" s="13" t="s">
        <v>33</v>
      </c>
      <c r="AX209" s="13" t="s">
        <v>72</v>
      </c>
      <c r="AY209" s="208" t="s">
        <v>169</v>
      </c>
    </row>
    <row r="210" spans="1:65" s="13" customFormat="1" ht="11.25">
      <c r="B210" s="198"/>
      <c r="C210" s="199"/>
      <c r="D210" s="193" t="s">
        <v>188</v>
      </c>
      <c r="E210" s="200" t="s">
        <v>19</v>
      </c>
      <c r="F210" s="201" t="s">
        <v>525</v>
      </c>
      <c r="G210" s="199"/>
      <c r="H210" s="202">
        <v>55.649000000000001</v>
      </c>
      <c r="I210" s="203"/>
      <c r="J210" s="199"/>
      <c r="K210" s="199"/>
      <c r="L210" s="204"/>
      <c r="M210" s="205"/>
      <c r="N210" s="206"/>
      <c r="O210" s="206"/>
      <c r="P210" s="206"/>
      <c r="Q210" s="206"/>
      <c r="R210" s="206"/>
      <c r="S210" s="206"/>
      <c r="T210" s="207"/>
      <c r="AT210" s="208" t="s">
        <v>188</v>
      </c>
      <c r="AU210" s="208" t="s">
        <v>88</v>
      </c>
      <c r="AV210" s="13" t="s">
        <v>88</v>
      </c>
      <c r="AW210" s="13" t="s">
        <v>33</v>
      </c>
      <c r="AX210" s="13" t="s">
        <v>72</v>
      </c>
      <c r="AY210" s="208" t="s">
        <v>169</v>
      </c>
    </row>
    <row r="211" spans="1:65" s="13" customFormat="1" ht="11.25">
      <c r="B211" s="198"/>
      <c r="C211" s="199"/>
      <c r="D211" s="193" t="s">
        <v>188</v>
      </c>
      <c r="E211" s="200" t="s">
        <v>19</v>
      </c>
      <c r="F211" s="201" t="s">
        <v>526</v>
      </c>
      <c r="G211" s="199"/>
      <c r="H211" s="202">
        <v>-7.4240000000000004</v>
      </c>
      <c r="I211" s="203"/>
      <c r="J211" s="199"/>
      <c r="K211" s="199"/>
      <c r="L211" s="204"/>
      <c r="M211" s="205"/>
      <c r="N211" s="206"/>
      <c r="O211" s="206"/>
      <c r="P211" s="206"/>
      <c r="Q211" s="206"/>
      <c r="R211" s="206"/>
      <c r="S211" s="206"/>
      <c r="T211" s="207"/>
      <c r="AT211" s="208" t="s">
        <v>188</v>
      </c>
      <c r="AU211" s="208" t="s">
        <v>88</v>
      </c>
      <c r="AV211" s="13" t="s">
        <v>88</v>
      </c>
      <c r="AW211" s="13" t="s">
        <v>33</v>
      </c>
      <c r="AX211" s="13" t="s">
        <v>72</v>
      </c>
      <c r="AY211" s="208" t="s">
        <v>169</v>
      </c>
    </row>
    <row r="212" spans="1:65" s="14" customFormat="1" ht="11.25">
      <c r="B212" s="209"/>
      <c r="C212" s="210"/>
      <c r="D212" s="193" t="s">
        <v>188</v>
      </c>
      <c r="E212" s="211" t="s">
        <v>19</v>
      </c>
      <c r="F212" s="212" t="s">
        <v>191</v>
      </c>
      <c r="G212" s="210"/>
      <c r="H212" s="213">
        <v>91.45</v>
      </c>
      <c r="I212" s="214"/>
      <c r="J212" s="210"/>
      <c r="K212" s="210"/>
      <c r="L212" s="215"/>
      <c r="M212" s="216"/>
      <c r="N212" s="217"/>
      <c r="O212" s="217"/>
      <c r="P212" s="217"/>
      <c r="Q212" s="217"/>
      <c r="R212" s="217"/>
      <c r="S212" s="217"/>
      <c r="T212" s="218"/>
      <c r="AT212" s="219" t="s">
        <v>188</v>
      </c>
      <c r="AU212" s="219" t="s">
        <v>88</v>
      </c>
      <c r="AV212" s="14" t="s">
        <v>176</v>
      </c>
      <c r="AW212" s="14" t="s">
        <v>33</v>
      </c>
      <c r="AX212" s="14" t="s">
        <v>80</v>
      </c>
      <c r="AY212" s="219" t="s">
        <v>169</v>
      </c>
    </row>
    <row r="213" spans="1:65" s="2" customFormat="1" ht="14.45" customHeight="1">
      <c r="A213" s="36"/>
      <c r="B213" s="37"/>
      <c r="C213" s="180" t="s">
        <v>7</v>
      </c>
      <c r="D213" s="180" t="s">
        <v>171</v>
      </c>
      <c r="E213" s="181" t="s">
        <v>527</v>
      </c>
      <c r="F213" s="182" t="s">
        <v>528</v>
      </c>
      <c r="G213" s="183" t="s">
        <v>185</v>
      </c>
      <c r="H213" s="184">
        <v>390.58300000000003</v>
      </c>
      <c r="I213" s="185"/>
      <c r="J213" s="186">
        <f>ROUND(I213*H213,2)</f>
        <v>0</v>
      </c>
      <c r="K213" s="182" t="s">
        <v>175</v>
      </c>
      <c r="L213" s="41"/>
      <c r="M213" s="187" t="s">
        <v>19</v>
      </c>
      <c r="N213" s="188" t="s">
        <v>44</v>
      </c>
      <c r="O213" s="66"/>
      <c r="P213" s="189">
        <f>O213*H213</f>
        <v>0</v>
      </c>
      <c r="Q213" s="189">
        <v>2.6900000000000001E-3</v>
      </c>
      <c r="R213" s="189">
        <f>Q213*H213</f>
        <v>1.0506682700000001</v>
      </c>
      <c r="S213" s="189">
        <v>0</v>
      </c>
      <c r="T213" s="190">
        <f>S213*H213</f>
        <v>0</v>
      </c>
      <c r="U213" s="36"/>
      <c r="V213" s="36"/>
      <c r="W213" s="36"/>
      <c r="X213" s="36"/>
      <c r="Y213" s="36"/>
      <c r="Z213" s="36"/>
      <c r="AA213" s="36"/>
      <c r="AB213" s="36"/>
      <c r="AC213" s="36"/>
      <c r="AD213" s="36"/>
      <c r="AE213" s="36"/>
      <c r="AR213" s="191" t="s">
        <v>176</v>
      </c>
      <c r="AT213" s="191" t="s">
        <v>171</v>
      </c>
      <c r="AU213" s="191" t="s">
        <v>88</v>
      </c>
      <c r="AY213" s="19" t="s">
        <v>169</v>
      </c>
      <c r="BE213" s="192">
        <f>IF(N213="základní",J213,0)</f>
        <v>0</v>
      </c>
      <c r="BF213" s="192">
        <f>IF(N213="snížená",J213,0)</f>
        <v>0</v>
      </c>
      <c r="BG213" s="192">
        <f>IF(N213="zákl. přenesená",J213,0)</f>
        <v>0</v>
      </c>
      <c r="BH213" s="192">
        <f>IF(N213="sníž. přenesená",J213,0)</f>
        <v>0</v>
      </c>
      <c r="BI213" s="192">
        <f>IF(N213="nulová",J213,0)</f>
        <v>0</v>
      </c>
      <c r="BJ213" s="19" t="s">
        <v>88</v>
      </c>
      <c r="BK213" s="192">
        <f>ROUND(I213*H213,2)</f>
        <v>0</v>
      </c>
      <c r="BL213" s="19" t="s">
        <v>176</v>
      </c>
      <c r="BM213" s="191" t="s">
        <v>529</v>
      </c>
    </row>
    <row r="214" spans="1:65" s="2" customFormat="1" ht="58.5">
      <c r="A214" s="36"/>
      <c r="B214" s="37"/>
      <c r="C214" s="38"/>
      <c r="D214" s="193" t="s">
        <v>178</v>
      </c>
      <c r="E214" s="38"/>
      <c r="F214" s="194" t="s">
        <v>504</v>
      </c>
      <c r="G214" s="38"/>
      <c r="H214" s="38"/>
      <c r="I214" s="195"/>
      <c r="J214" s="38"/>
      <c r="K214" s="38"/>
      <c r="L214" s="41"/>
      <c r="M214" s="196"/>
      <c r="N214" s="197"/>
      <c r="O214" s="66"/>
      <c r="P214" s="66"/>
      <c r="Q214" s="66"/>
      <c r="R214" s="66"/>
      <c r="S214" s="66"/>
      <c r="T214" s="67"/>
      <c r="U214" s="36"/>
      <c r="V214" s="36"/>
      <c r="W214" s="36"/>
      <c r="X214" s="36"/>
      <c r="Y214" s="36"/>
      <c r="Z214" s="36"/>
      <c r="AA214" s="36"/>
      <c r="AB214" s="36"/>
      <c r="AC214" s="36"/>
      <c r="AD214" s="36"/>
      <c r="AE214" s="36"/>
      <c r="AT214" s="19" t="s">
        <v>178</v>
      </c>
      <c r="AU214" s="19" t="s">
        <v>88</v>
      </c>
    </row>
    <row r="215" spans="1:65" s="15" customFormat="1" ht="11.25">
      <c r="B215" s="225"/>
      <c r="C215" s="226"/>
      <c r="D215" s="193" t="s">
        <v>188</v>
      </c>
      <c r="E215" s="227" t="s">
        <v>19</v>
      </c>
      <c r="F215" s="228" t="s">
        <v>491</v>
      </c>
      <c r="G215" s="226"/>
      <c r="H215" s="227" t="s">
        <v>19</v>
      </c>
      <c r="I215" s="229"/>
      <c r="J215" s="226"/>
      <c r="K215" s="226"/>
      <c r="L215" s="230"/>
      <c r="M215" s="231"/>
      <c r="N215" s="232"/>
      <c r="O215" s="232"/>
      <c r="P215" s="232"/>
      <c r="Q215" s="232"/>
      <c r="R215" s="232"/>
      <c r="S215" s="232"/>
      <c r="T215" s="233"/>
      <c r="AT215" s="234" t="s">
        <v>188</v>
      </c>
      <c r="AU215" s="234" t="s">
        <v>88</v>
      </c>
      <c r="AV215" s="15" t="s">
        <v>80</v>
      </c>
      <c r="AW215" s="15" t="s">
        <v>33</v>
      </c>
      <c r="AX215" s="15" t="s">
        <v>72</v>
      </c>
      <c r="AY215" s="234" t="s">
        <v>169</v>
      </c>
    </row>
    <row r="216" spans="1:65" s="13" customFormat="1" ht="22.5">
      <c r="B216" s="198"/>
      <c r="C216" s="199"/>
      <c r="D216" s="193" t="s">
        <v>188</v>
      </c>
      <c r="E216" s="200" t="s">
        <v>19</v>
      </c>
      <c r="F216" s="201" t="s">
        <v>530</v>
      </c>
      <c r="G216" s="199"/>
      <c r="H216" s="202">
        <v>110.367</v>
      </c>
      <c r="I216" s="203"/>
      <c r="J216" s="199"/>
      <c r="K216" s="199"/>
      <c r="L216" s="204"/>
      <c r="M216" s="205"/>
      <c r="N216" s="206"/>
      <c r="O216" s="206"/>
      <c r="P216" s="206"/>
      <c r="Q216" s="206"/>
      <c r="R216" s="206"/>
      <c r="S216" s="206"/>
      <c r="T216" s="207"/>
      <c r="AT216" s="208" t="s">
        <v>188</v>
      </c>
      <c r="AU216" s="208" t="s">
        <v>88</v>
      </c>
      <c r="AV216" s="13" t="s">
        <v>88</v>
      </c>
      <c r="AW216" s="13" t="s">
        <v>33</v>
      </c>
      <c r="AX216" s="13" t="s">
        <v>72</v>
      </c>
      <c r="AY216" s="208" t="s">
        <v>169</v>
      </c>
    </row>
    <row r="217" spans="1:65" s="13" customFormat="1" ht="11.25">
      <c r="B217" s="198"/>
      <c r="C217" s="199"/>
      <c r="D217" s="193" t="s">
        <v>188</v>
      </c>
      <c r="E217" s="200" t="s">
        <v>19</v>
      </c>
      <c r="F217" s="201" t="s">
        <v>531</v>
      </c>
      <c r="G217" s="199"/>
      <c r="H217" s="202">
        <v>317.99299999999999</v>
      </c>
      <c r="I217" s="203"/>
      <c r="J217" s="199"/>
      <c r="K217" s="199"/>
      <c r="L217" s="204"/>
      <c r="M217" s="205"/>
      <c r="N217" s="206"/>
      <c r="O217" s="206"/>
      <c r="P217" s="206"/>
      <c r="Q217" s="206"/>
      <c r="R217" s="206"/>
      <c r="S217" s="206"/>
      <c r="T217" s="207"/>
      <c r="AT217" s="208" t="s">
        <v>188</v>
      </c>
      <c r="AU217" s="208" t="s">
        <v>88</v>
      </c>
      <c r="AV217" s="13" t="s">
        <v>88</v>
      </c>
      <c r="AW217" s="13" t="s">
        <v>33</v>
      </c>
      <c r="AX217" s="13" t="s">
        <v>72</v>
      </c>
      <c r="AY217" s="208" t="s">
        <v>169</v>
      </c>
    </row>
    <row r="218" spans="1:65" s="13" customFormat="1" ht="11.25">
      <c r="B218" s="198"/>
      <c r="C218" s="199"/>
      <c r="D218" s="193" t="s">
        <v>188</v>
      </c>
      <c r="E218" s="200" t="s">
        <v>19</v>
      </c>
      <c r="F218" s="201" t="s">
        <v>532</v>
      </c>
      <c r="G218" s="199"/>
      <c r="H218" s="202">
        <v>-42.42</v>
      </c>
      <c r="I218" s="203"/>
      <c r="J218" s="199"/>
      <c r="K218" s="199"/>
      <c r="L218" s="204"/>
      <c r="M218" s="205"/>
      <c r="N218" s="206"/>
      <c r="O218" s="206"/>
      <c r="P218" s="206"/>
      <c r="Q218" s="206"/>
      <c r="R218" s="206"/>
      <c r="S218" s="206"/>
      <c r="T218" s="207"/>
      <c r="AT218" s="208" t="s">
        <v>188</v>
      </c>
      <c r="AU218" s="208" t="s">
        <v>88</v>
      </c>
      <c r="AV218" s="13" t="s">
        <v>88</v>
      </c>
      <c r="AW218" s="13" t="s">
        <v>33</v>
      </c>
      <c r="AX218" s="13" t="s">
        <v>72</v>
      </c>
      <c r="AY218" s="208" t="s">
        <v>169</v>
      </c>
    </row>
    <row r="219" spans="1:65" s="16" customFormat="1" ht="11.25">
      <c r="B219" s="245"/>
      <c r="C219" s="246"/>
      <c r="D219" s="193" t="s">
        <v>188</v>
      </c>
      <c r="E219" s="247" t="s">
        <v>19</v>
      </c>
      <c r="F219" s="248" t="s">
        <v>533</v>
      </c>
      <c r="G219" s="246"/>
      <c r="H219" s="249">
        <v>385.94</v>
      </c>
      <c r="I219" s="250"/>
      <c r="J219" s="246"/>
      <c r="K219" s="246"/>
      <c r="L219" s="251"/>
      <c r="M219" s="252"/>
      <c r="N219" s="253"/>
      <c r="O219" s="253"/>
      <c r="P219" s="253"/>
      <c r="Q219" s="253"/>
      <c r="R219" s="253"/>
      <c r="S219" s="253"/>
      <c r="T219" s="254"/>
      <c r="AT219" s="255" t="s">
        <v>188</v>
      </c>
      <c r="AU219" s="255" t="s">
        <v>88</v>
      </c>
      <c r="AV219" s="16" t="s">
        <v>107</v>
      </c>
      <c r="AW219" s="16" t="s">
        <v>33</v>
      </c>
      <c r="AX219" s="16" t="s">
        <v>72</v>
      </c>
      <c r="AY219" s="255" t="s">
        <v>169</v>
      </c>
    </row>
    <row r="220" spans="1:65" s="13" customFormat="1" ht="11.25">
      <c r="B220" s="198"/>
      <c r="C220" s="199"/>
      <c r="D220" s="193" t="s">
        <v>188</v>
      </c>
      <c r="E220" s="200" t="s">
        <v>19</v>
      </c>
      <c r="F220" s="201" t="s">
        <v>534</v>
      </c>
      <c r="G220" s="199"/>
      <c r="H220" s="202">
        <v>4.6429999999999998</v>
      </c>
      <c r="I220" s="203"/>
      <c r="J220" s="199"/>
      <c r="K220" s="199"/>
      <c r="L220" s="204"/>
      <c r="M220" s="205"/>
      <c r="N220" s="206"/>
      <c r="O220" s="206"/>
      <c r="P220" s="206"/>
      <c r="Q220" s="206"/>
      <c r="R220" s="206"/>
      <c r="S220" s="206"/>
      <c r="T220" s="207"/>
      <c r="AT220" s="208" t="s">
        <v>188</v>
      </c>
      <c r="AU220" s="208" t="s">
        <v>88</v>
      </c>
      <c r="AV220" s="13" t="s">
        <v>88</v>
      </c>
      <c r="AW220" s="13" t="s">
        <v>33</v>
      </c>
      <c r="AX220" s="13" t="s">
        <v>72</v>
      </c>
      <c r="AY220" s="208" t="s">
        <v>169</v>
      </c>
    </row>
    <row r="221" spans="1:65" s="14" customFormat="1" ht="11.25">
      <c r="B221" s="209"/>
      <c r="C221" s="210"/>
      <c r="D221" s="193" t="s">
        <v>188</v>
      </c>
      <c r="E221" s="211" t="s">
        <v>19</v>
      </c>
      <c r="F221" s="212" t="s">
        <v>191</v>
      </c>
      <c r="G221" s="210"/>
      <c r="H221" s="213">
        <v>390.58300000000003</v>
      </c>
      <c r="I221" s="214"/>
      <c r="J221" s="210"/>
      <c r="K221" s="210"/>
      <c r="L221" s="215"/>
      <c r="M221" s="216"/>
      <c r="N221" s="217"/>
      <c r="O221" s="217"/>
      <c r="P221" s="217"/>
      <c r="Q221" s="217"/>
      <c r="R221" s="217"/>
      <c r="S221" s="217"/>
      <c r="T221" s="218"/>
      <c r="AT221" s="219" t="s">
        <v>188</v>
      </c>
      <c r="AU221" s="219" t="s">
        <v>88</v>
      </c>
      <c r="AV221" s="14" t="s">
        <v>176</v>
      </c>
      <c r="AW221" s="14" t="s">
        <v>33</v>
      </c>
      <c r="AX221" s="14" t="s">
        <v>80</v>
      </c>
      <c r="AY221" s="219" t="s">
        <v>169</v>
      </c>
    </row>
    <row r="222" spans="1:65" s="2" customFormat="1" ht="14.45" customHeight="1">
      <c r="A222" s="36"/>
      <c r="B222" s="37"/>
      <c r="C222" s="180" t="s">
        <v>275</v>
      </c>
      <c r="D222" s="180" t="s">
        <v>171</v>
      </c>
      <c r="E222" s="181" t="s">
        <v>535</v>
      </c>
      <c r="F222" s="182" t="s">
        <v>536</v>
      </c>
      <c r="G222" s="183" t="s">
        <v>185</v>
      </c>
      <c r="H222" s="184">
        <v>390.58300000000003</v>
      </c>
      <c r="I222" s="185"/>
      <c r="J222" s="186">
        <f>ROUND(I222*H222,2)</f>
        <v>0</v>
      </c>
      <c r="K222" s="182" t="s">
        <v>175</v>
      </c>
      <c r="L222" s="41"/>
      <c r="M222" s="187" t="s">
        <v>19</v>
      </c>
      <c r="N222" s="188" t="s">
        <v>44</v>
      </c>
      <c r="O222" s="66"/>
      <c r="P222" s="189">
        <f>O222*H222</f>
        <v>0</v>
      </c>
      <c r="Q222" s="189">
        <v>0</v>
      </c>
      <c r="R222" s="189">
        <f>Q222*H222</f>
        <v>0</v>
      </c>
      <c r="S222" s="189">
        <v>0</v>
      </c>
      <c r="T222" s="190">
        <f>S222*H222</f>
        <v>0</v>
      </c>
      <c r="U222" s="36"/>
      <c r="V222" s="36"/>
      <c r="W222" s="36"/>
      <c r="X222" s="36"/>
      <c r="Y222" s="36"/>
      <c r="Z222" s="36"/>
      <c r="AA222" s="36"/>
      <c r="AB222" s="36"/>
      <c r="AC222" s="36"/>
      <c r="AD222" s="36"/>
      <c r="AE222" s="36"/>
      <c r="AR222" s="191" t="s">
        <v>176</v>
      </c>
      <c r="AT222" s="191" t="s">
        <v>171</v>
      </c>
      <c r="AU222" s="191" t="s">
        <v>88</v>
      </c>
      <c r="AY222" s="19" t="s">
        <v>169</v>
      </c>
      <c r="BE222" s="192">
        <f>IF(N222="základní",J222,0)</f>
        <v>0</v>
      </c>
      <c r="BF222" s="192">
        <f>IF(N222="snížená",J222,0)</f>
        <v>0</v>
      </c>
      <c r="BG222" s="192">
        <f>IF(N222="zákl. přenesená",J222,0)</f>
        <v>0</v>
      </c>
      <c r="BH222" s="192">
        <f>IF(N222="sníž. přenesená",J222,0)</f>
        <v>0</v>
      </c>
      <c r="BI222" s="192">
        <f>IF(N222="nulová",J222,0)</f>
        <v>0</v>
      </c>
      <c r="BJ222" s="19" t="s">
        <v>88</v>
      </c>
      <c r="BK222" s="192">
        <f>ROUND(I222*H222,2)</f>
        <v>0</v>
      </c>
      <c r="BL222" s="19" t="s">
        <v>176</v>
      </c>
      <c r="BM222" s="191" t="s">
        <v>537</v>
      </c>
    </row>
    <row r="223" spans="1:65" s="2" customFormat="1" ht="58.5">
      <c r="A223" s="36"/>
      <c r="B223" s="37"/>
      <c r="C223" s="38"/>
      <c r="D223" s="193" t="s">
        <v>178</v>
      </c>
      <c r="E223" s="38"/>
      <c r="F223" s="194" t="s">
        <v>504</v>
      </c>
      <c r="G223" s="38"/>
      <c r="H223" s="38"/>
      <c r="I223" s="195"/>
      <c r="J223" s="38"/>
      <c r="K223" s="38"/>
      <c r="L223" s="41"/>
      <c r="M223" s="196"/>
      <c r="N223" s="197"/>
      <c r="O223" s="66"/>
      <c r="P223" s="66"/>
      <c r="Q223" s="66"/>
      <c r="R223" s="66"/>
      <c r="S223" s="66"/>
      <c r="T223" s="67"/>
      <c r="U223" s="36"/>
      <c r="V223" s="36"/>
      <c r="W223" s="36"/>
      <c r="X223" s="36"/>
      <c r="Y223" s="36"/>
      <c r="Z223" s="36"/>
      <c r="AA223" s="36"/>
      <c r="AB223" s="36"/>
      <c r="AC223" s="36"/>
      <c r="AD223" s="36"/>
      <c r="AE223" s="36"/>
      <c r="AT223" s="19" t="s">
        <v>178</v>
      </c>
      <c r="AU223" s="19" t="s">
        <v>88</v>
      </c>
    </row>
    <row r="224" spans="1:65" s="2" customFormat="1" ht="24.2" customHeight="1">
      <c r="A224" s="36"/>
      <c r="B224" s="37"/>
      <c r="C224" s="180" t="s">
        <v>280</v>
      </c>
      <c r="D224" s="180" t="s">
        <v>171</v>
      </c>
      <c r="E224" s="181" t="s">
        <v>538</v>
      </c>
      <c r="F224" s="182" t="s">
        <v>539</v>
      </c>
      <c r="G224" s="183" t="s">
        <v>347</v>
      </c>
      <c r="H224" s="184">
        <v>4.09</v>
      </c>
      <c r="I224" s="185"/>
      <c r="J224" s="186">
        <f>ROUND(I224*H224,2)</f>
        <v>0</v>
      </c>
      <c r="K224" s="182" t="s">
        <v>175</v>
      </c>
      <c r="L224" s="41"/>
      <c r="M224" s="187" t="s">
        <v>19</v>
      </c>
      <c r="N224" s="188" t="s">
        <v>44</v>
      </c>
      <c r="O224" s="66"/>
      <c r="P224" s="189">
        <f>O224*H224</f>
        <v>0</v>
      </c>
      <c r="Q224" s="189">
        <v>1.0606199999999999</v>
      </c>
      <c r="R224" s="189">
        <f>Q224*H224</f>
        <v>4.3379357999999995</v>
      </c>
      <c r="S224" s="189">
        <v>0</v>
      </c>
      <c r="T224" s="190">
        <f>S224*H224</f>
        <v>0</v>
      </c>
      <c r="U224" s="36"/>
      <c r="V224" s="36"/>
      <c r="W224" s="36"/>
      <c r="X224" s="36"/>
      <c r="Y224" s="36"/>
      <c r="Z224" s="36"/>
      <c r="AA224" s="36"/>
      <c r="AB224" s="36"/>
      <c r="AC224" s="36"/>
      <c r="AD224" s="36"/>
      <c r="AE224" s="36"/>
      <c r="AR224" s="191" t="s">
        <v>176</v>
      </c>
      <c r="AT224" s="191" t="s">
        <v>171</v>
      </c>
      <c r="AU224" s="191" t="s">
        <v>88</v>
      </c>
      <c r="AY224" s="19" t="s">
        <v>169</v>
      </c>
      <c r="BE224" s="192">
        <f>IF(N224="základní",J224,0)</f>
        <v>0</v>
      </c>
      <c r="BF224" s="192">
        <f>IF(N224="snížená",J224,0)</f>
        <v>0</v>
      </c>
      <c r="BG224" s="192">
        <f>IF(N224="zákl. přenesená",J224,0)</f>
        <v>0</v>
      </c>
      <c r="BH224" s="192">
        <f>IF(N224="sníž. přenesená",J224,0)</f>
        <v>0</v>
      </c>
      <c r="BI224" s="192">
        <f>IF(N224="nulová",J224,0)</f>
        <v>0</v>
      </c>
      <c r="BJ224" s="19" t="s">
        <v>88</v>
      </c>
      <c r="BK224" s="192">
        <f>ROUND(I224*H224,2)</f>
        <v>0</v>
      </c>
      <c r="BL224" s="19" t="s">
        <v>176</v>
      </c>
      <c r="BM224" s="191" t="s">
        <v>540</v>
      </c>
    </row>
    <row r="225" spans="1:65" s="2" customFormat="1" ht="39">
      <c r="A225" s="36"/>
      <c r="B225" s="37"/>
      <c r="C225" s="38"/>
      <c r="D225" s="193" t="s">
        <v>178</v>
      </c>
      <c r="E225" s="38"/>
      <c r="F225" s="194" t="s">
        <v>516</v>
      </c>
      <c r="G225" s="38"/>
      <c r="H225" s="38"/>
      <c r="I225" s="195"/>
      <c r="J225" s="38"/>
      <c r="K225" s="38"/>
      <c r="L225" s="41"/>
      <c r="M225" s="196"/>
      <c r="N225" s="197"/>
      <c r="O225" s="66"/>
      <c r="P225" s="66"/>
      <c r="Q225" s="66"/>
      <c r="R225" s="66"/>
      <c r="S225" s="66"/>
      <c r="T225" s="67"/>
      <c r="U225" s="36"/>
      <c r="V225" s="36"/>
      <c r="W225" s="36"/>
      <c r="X225" s="36"/>
      <c r="Y225" s="36"/>
      <c r="Z225" s="36"/>
      <c r="AA225" s="36"/>
      <c r="AB225" s="36"/>
      <c r="AC225" s="36"/>
      <c r="AD225" s="36"/>
      <c r="AE225" s="36"/>
      <c r="AT225" s="19" t="s">
        <v>178</v>
      </c>
      <c r="AU225" s="19" t="s">
        <v>88</v>
      </c>
    </row>
    <row r="226" spans="1:65" s="2" customFormat="1" ht="24.2" customHeight="1">
      <c r="A226" s="36"/>
      <c r="B226" s="37"/>
      <c r="C226" s="180" t="s">
        <v>284</v>
      </c>
      <c r="D226" s="180" t="s">
        <v>171</v>
      </c>
      <c r="E226" s="181" t="s">
        <v>541</v>
      </c>
      <c r="F226" s="182" t="s">
        <v>542</v>
      </c>
      <c r="G226" s="183" t="s">
        <v>230</v>
      </c>
      <c r="H226" s="184">
        <v>0.55900000000000005</v>
      </c>
      <c r="I226" s="185"/>
      <c r="J226" s="186">
        <f>ROUND(I226*H226,2)</f>
        <v>0</v>
      </c>
      <c r="K226" s="182" t="s">
        <v>175</v>
      </c>
      <c r="L226" s="41"/>
      <c r="M226" s="187" t="s">
        <v>19</v>
      </c>
      <c r="N226" s="188" t="s">
        <v>44</v>
      </c>
      <c r="O226" s="66"/>
      <c r="P226" s="189">
        <f>O226*H226</f>
        <v>0</v>
      </c>
      <c r="Q226" s="189">
        <v>2.45329</v>
      </c>
      <c r="R226" s="189">
        <f>Q226*H226</f>
        <v>1.3713891100000002</v>
      </c>
      <c r="S226" s="189">
        <v>0</v>
      </c>
      <c r="T226" s="190">
        <f>S226*H226</f>
        <v>0</v>
      </c>
      <c r="U226" s="36"/>
      <c r="V226" s="36"/>
      <c r="W226" s="36"/>
      <c r="X226" s="36"/>
      <c r="Y226" s="36"/>
      <c r="Z226" s="36"/>
      <c r="AA226" s="36"/>
      <c r="AB226" s="36"/>
      <c r="AC226" s="36"/>
      <c r="AD226" s="36"/>
      <c r="AE226" s="36"/>
      <c r="AR226" s="191" t="s">
        <v>176</v>
      </c>
      <c r="AT226" s="191" t="s">
        <v>171</v>
      </c>
      <c r="AU226" s="191" t="s">
        <v>88</v>
      </c>
      <c r="AY226" s="19" t="s">
        <v>169</v>
      </c>
      <c r="BE226" s="192">
        <f>IF(N226="základní",J226,0)</f>
        <v>0</v>
      </c>
      <c r="BF226" s="192">
        <f>IF(N226="snížená",J226,0)</f>
        <v>0</v>
      </c>
      <c r="BG226" s="192">
        <f>IF(N226="zákl. přenesená",J226,0)</f>
        <v>0</v>
      </c>
      <c r="BH226" s="192">
        <f>IF(N226="sníž. přenesená",J226,0)</f>
        <v>0</v>
      </c>
      <c r="BI226" s="192">
        <f>IF(N226="nulová",J226,0)</f>
        <v>0</v>
      </c>
      <c r="BJ226" s="19" t="s">
        <v>88</v>
      </c>
      <c r="BK226" s="192">
        <f>ROUND(I226*H226,2)</f>
        <v>0</v>
      </c>
      <c r="BL226" s="19" t="s">
        <v>176</v>
      </c>
      <c r="BM226" s="191" t="s">
        <v>543</v>
      </c>
    </row>
    <row r="227" spans="1:65" s="2" customFormat="1" ht="97.5">
      <c r="A227" s="36"/>
      <c r="B227" s="37"/>
      <c r="C227" s="38"/>
      <c r="D227" s="193" t="s">
        <v>178</v>
      </c>
      <c r="E227" s="38"/>
      <c r="F227" s="194" t="s">
        <v>490</v>
      </c>
      <c r="G227" s="38"/>
      <c r="H227" s="38"/>
      <c r="I227" s="195"/>
      <c r="J227" s="38"/>
      <c r="K227" s="38"/>
      <c r="L227" s="41"/>
      <c r="M227" s="196"/>
      <c r="N227" s="197"/>
      <c r="O227" s="66"/>
      <c r="P227" s="66"/>
      <c r="Q227" s="66"/>
      <c r="R227" s="66"/>
      <c r="S227" s="66"/>
      <c r="T227" s="67"/>
      <c r="U227" s="36"/>
      <c r="V227" s="36"/>
      <c r="W227" s="36"/>
      <c r="X227" s="36"/>
      <c r="Y227" s="36"/>
      <c r="Z227" s="36"/>
      <c r="AA227" s="36"/>
      <c r="AB227" s="36"/>
      <c r="AC227" s="36"/>
      <c r="AD227" s="36"/>
      <c r="AE227" s="36"/>
      <c r="AT227" s="19" t="s">
        <v>178</v>
      </c>
      <c r="AU227" s="19" t="s">
        <v>88</v>
      </c>
    </row>
    <row r="228" spans="1:65" s="13" customFormat="1" ht="11.25">
      <c r="B228" s="198"/>
      <c r="C228" s="199"/>
      <c r="D228" s="193" t="s">
        <v>188</v>
      </c>
      <c r="E228" s="200" t="s">
        <v>19</v>
      </c>
      <c r="F228" s="201" t="s">
        <v>544</v>
      </c>
      <c r="G228" s="199"/>
      <c r="H228" s="202">
        <v>0.55900000000000005</v>
      </c>
      <c r="I228" s="203"/>
      <c r="J228" s="199"/>
      <c r="K228" s="199"/>
      <c r="L228" s="204"/>
      <c r="M228" s="205"/>
      <c r="N228" s="206"/>
      <c r="O228" s="206"/>
      <c r="P228" s="206"/>
      <c r="Q228" s="206"/>
      <c r="R228" s="206"/>
      <c r="S228" s="206"/>
      <c r="T228" s="207"/>
      <c r="AT228" s="208" t="s">
        <v>188</v>
      </c>
      <c r="AU228" s="208" t="s">
        <v>88</v>
      </c>
      <c r="AV228" s="13" t="s">
        <v>88</v>
      </c>
      <c r="AW228" s="13" t="s">
        <v>33</v>
      </c>
      <c r="AX228" s="13" t="s">
        <v>80</v>
      </c>
      <c r="AY228" s="208" t="s">
        <v>169</v>
      </c>
    </row>
    <row r="229" spans="1:65" s="12" customFormat="1" ht="22.9" customHeight="1">
      <c r="B229" s="164"/>
      <c r="C229" s="165"/>
      <c r="D229" s="166" t="s">
        <v>71</v>
      </c>
      <c r="E229" s="178" t="s">
        <v>107</v>
      </c>
      <c r="F229" s="178" t="s">
        <v>545</v>
      </c>
      <c r="G229" s="165"/>
      <c r="H229" s="165"/>
      <c r="I229" s="168"/>
      <c r="J229" s="179">
        <f>BK229</f>
        <v>0</v>
      </c>
      <c r="K229" s="165"/>
      <c r="L229" s="170"/>
      <c r="M229" s="171"/>
      <c r="N229" s="172"/>
      <c r="O229" s="172"/>
      <c r="P229" s="173">
        <f>SUM(P230:P340)</f>
        <v>0</v>
      </c>
      <c r="Q229" s="172"/>
      <c r="R229" s="173">
        <f>SUM(R230:R340)</f>
        <v>326.12642380000005</v>
      </c>
      <c r="S229" s="172"/>
      <c r="T229" s="174">
        <f>SUM(T230:T340)</f>
        <v>0</v>
      </c>
      <c r="AR229" s="175" t="s">
        <v>80</v>
      </c>
      <c r="AT229" s="176" t="s">
        <v>71</v>
      </c>
      <c r="AU229" s="176" t="s">
        <v>80</v>
      </c>
      <c r="AY229" s="175" t="s">
        <v>169</v>
      </c>
      <c r="BK229" s="177">
        <f>SUM(BK230:BK340)</f>
        <v>0</v>
      </c>
    </row>
    <row r="230" spans="1:65" s="2" customFormat="1" ht="37.9" customHeight="1">
      <c r="A230" s="36"/>
      <c r="B230" s="37"/>
      <c r="C230" s="180" t="s">
        <v>288</v>
      </c>
      <c r="D230" s="180" t="s">
        <v>171</v>
      </c>
      <c r="E230" s="181" t="s">
        <v>546</v>
      </c>
      <c r="F230" s="182" t="s">
        <v>547</v>
      </c>
      <c r="G230" s="183" t="s">
        <v>185</v>
      </c>
      <c r="H230" s="184">
        <v>168.85</v>
      </c>
      <c r="I230" s="185"/>
      <c r="J230" s="186">
        <f>ROUND(I230*H230,2)</f>
        <v>0</v>
      </c>
      <c r="K230" s="182" t="s">
        <v>175</v>
      </c>
      <c r="L230" s="41"/>
      <c r="M230" s="187" t="s">
        <v>19</v>
      </c>
      <c r="N230" s="188" t="s">
        <v>44</v>
      </c>
      <c r="O230" s="66"/>
      <c r="P230" s="189">
        <f>O230*H230</f>
        <v>0</v>
      </c>
      <c r="Q230" s="189">
        <v>0.15301000000000001</v>
      </c>
      <c r="R230" s="189">
        <f>Q230*H230</f>
        <v>25.835738500000001</v>
      </c>
      <c r="S230" s="189">
        <v>0</v>
      </c>
      <c r="T230" s="190">
        <f>S230*H230</f>
        <v>0</v>
      </c>
      <c r="U230" s="36"/>
      <c r="V230" s="36"/>
      <c r="W230" s="36"/>
      <c r="X230" s="36"/>
      <c r="Y230" s="36"/>
      <c r="Z230" s="36"/>
      <c r="AA230" s="36"/>
      <c r="AB230" s="36"/>
      <c r="AC230" s="36"/>
      <c r="AD230" s="36"/>
      <c r="AE230" s="36"/>
      <c r="AR230" s="191" t="s">
        <v>176</v>
      </c>
      <c r="AT230" s="191" t="s">
        <v>171</v>
      </c>
      <c r="AU230" s="191" t="s">
        <v>88</v>
      </c>
      <c r="AY230" s="19" t="s">
        <v>169</v>
      </c>
      <c r="BE230" s="192">
        <f>IF(N230="základní",J230,0)</f>
        <v>0</v>
      </c>
      <c r="BF230" s="192">
        <f>IF(N230="snížená",J230,0)</f>
        <v>0</v>
      </c>
      <c r="BG230" s="192">
        <f>IF(N230="zákl. přenesená",J230,0)</f>
        <v>0</v>
      </c>
      <c r="BH230" s="192">
        <f>IF(N230="sníž. přenesená",J230,0)</f>
        <v>0</v>
      </c>
      <c r="BI230" s="192">
        <f>IF(N230="nulová",J230,0)</f>
        <v>0</v>
      </c>
      <c r="BJ230" s="19" t="s">
        <v>88</v>
      </c>
      <c r="BK230" s="192">
        <f>ROUND(I230*H230,2)</f>
        <v>0</v>
      </c>
      <c r="BL230" s="19" t="s">
        <v>176</v>
      </c>
      <c r="BM230" s="191" t="s">
        <v>548</v>
      </c>
    </row>
    <row r="231" spans="1:65" s="2" customFormat="1" ht="195">
      <c r="A231" s="36"/>
      <c r="B231" s="37"/>
      <c r="C231" s="38"/>
      <c r="D231" s="193" t="s">
        <v>178</v>
      </c>
      <c r="E231" s="38"/>
      <c r="F231" s="194" t="s">
        <v>549</v>
      </c>
      <c r="G231" s="38"/>
      <c r="H231" s="38"/>
      <c r="I231" s="195"/>
      <c r="J231" s="38"/>
      <c r="K231" s="38"/>
      <c r="L231" s="41"/>
      <c r="M231" s="196"/>
      <c r="N231" s="197"/>
      <c r="O231" s="66"/>
      <c r="P231" s="66"/>
      <c r="Q231" s="66"/>
      <c r="R231" s="66"/>
      <c r="S231" s="66"/>
      <c r="T231" s="67"/>
      <c r="U231" s="36"/>
      <c r="V231" s="36"/>
      <c r="W231" s="36"/>
      <c r="X231" s="36"/>
      <c r="Y231" s="36"/>
      <c r="Z231" s="36"/>
      <c r="AA231" s="36"/>
      <c r="AB231" s="36"/>
      <c r="AC231" s="36"/>
      <c r="AD231" s="36"/>
      <c r="AE231" s="36"/>
      <c r="AT231" s="19" t="s">
        <v>178</v>
      </c>
      <c r="AU231" s="19" t="s">
        <v>88</v>
      </c>
    </row>
    <row r="232" spans="1:65" s="15" customFormat="1" ht="11.25">
      <c r="B232" s="225"/>
      <c r="C232" s="226"/>
      <c r="D232" s="193" t="s">
        <v>188</v>
      </c>
      <c r="E232" s="227" t="s">
        <v>19</v>
      </c>
      <c r="F232" s="228" t="s">
        <v>550</v>
      </c>
      <c r="G232" s="226"/>
      <c r="H232" s="227" t="s">
        <v>19</v>
      </c>
      <c r="I232" s="229"/>
      <c r="J232" s="226"/>
      <c r="K232" s="226"/>
      <c r="L232" s="230"/>
      <c r="M232" s="231"/>
      <c r="N232" s="232"/>
      <c r="O232" s="232"/>
      <c r="P232" s="232"/>
      <c r="Q232" s="232"/>
      <c r="R232" s="232"/>
      <c r="S232" s="232"/>
      <c r="T232" s="233"/>
      <c r="AT232" s="234" t="s">
        <v>188</v>
      </c>
      <c r="AU232" s="234" t="s">
        <v>88</v>
      </c>
      <c r="AV232" s="15" t="s">
        <v>80</v>
      </c>
      <c r="AW232" s="15" t="s">
        <v>33</v>
      </c>
      <c r="AX232" s="15" t="s">
        <v>72</v>
      </c>
      <c r="AY232" s="234" t="s">
        <v>169</v>
      </c>
    </row>
    <row r="233" spans="1:65" s="13" customFormat="1" ht="11.25">
      <c r="B233" s="198"/>
      <c r="C233" s="199"/>
      <c r="D233" s="193" t="s">
        <v>188</v>
      </c>
      <c r="E233" s="200" t="s">
        <v>19</v>
      </c>
      <c r="F233" s="201" t="s">
        <v>551</v>
      </c>
      <c r="G233" s="199"/>
      <c r="H233" s="202">
        <v>99.13</v>
      </c>
      <c r="I233" s="203"/>
      <c r="J233" s="199"/>
      <c r="K233" s="199"/>
      <c r="L233" s="204"/>
      <c r="M233" s="205"/>
      <c r="N233" s="206"/>
      <c r="O233" s="206"/>
      <c r="P233" s="206"/>
      <c r="Q233" s="206"/>
      <c r="R233" s="206"/>
      <c r="S233" s="206"/>
      <c r="T233" s="207"/>
      <c r="AT233" s="208" t="s">
        <v>188</v>
      </c>
      <c r="AU233" s="208" t="s">
        <v>88</v>
      </c>
      <c r="AV233" s="13" t="s">
        <v>88</v>
      </c>
      <c r="AW233" s="13" t="s">
        <v>33</v>
      </c>
      <c r="AX233" s="13" t="s">
        <v>72</v>
      </c>
      <c r="AY233" s="208" t="s">
        <v>169</v>
      </c>
    </row>
    <row r="234" spans="1:65" s="13" customFormat="1" ht="11.25">
      <c r="B234" s="198"/>
      <c r="C234" s="199"/>
      <c r="D234" s="193" t="s">
        <v>188</v>
      </c>
      <c r="E234" s="200" t="s">
        <v>19</v>
      </c>
      <c r="F234" s="201" t="s">
        <v>552</v>
      </c>
      <c r="G234" s="199"/>
      <c r="H234" s="202">
        <v>-9.8000000000000007</v>
      </c>
      <c r="I234" s="203"/>
      <c r="J234" s="199"/>
      <c r="K234" s="199"/>
      <c r="L234" s="204"/>
      <c r="M234" s="205"/>
      <c r="N234" s="206"/>
      <c r="O234" s="206"/>
      <c r="P234" s="206"/>
      <c r="Q234" s="206"/>
      <c r="R234" s="206"/>
      <c r="S234" s="206"/>
      <c r="T234" s="207"/>
      <c r="AT234" s="208" t="s">
        <v>188</v>
      </c>
      <c r="AU234" s="208" t="s">
        <v>88</v>
      </c>
      <c r="AV234" s="13" t="s">
        <v>88</v>
      </c>
      <c r="AW234" s="13" t="s">
        <v>33</v>
      </c>
      <c r="AX234" s="13" t="s">
        <v>72</v>
      </c>
      <c r="AY234" s="208" t="s">
        <v>169</v>
      </c>
    </row>
    <row r="235" spans="1:65" s="16" customFormat="1" ht="11.25">
      <c r="B235" s="245"/>
      <c r="C235" s="246"/>
      <c r="D235" s="193" t="s">
        <v>188</v>
      </c>
      <c r="E235" s="247" t="s">
        <v>19</v>
      </c>
      <c r="F235" s="248" t="s">
        <v>533</v>
      </c>
      <c r="G235" s="246"/>
      <c r="H235" s="249">
        <v>89.33</v>
      </c>
      <c r="I235" s="250"/>
      <c r="J235" s="246"/>
      <c r="K235" s="246"/>
      <c r="L235" s="251"/>
      <c r="M235" s="252"/>
      <c r="N235" s="253"/>
      <c r="O235" s="253"/>
      <c r="P235" s="253"/>
      <c r="Q235" s="253"/>
      <c r="R235" s="253"/>
      <c r="S235" s="253"/>
      <c r="T235" s="254"/>
      <c r="AT235" s="255" t="s">
        <v>188</v>
      </c>
      <c r="AU235" s="255" t="s">
        <v>88</v>
      </c>
      <c r="AV235" s="16" t="s">
        <v>107</v>
      </c>
      <c r="AW235" s="16" t="s">
        <v>33</v>
      </c>
      <c r="AX235" s="16" t="s">
        <v>72</v>
      </c>
      <c r="AY235" s="255" t="s">
        <v>169</v>
      </c>
    </row>
    <row r="236" spans="1:65" s="15" customFormat="1" ht="11.25">
      <c r="B236" s="225"/>
      <c r="C236" s="226"/>
      <c r="D236" s="193" t="s">
        <v>188</v>
      </c>
      <c r="E236" s="227" t="s">
        <v>19</v>
      </c>
      <c r="F236" s="228" t="s">
        <v>553</v>
      </c>
      <c r="G236" s="226"/>
      <c r="H236" s="227" t="s">
        <v>19</v>
      </c>
      <c r="I236" s="229"/>
      <c r="J236" s="226"/>
      <c r="K236" s="226"/>
      <c r="L236" s="230"/>
      <c r="M236" s="231"/>
      <c r="N236" s="232"/>
      <c r="O236" s="232"/>
      <c r="P236" s="232"/>
      <c r="Q236" s="232"/>
      <c r="R236" s="232"/>
      <c r="S236" s="232"/>
      <c r="T236" s="233"/>
      <c r="AT236" s="234" t="s">
        <v>188</v>
      </c>
      <c r="AU236" s="234" t="s">
        <v>88</v>
      </c>
      <c r="AV236" s="15" t="s">
        <v>80</v>
      </c>
      <c r="AW236" s="15" t="s">
        <v>33</v>
      </c>
      <c r="AX236" s="15" t="s">
        <v>72</v>
      </c>
      <c r="AY236" s="234" t="s">
        <v>169</v>
      </c>
    </row>
    <row r="237" spans="1:65" s="13" customFormat="1" ht="11.25">
      <c r="B237" s="198"/>
      <c r="C237" s="199"/>
      <c r="D237" s="193" t="s">
        <v>188</v>
      </c>
      <c r="E237" s="200" t="s">
        <v>19</v>
      </c>
      <c r="F237" s="201" t="s">
        <v>554</v>
      </c>
      <c r="G237" s="199"/>
      <c r="H237" s="202">
        <v>89.32</v>
      </c>
      <c r="I237" s="203"/>
      <c r="J237" s="199"/>
      <c r="K237" s="199"/>
      <c r="L237" s="204"/>
      <c r="M237" s="205"/>
      <c r="N237" s="206"/>
      <c r="O237" s="206"/>
      <c r="P237" s="206"/>
      <c r="Q237" s="206"/>
      <c r="R237" s="206"/>
      <c r="S237" s="206"/>
      <c r="T237" s="207"/>
      <c r="AT237" s="208" t="s">
        <v>188</v>
      </c>
      <c r="AU237" s="208" t="s">
        <v>88</v>
      </c>
      <c r="AV237" s="13" t="s">
        <v>88</v>
      </c>
      <c r="AW237" s="13" t="s">
        <v>33</v>
      </c>
      <c r="AX237" s="13" t="s">
        <v>72</v>
      </c>
      <c r="AY237" s="208" t="s">
        <v>169</v>
      </c>
    </row>
    <row r="238" spans="1:65" s="13" customFormat="1" ht="11.25">
      <c r="B238" s="198"/>
      <c r="C238" s="199"/>
      <c r="D238" s="193" t="s">
        <v>188</v>
      </c>
      <c r="E238" s="200" t="s">
        <v>19</v>
      </c>
      <c r="F238" s="201" t="s">
        <v>552</v>
      </c>
      <c r="G238" s="199"/>
      <c r="H238" s="202">
        <v>-9.8000000000000007</v>
      </c>
      <c r="I238" s="203"/>
      <c r="J238" s="199"/>
      <c r="K238" s="199"/>
      <c r="L238" s="204"/>
      <c r="M238" s="205"/>
      <c r="N238" s="206"/>
      <c r="O238" s="206"/>
      <c r="P238" s="206"/>
      <c r="Q238" s="206"/>
      <c r="R238" s="206"/>
      <c r="S238" s="206"/>
      <c r="T238" s="207"/>
      <c r="AT238" s="208" t="s">
        <v>188</v>
      </c>
      <c r="AU238" s="208" t="s">
        <v>88</v>
      </c>
      <c r="AV238" s="13" t="s">
        <v>88</v>
      </c>
      <c r="AW238" s="13" t="s">
        <v>33</v>
      </c>
      <c r="AX238" s="13" t="s">
        <v>72</v>
      </c>
      <c r="AY238" s="208" t="s">
        <v>169</v>
      </c>
    </row>
    <row r="239" spans="1:65" s="16" customFormat="1" ht="11.25">
      <c r="B239" s="245"/>
      <c r="C239" s="246"/>
      <c r="D239" s="193" t="s">
        <v>188</v>
      </c>
      <c r="E239" s="247" t="s">
        <v>19</v>
      </c>
      <c r="F239" s="248" t="s">
        <v>533</v>
      </c>
      <c r="G239" s="246"/>
      <c r="H239" s="249">
        <v>79.52</v>
      </c>
      <c r="I239" s="250"/>
      <c r="J239" s="246"/>
      <c r="K239" s="246"/>
      <c r="L239" s="251"/>
      <c r="M239" s="252"/>
      <c r="N239" s="253"/>
      <c r="O239" s="253"/>
      <c r="P239" s="253"/>
      <c r="Q239" s="253"/>
      <c r="R239" s="253"/>
      <c r="S239" s="253"/>
      <c r="T239" s="254"/>
      <c r="AT239" s="255" t="s">
        <v>188</v>
      </c>
      <c r="AU239" s="255" t="s">
        <v>88</v>
      </c>
      <c r="AV239" s="16" t="s">
        <v>107</v>
      </c>
      <c r="AW239" s="16" t="s">
        <v>33</v>
      </c>
      <c r="AX239" s="16" t="s">
        <v>72</v>
      </c>
      <c r="AY239" s="255" t="s">
        <v>169</v>
      </c>
    </row>
    <row r="240" spans="1:65" s="14" customFormat="1" ht="11.25">
      <c r="B240" s="209"/>
      <c r="C240" s="210"/>
      <c r="D240" s="193" t="s">
        <v>188</v>
      </c>
      <c r="E240" s="211" t="s">
        <v>19</v>
      </c>
      <c r="F240" s="212" t="s">
        <v>191</v>
      </c>
      <c r="G240" s="210"/>
      <c r="H240" s="213">
        <v>168.85</v>
      </c>
      <c r="I240" s="214"/>
      <c r="J240" s="210"/>
      <c r="K240" s="210"/>
      <c r="L240" s="215"/>
      <c r="M240" s="216"/>
      <c r="N240" s="217"/>
      <c r="O240" s="217"/>
      <c r="P240" s="217"/>
      <c r="Q240" s="217"/>
      <c r="R240" s="217"/>
      <c r="S240" s="217"/>
      <c r="T240" s="218"/>
      <c r="AT240" s="219" t="s">
        <v>188</v>
      </c>
      <c r="AU240" s="219" t="s">
        <v>88</v>
      </c>
      <c r="AV240" s="14" t="s">
        <v>176</v>
      </c>
      <c r="AW240" s="14" t="s">
        <v>33</v>
      </c>
      <c r="AX240" s="14" t="s">
        <v>80</v>
      </c>
      <c r="AY240" s="219" t="s">
        <v>169</v>
      </c>
    </row>
    <row r="241" spans="1:65" s="2" customFormat="1" ht="37.9" customHeight="1">
      <c r="A241" s="36"/>
      <c r="B241" s="37"/>
      <c r="C241" s="180" t="s">
        <v>292</v>
      </c>
      <c r="D241" s="180" t="s">
        <v>171</v>
      </c>
      <c r="E241" s="181" t="s">
        <v>555</v>
      </c>
      <c r="F241" s="182" t="s">
        <v>556</v>
      </c>
      <c r="G241" s="183" t="s">
        <v>185</v>
      </c>
      <c r="H241" s="184">
        <v>59.168999999999997</v>
      </c>
      <c r="I241" s="185"/>
      <c r="J241" s="186">
        <f>ROUND(I241*H241,2)</f>
        <v>0</v>
      </c>
      <c r="K241" s="182" t="s">
        <v>175</v>
      </c>
      <c r="L241" s="41"/>
      <c r="M241" s="187" t="s">
        <v>19</v>
      </c>
      <c r="N241" s="188" t="s">
        <v>44</v>
      </c>
      <c r="O241" s="66"/>
      <c r="P241" s="189">
        <f>O241*H241</f>
        <v>0</v>
      </c>
      <c r="Q241" s="189">
        <v>0.28722999999999999</v>
      </c>
      <c r="R241" s="189">
        <f>Q241*H241</f>
        <v>16.995111869999999</v>
      </c>
      <c r="S241" s="189">
        <v>0</v>
      </c>
      <c r="T241" s="190">
        <f>S241*H241</f>
        <v>0</v>
      </c>
      <c r="U241" s="36"/>
      <c r="V241" s="36"/>
      <c r="W241" s="36"/>
      <c r="X241" s="36"/>
      <c r="Y241" s="36"/>
      <c r="Z241" s="36"/>
      <c r="AA241" s="36"/>
      <c r="AB241" s="36"/>
      <c r="AC241" s="36"/>
      <c r="AD241" s="36"/>
      <c r="AE241" s="36"/>
      <c r="AR241" s="191" t="s">
        <v>176</v>
      </c>
      <c r="AT241" s="191" t="s">
        <v>171</v>
      </c>
      <c r="AU241" s="191" t="s">
        <v>88</v>
      </c>
      <c r="AY241" s="19" t="s">
        <v>169</v>
      </c>
      <c r="BE241" s="192">
        <f>IF(N241="základní",J241,0)</f>
        <v>0</v>
      </c>
      <c r="BF241" s="192">
        <f>IF(N241="snížená",J241,0)</f>
        <v>0</v>
      </c>
      <c r="BG241" s="192">
        <f>IF(N241="zákl. přenesená",J241,0)</f>
        <v>0</v>
      </c>
      <c r="BH241" s="192">
        <f>IF(N241="sníž. přenesená",J241,0)</f>
        <v>0</v>
      </c>
      <c r="BI241" s="192">
        <f>IF(N241="nulová",J241,0)</f>
        <v>0</v>
      </c>
      <c r="BJ241" s="19" t="s">
        <v>88</v>
      </c>
      <c r="BK241" s="192">
        <f>ROUND(I241*H241,2)</f>
        <v>0</v>
      </c>
      <c r="BL241" s="19" t="s">
        <v>176</v>
      </c>
      <c r="BM241" s="191" t="s">
        <v>557</v>
      </c>
    </row>
    <row r="242" spans="1:65" s="2" customFormat="1" ht="195">
      <c r="A242" s="36"/>
      <c r="B242" s="37"/>
      <c r="C242" s="38"/>
      <c r="D242" s="193" t="s">
        <v>178</v>
      </c>
      <c r="E242" s="38"/>
      <c r="F242" s="194" t="s">
        <v>549</v>
      </c>
      <c r="G242" s="38"/>
      <c r="H242" s="38"/>
      <c r="I242" s="195"/>
      <c r="J242" s="38"/>
      <c r="K242" s="38"/>
      <c r="L242" s="41"/>
      <c r="M242" s="196"/>
      <c r="N242" s="197"/>
      <c r="O242" s="66"/>
      <c r="P242" s="66"/>
      <c r="Q242" s="66"/>
      <c r="R242" s="66"/>
      <c r="S242" s="66"/>
      <c r="T242" s="67"/>
      <c r="U242" s="36"/>
      <c r="V242" s="36"/>
      <c r="W242" s="36"/>
      <c r="X242" s="36"/>
      <c r="Y242" s="36"/>
      <c r="Z242" s="36"/>
      <c r="AA242" s="36"/>
      <c r="AB242" s="36"/>
      <c r="AC242" s="36"/>
      <c r="AD242" s="36"/>
      <c r="AE242" s="36"/>
      <c r="AT242" s="19" t="s">
        <v>178</v>
      </c>
      <c r="AU242" s="19" t="s">
        <v>88</v>
      </c>
    </row>
    <row r="243" spans="1:65" s="15" customFormat="1" ht="11.25">
      <c r="B243" s="225"/>
      <c r="C243" s="226"/>
      <c r="D243" s="193" t="s">
        <v>188</v>
      </c>
      <c r="E243" s="227" t="s">
        <v>19</v>
      </c>
      <c r="F243" s="228" t="s">
        <v>558</v>
      </c>
      <c r="G243" s="226"/>
      <c r="H243" s="227" t="s">
        <v>19</v>
      </c>
      <c r="I243" s="229"/>
      <c r="J243" s="226"/>
      <c r="K243" s="226"/>
      <c r="L243" s="230"/>
      <c r="M243" s="231"/>
      <c r="N243" s="232"/>
      <c r="O243" s="232"/>
      <c r="P243" s="232"/>
      <c r="Q243" s="232"/>
      <c r="R243" s="232"/>
      <c r="S243" s="232"/>
      <c r="T243" s="233"/>
      <c r="AT243" s="234" t="s">
        <v>188</v>
      </c>
      <c r="AU243" s="234" t="s">
        <v>88</v>
      </c>
      <c r="AV243" s="15" t="s">
        <v>80</v>
      </c>
      <c r="AW243" s="15" t="s">
        <v>33</v>
      </c>
      <c r="AX243" s="15" t="s">
        <v>72</v>
      </c>
      <c r="AY243" s="234" t="s">
        <v>169</v>
      </c>
    </row>
    <row r="244" spans="1:65" s="13" customFormat="1" ht="11.25">
      <c r="B244" s="198"/>
      <c r="C244" s="199"/>
      <c r="D244" s="193" t="s">
        <v>188</v>
      </c>
      <c r="E244" s="200" t="s">
        <v>19</v>
      </c>
      <c r="F244" s="201" t="s">
        <v>559</v>
      </c>
      <c r="G244" s="199"/>
      <c r="H244" s="202">
        <v>11.128</v>
      </c>
      <c r="I244" s="203"/>
      <c r="J244" s="199"/>
      <c r="K244" s="199"/>
      <c r="L244" s="204"/>
      <c r="M244" s="205"/>
      <c r="N244" s="206"/>
      <c r="O244" s="206"/>
      <c r="P244" s="206"/>
      <c r="Q244" s="206"/>
      <c r="R244" s="206"/>
      <c r="S244" s="206"/>
      <c r="T244" s="207"/>
      <c r="AT244" s="208" t="s">
        <v>188</v>
      </c>
      <c r="AU244" s="208" t="s">
        <v>88</v>
      </c>
      <c r="AV244" s="13" t="s">
        <v>88</v>
      </c>
      <c r="AW244" s="13" t="s">
        <v>33</v>
      </c>
      <c r="AX244" s="13" t="s">
        <v>72</v>
      </c>
      <c r="AY244" s="208" t="s">
        <v>169</v>
      </c>
    </row>
    <row r="245" spans="1:65" s="13" customFormat="1" ht="11.25">
      <c r="B245" s="198"/>
      <c r="C245" s="199"/>
      <c r="D245" s="193" t="s">
        <v>188</v>
      </c>
      <c r="E245" s="200" t="s">
        <v>19</v>
      </c>
      <c r="F245" s="201" t="s">
        <v>560</v>
      </c>
      <c r="G245" s="199"/>
      <c r="H245" s="202">
        <v>49.165999999999997</v>
      </c>
      <c r="I245" s="203"/>
      <c r="J245" s="199"/>
      <c r="K245" s="199"/>
      <c r="L245" s="204"/>
      <c r="M245" s="205"/>
      <c r="N245" s="206"/>
      <c r="O245" s="206"/>
      <c r="P245" s="206"/>
      <c r="Q245" s="206"/>
      <c r="R245" s="206"/>
      <c r="S245" s="206"/>
      <c r="T245" s="207"/>
      <c r="AT245" s="208" t="s">
        <v>188</v>
      </c>
      <c r="AU245" s="208" t="s">
        <v>88</v>
      </c>
      <c r="AV245" s="13" t="s">
        <v>88</v>
      </c>
      <c r="AW245" s="13" t="s">
        <v>33</v>
      </c>
      <c r="AX245" s="13" t="s">
        <v>72</v>
      </c>
      <c r="AY245" s="208" t="s">
        <v>169</v>
      </c>
    </row>
    <row r="246" spans="1:65" s="13" customFormat="1" ht="11.25">
      <c r="B246" s="198"/>
      <c r="C246" s="199"/>
      <c r="D246" s="193" t="s">
        <v>188</v>
      </c>
      <c r="E246" s="200" t="s">
        <v>19</v>
      </c>
      <c r="F246" s="201" t="s">
        <v>561</v>
      </c>
      <c r="G246" s="199"/>
      <c r="H246" s="202">
        <v>-1.125</v>
      </c>
      <c r="I246" s="203"/>
      <c r="J246" s="199"/>
      <c r="K246" s="199"/>
      <c r="L246" s="204"/>
      <c r="M246" s="205"/>
      <c r="N246" s="206"/>
      <c r="O246" s="206"/>
      <c r="P246" s="206"/>
      <c r="Q246" s="206"/>
      <c r="R246" s="206"/>
      <c r="S246" s="206"/>
      <c r="T246" s="207"/>
      <c r="AT246" s="208" t="s">
        <v>188</v>
      </c>
      <c r="AU246" s="208" t="s">
        <v>88</v>
      </c>
      <c r="AV246" s="13" t="s">
        <v>88</v>
      </c>
      <c r="AW246" s="13" t="s">
        <v>33</v>
      </c>
      <c r="AX246" s="13" t="s">
        <v>72</v>
      </c>
      <c r="AY246" s="208" t="s">
        <v>169</v>
      </c>
    </row>
    <row r="247" spans="1:65" s="14" customFormat="1" ht="11.25">
      <c r="B247" s="209"/>
      <c r="C247" s="210"/>
      <c r="D247" s="193" t="s">
        <v>188</v>
      </c>
      <c r="E247" s="211" t="s">
        <v>19</v>
      </c>
      <c r="F247" s="212" t="s">
        <v>191</v>
      </c>
      <c r="G247" s="210"/>
      <c r="H247" s="213">
        <v>59.168999999999997</v>
      </c>
      <c r="I247" s="214"/>
      <c r="J247" s="210"/>
      <c r="K247" s="210"/>
      <c r="L247" s="215"/>
      <c r="M247" s="216"/>
      <c r="N247" s="217"/>
      <c r="O247" s="217"/>
      <c r="P247" s="217"/>
      <c r="Q247" s="217"/>
      <c r="R247" s="217"/>
      <c r="S247" s="217"/>
      <c r="T247" s="218"/>
      <c r="AT247" s="219" t="s">
        <v>188</v>
      </c>
      <c r="AU247" s="219" t="s">
        <v>88</v>
      </c>
      <c r="AV247" s="14" t="s">
        <v>176</v>
      </c>
      <c r="AW247" s="14" t="s">
        <v>33</v>
      </c>
      <c r="AX247" s="14" t="s">
        <v>80</v>
      </c>
      <c r="AY247" s="219" t="s">
        <v>169</v>
      </c>
    </row>
    <row r="248" spans="1:65" s="2" customFormat="1" ht="49.15" customHeight="1">
      <c r="A248" s="36"/>
      <c r="B248" s="37"/>
      <c r="C248" s="180" t="s">
        <v>296</v>
      </c>
      <c r="D248" s="180" t="s">
        <v>171</v>
      </c>
      <c r="E248" s="181" t="s">
        <v>562</v>
      </c>
      <c r="F248" s="182" t="s">
        <v>563</v>
      </c>
      <c r="G248" s="183" t="s">
        <v>185</v>
      </c>
      <c r="H248" s="184">
        <v>475.61099999999999</v>
      </c>
      <c r="I248" s="185"/>
      <c r="J248" s="186">
        <f>ROUND(I248*H248,2)</f>
        <v>0</v>
      </c>
      <c r="K248" s="182" t="s">
        <v>175</v>
      </c>
      <c r="L248" s="41"/>
      <c r="M248" s="187" t="s">
        <v>19</v>
      </c>
      <c r="N248" s="188" t="s">
        <v>44</v>
      </c>
      <c r="O248" s="66"/>
      <c r="P248" s="189">
        <f>O248*H248</f>
        <v>0</v>
      </c>
      <c r="Q248" s="189">
        <v>0.29265999999999998</v>
      </c>
      <c r="R248" s="189">
        <f>Q248*H248</f>
        <v>139.19231525999999</v>
      </c>
      <c r="S248" s="189">
        <v>0</v>
      </c>
      <c r="T248" s="190">
        <f>S248*H248</f>
        <v>0</v>
      </c>
      <c r="U248" s="36"/>
      <c r="V248" s="36"/>
      <c r="W248" s="36"/>
      <c r="X248" s="36"/>
      <c r="Y248" s="36"/>
      <c r="Z248" s="36"/>
      <c r="AA248" s="36"/>
      <c r="AB248" s="36"/>
      <c r="AC248" s="36"/>
      <c r="AD248" s="36"/>
      <c r="AE248" s="36"/>
      <c r="AR248" s="191" t="s">
        <v>176</v>
      </c>
      <c r="AT248" s="191" t="s">
        <v>171</v>
      </c>
      <c r="AU248" s="191" t="s">
        <v>88</v>
      </c>
      <c r="AY248" s="19" t="s">
        <v>169</v>
      </c>
      <c r="BE248" s="192">
        <f>IF(N248="základní",J248,0)</f>
        <v>0</v>
      </c>
      <c r="BF248" s="192">
        <f>IF(N248="snížená",J248,0)</f>
        <v>0</v>
      </c>
      <c r="BG248" s="192">
        <f>IF(N248="zákl. přenesená",J248,0)</f>
        <v>0</v>
      </c>
      <c r="BH248" s="192">
        <f>IF(N248="sníž. přenesená",J248,0)</f>
        <v>0</v>
      </c>
      <c r="BI248" s="192">
        <f>IF(N248="nulová",J248,0)</f>
        <v>0</v>
      </c>
      <c r="BJ248" s="19" t="s">
        <v>88</v>
      </c>
      <c r="BK248" s="192">
        <f>ROUND(I248*H248,2)</f>
        <v>0</v>
      </c>
      <c r="BL248" s="19" t="s">
        <v>176</v>
      </c>
      <c r="BM248" s="191" t="s">
        <v>564</v>
      </c>
    </row>
    <row r="249" spans="1:65" s="2" customFormat="1" ht="195">
      <c r="A249" s="36"/>
      <c r="B249" s="37"/>
      <c r="C249" s="38"/>
      <c r="D249" s="193" t="s">
        <v>178</v>
      </c>
      <c r="E249" s="38"/>
      <c r="F249" s="194" t="s">
        <v>549</v>
      </c>
      <c r="G249" s="38"/>
      <c r="H249" s="38"/>
      <c r="I249" s="195"/>
      <c r="J249" s="38"/>
      <c r="K249" s="38"/>
      <c r="L249" s="41"/>
      <c r="M249" s="196"/>
      <c r="N249" s="197"/>
      <c r="O249" s="66"/>
      <c r="P249" s="66"/>
      <c r="Q249" s="66"/>
      <c r="R249" s="66"/>
      <c r="S249" s="66"/>
      <c r="T249" s="67"/>
      <c r="U249" s="36"/>
      <c r="V249" s="36"/>
      <c r="W249" s="36"/>
      <c r="X249" s="36"/>
      <c r="Y249" s="36"/>
      <c r="Z249" s="36"/>
      <c r="AA249" s="36"/>
      <c r="AB249" s="36"/>
      <c r="AC249" s="36"/>
      <c r="AD249" s="36"/>
      <c r="AE249" s="36"/>
      <c r="AT249" s="19" t="s">
        <v>178</v>
      </c>
      <c r="AU249" s="19" t="s">
        <v>88</v>
      </c>
    </row>
    <row r="250" spans="1:65" s="15" customFormat="1" ht="11.25">
      <c r="B250" s="225"/>
      <c r="C250" s="226"/>
      <c r="D250" s="193" t="s">
        <v>188</v>
      </c>
      <c r="E250" s="227" t="s">
        <v>19</v>
      </c>
      <c r="F250" s="228" t="s">
        <v>550</v>
      </c>
      <c r="G250" s="226"/>
      <c r="H250" s="227" t="s">
        <v>19</v>
      </c>
      <c r="I250" s="229"/>
      <c r="J250" s="226"/>
      <c r="K250" s="226"/>
      <c r="L250" s="230"/>
      <c r="M250" s="231"/>
      <c r="N250" s="232"/>
      <c r="O250" s="232"/>
      <c r="P250" s="232"/>
      <c r="Q250" s="232"/>
      <c r="R250" s="232"/>
      <c r="S250" s="232"/>
      <c r="T250" s="233"/>
      <c r="AT250" s="234" t="s">
        <v>188</v>
      </c>
      <c r="AU250" s="234" t="s">
        <v>88</v>
      </c>
      <c r="AV250" s="15" t="s">
        <v>80</v>
      </c>
      <c r="AW250" s="15" t="s">
        <v>33</v>
      </c>
      <c r="AX250" s="15" t="s">
        <v>72</v>
      </c>
      <c r="AY250" s="234" t="s">
        <v>169</v>
      </c>
    </row>
    <row r="251" spans="1:65" s="13" customFormat="1" ht="11.25">
      <c r="B251" s="198"/>
      <c r="C251" s="199"/>
      <c r="D251" s="193" t="s">
        <v>188</v>
      </c>
      <c r="E251" s="200" t="s">
        <v>19</v>
      </c>
      <c r="F251" s="201" t="s">
        <v>565</v>
      </c>
      <c r="G251" s="199"/>
      <c r="H251" s="202">
        <v>228.34700000000001</v>
      </c>
      <c r="I251" s="203"/>
      <c r="J251" s="199"/>
      <c r="K251" s="199"/>
      <c r="L251" s="204"/>
      <c r="M251" s="205"/>
      <c r="N251" s="206"/>
      <c r="O251" s="206"/>
      <c r="P251" s="206"/>
      <c r="Q251" s="206"/>
      <c r="R251" s="206"/>
      <c r="S251" s="206"/>
      <c r="T251" s="207"/>
      <c r="AT251" s="208" t="s">
        <v>188</v>
      </c>
      <c r="AU251" s="208" t="s">
        <v>88</v>
      </c>
      <c r="AV251" s="13" t="s">
        <v>88</v>
      </c>
      <c r="AW251" s="13" t="s">
        <v>33</v>
      </c>
      <c r="AX251" s="13" t="s">
        <v>72</v>
      </c>
      <c r="AY251" s="208" t="s">
        <v>169</v>
      </c>
    </row>
    <row r="252" spans="1:65" s="13" customFormat="1" ht="11.25">
      <c r="B252" s="198"/>
      <c r="C252" s="199"/>
      <c r="D252" s="193" t="s">
        <v>188</v>
      </c>
      <c r="E252" s="200" t="s">
        <v>19</v>
      </c>
      <c r="F252" s="201" t="s">
        <v>566</v>
      </c>
      <c r="G252" s="199"/>
      <c r="H252" s="202">
        <v>-18.899999999999999</v>
      </c>
      <c r="I252" s="203"/>
      <c r="J252" s="199"/>
      <c r="K252" s="199"/>
      <c r="L252" s="204"/>
      <c r="M252" s="205"/>
      <c r="N252" s="206"/>
      <c r="O252" s="206"/>
      <c r="P252" s="206"/>
      <c r="Q252" s="206"/>
      <c r="R252" s="206"/>
      <c r="S252" s="206"/>
      <c r="T252" s="207"/>
      <c r="AT252" s="208" t="s">
        <v>188</v>
      </c>
      <c r="AU252" s="208" t="s">
        <v>88</v>
      </c>
      <c r="AV252" s="13" t="s">
        <v>88</v>
      </c>
      <c r="AW252" s="13" t="s">
        <v>33</v>
      </c>
      <c r="AX252" s="13" t="s">
        <v>72</v>
      </c>
      <c r="AY252" s="208" t="s">
        <v>169</v>
      </c>
    </row>
    <row r="253" spans="1:65" s="16" customFormat="1" ht="11.25">
      <c r="B253" s="245"/>
      <c r="C253" s="246"/>
      <c r="D253" s="193" t="s">
        <v>188</v>
      </c>
      <c r="E253" s="247" t="s">
        <v>19</v>
      </c>
      <c r="F253" s="248" t="s">
        <v>533</v>
      </c>
      <c r="G253" s="246"/>
      <c r="H253" s="249">
        <v>209.447</v>
      </c>
      <c r="I253" s="250"/>
      <c r="J253" s="246"/>
      <c r="K253" s="246"/>
      <c r="L253" s="251"/>
      <c r="M253" s="252"/>
      <c r="N253" s="253"/>
      <c r="O253" s="253"/>
      <c r="P253" s="253"/>
      <c r="Q253" s="253"/>
      <c r="R253" s="253"/>
      <c r="S253" s="253"/>
      <c r="T253" s="254"/>
      <c r="AT253" s="255" t="s">
        <v>188</v>
      </c>
      <c r="AU253" s="255" t="s">
        <v>88</v>
      </c>
      <c r="AV253" s="16" t="s">
        <v>107</v>
      </c>
      <c r="AW253" s="16" t="s">
        <v>33</v>
      </c>
      <c r="AX253" s="16" t="s">
        <v>72</v>
      </c>
      <c r="AY253" s="255" t="s">
        <v>169</v>
      </c>
    </row>
    <row r="254" spans="1:65" s="15" customFormat="1" ht="11.25">
      <c r="B254" s="225"/>
      <c r="C254" s="226"/>
      <c r="D254" s="193" t="s">
        <v>188</v>
      </c>
      <c r="E254" s="227" t="s">
        <v>19</v>
      </c>
      <c r="F254" s="228" t="s">
        <v>553</v>
      </c>
      <c r="G254" s="226"/>
      <c r="H254" s="227" t="s">
        <v>19</v>
      </c>
      <c r="I254" s="229"/>
      <c r="J254" s="226"/>
      <c r="K254" s="226"/>
      <c r="L254" s="230"/>
      <c r="M254" s="231"/>
      <c r="N254" s="232"/>
      <c r="O254" s="232"/>
      <c r="P254" s="232"/>
      <c r="Q254" s="232"/>
      <c r="R254" s="232"/>
      <c r="S254" s="232"/>
      <c r="T254" s="233"/>
      <c r="AT254" s="234" t="s">
        <v>188</v>
      </c>
      <c r="AU254" s="234" t="s">
        <v>88</v>
      </c>
      <c r="AV254" s="15" t="s">
        <v>80</v>
      </c>
      <c r="AW254" s="15" t="s">
        <v>33</v>
      </c>
      <c r="AX254" s="15" t="s">
        <v>72</v>
      </c>
      <c r="AY254" s="234" t="s">
        <v>169</v>
      </c>
    </row>
    <row r="255" spans="1:65" s="13" customFormat="1" ht="11.25">
      <c r="B255" s="198"/>
      <c r="C255" s="199"/>
      <c r="D255" s="193" t="s">
        <v>188</v>
      </c>
      <c r="E255" s="200" t="s">
        <v>19</v>
      </c>
      <c r="F255" s="201" t="s">
        <v>567</v>
      </c>
      <c r="G255" s="199"/>
      <c r="H255" s="202">
        <v>230.31299999999999</v>
      </c>
      <c r="I255" s="203"/>
      <c r="J255" s="199"/>
      <c r="K255" s="199"/>
      <c r="L255" s="204"/>
      <c r="M255" s="205"/>
      <c r="N255" s="206"/>
      <c r="O255" s="206"/>
      <c r="P255" s="206"/>
      <c r="Q255" s="206"/>
      <c r="R255" s="206"/>
      <c r="S255" s="206"/>
      <c r="T255" s="207"/>
      <c r="AT255" s="208" t="s">
        <v>188</v>
      </c>
      <c r="AU255" s="208" t="s">
        <v>88</v>
      </c>
      <c r="AV255" s="13" t="s">
        <v>88</v>
      </c>
      <c r="AW255" s="13" t="s">
        <v>33</v>
      </c>
      <c r="AX255" s="13" t="s">
        <v>72</v>
      </c>
      <c r="AY255" s="208" t="s">
        <v>169</v>
      </c>
    </row>
    <row r="256" spans="1:65" s="13" customFormat="1" ht="11.25">
      <c r="B256" s="198"/>
      <c r="C256" s="199"/>
      <c r="D256" s="193" t="s">
        <v>188</v>
      </c>
      <c r="E256" s="200" t="s">
        <v>19</v>
      </c>
      <c r="F256" s="201" t="s">
        <v>568</v>
      </c>
      <c r="G256" s="199"/>
      <c r="H256" s="202">
        <v>-20.47</v>
      </c>
      <c r="I256" s="203"/>
      <c r="J256" s="199"/>
      <c r="K256" s="199"/>
      <c r="L256" s="204"/>
      <c r="M256" s="205"/>
      <c r="N256" s="206"/>
      <c r="O256" s="206"/>
      <c r="P256" s="206"/>
      <c r="Q256" s="206"/>
      <c r="R256" s="206"/>
      <c r="S256" s="206"/>
      <c r="T256" s="207"/>
      <c r="AT256" s="208" t="s">
        <v>188</v>
      </c>
      <c r="AU256" s="208" t="s">
        <v>88</v>
      </c>
      <c r="AV256" s="13" t="s">
        <v>88</v>
      </c>
      <c r="AW256" s="13" t="s">
        <v>33</v>
      </c>
      <c r="AX256" s="13" t="s">
        <v>72</v>
      </c>
      <c r="AY256" s="208" t="s">
        <v>169</v>
      </c>
    </row>
    <row r="257" spans="1:65" s="16" customFormat="1" ht="11.25">
      <c r="B257" s="245"/>
      <c r="C257" s="246"/>
      <c r="D257" s="193" t="s">
        <v>188</v>
      </c>
      <c r="E257" s="247" t="s">
        <v>19</v>
      </c>
      <c r="F257" s="248" t="s">
        <v>533</v>
      </c>
      <c r="G257" s="246"/>
      <c r="H257" s="249">
        <v>209.84299999999999</v>
      </c>
      <c r="I257" s="250"/>
      <c r="J257" s="246"/>
      <c r="K257" s="246"/>
      <c r="L257" s="251"/>
      <c r="M257" s="252"/>
      <c r="N257" s="253"/>
      <c r="O257" s="253"/>
      <c r="P257" s="253"/>
      <c r="Q257" s="253"/>
      <c r="R257" s="253"/>
      <c r="S257" s="253"/>
      <c r="T257" s="254"/>
      <c r="AT257" s="255" t="s">
        <v>188</v>
      </c>
      <c r="AU257" s="255" t="s">
        <v>88</v>
      </c>
      <c r="AV257" s="16" t="s">
        <v>107</v>
      </c>
      <c r="AW257" s="16" t="s">
        <v>33</v>
      </c>
      <c r="AX257" s="16" t="s">
        <v>72</v>
      </c>
      <c r="AY257" s="255" t="s">
        <v>169</v>
      </c>
    </row>
    <row r="258" spans="1:65" s="15" customFormat="1" ht="11.25">
      <c r="B258" s="225"/>
      <c r="C258" s="226"/>
      <c r="D258" s="193" t="s">
        <v>188</v>
      </c>
      <c r="E258" s="227" t="s">
        <v>19</v>
      </c>
      <c r="F258" s="228" t="s">
        <v>569</v>
      </c>
      <c r="G258" s="226"/>
      <c r="H258" s="227" t="s">
        <v>19</v>
      </c>
      <c r="I258" s="229"/>
      <c r="J258" s="226"/>
      <c r="K258" s="226"/>
      <c r="L258" s="230"/>
      <c r="M258" s="231"/>
      <c r="N258" s="232"/>
      <c r="O258" s="232"/>
      <c r="P258" s="232"/>
      <c r="Q258" s="232"/>
      <c r="R258" s="232"/>
      <c r="S258" s="232"/>
      <c r="T258" s="233"/>
      <c r="AT258" s="234" t="s">
        <v>188</v>
      </c>
      <c r="AU258" s="234" t="s">
        <v>88</v>
      </c>
      <c r="AV258" s="15" t="s">
        <v>80</v>
      </c>
      <c r="AW258" s="15" t="s">
        <v>33</v>
      </c>
      <c r="AX258" s="15" t="s">
        <v>72</v>
      </c>
      <c r="AY258" s="234" t="s">
        <v>169</v>
      </c>
    </row>
    <row r="259" spans="1:65" s="13" customFormat="1" ht="11.25">
      <c r="B259" s="198"/>
      <c r="C259" s="199"/>
      <c r="D259" s="193" t="s">
        <v>188</v>
      </c>
      <c r="E259" s="200" t="s">
        <v>19</v>
      </c>
      <c r="F259" s="201" t="s">
        <v>570</v>
      </c>
      <c r="G259" s="199"/>
      <c r="H259" s="202">
        <v>56.320999999999998</v>
      </c>
      <c r="I259" s="203"/>
      <c r="J259" s="199"/>
      <c r="K259" s="199"/>
      <c r="L259" s="204"/>
      <c r="M259" s="205"/>
      <c r="N259" s="206"/>
      <c r="O259" s="206"/>
      <c r="P259" s="206"/>
      <c r="Q259" s="206"/>
      <c r="R259" s="206"/>
      <c r="S259" s="206"/>
      <c r="T259" s="207"/>
      <c r="AT259" s="208" t="s">
        <v>188</v>
      </c>
      <c r="AU259" s="208" t="s">
        <v>88</v>
      </c>
      <c r="AV259" s="13" t="s">
        <v>88</v>
      </c>
      <c r="AW259" s="13" t="s">
        <v>33</v>
      </c>
      <c r="AX259" s="13" t="s">
        <v>72</v>
      </c>
      <c r="AY259" s="208" t="s">
        <v>169</v>
      </c>
    </row>
    <row r="260" spans="1:65" s="16" customFormat="1" ht="11.25">
      <c r="B260" s="245"/>
      <c r="C260" s="246"/>
      <c r="D260" s="193" t="s">
        <v>188</v>
      </c>
      <c r="E260" s="247" t="s">
        <v>19</v>
      </c>
      <c r="F260" s="248" t="s">
        <v>533</v>
      </c>
      <c r="G260" s="246"/>
      <c r="H260" s="249">
        <v>56.320999999999998</v>
      </c>
      <c r="I260" s="250"/>
      <c r="J260" s="246"/>
      <c r="K260" s="246"/>
      <c r="L260" s="251"/>
      <c r="M260" s="252"/>
      <c r="N260" s="253"/>
      <c r="O260" s="253"/>
      <c r="P260" s="253"/>
      <c r="Q260" s="253"/>
      <c r="R260" s="253"/>
      <c r="S260" s="253"/>
      <c r="T260" s="254"/>
      <c r="AT260" s="255" t="s">
        <v>188</v>
      </c>
      <c r="AU260" s="255" t="s">
        <v>88</v>
      </c>
      <c r="AV260" s="16" t="s">
        <v>107</v>
      </c>
      <c r="AW260" s="16" t="s">
        <v>33</v>
      </c>
      <c r="AX260" s="16" t="s">
        <v>72</v>
      </c>
      <c r="AY260" s="255" t="s">
        <v>169</v>
      </c>
    </row>
    <row r="261" spans="1:65" s="14" customFormat="1" ht="11.25">
      <c r="B261" s="209"/>
      <c r="C261" s="210"/>
      <c r="D261" s="193" t="s">
        <v>188</v>
      </c>
      <c r="E261" s="211" t="s">
        <v>19</v>
      </c>
      <c r="F261" s="212" t="s">
        <v>191</v>
      </c>
      <c r="G261" s="210"/>
      <c r="H261" s="213">
        <v>475.61099999999999</v>
      </c>
      <c r="I261" s="214"/>
      <c r="J261" s="210"/>
      <c r="K261" s="210"/>
      <c r="L261" s="215"/>
      <c r="M261" s="216"/>
      <c r="N261" s="217"/>
      <c r="O261" s="217"/>
      <c r="P261" s="217"/>
      <c r="Q261" s="217"/>
      <c r="R261" s="217"/>
      <c r="S261" s="217"/>
      <c r="T261" s="218"/>
      <c r="AT261" s="219" t="s">
        <v>188</v>
      </c>
      <c r="AU261" s="219" t="s">
        <v>88</v>
      </c>
      <c r="AV261" s="14" t="s">
        <v>176</v>
      </c>
      <c r="AW261" s="14" t="s">
        <v>33</v>
      </c>
      <c r="AX261" s="14" t="s">
        <v>80</v>
      </c>
      <c r="AY261" s="219" t="s">
        <v>169</v>
      </c>
    </row>
    <row r="262" spans="1:65" s="2" customFormat="1" ht="62.65" customHeight="1">
      <c r="A262" s="36"/>
      <c r="B262" s="37"/>
      <c r="C262" s="180" t="s">
        <v>301</v>
      </c>
      <c r="D262" s="180" t="s">
        <v>171</v>
      </c>
      <c r="E262" s="181" t="s">
        <v>571</v>
      </c>
      <c r="F262" s="182" t="s">
        <v>572</v>
      </c>
      <c r="G262" s="183" t="s">
        <v>185</v>
      </c>
      <c r="H262" s="184">
        <v>59.215000000000003</v>
      </c>
      <c r="I262" s="185"/>
      <c r="J262" s="186">
        <f>ROUND(I262*H262,2)</f>
        <v>0</v>
      </c>
      <c r="K262" s="182" t="s">
        <v>175</v>
      </c>
      <c r="L262" s="41"/>
      <c r="M262" s="187" t="s">
        <v>19</v>
      </c>
      <c r="N262" s="188" t="s">
        <v>44</v>
      </c>
      <c r="O262" s="66"/>
      <c r="P262" s="189">
        <f>O262*H262</f>
        <v>0</v>
      </c>
      <c r="Q262" s="189">
        <v>0.20222999999999999</v>
      </c>
      <c r="R262" s="189">
        <f>Q262*H262</f>
        <v>11.97504945</v>
      </c>
      <c r="S262" s="189">
        <v>0</v>
      </c>
      <c r="T262" s="190">
        <f>S262*H262</f>
        <v>0</v>
      </c>
      <c r="U262" s="36"/>
      <c r="V262" s="36"/>
      <c r="W262" s="36"/>
      <c r="X262" s="36"/>
      <c r="Y262" s="36"/>
      <c r="Z262" s="36"/>
      <c r="AA262" s="36"/>
      <c r="AB262" s="36"/>
      <c r="AC262" s="36"/>
      <c r="AD262" s="36"/>
      <c r="AE262" s="36"/>
      <c r="AR262" s="191" t="s">
        <v>176</v>
      </c>
      <c r="AT262" s="191" t="s">
        <v>171</v>
      </c>
      <c r="AU262" s="191" t="s">
        <v>88</v>
      </c>
      <c r="AY262" s="19" t="s">
        <v>169</v>
      </c>
      <c r="BE262" s="192">
        <f>IF(N262="základní",J262,0)</f>
        <v>0</v>
      </c>
      <c r="BF262" s="192">
        <f>IF(N262="snížená",J262,0)</f>
        <v>0</v>
      </c>
      <c r="BG262" s="192">
        <f>IF(N262="zákl. přenesená",J262,0)</f>
        <v>0</v>
      </c>
      <c r="BH262" s="192">
        <f>IF(N262="sníž. přenesená",J262,0)</f>
        <v>0</v>
      </c>
      <c r="BI262" s="192">
        <f>IF(N262="nulová",J262,0)</f>
        <v>0</v>
      </c>
      <c r="BJ262" s="19" t="s">
        <v>88</v>
      </c>
      <c r="BK262" s="192">
        <f>ROUND(I262*H262,2)</f>
        <v>0</v>
      </c>
      <c r="BL262" s="19" t="s">
        <v>176</v>
      </c>
      <c r="BM262" s="191" t="s">
        <v>573</v>
      </c>
    </row>
    <row r="263" spans="1:65" s="2" customFormat="1" ht="156">
      <c r="A263" s="36"/>
      <c r="B263" s="37"/>
      <c r="C263" s="38"/>
      <c r="D263" s="193" t="s">
        <v>178</v>
      </c>
      <c r="E263" s="38"/>
      <c r="F263" s="194" t="s">
        <v>574</v>
      </c>
      <c r="G263" s="38"/>
      <c r="H263" s="38"/>
      <c r="I263" s="195"/>
      <c r="J263" s="38"/>
      <c r="K263" s="38"/>
      <c r="L263" s="41"/>
      <c r="M263" s="196"/>
      <c r="N263" s="197"/>
      <c r="O263" s="66"/>
      <c r="P263" s="66"/>
      <c r="Q263" s="66"/>
      <c r="R263" s="66"/>
      <c r="S263" s="66"/>
      <c r="T263" s="67"/>
      <c r="U263" s="36"/>
      <c r="V263" s="36"/>
      <c r="W263" s="36"/>
      <c r="X263" s="36"/>
      <c r="Y263" s="36"/>
      <c r="Z263" s="36"/>
      <c r="AA263" s="36"/>
      <c r="AB263" s="36"/>
      <c r="AC263" s="36"/>
      <c r="AD263" s="36"/>
      <c r="AE263" s="36"/>
      <c r="AT263" s="19" t="s">
        <v>178</v>
      </c>
      <c r="AU263" s="19" t="s">
        <v>88</v>
      </c>
    </row>
    <row r="264" spans="1:65" s="15" customFormat="1" ht="11.25">
      <c r="B264" s="225"/>
      <c r="C264" s="226"/>
      <c r="D264" s="193" t="s">
        <v>188</v>
      </c>
      <c r="E264" s="227" t="s">
        <v>19</v>
      </c>
      <c r="F264" s="228" t="s">
        <v>575</v>
      </c>
      <c r="G264" s="226"/>
      <c r="H264" s="227" t="s">
        <v>19</v>
      </c>
      <c r="I264" s="229"/>
      <c r="J264" s="226"/>
      <c r="K264" s="226"/>
      <c r="L264" s="230"/>
      <c r="M264" s="231"/>
      <c r="N264" s="232"/>
      <c r="O264" s="232"/>
      <c r="P264" s="232"/>
      <c r="Q264" s="232"/>
      <c r="R264" s="232"/>
      <c r="S264" s="232"/>
      <c r="T264" s="233"/>
      <c r="AT264" s="234" t="s">
        <v>188</v>
      </c>
      <c r="AU264" s="234" t="s">
        <v>88</v>
      </c>
      <c r="AV264" s="15" t="s">
        <v>80</v>
      </c>
      <c r="AW264" s="15" t="s">
        <v>33</v>
      </c>
      <c r="AX264" s="15" t="s">
        <v>72</v>
      </c>
      <c r="AY264" s="234" t="s">
        <v>169</v>
      </c>
    </row>
    <row r="265" spans="1:65" s="13" customFormat="1" ht="11.25">
      <c r="B265" s="198"/>
      <c r="C265" s="199"/>
      <c r="D265" s="193" t="s">
        <v>188</v>
      </c>
      <c r="E265" s="200" t="s">
        <v>19</v>
      </c>
      <c r="F265" s="201" t="s">
        <v>576</v>
      </c>
      <c r="G265" s="199"/>
      <c r="H265" s="202">
        <v>59.215000000000003</v>
      </c>
      <c r="I265" s="203"/>
      <c r="J265" s="199"/>
      <c r="K265" s="199"/>
      <c r="L265" s="204"/>
      <c r="M265" s="205"/>
      <c r="N265" s="206"/>
      <c r="O265" s="206"/>
      <c r="P265" s="206"/>
      <c r="Q265" s="206"/>
      <c r="R265" s="206"/>
      <c r="S265" s="206"/>
      <c r="T265" s="207"/>
      <c r="AT265" s="208" t="s">
        <v>188</v>
      </c>
      <c r="AU265" s="208" t="s">
        <v>88</v>
      </c>
      <c r="AV265" s="13" t="s">
        <v>88</v>
      </c>
      <c r="AW265" s="13" t="s">
        <v>33</v>
      </c>
      <c r="AX265" s="13" t="s">
        <v>80</v>
      </c>
      <c r="AY265" s="208" t="s">
        <v>169</v>
      </c>
    </row>
    <row r="266" spans="1:65" s="2" customFormat="1" ht="62.65" customHeight="1">
      <c r="A266" s="36"/>
      <c r="B266" s="37"/>
      <c r="C266" s="180" t="s">
        <v>308</v>
      </c>
      <c r="D266" s="180" t="s">
        <v>171</v>
      </c>
      <c r="E266" s="181" t="s">
        <v>577</v>
      </c>
      <c r="F266" s="182" t="s">
        <v>578</v>
      </c>
      <c r="G266" s="183" t="s">
        <v>185</v>
      </c>
      <c r="H266" s="184">
        <v>424.75099999999998</v>
      </c>
      <c r="I266" s="185"/>
      <c r="J266" s="186">
        <f>ROUND(I266*H266,2)</f>
        <v>0</v>
      </c>
      <c r="K266" s="182" t="s">
        <v>175</v>
      </c>
      <c r="L266" s="41"/>
      <c r="M266" s="187" t="s">
        <v>19</v>
      </c>
      <c r="N266" s="188" t="s">
        <v>44</v>
      </c>
      <c r="O266" s="66"/>
      <c r="P266" s="189">
        <f>O266*H266</f>
        <v>0</v>
      </c>
      <c r="Q266" s="189">
        <v>0.26068000000000002</v>
      </c>
      <c r="R266" s="189">
        <f>Q266*H266</f>
        <v>110.72409068</v>
      </c>
      <c r="S266" s="189">
        <v>0</v>
      </c>
      <c r="T266" s="190">
        <f>S266*H266</f>
        <v>0</v>
      </c>
      <c r="U266" s="36"/>
      <c r="V266" s="36"/>
      <c r="W266" s="36"/>
      <c r="X266" s="36"/>
      <c r="Y266" s="36"/>
      <c r="Z266" s="36"/>
      <c r="AA266" s="36"/>
      <c r="AB266" s="36"/>
      <c r="AC266" s="36"/>
      <c r="AD266" s="36"/>
      <c r="AE266" s="36"/>
      <c r="AR266" s="191" t="s">
        <v>176</v>
      </c>
      <c r="AT266" s="191" t="s">
        <v>171</v>
      </c>
      <c r="AU266" s="191" t="s">
        <v>88</v>
      </c>
      <c r="AY266" s="19" t="s">
        <v>169</v>
      </c>
      <c r="BE266" s="192">
        <f>IF(N266="základní",J266,0)</f>
        <v>0</v>
      </c>
      <c r="BF266" s="192">
        <f>IF(N266="snížená",J266,0)</f>
        <v>0</v>
      </c>
      <c r="BG266" s="192">
        <f>IF(N266="zákl. přenesená",J266,0)</f>
        <v>0</v>
      </c>
      <c r="BH266" s="192">
        <f>IF(N266="sníž. přenesená",J266,0)</f>
        <v>0</v>
      </c>
      <c r="BI266" s="192">
        <f>IF(N266="nulová",J266,0)</f>
        <v>0</v>
      </c>
      <c r="BJ266" s="19" t="s">
        <v>88</v>
      </c>
      <c r="BK266" s="192">
        <f>ROUND(I266*H266,2)</f>
        <v>0</v>
      </c>
      <c r="BL266" s="19" t="s">
        <v>176</v>
      </c>
      <c r="BM266" s="191" t="s">
        <v>579</v>
      </c>
    </row>
    <row r="267" spans="1:65" s="2" customFormat="1" ht="156">
      <c r="A267" s="36"/>
      <c r="B267" s="37"/>
      <c r="C267" s="38"/>
      <c r="D267" s="193" t="s">
        <v>178</v>
      </c>
      <c r="E267" s="38"/>
      <c r="F267" s="194" t="s">
        <v>574</v>
      </c>
      <c r="G267" s="38"/>
      <c r="H267" s="38"/>
      <c r="I267" s="195"/>
      <c r="J267" s="38"/>
      <c r="K267" s="38"/>
      <c r="L267" s="41"/>
      <c r="M267" s="196"/>
      <c r="N267" s="197"/>
      <c r="O267" s="66"/>
      <c r="P267" s="66"/>
      <c r="Q267" s="66"/>
      <c r="R267" s="66"/>
      <c r="S267" s="66"/>
      <c r="T267" s="67"/>
      <c r="U267" s="36"/>
      <c r="V267" s="36"/>
      <c r="W267" s="36"/>
      <c r="X267" s="36"/>
      <c r="Y267" s="36"/>
      <c r="Z267" s="36"/>
      <c r="AA267" s="36"/>
      <c r="AB267" s="36"/>
      <c r="AC267" s="36"/>
      <c r="AD267" s="36"/>
      <c r="AE267" s="36"/>
      <c r="AT267" s="19" t="s">
        <v>178</v>
      </c>
      <c r="AU267" s="19" t="s">
        <v>88</v>
      </c>
    </row>
    <row r="268" spans="1:65" s="15" customFormat="1" ht="11.25">
      <c r="B268" s="225"/>
      <c r="C268" s="226"/>
      <c r="D268" s="193" t="s">
        <v>188</v>
      </c>
      <c r="E268" s="227" t="s">
        <v>19</v>
      </c>
      <c r="F268" s="228" t="s">
        <v>550</v>
      </c>
      <c r="G268" s="226"/>
      <c r="H268" s="227" t="s">
        <v>19</v>
      </c>
      <c r="I268" s="229"/>
      <c r="J268" s="226"/>
      <c r="K268" s="226"/>
      <c r="L268" s="230"/>
      <c r="M268" s="231"/>
      <c r="N268" s="232"/>
      <c r="O268" s="232"/>
      <c r="P268" s="232"/>
      <c r="Q268" s="232"/>
      <c r="R268" s="232"/>
      <c r="S268" s="232"/>
      <c r="T268" s="233"/>
      <c r="AT268" s="234" t="s">
        <v>188</v>
      </c>
      <c r="AU268" s="234" t="s">
        <v>88</v>
      </c>
      <c r="AV268" s="15" t="s">
        <v>80</v>
      </c>
      <c r="AW268" s="15" t="s">
        <v>33</v>
      </c>
      <c r="AX268" s="15" t="s">
        <v>72</v>
      </c>
      <c r="AY268" s="234" t="s">
        <v>169</v>
      </c>
    </row>
    <row r="269" spans="1:65" s="13" customFormat="1" ht="11.25">
      <c r="B269" s="198"/>
      <c r="C269" s="199"/>
      <c r="D269" s="193" t="s">
        <v>188</v>
      </c>
      <c r="E269" s="200" t="s">
        <v>19</v>
      </c>
      <c r="F269" s="201" t="s">
        <v>580</v>
      </c>
      <c r="G269" s="199"/>
      <c r="H269" s="202">
        <v>223.38</v>
      </c>
      <c r="I269" s="203"/>
      <c r="J269" s="199"/>
      <c r="K269" s="199"/>
      <c r="L269" s="204"/>
      <c r="M269" s="205"/>
      <c r="N269" s="206"/>
      <c r="O269" s="206"/>
      <c r="P269" s="206"/>
      <c r="Q269" s="206"/>
      <c r="R269" s="206"/>
      <c r="S269" s="206"/>
      <c r="T269" s="207"/>
      <c r="AT269" s="208" t="s">
        <v>188</v>
      </c>
      <c r="AU269" s="208" t="s">
        <v>88</v>
      </c>
      <c r="AV269" s="13" t="s">
        <v>88</v>
      </c>
      <c r="AW269" s="13" t="s">
        <v>33</v>
      </c>
      <c r="AX269" s="13" t="s">
        <v>72</v>
      </c>
      <c r="AY269" s="208" t="s">
        <v>169</v>
      </c>
    </row>
    <row r="270" spans="1:65" s="13" customFormat="1" ht="11.25">
      <c r="B270" s="198"/>
      <c r="C270" s="199"/>
      <c r="D270" s="193" t="s">
        <v>188</v>
      </c>
      <c r="E270" s="200" t="s">
        <v>19</v>
      </c>
      <c r="F270" s="201" t="s">
        <v>581</v>
      </c>
      <c r="G270" s="199"/>
      <c r="H270" s="202">
        <v>-29.687999999999999</v>
      </c>
      <c r="I270" s="203"/>
      <c r="J270" s="199"/>
      <c r="K270" s="199"/>
      <c r="L270" s="204"/>
      <c r="M270" s="205"/>
      <c r="N270" s="206"/>
      <c r="O270" s="206"/>
      <c r="P270" s="206"/>
      <c r="Q270" s="206"/>
      <c r="R270" s="206"/>
      <c r="S270" s="206"/>
      <c r="T270" s="207"/>
      <c r="AT270" s="208" t="s">
        <v>188</v>
      </c>
      <c r="AU270" s="208" t="s">
        <v>88</v>
      </c>
      <c r="AV270" s="13" t="s">
        <v>88</v>
      </c>
      <c r="AW270" s="13" t="s">
        <v>33</v>
      </c>
      <c r="AX270" s="13" t="s">
        <v>72</v>
      </c>
      <c r="AY270" s="208" t="s">
        <v>169</v>
      </c>
    </row>
    <row r="271" spans="1:65" s="13" customFormat="1" ht="11.25">
      <c r="B271" s="198"/>
      <c r="C271" s="199"/>
      <c r="D271" s="193" t="s">
        <v>188</v>
      </c>
      <c r="E271" s="200" t="s">
        <v>19</v>
      </c>
      <c r="F271" s="201" t="s">
        <v>582</v>
      </c>
      <c r="G271" s="199"/>
      <c r="H271" s="202">
        <v>-1.2729999999999999</v>
      </c>
      <c r="I271" s="203"/>
      <c r="J271" s="199"/>
      <c r="K271" s="199"/>
      <c r="L271" s="204"/>
      <c r="M271" s="205"/>
      <c r="N271" s="206"/>
      <c r="O271" s="206"/>
      <c r="P271" s="206"/>
      <c r="Q271" s="206"/>
      <c r="R271" s="206"/>
      <c r="S271" s="206"/>
      <c r="T271" s="207"/>
      <c r="AT271" s="208" t="s">
        <v>188</v>
      </c>
      <c r="AU271" s="208" t="s">
        <v>88</v>
      </c>
      <c r="AV271" s="13" t="s">
        <v>88</v>
      </c>
      <c r="AW271" s="13" t="s">
        <v>33</v>
      </c>
      <c r="AX271" s="13" t="s">
        <v>72</v>
      </c>
      <c r="AY271" s="208" t="s">
        <v>169</v>
      </c>
    </row>
    <row r="272" spans="1:65" s="16" customFormat="1" ht="11.25">
      <c r="B272" s="245"/>
      <c r="C272" s="246"/>
      <c r="D272" s="193" t="s">
        <v>188</v>
      </c>
      <c r="E272" s="247" t="s">
        <v>19</v>
      </c>
      <c r="F272" s="248" t="s">
        <v>533</v>
      </c>
      <c r="G272" s="246"/>
      <c r="H272" s="249">
        <v>192.41900000000001</v>
      </c>
      <c r="I272" s="250"/>
      <c r="J272" s="246"/>
      <c r="K272" s="246"/>
      <c r="L272" s="251"/>
      <c r="M272" s="252"/>
      <c r="N272" s="253"/>
      <c r="O272" s="253"/>
      <c r="P272" s="253"/>
      <c r="Q272" s="253"/>
      <c r="R272" s="253"/>
      <c r="S272" s="253"/>
      <c r="T272" s="254"/>
      <c r="AT272" s="255" t="s">
        <v>188</v>
      </c>
      <c r="AU272" s="255" t="s">
        <v>88</v>
      </c>
      <c r="AV272" s="16" t="s">
        <v>107</v>
      </c>
      <c r="AW272" s="16" t="s">
        <v>33</v>
      </c>
      <c r="AX272" s="16" t="s">
        <v>72</v>
      </c>
      <c r="AY272" s="255" t="s">
        <v>169</v>
      </c>
    </row>
    <row r="273" spans="1:65" s="15" customFormat="1" ht="11.25">
      <c r="B273" s="225"/>
      <c r="C273" s="226"/>
      <c r="D273" s="193" t="s">
        <v>188</v>
      </c>
      <c r="E273" s="227" t="s">
        <v>19</v>
      </c>
      <c r="F273" s="228" t="s">
        <v>553</v>
      </c>
      <c r="G273" s="226"/>
      <c r="H273" s="227" t="s">
        <v>19</v>
      </c>
      <c r="I273" s="229"/>
      <c r="J273" s="226"/>
      <c r="K273" s="226"/>
      <c r="L273" s="230"/>
      <c r="M273" s="231"/>
      <c r="N273" s="232"/>
      <c r="O273" s="232"/>
      <c r="P273" s="232"/>
      <c r="Q273" s="232"/>
      <c r="R273" s="232"/>
      <c r="S273" s="232"/>
      <c r="T273" s="233"/>
      <c r="AT273" s="234" t="s">
        <v>188</v>
      </c>
      <c r="AU273" s="234" t="s">
        <v>88</v>
      </c>
      <c r="AV273" s="15" t="s">
        <v>80</v>
      </c>
      <c r="AW273" s="15" t="s">
        <v>33</v>
      </c>
      <c r="AX273" s="15" t="s">
        <v>72</v>
      </c>
      <c r="AY273" s="234" t="s">
        <v>169</v>
      </c>
    </row>
    <row r="274" spans="1:65" s="13" customFormat="1" ht="11.25">
      <c r="B274" s="198"/>
      <c r="C274" s="199"/>
      <c r="D274" s="193" t="s">
        <v>188</v>
      </c>
      <c r="E274" s="200" t="s">
        <v>19</v>
      </c>
      <c r="F274" s="201" t="s">
        <v>583</v>
      </c>
      <c r="G274" s="199"/>
      <c r="H274" s="202">
        <v>273.02</v>
      </c>
      <c r="I274" s="203"/>
      <c r="J274" s="199"/>
      <c r="K274" s="199"/>
      <c r="L274" s="204"/>
      <c r="M274" s="205"/>
      <c r="N274" s="206"/>
      <c r="O274" s="206"/>
      <c r="P274" s="206"/>
      <c r="Q274" s="206"/>
      <c r="R274" s="206"/>
      <c r="S274" s="206"/>
      <c r="T274" s="207"/>
      <c r="AT274" s="208" t="s">
        <v>188</v>
      </c>
      <c r="AU274" s="208" t="s">
        <v>88</v>
      </c>
      <c r="AV274" s="13" t="s">
        <v>88</v>
      </c>
      <c r="AW274" s="13" t="s">
        <v>33</v>
      </c>
      <c r="AX274" s="13" t="s">
        <v>72</v>
      </c>
      <c r="AY274" s="208" t="s">
        <v>169</v>
      </c>
    </row>
    <row r="275" spans="1:65" s="13" customFormat="1" ht="11.25">
      <c r="B275" s="198"/>
      <c r="C275" s="199"/>
      <c r="D275" s="193" t="s">
        <v>188</v>
      </c>
      <c r="E275" s="200" t="s">
        <v>19</v>
      </c>
      <c r="F275" s="201" t="s">
        <v>584</v>
      </c>
      <c r="G275" s="199"/>
      <c r="H275" s="202">
        <v>-40.688000000000002</v>
      </c>
      <c r="I275" s="203"/>
      <c r="J275" s="199"/>
      <c r="K275" s="199"/>
      <c r="L275" s="204"/>
      <c r="M275" s="205"/>
      <c r="N275" s="206"/>
      <c r="O275" s="206"/>
      <c r="P275" s="206"/>
      <c r="Q275" s="206"/>
      <c r="R275" s="206"/>
      <c r="S275" s="206"/>
      <c r="T275" s="207"/>
      <c r="AT275" s="208" t="s">
        <v>188</v>
      </c>
      <c r="AU275" s="208" t="s">
        <v>88</v>
      </c>
      <c r="AV275" s="13" t="s">
        <v>88</v>
      </c>
      <c r="AW275" s="13" t="s">
        <v>33</v>
      </c>
      <c r="AX275" s="13" t="s">
        <v>72</v>
      </c>
      <c r="AY275" s="208" t="s">
        <v>169</v>
      </c>
    </row>
    <row r="276" spans="1:65" s="16" customFormat="1" ht="11.25">
      <c r="B276" s="245"/>
      <c r="C276" s="246"/>
      <c r="D276" s="193" t="s">
        <v>188</v>
      </c>
      <c r="E276" s="247" t="s">
        <v>19</v>
      </c>
      <c r="F276" s="248" t="s">
        <v>533</v>
      </c>
      <c r="G276" s="246"/>
      <c r="H276" s="249">
        <v>232.33199999999999</v>
      </c>
      <c r="I276" s="250"/>
      <c r="J276" s="246"/>
      <c r="K276" s="246"/>
      <c r="L276" s="251"/>
      <c r="M276" s="252"/>
      <c r="N276" s="253"/>
      <c r="O276" s="253"/>
      <c r="P276" s="253"/>
      <c r="Q276" s="253"/>
      <c r="R276" s="253"/>
      <c r="S276" s="253"/>
      <c r="T276" s="254"/>
      <c r="AT276" s="255" t="s">
        <v>188</v>
      </c>
      <c r="AU276" s="255" t="s">
        <v>88</v>
      </c>
      <c r="AV276" s="16" t="s">
        <v>107</v>
      </c>
      <c r="AW276" s="16" t="s">
        <v>33</v>
      </c>
      <c r="AX276" s="16" t="s">
        <v>72</v>
      </c>
      <c r="AY276" s="255" t="s">
        <v>169</v>
      </c>
    </row>
    <row r="277" spans="1:65" s="14" customFormat="1" ht="11.25">
      <c r="B277" s="209"/>
      <c r="C277" s="210"/>
      <c r="D277" s="193" t="s">
        <v>188</v>
      </c>
      <c r="E277" s="211" t="s">
        <v>19</v>
      </c>
      <c r="F277" s="212" t="s">
        <v>191</v>
      </c>
      <c r="G277" s="210"/>
      <c r="H277" s="213">
        <v>424.75099999999998</v>
      </c>
      <c r="I277" s="214"/>
      <c r="J277" s="210"/>
      <c r="K277" s="210"/>
      <c r="L277" s="215"/>
      <c r="M277" s="216"/>
      <c r="N277" s="217"/>
      <c r="O277" s="217"/>
      <c r="P277" s="217"/>
      <c r="Q277" s="217"/>
      <c r="R277" s="217"/>
      <c r="S277" s="217"/>
      <c r="T277" s="218"/>
      <c r="AT277" s="219" t="s">
        <v>188</v>
      </c>
      <c r="AU277" s="219" t="s">
        <v>88</v>
      </c>
      <c r="AV277" s="14" t="s">
        <v>176</v>
      </c>
      <c r="AW277" s="14" t="s">
        <v>33</v>
      </c>
      <c r="AX277" s="14" t="s">
        <v>80</v>
      </c>
      <c r="AY277" s="219" t="s">
        <v>169</v>
      </c>
    </row>
    <row r="278" spans="1:65" s="2" customFormat="1" ht="14.45" customHeight="1">
      <c r="A278" s="36"/>
      <c r="B278" s="37"/>
      <c r="C278" s="180" t="s">
        <v>314</v>
      </c>
      <c r="D278" s="180" t="s">
        <v>171</v>
      </c>
      <c r="E278" s="181" t="s">
        <v>585</v>
      </c>
      <c r="F278" s="182" t="s">
        <v>586</v>
      </c>
      <c r="G278" s="183" t="s">
        <v>185</v>
      </c>
      <c r="H278" s="184">
        <v>55.59</v>
      </c>
      <c r="I278" s="185"/>
      <c r="J278" s="186">
        <f>ROUND(I278*H278,2)</f>
        <v>0</v>
      </c>
      <c r="K278" s="182" t="s">
        <v>19</v>
      </c>
      <c r="L278" s="41"/>
      <c r="M278" s="187" t="s">
        <v>19</v>
      </c>
      <c r="N278" s="188" t="s">
        <v>44</v>
      </c>
      <c r="O278" s="66"/>
      <c r="P278" s="189">
        <f>O278*H278</f>
        <v>0</v>
      </c>
      <c r="Q278" s="189">
        <v>0</v>
      </c>
      <c r="R278" s="189">
        <f>Q278*H278</f>
        <v>0</v>
      </c>
      <c r="S278" s="189">
        <v>0</v>
      </c>
      <c r="T278" s="190">
        <f>S278*H278</f>
        <v>0</v>
      </c>
      <c r="U278" s="36"/>
      <c r="V278" s="36"/>
      <c r="W278" s="36"/>
      <c r="X278" s="36"/>
      <c r="Y278" s="36"/>
      <c r="Z278" s="36"/>
      <c r="AA278" s="36"/>
      <c r="AB278" s="36"/>
      <c r="AC278" s="36"/>
      <c r="AD278" s="36"/>
      <c r="AE278" s="36"/>
      <c r="AR278" s="191" t="s">
        <v>176</v>
      </c>
      <c r="AT278" s="191" t="s">
        <v>171</v>
      </c>
      <c r="AU278" s="191" t="s">
        <v>88</v>
      </c>
      <c r="AY278" s="19" t="s">
        <v>169</v>
      </c>
      <c r="BE278" s="192">
        <f>IF(N278="základní",J278,0)</f>
        <v>0</v>
      </c>
      <c r="BF278" s="192">
        <f>IF(N278="snížená",J278,0)</f>
        <v>0</v>
      </c>
      <c r="BG278" s="192">
        <f>IF(N278="zákl. přenesená",J278,0)</f>
        <v>0</v>
      </c>
      <c r="BH278" s="192">
        <f>IF(N278="sníž. přenesená",J278,0)</f>
        <v>0</v>
      </c>
      <c r="BI278" s="192">
        <f>IF(N278="nulová",J278,0)</f>
        <v>0</v>
      </c>
      <c r="BJ278" s="19" t="s">
        <v>88</v>
      </c>
      <c r="BK278" s="192">
        <f>ROUND(I278*H278,2)</f>
        <v>0</v>
      </c>
      <c r="BL278" s="19" t="s">
        <v>176</v>
      </c>
      <c r="BM278" s="191" t="s">
        <v>587</v>
      </c>
    </row>
    <row r="279" spans="1:65" s="15" customFormat="1" ht="11.25">
      <c r="B279" s="225"/>
      <c r="C279" s="226"/>
      <c r="D279" s="193" t="s">
        <v>188</v>
      </c>
      <c r="E279" s="227" t="s">
        <v>19</v>
      </c>
      <c r="F279" s="228" t="s">
        <v>550</v>
      </c>
      <c r="G279" s="226"/>
      <c r="H279" s="227" t="s">
        <v>19</v>
      </c>
      <c r="I279" s="229"/>
      <c r="J279" s="226"/>
      <c r="K279" s="226"/>
      <c r="L279" s="230"/>
      <c r="M279" s="231"/>
      <c r="N279" s="232"/>
      <c r="O279" s="232"/>
      <c r="P279" s="232"/>
      <c r="Q279" s="232"/>
      <c r="R279" s="232"/>
      <c r="S279" s="232"/>
      <c r="T279" s="233"/>
      <c r="AT279" s="234" t="s">
        <v>188</v>
      </c>
      <c r="AU279" s="234" t="s">
        <v>88</v>
      </c>
      <c r="AV279" s="15" t="s">
        <v>80</v>
      </c>
      <c r="AW279" s="15" t="s">
        <v>33</v>
      </c>
      <c r="AX279" s="15" t="s">
        <v>72</v>
      </c>
      <c r="AY279" s="234" t="s">
        <v>169</v>
      </c>
    </row>
    <row r="280" spans="1:65" s="13" customFormat="1" ht="11.25">
      <c r="B280" s="198"/>
      <c r="C280" s="199"/>
      <c r="D280" s="193" t="s">
        <v>188</v>
      </c>
      <c r="E280" s="200" t="s">
        <v>19</v>
      </c>
      <c r="F280" s="201" t="s">
        <v>588</v>
      </c>
      <c r="G280" s="199"/>
      <c r="H280" s="202">
        <v>6.0339999999999998</v>
      </c>
      <c r="I280" s="203"/>
      <c r="J280" s="199"/>
      <c r="K280" s="199"/>
      <c r="L280" s="204"/>
      <c r="M280" s="205"/>
      <c r="N280" s="206"/>
      <c r="O280" s="206"/>
      <c r="P280" s="206"/>
      <c r="Q280" s="206"/>
      <c r="R280" s="206"/>
      <c r="S280" s="206"/>
      <c r="T280" s="207"/>
      <c r="AT280" s="208" t="s">
        <v>188</v>
      </c>
      <c r="AU280" s="208" t="s">
        <v>88</v>
      </c>
      <c r="AV280" s="13" t="s">
        <v>88</v>
      </c>
      <c r="AW280" s="13" t="s">
        <v>33</v>
      </c>
      <c r="AX280" s="13" t="s">
        <v>72</v>
      </c>
      <c r="AY280" s="208" t="s">
        <v>169</v>
      </c>
    </row>
    <row r="281" spans="1:65" s="13" customFormat="1" ht="11.25">
      <c r="B281" s="198"/>
      <c r="C281" s="199"/>
      <c r="D281" s="193" t="s">
        <v>188</v>
      </c>
      <c r="E281" s="200" t="s">
        <v>19</v>
      </c>
      <c r="F281" s="201" t="s">
        <v>589</v>
      </c>
      <c r="G281" s="199"/>
      <c r="H281" s="202">
        <v>19.856000000000002</v>
      </c>
      <c r="I281" s="203"/>
      <c r="J281" s="199"/>
      <c r="K281" s="199"/>
      <c r="L281" s="204"/>
      <c r="M281" s="205"/>
      <c r="N281" s="206"/>
      <c r="O281" s="206"/>
      <c r="P281" s="206"/>
      <c r="Q281" s="206"/>
      <c r="R281" s="206"/>
      <c r="S281" s="206"/>
      <c r="T281" s="207"/>
      <c r="AT281" s="208" t="s">
        <v>188</v>
      </c>
      <c r="AU281" s="208" t="s">
        <v>88</v>
      </c>
      <c r="AV281" s="13" t="s">
        <v>88</v>
      </c>
      <c r="AW281" s="13" t="s">
        <v>33</v>
      </c>
      <c r="AX281" s="13" t="s">
        <v>72</v>
      </c>
      <c r="AY281" s="208" t="s">
        <v>169</v>
      </c>
    </row>
    <row r="282" spans="1:65" s="13" customFormat="1" ht="11.25">
      <c r="B282" s="198"/>
      <c r="C282" s="199"/>
      <c r="D282" s="193" t="s">
        <v>188</v>
      </c>
      <c r="E282" s="200" t="s">
        <v>19</v>
      </c>
      <c r="F282" s="201" t="s">
        <v>590</v>
      </c>
      <c r="G282" s="199"/>
      <c r="H282" s="202">
        <v>29.7</v>
      </c>
      <c r="I282" s="203"/>
      <c r="J282" s="199"/>
      <c r="K282" s="199"/>
      <c r="L282" s="204"/>
      <c r="M282" s="205"/>
      <c r="N282" s="206"/>
      <c r="O282" s="206"/>
      <c r="P282" s="206"/>
      <c r="Q282" s="206"/>
      <c r="R282" s="206"/>
      <c r="S282" s="206"/>
      <c r="T282" s="207"/>
      <c r="AT282" s="208" t="s">
        <v>188</v>
      </c>
      <c r="AU282" s="208" t="s">
        <v>88</v>
      </c>
      <c r="AV282" s="13" t="s">
        <v>88</v>
      </c>
      <c r="AW282" s="13" t="s">
        <v>33</v>
      </c>
      <c r="AX282" s="13" t="s">
        <v>72</v>
      </c>
      <c r="AY282" s="208" t="s">
        <v>169</v>
      </c>
    </row>
    <row r="283" spans="1:65" s="14" customFormat="1" ht="11.25">
      <c r="B283" s="209"/>
      <c r="C283" s="210"/>
      <c r="D283" s="193" t="s">
        <v>188</v>
      </c>
      <c r="E283" s="211" t="s">
        <v>19</v>
      </c>
      <c r="F283" s="212" t="s">
        <v>191</v>
      </c>
      <c r="G283" s="210"/>
      <c r="H283" s="213">
        <v>55.59</v>
      </c>
      <c r="I283" s="214"/>
      <c r="J283" s="210"/>
      <c r="K283" s="210"/>
      <c r="L283" s="215"/>
      <c r="M283" s="216"/>
      <c r="N283" s="217"/>
      <c r="O283" s="217"/>
      <c r="P283" s="217"/>
      <c r="Q283" s="217"/>
      <c r="R283" s="217"/>
      <c r="S283" s="217"/>
      <c r="T283" s="218"/>
      <c r="AT283" s="219" t="s">
        <v>188</v>
      </c>
      <c r="AU283" s="219" t="s">
        <v>88</v>
      </c>
      <c r="AV283" s="14" t="s">
        <v>176</v>
      </c>
      <c r="AW283" s="14" t="s">
        <v>33</v>
      </c>
      <c r="AX283" s="14" t="s">
        <v>80</v>
      </c>
      <c r="AY283" s="219" t="s">
        <v>169</v>
      </c>
    </row>
    <row r="284" spans="1:65" s="2" customFormat="1" ht="37.9" customHeight="1">
      <c r="A284" s="36"/>
      <c r="B284" s="37"/>
      <c r="C284" s="180" t="s">
        <v>319</v>
      </c>
      <c r="D284" s="180" t="s">
        <v>171</v>
      </c>
      <c r="E284" s="181" t="s">
        <v>591</v>
      </c>
      <c r="F284" s="182" t="s">
        <v>592</v>
      </c>
      <c r="G284" s="183" t="s">
        <v>174</v>
      </c>
      <c r="H284" s="184">
        <v>13</v>
      </c>
      <c r="I284" s="185"/>
      <c r="J284" s="186">
        <f>ROUND(I284*H284,2)</f>
        <v>0</v>
      </c>
      <c r="K284" s="182" t="s">
        <v>175</v>
      </c>
      <c r="L284" s="41"/>
      <c r="M284" s="187" t="s">
        <v>19</v>
      </c>
      <c r="N284" s="188" t="s">
        <v>44</v>
      </c>
      <c r="O284" s="66"/>
      <c r="P284" s="189">
        <f>O284*H284</f>
        <v>0</v>
      </c>
      <c r="Q284" s="189">
        <v>2.7210000000000002E-2</v>
      </c>
      <c r="R284" s="189">
        <f>Q284*H284</f>
        <v>0.35373000000000004</v>
      </c>
      <c r="S284" s="189">
        <v>0</v>
      </c>
      <c r="T284" s="190">
        <f>S284*H284</f>
        <v>0</v>
      </c>
      <c r="U284" s="36"/>
      <c r="V284" s="36"/>
      <c r="W284" s="36"/>
      <c r="X284" s="36"/>
      <c r="Y284" s="36"/>
      <c r="Z284" s="36"/>
      <c r="AA284" s="36"/>
      <c r="AB284" s="36"/>
      <c r="AC284" s="36"/>
      <c r="AD284" s="36"/>
      <c r="AE284" s="36"/>
      <c r="AR284" s="191" t="s">
        <v>176</v>
      </c>
      <c r="AT284" s="191" t="s">
        <v>171</v>
      </c>
      <c r="AU284" s="191" t="s">
        <v>88</v>
      </c>
      <c r="AY284" s="19" t="s">
        <v>169</v>
      </c>
      <c r="BE284" s="192">
        <f>IF(N284="základní",J284,0)</f>
        <v>0</v>
      </c>
      <c r="BF284" s="192">
        <f>IF(N284="snížená",J284,0)</f>
        <v>0</v>
      </c>
      <c r="BG284" s="192">
        <f>IF(N284="zákl. přenesená",J284,0)</f>
        <v>0</v>
      </c>
      <c r="BH284" s="192">
        <f>IF(N284="sníž. přenesená",J284,0)</f>
        <v>0</v>
      </c>
      <c r="BI284" s="192">
        <f>IF(N284="nulová",J284,0)</f>
        <v>0</v>
      </c>
      <c r="BJ284" s="19" t="s">
        <v>88</v>
      </c>
      <c r="BK284" s="192">
        <f>ROUND(I284*H284,2)</f>
        <v>0</v>
      </c>
      <c r="BL284" s="19" t="s">
        <v>176</v>
      </c>
      <c r="BM284" s="191" t="s">
        <v>593</v>
      </c>
    </row>
    <row r="285" spans="1:65" s="2" customFormat="1" ht="409.5">
      <c r="A285" s="36"/>
      <c r="B285" s="37"/>
      <c r="C285" s="38"/>
      <c r="D285" s="193" t="s">
        <v>178</v>
      </c>
      <c r="E285" s="38"/>
      <c r="F285" s="256" t="s">
        <v>594</v>
      </c>
      <c r="G285" s="38"/>
      <c r="H285" s="38"/>
      <c r="I285" s="195"/>
      <c r="J285" s="38"/>
      <c r="K285" s="38"/>
      <c r="L285" s="41"/>
      <c r="M285" s="196"/>
      <c r="N285" s="197"/>
      <c r="O285" s="66"/>
      <c r="P285" s="66"/>
      <c r="Q285" s="66"/>
      <c r="R285" s="66"/>
      <c r="S285" s="66"/>
      <c r="T285" s="67"/>
      <c r="U285" s="36"/>
      <c r="V285" s="36"/>
      <c r="W285" s="36"/>
      <c r="X285" s="36"/>
      <c r="Y285" s="36"/>
      <c r="Z285" s="36"/>
      <c r="AA285" s="36"/>
      <c r="AB285" s="36"/>
      <c r="AC285" s="36"/>
      <c r="AD285" s="36"/>
      <c r="AE285" s="36"/>
      <c r="AT285" s="19" t="s">
        <v>178</v>
      </c>
      <c r="AU285" s="19" t="s">
        <v>88</v>
      </c>
    </row>
    <row r="286" spans="1:65" s="2" customFormat="1" ht="37.9" customHeight="1">
      <c r="A286" s="36"/>
      <c r="B286" s="37"/>
      <c r="C286" s="180" t="s">
        <v>323</v>
      </c>
      <c r="D286" s="180" t="s">
        <v>171</v>
      </c>
      <c r="E286" s="181" t="s">
        <v>595</v>
      </c>
      <c r="F286" s="182" t="s">
        <v>596</v>
      </c>
      <c r="G286" s="183" t="s">
        <v>174</v>
      </c>
      <c r="H286" s="184">
        <v>68</v>
      </c>
      <c r="I286" s="185"/>
      <c r="J286" s="186">
        <f>ROUND(I286*H286,2)</f>
        <v>0</v>
      </c>
      <c r="K286" s="182" t="s">
        <v>175</v>
      </c>
      <c r="L286" s="41"/>
      <c r="M286" s="187" t="s">
        <v>19</v>
      </c>
      <c r="N286" s="188" t="s">
        <v>44</v>
      </c>
      <c r="O286" s="66"/>
      <c r="P286" s="189">
        <f>O286*H286</f>
        <v>0</v>
      </c>
      <c r="Q286" s="189">
        <v>3.6549999999999999E-2</v>
      </c>
      <c r="R286" s="189">
        <f>Q286*H286</f>
        <v>2.4853999999999998</v>
      </c>
      <c r="S286" s="189">
        <v>0</v>
      </c>
      <c r="T286" s="190">
        <f>S286*H286</f>
        <v>0</v>
      </c>
      <c r="U286" s="36"/>
      <c r="V286" s="36"/>
      <c r="W286" s="36"/>
      <c r="X286" s="36"/>
      <c r="Y286" s="36"/>
      <c r="Z286" s="36"/>
      <c r="AA286" s="36"/>
      <c r="AB286" s="36"/>
      <c r="AC286" s="36"/>
      <c r="AD286" s="36"/>
      <c r="AE286" s="36"/>
      <c r="AR286" s="191" t="s">
        <v>176</v>
      </c>
      <c r="AT286" s="191" t="s">
        <v>171</v>
      </c>
      <c r="AU286" s="191" t="s">
        <v>88</v>
      </c>
      <c r="AY286" s="19" t="s">
        <v>169</v>
      </c>
      <c r="BE286" s="192">
        <f>IF(N286="základní",J286,0)</f>
        <v>0</v>
      </c>
      <c r="BF286" s="192">
        <f>IF(N286="snížená",J286,0)</f>
        <v>0</v>
      </c>
      <c r="BG286" s="192">
        <f>IF(N286="zákl. přenesená",J286,0)</f>
        <v>0</v>
      </c>
      <c r="BH286" s="192">
        <f>IF(N286="sníž. přenesená",J286,0)</f>
        <v>0</v>
      </c>
      <c r="BI286" s="192">
        <f>IF(N286="nulová",J286,0)</f>
        <v>0</v>
      </c>
      <c r="BJ286" s="19" t="s">
        <v>88</v>
      </c>
      <c r="BK286" s="192">
        <f>ROUND(I286*H286,2)</f>
        <v>0</v>
      </c>
      <c r="BL286" s="19" t="s">
        <v>176</v>
      </c>
      <c r="BM286" s="191" t="s">
        <v>597</v>
      </c>
    </row>
    <row r="287" spans="1:65" s="2" customFormat="1" ht="409.5">
      <c r="A287" s="36"/>
      <c r="B287" s="37"/>
      <c r="C287" s="38"/>
      <c r="D287" s="193" t="s">
        <v>178</v>
      </c>
      <c r="E287" s="38"/>
      <c r="F287" s="256" t="s">
        <v>594</v>
      </c>
      <c r="G287" s="38"/>
      <c r="H287" s="38"/>
      <c r="I287" s="195"/>
      <c r="J287" s="38"/>
      <c r="K287" s="38"/>
      <c r="L287" s="41"/>
      <c r="M287" s="196"/>
      <c r="N287" s="197"/>
      <c r="O287" s="66"/>
      <c r="P287" s="66"/>
      <c r="Q287" s="66"/>
      <c r="R287" s="66"/>
      <c r="S287" s="66"/>
      <c r="T287" s="67"/>
      <c r="U287" s="36"/>
      <c r="V287" s="36"/>
      <c r="W287" s="36"/>
      <c r="X287" s="36"/>
      <c r="Y287" s="36"/>
      <c r="Z287" s="36"/>
      <c r="AA287" s="36"/>
      <c r="AB287" s="36"/>
      <c r="AC287" s="36"/>
      <c r="AD287" s="36"/>
      <c r="AE287" s="36"/>
      <c r="AT287" s="19" t="s">
        <v>178</v>
      </c>
      <c r="AU287" s="19" t="s">
        <v>88</v>
      </c>
    </row>
    <row r="288" spans="1:65" s="2" customFormat="1" ht="37.9" customHeight="1">
      <c r="A288" s="36"/>
      <c r="B288" s="37"/>
      <c r="C288" s="180" t="s">
        <v>328</v>
      </c>
      <c r="D288" s="180" t="s">
        <v>171</v>
      </c>
      <c r="E288" s="181" t="s">
        <v>598</v>
      </c>
      <c r="F288" s="182" t="s">
        <v>599</v>
      </c>
      <c r="G288" s="183" t="s">
        <v>174</v>
      </c>
      <c r="H288" s="184">
        <v>52</v>
      </c>
      <c r="I288" s="185"/>
      <c r="J288" s="186">
        <f>ROUND(I288*H288,2)</f>
        <v>0</v>
      </c>
      <c r="K288" s="182" t="s">
        <v>175</v>
      </c>
      <c r="L288" s="41"/>
      <c r="M288" s="187" t="s">
        <v>19</v>
      </c>
      <c r="N288" s="188" t="s">
        <v>44</v>
      </c>
      <c r="O288" s="66"/>
      <c r="P288" s="189">
        <f>O288*H288</f>
        <v>0</v>
      </c>
      <c r="Q288" s="189">
        <v>4.555E-2</v>
      </c>
      <c r="R288" s="189">
        <f>Q288*H288</f>
        <v>2.3685999999999998</v>
      </c>
      <c r="S288" s="189">
        <v>0</v>
      </c>
      <c r="T288" s="190">
        <f>S288*H288</f>
        <v>0</v>
      </c>
      <c r="U288" s="36"/>
      <c r="V288" s="36"/>
      <c r="W288" s="36"/>
      <c r="X288" s="36"/>
      <c r="Y288" s="36"/>
      <c r="Z288" s="36"/>
      <c r="AA288" s="36"/>
      <c r="AB288" s="36"/>
      <c r="AC288" s="36"/>
      <c r="AD288" s="36"/>
      <c r="AE288" s="36"/>
      <c r="AR288" s="191" t="s">
        <v>176</v>
      </c>
      <c r="AT288" s="191" t="s">
        <v>171</v>
      </c>
      <c r="AU288" s="191" t="s">
        <v>88</v>
      </c>
      <c r="AY288" s="19" t="s">
        <v>169</v>
      </c>
      <c r="BE288" s="192">
        <f>IF(N288="základní",J288,0)</f>
        <v>0</v>
      </c>
      <c r="BF288" s="192">
        <f>IF(N288="snížená",J288,0)</f>
        <v>0</v>
      </c>
      <c r="BG288" s="192">
        <f>IF(N288="zákl. přenesená",J288,0)</f>
        <v>0</v>
      </c>
      <c r="BH288" s="192">
        <f>IF(N288="sníž. přenesená",J288,0)</f>
        <v>0</v>
      </c>
      <c r="BI288" s="192">
        <f>IF(N288="nulová",J288,0)</f>
        <v>0</v>
      </c>
      <c r="BJ288" s="19" t="s">
        <v>88</v>
      </c>
      <c r="BK288" s="192">
        <f>ROUND(I288*H288,2)</f>
        <v>0</v>
      </c>
      <c r="BL288" s="19" t="s">
        <v>176</v>
      </c>
      <c r="BM288" s="191" t="s">
        <v>600</v>
      </c>
    </row>
    <row r="289" spans="1:65" s="2" customFormat="1" ht="409.5">
      <c r="A289" s="36"/>
      <c r="B289" s="37"/>
      <c r="C289" s="38"/>
      <c r="D289" s="193" t="s">
        <v>178</v>
      </c>
      <c r="E289" s="38"/>
      <c r="F289" s="256" t="s">
        <v>594</v>
      </c>
      <c r="G289" s="38"/>
      <c r="H289" s="38"/>
      <c r="I289" s="195"/>
      <c r="J289" s="38"/>
      <c r="K289" s="38"/>
      <c r="L289" s="41"/>
      <c r="M289" s="196"/>
      <c r="N289" s="197"/>
      <c r="O289" s="66"/>
      <c r="P289" s="66"/>
      <c r="Q289" s="66"/>
      <c r="R289" s="66"/>
      <c r="S289" s="66"/>
      <c r="T289" s="67"/>
      <c r="U289" s="36"/>
      <c r="V289" s="36"/>
      <c r="W289" s="36"/>
      <c r="X289" s="36"/>
      <c r="Y289" s="36"/>
      <c r="Z289" s="36"/>
      <c r="AA289" s="36"/>
      <c r="AB289" s="36"/>
      <c r="AC289" s="36"/>
      <c r="AD289" s="36"/>
      <c r="AE289" s="36"/>
      <c r="AT289" s="19" t="s">
        <v>178</v>
      </c>
      <c r="AU289" s="19" t="s">
        <v>88</v>
      </c>
    </row>
    <row r="290" spans="1:65" s="2" customFormat="1" ht="37.9" customHeight="1">
      <c r="A290" s="36"/>
      <c r="B290" s="37"/>
      <c r="C290" s="180" t="s">
        <v>333</v>
      </c>
      <c r="D290" s="180" t="s">
        <v>171</v>
      </c>
      <c r="E290" s="181" t="s">
        <v>601</v>
      </c>
      <c r="F290" s="182" t="s">
        <v>602</v>
      </c>
      <c r="G290" s="183" t="s">
        <v>174</v>
      </c>
      <c r="H290" s="184">
        <v>19</v>
      </c>
      <c r="I290" s="185"/>
      <c r="J290" s="186">
        <f>ROUND(I290*H290,2)</f>
        <v>0</v>
      </c>
      <c r="K290" s="182" t="s">
        <v>175</v>
      </c>
      <c r="L290" s="41"/>
      <c r="M290" s="187" t="s">
        <v>19</v>
      </c>
      <c r="N290" s="188" t="s">
        <v>44</v>
      </c>
      <c r="O290" s="66"/>
      <c r="P290" s="189">
        <f>O290*H290</f>
        <v>0</v>
      </c>
      <c r="Q290" s="189">
        <v>6.3549999999999995E-2</v>
      </c>
      <c r="R290" s="189">
        <f>Q290*H290</f>
        <v>1.2074499999999999</v>
      </c>
      <c r="S290" s="189">
        <v>0</v>
      </c>
      <c r="T290" s="190">
        <f>S290*H290</f>
        <v>0</v>
      </c>
      <c r="U290" s="36"/>
      <c r="V290" s="36"/>
      <c r="W290" s="36"/>
      <c r="X290" s="36"/>
      <c r="Y290" s="36"/>
      <c r="Z290" s="36"/>
      <c r="AA290" s="36"/>
      <c r="AB290" s="36"/>
      <c r="AC290" s="36"/>
      <c r="AD290" s="36"/>
      <c r="AE290" s="36"/>
      <c r="AR290" s="191" t="s">
        <v>176</v>
      </c>
      <c r="AT290" s="191" t="s">
        <v>171</v>
      </c>
      <c r="AU290" s="191" t="s">
        <v>88</v>
      </c>
      <c r="AY290" s="19" t="s">
        <v>169</v>
      </c>
      <c r="BE290" s="192">
        <f>IF(N290="základní",J290,0)</f>
        <v>0</v>
      </c>
      <c r="BF290" s="192">
        <f>IF(N290="snížená",J290,0)</f>
        <v>0</v>
      </c>
      <c r="BG290" s="192">
        <f>IF(N290="zákl. přenesená",J290,0)</f>
        <v>0</v>
      </c>
      <c r="BH290" s="192">
        <f>IF(N290="sníž. přenesená",J290,0)</f>
        <v>0</v>
      </c>
      <c r="BI290" s="192">
        <f>IF(N290="nulová",J290,0)</f>
        <v>0</v>
      </c>
      <c r="BJ290" s="19" t="s">
        <v>88</v>
      </c>
      <c r="BK290" s="192">
        <f>ROUND(I290*H290,2)</f>
        <v>0</v>
      </c>
      <c r="BL290" s="19" t="s">
        <v>176</v>
      </c>
      <c r="BM290" s="191" t="s">
        <v>603</v>
      </c>
    </row>
    <row r="291" spans="1:65" s="2" customFormat="1" ht="409.5">
      <c r="A291" s="36"/>
      <c r="B291" s="37"/>
      <c r="C291" s="38"/>
      <c r="D291" s="193" t="s">
        <v>178</v>
      </c>
      <c r="E291" s="38"/>
      <c r="F291" s="256" t="s">
        <v>594</v>
      </c>
      <c r="G291" s="38"/>
      <c r="H291" s="38"/>
      <c r="I291" s="195"/>
      <c r="J291" s="38"/>
      <c r="K291" s="38"/>
      <c r="L291" s="41"/>
      <c r="M291" s="196"/>
      <c r="N291" s="197"/>
      <c r="O291" s="66"/>
      <c r="P291" s="66"/>
      <c r="Q291" s="66"/>
      <c r="R291" s="66"/>
      <c r="S291" s="66"/>
      <c r="T291" s="67"/>
      <c r="U291" s="36"/>
      <c r="V291" s="36"/>
      <c r="W291" s="36"/>
      <c r="X291" s="36"/>
      <c r="Y291" s="36"/>
      <c r="Z291" s="36"/>
      <c r="AA291" s="36"/>
      <c r="AB291" s="36"/>
      <c r="AC291" s="36"/>
      <c r="AD291" s="36"/>
      <c r="AE291" s="36"/>
      <c r="AT291" s="19" t="s">
        <v>178</v>
      </c>
      <c r="AU291" s="19" t="s">
        <v>88</v>
      </c>
    </row>
    <row r="292" spans="1:65" s="2" customFormat="1" ht="37.9" customHeight="1">
      <c r="A292" s="36"/>
      <c r="B292" s="37"/>
      <c r="C292" s="180" t="s">
        <v>337</v>
      </c>
      <c r="D292" s="180" t="s">
        <v>171</v>
      </c>
      <c r="E292" s="181" t="s">
        <v>604</v>
      </c>
      <c r="F292" s="182" t="s">
        <v>605</v>
      </c>
      <c r="G292" s="183" t="s">
        <v>174</v>
      </c>
      <c r="H292" s="184">
        <v>8</v>
      </c>
      <c r="I292" s="185"/>
      <c r="J292" s="186">
        <f>ROUND(I292*H292,2)</f>
        <v>0</v>
      </c>
      <c r="K292" s="182" t="s">
        <v>175</v>
      </c>
      <c r="L292" s="41"/>
      <c r="M292" s="187" t="s">
        <v>19</v>
      </c>
      <c r="N292" s="188" t="s">
        <v>44</v>
      </c>
      <c r="O292" s="66"/>
      <c r="P292" s="189">
        <f>O292*H292</f>
        <v>0</v>
      </c>
      <c r="Q292" s="189">
        <v>9.1050000000000006E-2</v>
      </c>
      <c r="R292" s="189">
        <f>Q292*H292</f>
        <v>0.72840000000000005</v>
      </c>
      <c r="S292" s="189">
        <v>0</v>
      </c>
      <c r="T292" s="190">
        <f>S292*H292</f>
        <v>0</v>
      </c>
      <c r="U292" s="36"/>
      <c r="V292" s="36"/>
      <c r="W292" s="36"/>
      <c r="X292" s="36"/>
      <c r="Y292" s="36"/>
      <c r="Z292" s="36"/>
      <c r="AA292" s="36"/>
      <c r="AB292" s="36"/>
      <c r="AC292" s="36"/>
      <c r="AD292" s="36"/>
      <c r="AE292" s="36"/>
      <c r="AR292" s="191" t="s">
        <v>176</v>
      </c>
      <c r="AT292" s="191" t="s">
        <v>171</v>
      </c>
      <c r="AU292" s="191" t="s">
        <v>88</v>
      </c>
      <c r="AY292" s="19" t="s">
        <v>169</v>
      </c>
      <c r="BE292" s="192">
        <f>IF(N292="základní",J292,0)</f>
        <v>0</v>
      </c>
      <c r="BF292" s="192">
        <f>IF(N292="snížená",J292,0)</f>
        <v>0</v>
      </c>
      <c r="BG292" s="192">
        <f>IF(N292="zákl. přenesená",J292,0)</f>
        <v>0</v>
      </c>
      <c r="BH292" s="192">
        <f>IF(N292="sníž. přenesená",J292,0)</f>
        <v>0</v>
      </c>
      <c r="BI292" s="192">
        <f>IF(N292="nulová",J292,0)</f>
        <v>0</v>
      </c>
      <c r="BJ292" s="19" t="s">
        <v>88</v>
      </c>
      <c r="BK292" s="192">
        <f>ROUND(I292*H292,2)</f>
        <v>0</v>
      </c>
      <c r="BL292" s="19" t="s">
        <v>176</v>
      </c>
      <c r="BM292" s="191" t="s">
        <v>606</v>
      </c>
    </row>
    <row r="293" spans="1:65" s="2" customFormat="1" ht="409.5">
      <c r="A293" s="36"/>
      <c r="B293" s="37"/>
      <c r="C293" s="38"/>
      <c r="D293" s="193" t="s">
        <v>178</v>
      </c>
      <c r="E293" s="38"/>
      <c r="F293" s="256" t="s">
        <v>594</v>
      </c>
      <c r="G293" s="38"/>
      <c r="H293" s="38"/>
      <c r="I293" s="195"/>
      <c r="J293" s="38"/>
      <c r="K293" s="38"/>
      <c r="L293" s="41"/>
      <c r="M293" s="196"/>
      <c r="N293" s="197"/>
      <c r="O293" s="66"/>
      <c r="P293" s="66"/>
      <c r="Q293" s="66"/>
      <c r="R293" s="66"/>
      <c r="S293" s="66"/>
      <c r="T293" s="67"/>
      <c r="U293" s="36"/>
      <c r="V293" s="36"/>
      <c r="W293" s="36"/>
      <c r="X293" s="36"/>
      <c r="Y293" s="36"/>
      <c r="Z293" s="36"/>
      <c r="AA293" s="36"/>
      <c r="AB293" s="36"/>
      <c r="AC293" s="36"/>
      <c r="AD293" s="36"/>
      <c r="AE293" s="36"/>
      <c r="AT293" s="19" t="s">
        <v>178</v>
      </c>
      <c r="AU293" s="19" t="s">
        <v>88</v>
      </c>
    </row>
    <row r="294" spans="1:65" s="2" customFormat="1" ht="37.9" customHeight="1">
      <c r="A294" s="36"/>
      <c r="B294" s="37"/>
      <c r="C294" s="180" t="s">
        <v>344</v>
      </c>
      <c r="D294" s="180" t="s">
        <v>171</v>
      </c>
      <c r="E294" s="181" t="s">
        <v>607</v>
      </c>
      <c r="F294" s="182" t="s">
        <v>608</v>
      </c>
      <c r="G294" s="183" t="s">
        <v>174</v>
      </c>
      <c r="H294" s="184">
        <v>3</v>
      </c>
      <c r="I294" s="185"/>
      <c r="J294" s="186">
        <f>ROUND(I294*H294,2)</f>
        <v>0</v>
      </c>
      <c r="K294" s="182" t="s">
        <v>175</v>
      </c>
      <c r="L294" s="41"/>
      <c r="M294" s="187" t="s">
        <v>19</v>
      </c>
      <c r="N294" s="188" t="s">
        <v>44</v>
      </c>
      <c r="O294" s="66"/>
      <c r="P294" s="189">
        <f>O294*H294</f>
        <v>0</v>
      </c>
      <c r="Q294" s="189">
        <v>0.10005</v>
      </c>
      <c r="R294" s="189">
        <f>Q294*H294</f>
        <v>0.30015000000000003</v>
      </c>
      <c r="S294" s="189">
        <v>0</v>
      </c>
      <c r="T294" s="190">
        <f>S294*H294</f>
        <v>0</v>
      </c>
      <c r="U294" s="36"/>
      <c r="V294" s="36"/>
      <c r="W294" s="36"/>
      <c r="X294" s="36"/>
      <c r="Y294" s="36"/>
      <c r="Z294" s="36"/>
      <c r="AA294" s="36"/>
      <c r="AB294" s="36"/>
      <c r="AC294" s="36"/>
      <c r="AD294" s="36"/>
      <c r="AE294" s="36"/>
      <c r="AR294" s="191" t="s">
        <v>176</v>
      </c>
      <c r="AT294" s="191" t="s">
        <v>171</v>
      </c>
      <c r="AU294" s="191" t="s">
        <v>88</v>
      </c>
      <c r="AY294" s="19" t="s">
        <v>169</v>
      </c>
      <c r="BE294" s="192">
        <f>IF(N294="základní",J294,0)</f>
        <v>0</v>
      </c>
      <c r="BF294" s="192">
        <f>IF(N294="snížená",J294,0)</f>
        <v>0</v>
      </c>
      <c r="BG294" s="192">
        <f>IF(N294="zákl. přenesená",J294,0)</f>
        <v>0</v>
      </c>
      <c r="BH294" s="192">
        <f>IF(N294="sníž. přenesená",J294,0)</f>
        <v>0</v>
      </c>
      <c r="BI294" s="192">
        <f>IF(N294="nulová",J294,0)</f>
        <v>0</v>
      </c>
      <c r="BJ294" s="19" t="s">
        <v>88</v>
      </c>
      <c r="BK294" s="192">
        <f>ROUND(I294*H294,2)</f>
        <v>0</v>
      </c>
      <c r="BL294" s="19" t="s">
        <v>176</v>
      </c>
      <c r="BM294" s="191" t="s">
        <v>609</v>
      </c>
    </row>
    <row r="295" spans="1:65" s="2" customFormat="1" ht="409.5">
      <c r="A295" s="36"/>
      <c r="B295" s="37"/>
      <c r="C295" s="38"/>
      <c r="D295" s="193" t="s">
        <v>178</v>
      </c>
      <c r="E295" s="38"/>
      <c r="F295" s="256" t="s">
        <v>594</v>
      </c>
      <c r="G295" s="38"/>
      <c r="H295" s="38"/>
      <c r="I295" s="195"/>
      <c r="J295" s="38"/>
      <c r="K295" s="38"/>
      <c r="L295" s="41"/>
      <c r="M295" s="196"/>
      <c r="N295" s="197"/>
      <c r="O295" s="66"/>
      <c r="P295" s="66"/>
      <c r="Q295" s="66"/>
      <c r="R295" s="66"/>
      <c r="S295" s="66"/>
      <c r="T295" s="67"/>
      <c r="U295" s="36"/>
      <c r="V295" s="36"/>
      <c r="W295" s="36"/>
      <c r="X295" s="36"/>
      <c r="Y295" s="36"/>
      <c r="Z295" s="36"/>
      <c r="AA295" s="36"/>
      <c r="AB295" s="36"/>
      <c r="AC295" s="36"/>
      <c r="AD295" s="36"/>
      <c r="AE295" s="36"/>
      <c r="AT295" s="19" t="s">
        <v>178</v>
      </c>
      <c r="AU295" s="19" t="s">
        <v>88</v>
      </c>
    </row>
    <row r="296" spans="1:65" s="2" customFormat="1" ht="49.15" customHeight="1">
      <c r="A296" s="36"/>
      <c r="B296" s="37"/>
      <c r="C296" s="180" t="s">
        <v>350</v>
      </c>
      <c r="D296" s="180" t="s">
        <v>171</v>
      </c>
      <c r="E296" s="181" t="s">
        <v>610</v>
      </c>
      <c r="F296" s="182" t="s">
        <v>611</v>
      </c>
      <c r="G296" s="183" t="s">
        <v>174</v>
      </c>
      <c r="H296" s="184">
        <v>10</v>
      </c>
      <c r="I296" s="185"/>
      <c r="J296" s="186">
        <f>ROUND(I296*H296,2)</f>
        <v>0</v>
      </c>
      <c r="K296" s="182" t="s">
        <v>175</v>
      </c>
      <c r="L296" s="41"/>
      <c r="M296" s="187" t="s">
        <v>19</v>
      </c>
      <c r="N296" s="188" t="s">
        <v>44</v>
      </c>
      <c r="O296" s="66"/>
      <c r="P296" s="189">
        <f>O296*H296</f>
        <v>0</v>
      </c>
      <c r="Q296" s="189">
        <v>0.16950999999999999</v>
      </c>
      <c r="R296" s="189">
        <f>Q296*H296</f>
        <v>1.6951000000000001</v>
      </c>
      <c r="S296" s="189">
        <v>0</v>
      </c>
      <c r="T296" s="190">
        <f>S296*H296</f>
        <v>0</v>
      </c>
      <c r="U296" s="36"/>
      <c r="V296" s="36"/>
      <c r="W296" s="36"/>
      <c r="X296" s="36"/>
      <c r="Y296" s="36"/>
      <c r="Z296" s="36"/>
      <c r="AA296" s="36"/>
      <c r="AB296" s="36"/>
      <c r="AC296" s="36"/>
      <c r="AD296" s="36"/>
      <c r="AE296" s="36"/>
      <c r="AR296" s="191" t="s">
        <v>176</v>
      </c>
      <c r="AT296" s="191" t="s">
        <v>171</v>
      </c>
      <c r="AU296" s="191" t="s">
        <v>88</v>
      </c>
      <c r="AY296" s="19" t="s">
        <v>169</v>
      </c>
      <c r="BE296" s="192">
        <f>IF(N296="základní",J296,0)</f>
        <v>0</v>
      </c>
      <c r="BF296" s="192">
        <f>IF(N296="snížená",J296,0)</f>
        <v>0</v>
      </c>
      <c r="BG296" s="192">
        <f>IF(N296="zákl. přenesená",J296,0)</f>
        <v>0</v>
      </c>
      <c r="BH296" s="192">
        <f>IF(N296="sníž. přenesená",J296,0)</f>
        <v>0</v>
      </c>
      <c r="BI296" s="192">
        <f>IF(N296="nulová",J296,0)</f>
        <v>0</v>
      </c>
      <c r="BJ296" s="19" t="s">
        <v>88</v>
      </c>
      <c r="BK296" s="192">
        <f>ROUND(I296*H296,2)</f>
        <v>0</v>
      </c>
      <c r="BL296" s="19" t="s">
        <v>176</v>
      </c>
      <c r="BM296" s="191" t="s">
        <v>612</v>
      </c>
    </row>
    <row r="297" spans="1:65" s="2" customFormat="1" ht="409.5">
      <c r="A297" s="36"/>
      <c r="B297" s="37"/>
      <c r="C297" s="38"/>
      <c r="D297" s="193" t="s">
        <v>178</v>
      </c>
      <c r="E297" s="38"/>
      <c r="F297" s="256" t="s">
        <v>594</v>
      </c>
      <c r="G297" s="38"/>
      <c r="H297" s="38"/>
      <c r="I297" s="195"/>
      <c r="J297" s="38"/>
      <c r="K297" s="38"/>
      <c r="L297" s="41"/>
      <c r="M297" s="196"/>
      <c r="N297" s="197"/>
      <c r="O297" s="66"/>
      <c r="P297" s="66"/>
      <c r="Q297" s="66"/>
      <c r="R297" s="66"/>
      <c r="S297" s="66"/>
      <c r="T297" s="67"/>
      <c r="U297" s="36"/>
      <c r="V297" s="36"/>
      <c r="W297" s="36"/>
      <c r="X297" s="36"/>
      <c r="Y297" s="36"/>
      <c r="Z297" s="36"/>
      <c r="AA297" s="36"/>
      <c r="AB297" s="36"/>
      <c r="AC297" s="36"/>
      <c r="AD297" s="36"/>
      <c r="AE297" s="36"/>
      <c r="AT297" s="19" t="s">
        <v>178</v>
      </c>
      <c r="AU297" s="19" t="s">
        <v>88</v>
      </c>
    </row>
    <row r="298" spans="1:65" s="2" customFormat="1" ht="49.15" customHeight="1">
      <c r="A298" s="36"/>
      <c r="B298" s="37"/>
      <c r="C298" s="180" t="s">
        <v>355</v>
      </c>
      <c r="D298" s="180" t="s">
        <v>171</v>
      </c>
      <c r="E298" s="181" t="s">
        <v>613</v>
      </c>
      <c r="F298" s="182" t="s">
        <v>614</v>
      </c>
      <c r="G298" s="183" t="s">
        <v>174</v>
      </c>
      <c r="H298" s="184">
        <v>2</v>
      </c>
      <c r="I298" s="185"/>
      <c r="J298" s="186">
        <f>ROUND(I298*H298,2)</f>
        <v>0</v>
      </c>
      <c r="K298" s="182" t="s">
        <v>175</v>
      </c>
      <c r="L298" s="41"/>
      <c r="M298" s="187" t="s">
        <v>19</v>
      </c>
      <c r="N298" s="188" t="s">
        <v>44</v>
      </c>
      <c r="O298" s="66"/>
      <c r="P298" s="189">
        <f>O298*H298</f>
        <v>0</v>
      </c>
      <c r="Q298" s="189">
        <v>0.20251</v>
      </c>
      <c r="R298" s="189">
        <f>Q298*H298</f>
        <v>0.40501999999999999</v>
      </c>
      <c r="S298" s="189">
        <v>0</v>
      </c>
      <c r="T298" s="190">
        <f>S298*H298</f>
        <v>0</v>
      </c>
      <c r="U298" s="36"/>
      <c r="V298" s="36"/>
      <c r="W298" s="36"/>
      <c r="X298" s="36"/>
      <c r="Y298" s="36"/>
      <c r="Z298" s="36"/>
      <c r="AA298" s="36"/>
      <c r="AB298" s="36"/>
      <c r="AC298" s="36"/>
      <c r="AD298" s="36"/>
      <c r="AE298" s="36"/>
      <c r="AR298" s="191" t="s">
        <v>176</v>
      </c>
      <c r="AT298" s="191" t="s">
        <v>171</v>
      </c>
      <c r="AU298" s="191" t="s">
        <v>88</v>
      </c>
      <c r="AY298" s="19" t="s">
        <v>169</v>
      </c>
      <c r="BE298" s="192">
        <f>IF(N298="základní",J298,0)</f>
        <v>0</v>
      </c>
      <c r="BF298" s="192">
        <f>IF(N298="snížená",J298,0)</f>
        <v>0</v>
      </c>
      <c r="BG298" s="192">
        <f>IF(N298="zákl. přenesená",J298,0)</f>
        <v>0</v>
      </c>
      <c r="BH298" s="192">
        <f>IF(N298="sníž. přenesená",J298,0)</f>
        <v>0</v>
      </c>
      <c r="BI298" s="192">
        <f>IF(N298="nulová",J298,0)</f>
        <v>0</v>
      </c>
      <c r="BJ298" s="19" t="s">
        <v>88</v>
      </c>
      <c r="BK298" s="192">
        <f>ROUND(I298*H298,2)</f>
        <v>0</v>
      </c>
      <c r="BL298" s="19" t="s">
        <v>176</v>
      </c>
      <c r="BM298" s="191" t="s">
        <v>615</v>
      </c>
    </row>
    <row r="299" spans="1:65" s="2" customFormat="1" ht="409.5">
      <c r="A299" s="36"/>
      <c r="B299" s="37"/>
      <c r="C299" s="38"/>
      <c r="D299" s="193" t="s">
        <v>178</v>
      </c>
      <c r="E299" s="38"/>
      <c r="F299" s="256" t="s">
        <v>594</v>
      </c>
      <c r="G299" s="38"/>
      <c r="H299" s="38"/>
      <c r="I299" s="195"/>
      <c r="J299" s="38"/>
      <c r="K299" s="38"/>
      <c r="L299" s="41"/>
      <c r="M299" s="196"/>
      <c r="N299" s="197"/>
      <c r="O299" s="66"/>
      <c r="P299" s="66"/>
      <c r="Q299" s="66"/>
      <c r="R299" s="66"/>
      <c r="S299" s="66"/>
      <c r="T299" s="67"/>
      <c r="U299" s="36"/>
      <c r="V299" s="36"/>
      <c r="W299" s="36"/>
      <c r="X299" s="36"/>
      <c r="Y299" s="36"/>
      <c r="Z299" s="36"/>
      <c r="AA299" s="36"/>
      <c r="AB299" s="36"/>
      <c r="AC299" s="36"/>
      <c r="AD299" s="36"/>
      <c r="AE299" s="36"/>
      <c r="AT299" s="19" t="s">
        <v>178</v>
      </c>
      <c r="AU299" s="19" t="s">
        <v>88</v>
      </c>
    </row>
    <row r="300" spans="1:65" s="2" customFormat="1" ht="49.15" customHeight="1">
      <c r="A300" s="36"/>
      <c r="B300" s="37"/>
      <c r="C300" s="180" t="s">
        <v>361</v>
      </c>
      <c r="D300" s="180" t="s">
        <v>171</v>
      </c>
      <c r="E300" s="181" t="s">
        <v>616</v>
      </c>
      <c r="F300" s="182" t="s">
        <v>617</v>
      </c>
      <c r="G300" s="183" t="s">
        <v>174</v>
      </c>
      <c r="H300" s="184">
        <v>12</v>
      </c>
      <c r="I300" s="185"/>
      <c r="J300" s="186">
        <f>ROUND(I300*H300,2)</f>
        <v>0</v>
      </c>
      <c r="K300" s="182" t="s">
        <v>175</v>
      </c>
      <c r="L300" s="41"/>
      <c r="M300" s="187" t="s">
        <v>19</v>
      </c>
      <c r="N300" s="188" t="s">
        <v>44</v>
      </c>
      <c r="O300" s="66"/>
      <c r="P300" s="189">
        <f>O300*H300</f>
        <v>0</v>
      </c>
      <c r="Q300" s="189">
        <v>0.31447000000000003</v>
      </c>
      <c r="R300" s="189">
        <f>Q300*H300</f>
        <v>3.7736400000000003</v>
      </c>
      <c r="S300" s="189">
        <v>0</v>
      </c>
      <c r="T300" s="190">
        <f>S300*H300</f>
        <v>0</v>
      </c>
      <c r="U300" s="36"/>
      <c r="V300" s="36"/>
      <c r="W300" s="36"/>
      <c r="X300" s="36"/>
      <c r="Y300" s="36"/>
      <c r="Z300" s="36"/>
      <c r="AA300" s="36"/>
      <c r="AB300" s="36"/>
      <c r="AC300" s="36"/>
      <c r="AD300" s="36"/>
      <c r="AE300" s="36"/>
      <c r="AR300" s="191" t="s">
        <v>176</v>
      </c>
      <c r="AT300" s="191" t="s">
        <v>171</v>
      </c>
      <c r="AU300" s="191" t="s">
        <v>88</v>
      </c>
      <c r="AY300" s="19" t="s">
        <v>169</v>
      </c>
      <c r="BE300" s="192">
        <f>IF(N300="základní",J300,0)</f>
        <v>0</v>
      </c>
      <c r="BF300" s="192">
        <f>IF(N300="snížená",J300,0)</f>
        <v>0</v>
      </c>
      <c r="BG300" s="192">
        <f>IF(N300="zákl. přenesená",J300,0)</f>
        <v>0</v>
      </c>
      <c r="BH300" s="192">
        <f>IF(N300="sníž. přenesená",J300,0)</f>
        <v>0</v>
      </c>
      <c r="BI300" s="192">
        <f>IF(N300="nulová",J300,0)</f>
        <v>0</v>
      </c>
      <c r="BJ300" s="19" t="s">
        <v>88</v>
      </c>
      <c r="BK300" s="192">
        <f>ROUND(I300*H300,2)</f>
        <v>0</v>
      </c>
      <c r="BL300" s="19" t="s">
        <v>176</v>
      </c>
      <c r="BM300" s="191" t="s">
        <v>618</v>
      </c>
    </row>
    <row r="301" spans="1:65" s="2" customFormat="1" ht="409.5">
      <c r="A301" s="36"/>
      <c r="B301" s="37"/>
      <c r="C301" s="38"/>
      <c r="D301" s="193" t="s">
        <v>178</v>
      </c>
      <c r="E301" s="38"/>
      <c r="F301" s="256" t="s">
        <v>594</v>
      </c>
      <c r="G301" s="38"/>
      <c r="H301" s="38"/>
      <c r="I301" s="195"/>
      <c r="J301" s="38"/>
      <c r="K301" s="38"/>
      <c r="L301" s="41"/>
      <c r="M301" s="196"/>
      <c r="N301" s="197"/>
      <c r="O301" s="66"/>
      <c r="P301" s="66"/>
      <c r="Q301" s="66"/>
      <c r="R301" s="66"/>
      <c r="S301" s="66"/>
      <c r="T301" s="67"/>
      <c r="U301" s="36"/>
      <c r="V301" s="36"/>
      <c r="W301" s="36"/>
      <c r="X301" s="36"/>
      <c r="Y301" s="36"/>
      <c r="Z301" s="36"/>
      <c r="AA301" s="36"/>
      <c r="AB301" s="36"/>
      <c r="AC301" s="36"/>
      <c r="AD301" s="36"/>
      <c r="AE301" s="36"/>
      <c r="AT301" s="19" t="s">
        <v>178</v>
      </c>
      <c r="AU301" s="19" t="s">
        <v>88</v>
      </c>
    </row>
    <row r="302" spans="1:65" s="2" customFormat="1" ht="37.9" customHeight="1">
      <c r="A302" s="36"/>
      <c r="B302" s="37"/>
      <c r="C302" s="180" t="s">
        <v>366</v>
      </c>
      <c r="D302" s="180" t="s">
        <v>171</v>
      </c>
      <c r="E302" s="181" t="s">
        <v>619</v>
      </c>
      <c r="F302" s="182" t="s">
        <v>620</v>
      </c>
      <c r="G302" s="183" t="s">
        <v>347</v>
      </c>
      <c r="H302" s="184">
        <v>0.34</v>
      </c>
      <c r="I302" s="185"/>
      <c r="J302" s="186">
        <f>ROUND(I302*H302,2)</f>
        <v>0</v>
      </c>
      <c r="K302" s="182" t="s">
        <v>175</v>
      </c>
      <c r="L302" s="41"/>
      <c r="M302" s="187" t="s">
        <v>19</v>
      </c>
      <c r="N302" s="188" t="s">
        <v>44</v>
      </c>
      <c r="O302" s="66"/>
      <c r="P302" s="189">
        <f>O302*H302</f>
        <v>0</v>
      </c>
      <c r="Q302" s="189">
        <v>1.221E-2</v>
      </c>
      <c r="R302" s="189">
        <f>Q302*H302</f>
        <v>4.1514000000000004E-3</v>
      </c>
      <c r="S302" s="189">
        <v>0</v>
      </c>
      <c r="T302" s="190">
        <f>S302*H302</f>
        <v>0</v>
      </c>
      <c r="U302" s="36"/>
      <c r="V302" s="36"/>
      <c r="W302" s="36"/>
      <c r="X302" s="36"/>
      <c r="Y302" s="36"/>
      <c r="Z302" s="36"/>
      <c r="AA302" s="36"/>
      <c r="AB302" s="36"/>
      <c r="AC302" s="36"/>
      <c r="AD302" s="36"/>
      <c r="AE302" s="36"/>
      <c r="AR302" s="191" t="s">
        <v>176</v>
      </c>
      <c r="AT302" s="191" t="s">
        <v>171</v>
      </c>
      <c r="AU302" s="191" t="s">
        <v>88</v>
      </c>
      <c r="AY302" s="19" t="s">
        <v>169</v>
      </c>
      <c r="BE302" s="192">
        <f>IF(N302="základní",J302,0)</f>
        <v>0</v>
      </c>
      <c r="BF302" s="192">
        <f>IF(N302="snížená",J302,0)</f>
        <v>0</v>
      </c>
      <c r="BG302" s="192">
        <f>IF(N302="zákl. přenesená",J302,0)</f>
        <v>0</v>
      </c>
      <c r="BH302" s="192">
        <f>IF(N302="sníž. přenesená",J302,0)</f>
        <v>0</v>
      </c>
      <c r="BI302" s="192">
        <f>IF(N302="nulová",J302,0)</f>
        <v>0</v>
      </c>
      <c r="BJ302" s="19" t="s">
        <v>88</v>
      </c>
      <c r="BK302" s="192">
        <f>ROUND(I302*H302,2)</f>
        <v>0</v>
      </c>
      <c r="BL302" s="19" t="s">
        <v>176</v>
      </c>
      <c r="BM302" s="191" t="s">
        <v>621</v>
      </c>
    </row>
    <row r="303" spans="1:65" s="2" customFormat="1" ht="78">
      <c r="A303" s="36"/>
      <c r="B303" s="37"/>
      <c r="C303" s="38"/>
      <c r="D303" s="193" t="s">
        <v>178</v>
      </c>
      <c r="E303" s="38"/>
      <c r="F303" s="194" t="s">
        <v>622</v>
      </c>
      <c r="G303" s="38"/>
      <c r="H303" s="38"/>
      <c r="I303" s="195"/>
      <c r="J303" s="38"/>
      <c r="K303" s="38"/>
      <c r="L303" s="41"/>
      <c r="M303" s="196"/>
      <c r="N303" s="197"/>
      <c r="O303" s="66"/>
      <c r="P303" s="66"/>
      <c r="Q303" s="66"/>
      <c r="R303" s="66"/>
      <c r="S303" s="66"/>
      <c r="T303" s="67"/>
      <c r="U303" s="36"/>
      <c r="V303" s="36"/>
      <c r="W303" s="36"/>
      <c r="X303" s="36"/>
      <c r="Y303" s="36"/>
      <c r="Z303" s="36"/>
      <c r="AA303" s="36"/>
      <c r="AB303" s="36"/>
      <c r="AC303" s="36"/>
      <c r="AD303" s="36"/>
      <c r="AE303" s="36"/>
      <c r="AT303" s="19" t="s">
        <v>178</v>
      </c>
      <c r="AU303" s="19" t="s">
        <v>88</v>
      </c>
    </row>
    <row r="304" spans="1:65" s="15" customFormat="1" ht="11.25">
      <c r="B304" s="225"/>
      <c r="C304" s="226"/>
      <c r="D304" s="193" t="s">
        <v>188</v>
      </c>
      <c r="E304" s="227" t="s">
        <v>19</v>
      </c>
      <c r="F304" s="228" t="s">
        <v>623</v>
      </c>
      <c r="G304" s="226"/>
      <c r="H304" s="227" t="s">
        <v>19</v>
      </c>
      <c r="I304" s="229"/>
      <c r="J304" s="226"/>
      <c r="K304" s="226"/>
      <c r="L304" s="230"/>
      <c r="M304" s="231"/>
      <c r="N304" s="232"/>
      <c r="O304" s="232"/>
      <c r="P304" s="232"/>
      <c r="Q304" s="232"/>
      <c r="R304" s="232"/>
      <c r="S304" s="232"/>
      <c r="T304" s="233"/>
      <c r="AT304" s="234" t="s">
        <v>188</v>
      </c>
      <c r="AU304" s="234" t="s">
        <v>88</v>
      </c>
      <c r="AV304" s="15" t="s">
        <v>80</v>
      </c>
      <c r="AW304" s="15" t="s">
        <v>33</v>
      </c>
      <c r="AX304" s="15" t="s">
        <v>72</v>
      </c>
      <c r="AY304" s="234" t="s">
        <v>169</v>
      </c>
    </row>
    <row r="305" spans="1:65" s="13" customFormat="1" ht="11.25">
      <c r="B305" s="198"/>
      <c r="C305" s="199"/>
      <c r="D305" s="193" t="s">
        <v>188</v>
      </c>
      <c r="E305" s="200" t="s">
        <v>19</v>
      </c>
      <c r="F305" s="201" t="s">
        <v>624</v>
      </c>
      <c r="G305" s="199"/>
      <c r="H305" s="202">
        <v>0.34</v>
      </c>
      <c r="I305" s="203"/>
      <c r="J305" s="199"/>
      <c r="K305" s="199"/>
      <c r="L305" s="204"/>
      <c r="M305" s="205"/>
      <c r="N305" s="206"/>
      <c r="O305" s="206"/>
      <c r="P305" s="206"/>
      <c r="Q305" s="206"/>
      <c r="R305" s="206"/>
      <c r="S305" s="206"/>
      <c r="T305" s="207"/>
      <c r="AT305" s="208" t="s">
        <v>188</v>
      </c>
      <c r="AU305" s="208" t="s">
        <v>88</v>
      </c>
      <c r="AV305" s="13" t="s">
        <v>88</v>
      </c>
      <c r="AW305" s="13" t="s">
        <v>33</v>
      </c>
      <c r="AX305" s="13" t="s">
        <v>80</v>
      </c>
      <c r="AY305" s="208" t="s">
        <v>169</v>
      </c>
    </row>
    <row r="306" spans="1:65" s="2" customFormat="1" ht="14.45" customHeight="1">
      <c r="A306" s="36"/>
      <c r="B306" s="37"/>
      <c r="C306" s="235" t="s">
        <v>625</v>
      </c>
      <c r="D306" s="235" t="s">
        <v>456</v>
      </c>
      <c r="E306" s="236" t="s">
        <v>626</v>
      </c>
      <c r="F306" s="237" t="s">
        <v>627</v>
      </c>
      <c r="G306" s="238" t="s">
        <v>347</v>
      </c>
      <c r="H306" s="239">
        <v>0.374</v>
      </c>
      <c r="I306" s="240"/>
      <c r="J306" s="241">
        <f>ROUND(I306*H306,2)</f>
        <v>0</v>
      </c>
      <c r="K306" s="237" t="s">
        <v>175</v>
      </c>
      <c r="L306" s="242"/>
      <c r="M306" s="243" t="s">
        <v>19</v>
      </c>
      <c r="N306" s="244" t="s">
        <v>44</v>
      </c>
      <c r="O306" s="66"/>
      <c r="P306" s="189">
        <f>O306*H306</f>
        <v>0</v>
      </c>
      <c r="Q306" s="189">
        <v>1</v>
      </c>
      <c r="R306" s="189">
        <f>Q306*H306</f>
        <v>0.374</v>
      </c>
      <c r="S306" s="189">
        <v>0</v>
      </c>
      <c r="T306" s="190">
        <f>S306*H306</f>
        <v>0</v>
      </c>
      <c r="U306" s="36"/>
      <c r="V306" s="36"/>
      <c r="W306" s="36"/>
      <c r="X306" s="36"/>
      <c r="Y306" s="36"/>
      <c r="Z306" s="36"/>
      <c r="AA306" s="36"/>
      <c r="AB306" s="36"/>
      <c r="AC306" s="36"/>
      <c r="AD306" s="36"/>
      <c r="AE306" s="36"/>
      <c r="AR306" s="191" t="s">
        <v>209</v>
      </c>
      <c r="AT306" s="191" t="s">
        <v>456</v>
      </c>
      <c r="AU306" s="191" t="s">
        <v>88</v>
      </c>
      <c r="AY306" s="19" t="s">
        <v>169</v>
      </c>
      <c r="BE306" s="192">
        <f>IF(N306="základní",J306,0)</f>
        <v>0</v>
      </c>
      <c r="BF306" s="192">
        <f>IF(N306="snížená",J306,0)</f>
        <v>0</v>
      </c>
      <c r="BG306" s="192">
        <f>IF(N306="zákl. přenesená",J306,0)</f>
        <v>0</v>
      </c>
      <c r="BH306" s="192">
        <f>IF(N306="sníž. přenesená",J306,0)</f>
        <v>0</v>
      </c>
      <c r="BI306" s="192">
        <f>IF(N306="nulová",J306,0)</f>
        <v>0</v>
      </c>
      <c r="BJ306" s="19" t="s">
        <v>88</v>
      </c>
      <c r="BK306" s="192">
        <f>ROUND(I306*H306,2)</f>
        <v>0</v>
      </c>
      <c r="BL306" s="19" t="s">
        <v>176</v>
      </c>
      <c r="BM306" s="191" t="s">
        <v>628</v>
      </c>
    </row>
    <row r="307" spans="1:65" s="13" customFormat="1" ht="11.25">
      <c r="B307" s="198"/>
      <c r="C307" s="199"/>
      <c r="D307" s="193" t="s">
        <v>188</v>
      </c>
      <c r="E307" s="199"/>
      <c r="F307" s="201" t="s">
        <v>629</v>
      </c>
      <c r="G307" s="199"/>
      <c r="H307" s="202">
        <v>0.374</v>
      </c>
      <c r="I307" s="203"/>
      <c r="J307" s="199"/>
      <c r="K307" s="199"/>
      <c r="L307" s="204"/>
      <c r="M307" s="205"/>
      <c r="N307" s="206"/>
      <c r="O307" s="206"/>
      <c r="P307" s="206"/>
      <c r="Q307" s="206"/>
      <c r="R307" s="206"/>
      <c r="S307" s="206"/>
      <c r="T307" s="207"/>
      <c r="AT307" s="208" t="s">
        <v>188</v>
      </c>
      <c r="AU307" s="208" t="s">
        <v>88</v>
      </c>
      <c r="AV307" s="13" t="s">
        <v>88</v>
      </c>
      <c r="AW307" s="13" t="s">
        <v>4</v>
      </c>
      <c r="AX307" s="13" t="s">
        <v>80</v>
      </c>
      <c r="AY307" s="208" t="s">
        <v>169</v>
      </c>
    </row>
    <row r="308" spans="1:65" s="2" customFormat="1" ht="24.2" customHeight="1">
      <c r="A308" s="36"/>
      <c r="B308" s="37"/>
      <c r="C308" s="180" t="s">
        <v>630</v>
      </c>
      <c r="D308" s="180" t="s">
        <v>171</v>
      </c>
      <c r="E308" s="181" t="s">
        <v>631</v>
      </c>
      <c r="F308" s="182" t="s">
        <v>632</v>
      </c>
      <c r="G308" s="183" t="s">
        <v>463</v>
      </c>
      <c r="H308" s="184">
        <v>25.5</v>
      </c>
      <c r="I308" s="185"/>
      <c r="J308" s="186">
        <f>ROUND(I308*H308,2)</f>
        <v>0</v>
      </c>
      <c r="K308" s="182" t="s">
        <v>175</v>
      </c>
      <c r="L308" s="41"/>
      <c r="M308" s="187" t="s">
        <v>19</v>
      </c>
      <c r="N308" s="188" t="s">
        <v>44</v>
      </c>
      <c r="O308" s="66"/>
      <c r="P308" s="189">
        <f>O308*H308</f>
        <v>0</v>
      </c>
      <c r="Q308" s="189">
        <v>3.8000000000000002E-4</v>
      </c>
      <c r="R308" s="189">
        <f>Q308*H308</f>
        <v>9.6900000000000007E-3</v>
      </c>
      <c r="S308" s="189">
        <v>0</v>
      </c>
      <c r="T308" s="190">
        <f>S308*H308</f>
        <v>0</v>
      </c>
      <c r="U308" s="36"/>
      <c r="V308" s="36"/>
      <c r="W308" s="36"/>
      <c r="X308" s="36"/>
      <c r="Y308" s="36"/>
      <c r="Z308" s="36"/>
      <c r="AA308" s="36"/>
      <c r="AB308" s="36"/>
      <c r="AC308" s="36"/>
      <c r="AD308" s="36"/>
      <c r="AE308" s="36"/>
      <c r="AR308" s="191" t="s">
        <v>176</v>
      </c>
      <c r="AT308" s="191" t="s">
        <v>171</v>
      </c>
      <c r="AU308" s="191" t="s">
        <v>88</v>
      </c>
      <c r="AY308" s="19" t="s">
        <v>169</v>
      </c>
      <c r="BE308" s="192">
        <f>IF(N308="základní",J308,0)</f>
        <v>0</v>
      </c>
      <c r="BF308" s="192">
        <f>IF(N308="snížená",J308,0)</f>
        <v>0</v>
      </c>
      <c r="BG308" s="192">
        <f>IF(N308="zákl. přenesená",J308,0)</f>
        <v>0</v>
      </c>
      <c r="BH308" s="192">
        <f>IF(N308="sníž. přenesená",J308,0)</f>
        <v>0</v>
      </c>
      <c r="BI308" s="192">
        <f>IF(N308="nulová",J308,0)</f>
        <v>0</v>
      </c>
      <c r="BJ308" s="19" t="s">
        <v>88</v>
      </c>
      <c r="BK308" s="192">
        <f>ROUND(I308*H308,2)</f>
        <v>0</v>
      </c>
      <c r="BL308" s="19" t="s">
        <v>176</v>
      </c>
      <c r="BM308" s="191" t="s">
        <v>633</v>
      </c>
    </row>
    <row r="309" spans="1:65" s="13" customFormat="1" ht="11.25">
      <c r="B309" s="198"/>
      <c r="C309" s="199"/>
      <c r="D309" s="193" t="s">
        <v>188</v>
      </c>
      <c r="E309" s="200" t="s">
        <v>19</v>
      </c>
      <c r="F309" s="201" t="s">
        <v>634</v>
      </c>
      <c r="G309" s="199"/>
      <c r="H309" s="202">
        <v>25.5</v>
      </c>
      <c r="I309" s="203"/>
      <c r="J309" s="199"/>
      <c r="K309" s="199"/>
      <c r="L309" s="204"/>
      <c r="M309" s="205"/>
      <c r="N309" s="206"/>
      <c r="O309" s="206"/>
      <c r="P309" s="206"/>
      <c r="Q309" s="206"/>
      <c r="R309" s="206"/>
      <c r="S309" s="206"/>
      <c r="T309" s="207"/>
      <c r="AT309" s="208" t="s">
        <v>188</v>
      </c>
      <c r="AU309" s="208" t="s">
        <v>88</v>
      </c>
      <c r="AV309" s="13" t="s">
        <v>88</v>
      </c>
      <c r="AW309" s="13" t="s">
        <v>33</v>
      </c>
      <c r="AX309" s="13" t="s">
        <v>80</v>
      </c>
      <c r="AY309" s="208" t="s">
        <v>169</v>
      </c>
    </row>
    <row r="310" spans="1:65" s="2" customFormat="1" ht="37.9" customHeight="1">
      <c r="A310" s="36"/>
      <c r="B310" s="37"/>
      <c r="C310" s="180" t="s">
        <v>635</v>
      </c>
      <c r="D310" s="180" t="s">
        <v>171</v>
      </c>
      <c r="E310" s="181" t="s">
        <v>636</v>
      </c>
      <c r="F310" s="182" t="s">
        <v>637</v>
      </c>
      <c r="G310" s="183" t="s">
        <v>230</v>
      </c>
      <c r="H310" s="184">
        <v>0.33</v>
      </c>
      <c r="I310" s="185"/>
      <c r="J310" s="186">
        <f>ROUND(I310*H310,2)</f>
        <v>0</v>
      </c>
      <c r="K310" s="182" t="s">
        <v>175</v>
      </c>
      <c r="L310" s="41"/>
      <c r="M310" s="187" t="s">
        <v>19</v>
      </c>
      <c r="N310" s="188" t="s">
        <v>44</v>
      </c>
      <c r="O310" s="66"/>
      <c r="P310" s="189">
        <f>O310*H310</f>
        <v>0</v>
      </c>
      <c r="Q310" s="189">
        <v>2.45329</v>
      </c>
      <c r="R310" s="189">
        <f>Q310*H310</f>
        <v>0.80958570000000007</v>
      </c>
      <c r="S310" s="189">
        <v>0</v>
      </c>
      <c r="T310" s="190">
        <f>S310*H310</f>
        <v>0</v>
      </c>
      <c r="U310" s="36"/>
      <c r="V310" s="36"/>
      <c r="W310" s="36"/>
      <c r="X310" s="36"/>
      <c r="Y310" s="36"/>
      <c r="Z310" s="36"/>
      <c r="AA310" s="36"/>
      <c r="AB310" s="36"/>
      <c r="AC310" s="36"/>
      <c r="AD310" s="36"/>
      <c r="AE310" s="36"/>
      <c r="AR310" s="191" t="s">
        <v>176</v>
      </c>
      <c r="AT310" s="191" t="s">
        <v>171</v>
      </c>
      <c r="AU310" s="191" t="s">
        <v>88</v>
      </c>
      <c r="AY310" s="19" t="s">
        <v>169</v>
      </c>
      <c r="BE310" s="192">
        <f>IF(N310="základní",J310,0)</f>
        <v>0</v>
      </c>
      <c r="BF310" s="192">
        <f>IF(N310="snížená",J310,0)</f>
        <v>0</v>
      </c>
      <c r="BG310" s="192">
        <f>IF(N310="zákl. přenesená",J310,0)</f>
        <v>0</v>
      </c>
      <c r="BH310" s="192">
        <f>IF(N310="sníž. přenesená",J310,0)</f>
        <v>0</v>
      </c>
      <c r="BI310" s="192">
        <f>IF(N310="nulová",J310,0)</f>
        <v>0</v>
      </c>
      <c r="BJ310" s="19" t="s">
        <v>88</v>
      </c>
      <c r="BK310" s="192">
        <f>ROUND(I310*H310,2)</f>
        <v>0</v>
      </c>
      <c r="BL310" s="19" t="s">
        <v>176</v>
      </c>
      <c r="BM310" s="191" t="s">
        <v>638</v>
      </c>
    </row>
    <row r="311" spans="1:65" s="2" customFormat="1" ht="48.75">
      <c r="A311" s="36"/>
      <c r="B311" s="37"/>
      <c r="C311" s="38"/>
      <c r="D311" s="193" t="s">
        <v>178</v>
      </c>
      <c r="E311" s="38"/>
      <c r="F311" s="194" t="s">
        <v>639</v>
      </c>
      <c r="G311" s="38"/>
      <c r="H311" s="38"/>
      <c r="I311" s="195"/>
      <c r="J311" s="38"/>
      <c r="K311" s="38"/>
      <c r="L311" s="41"/>
      <c r="M311" s="196"/>
      <c r="N311" s="197"/>
      <c r="O311" s="66"/>
      <c r="P311" s="66"/>
      <c r="Q311" s="66"/>
      <c r="R311" s="66"/>
      <c r="S311" s="66"/>
      <c r="T311" s="67"/>
      <c r="U311" s="36"/>
      <c r="V311" s="36"/>
      <c r="W311" s="36"/>
      <c r="X311" s="36"/>
      <c r="Y311" s="36"/>
      <c r="Z311" s="36"/>
      <c r="AA311" s="36"/>
      <c r="AB311" s="36"/>
      <c r="AC311" s="36"/>
      <c r="AD311" s="36"/>
      <c r="AE311" s="36"/>
      <c r="AT311" s="19" t="s">
        <v>178</v>
      </c>
      <c r="AU311" s="19" t="s">
        <v>88</v>
      </c>
    </row>
    <row r="312" spans="1:65" s="15" customFormat="1" ht="11.25">
      <c r="B312" s="225"/>
      <c r="C312" s="226"/>
      <c r="D312" s="193" t="s">
        <v>188</v>
      </c>
      <c r="E312" s="227" t="s">
        <v>19</v>
      </c>
      <c r="F312" s="228" t="s">
        <v>640</v>
      </c>
      <c r="G312" s="226"/>
      <c r="H312" s="227" t="s">
        <v>19</v>
      </c>
      <c r="I312" s="229"/>
      <c r="J312" s="226"/>
      <c r="K312" s="226"/>
      <c r="L312" s="230"/>
      <c r="M312" s="231"/>
      <c r="N312" s="232"/>
      <c r="O312" s="232"/>
      <c r="P312" s="232"/>
      <c r="Q312" s="232"/>
      <c r="R312" s="232"/>
      <c r="S312" s="232"/>
      <c r="T312" s="233"/>
      <c r="AT312" s="234" t="s">
        <v>188</v>
      </c>
      <c r="AU312" s="234" t="s">
        <v>88</v>
      </c>
      <c r="AV312" s="15" t="s">
        <v>80</v>
      </c>
      <c r="AW312" s="15" t="s">
        <v>33</v>
      </c>
      <c r="AX312" s="15" t="s">
        <v>72</v>
      </c>
      <c r="AY312" s="234" t="s">
        <v>169</v>
      </c>
    </row>
    <row r="313" spans="1:65" s="13" customFormat="1" ht="11.25">
      <c r="B313" s="198"/>
      <c r="C313" s="199"/>
      <c r="D313" s="193" t="s">
        <v>188</v>
      </c>
      <c r="E313" s="200" t="s">
        <v>19</v>
      </c>
      <c r="F313" s="201" t="s">
        <v>641</v>
      </c>
      <c r="G313" s="199"/>
      <c r="H313" s="202">
        <v>0.33</v>
      </c>
      <c r="I313" s="203"/>
      <c r="J313" s="199"/>
      <c r="K313" s="199"/>
      <c r="L313" s="204"/>
      <c r="M313" s="205"/>
      <c r="N313" s="206"/>
      <c r="O313" s="206"/>
      <c r="P313" s="206"/>
      <c r="Q313" s="206"/>
      <c r="R313" s="206"/>
      <c r="S313" s="206"/>
      <c r="T313" s="207"/>
      <c r="AT313" s="208" t="s">
        <v>188</v>
      </c>
      <c r="AU313" s="208" t="s">
        <v>88</v>
      </c>
      <c r="AV313" s="13" t="s">
        <v>88</v>
      </c>
      <c r="AW313" s="13" t="s">
        <v>33</v>
      </c>
      <c r="AX313" s="13" t="s">
        <v>80</v>
      </c>
      <c r="AY313" s="208" t="s">
        <v>169</v>
      </c>
    </row>
    <row r="314" spans="1:65" s="2" customFormat="1" ht="37.9" customHeight="1">
      <c r="A314" s="36"/>
      <c r="B314" s="37"/>
      <c r="C314" s="180" t="s">
        <v>642</v>
      </c>
      <c r="D314" s="180" t="s">
        <v>171</v>
      </c>
      <c r="E314" s="181" t="s">
        <v>643</v>
      </c>
      <c r="F314" s="182" t="s">
        <v>644</v>
      </c>
      <c r="G314" s="183" t="s">
        <v>185</v>
      </c>
      <c r="H314" s="184">
        <v>4.024</v>
      </c>
      <c r="I314" s="185"/>
      <c r="J314" s="186">
        <f>ROUND(I314*H314,2)</f>
        <v>0</v>
      </c>
      <c r="K314" s="182" t="s">
        <v>175</v>
      </c>
      <c r="L314" s="41"/>
      <c r="M314" s="187" t="s">
        <v>19</v>
      </c>
      <c r="N314" s="188" t="s">
        <v>44</v>
      </c>
      <c r="O314" s="66"/>
      <c r="P314" s="189">
        <f>O314*H314</f>
        <v>0</v>
      </c>
      <c r="Q314" s="189">
        <v>2.4399999999999999E-3</v>
      </c>
      <c r="R314" s="189">
        <f>Q314*H314</f>
        <v>9.8185600000000005E-3</v>
      </c>
      <c r="S314" s="189">
        <v>0</v>
      </c>
      <c r="T314" s="190">
        <f>S314*H314</f>
        <v>0</v>
      </c>
      <c r="U314" s="36"/>
      <c r="V314" s="36"/>
      <c r="W314" s="36"/>
      <c r="X314" s="36"/>
      <c r="Y314" s="36"/>
      <c r="Z314" s="36"/>
      <c r="AA314" s="36"/>
      <c r="AB314" s="36"/>
      <c r="AC314" s="36"/>
      <c r="AD314" s="36"/>
      <c r="AE314" s="36"/>
      <c r="AR314" s="191" t="s">
        <v>176</v>
      </c>
      <c r="AT314" s="191" t="s">
        <v>171</v>
      </c>
      <c r="AU314" s="191" t="s">
        <v>88</v>
      </c>
      <c r="AY314" s="19" t="s">
        <v>169</v>
      </c>
      <c r="BE314" s="192">
        <f>IF(N314="základní",J314,0)</f>
        <v>0</v>
      </c>
      <c r="BF314" s="192">
        <f>IF(N314="snížená",J314,0)</f>
        <v>0</v>
      </c>
      <c r="BG314" s="192">
        <f>IF(N314="zákl. přenesená",J314,0)</f>
        <v>0</v>
      </c>
      <c r="BH314" s="192">
        <f>IF(N314="sníž. přenesená",J314,0)</f>
        <v>0</v>
      </c>
      <c r="BI314" s="192">
        <f>IF(N314="nulová",J314,0)</f>
        <v>0</v>
      </c>
      <c r="BJ314" s="19" t="s">
        <v>88</v>
      </c>
      <c r="BK314" s="192">
        <f>ROUND(I314*H314,2)</f>
        <v>0</v>
      </c>
      <c r="BL314" s="19" t="s">
        <v>176</v>
      </c>
      <c r="BM314" s="191" t="s">
        <v>645</v>
      </c>
    </row>
    <row r="315" spans="1:65" s="2" customFormat="1" ht="87.75">
      <c r="A315" s="36"/>
      <c r="B315" s="37"/>
      <c r="C315" s="38"/>
      <c r="D315" s="193" t="s">
        <v>178</v>
      </c>
      <c r="E315" s="38"/>
      <c r="F315" s="194" t="s">
        <v>646</v>
      </c>
      <c r="G315" s="38"/>
      <c r="H315" s="38"/>
      <c r="I315" s="195"/>
      <c r="J315" s="38"/>
      <c r="K315" s="38"/>
      <c r="L315" s="41"/>
      <c r="M315" s="196"/>
      <c r="N315" s="197"/>
      <c r="O315" s="66"/>
      <c r="P315" s="66"/>
      <c r="Q315" s="66"/>
      <c r="R315" s="66"/>
      <c r="S315" s="66"/>
      <c r="T315" s="67"/>
      <c r="U315" s="36"/>
      <c r="V315" s="36"/>
      <c r="W315" s="36"/>
      <c r="X315" s="36"/>
      <c r="Y315" s="36"/>
      <c r="Z315" s="36"/>
      <c r="AA315" s="36"/>
      <c r="AB315" s="36"/>
      <c r="AC315" s="36"/>
      <c r="AD315" s="36"/>
      <c r="AE315" s="36"/>
      <c r="AT315" s="19" t="s">
        <v>178</v>
      </c>
      <c r="AU315" s="19" t="s">
        <v>88</v>
      </c>
    </row>
    <row r="316" spans="1:65" s="13" customFormat="1" ht="11.25">
      <c r="B316" s="198"/>
      <c r="C316" s="199"/>
      <c r="D316" s="193" t="s">
        <v>188</v>
      </c>
      <c r="E316" s="200" t="s">
        <v>19</v>
      </c>
      <c r="F316" s="201" t="s">
        <v>647</v>
      </c>
      <c r="G316" s="199"/>
      <c r="H316" s="202">
        <v>4.024</v>
      </c>
      <c r="I316" s="203"/>
      <c r="J316" s="199"/>
      <c r="K316" s="199"/>
      <c r="L316" s="204"/>
      <c r="M316" s="205"/>
      <c r="N316" s="206"/>
      <c r="O316" s="206"/>
      <c r="P316" s="206"/>
      <c r="Q316" s="206"/>
      <c r="R316" s="206"/>
      <c r="S316" s="206"/>
      <c r="T316" s="207"/>
      <c r="AT316" s="208" t="s">
        <v>188</v>
      </c>
      <c r="AU316" s="208" t="s">
        <v>88</v>
      </c>
      <c r="AV316" s="13" t="s">
        <v>88</v>
      </c>
      <c r="AW316" s="13" t="s">
        <v>33</v>
      </c>
      <c r="AX316" s="13" t="s">
        <v>80</v>
      </c>
      <c r="AY316" s="208" t="s">
        <v>169</v>
      </c>
    </row>
    <row r="317" spans="1:65" s="2" customFormat="1" ht="37.9" customHeight="1">
      <c r="A317" s="36"/>
      <c r="B317" s="37"/>
      <c r="C317" s="180" t="s">
        <v>648</v>
      </c>
      <c r="D317" s="180" t="s">
        <v>171</v>
      </c>
      <c r="E317" s="181" t="s">
        <v>649</v>
      </c>
      <c r="F317" s="182" t="s">
        <v>650</v>
      </c>
      <c r="G317" s="183" t="s">
        <v>185</v>
      </c>
      <c r="H317" s="184">
        <v>4.024</v>
      </c>
      <c r="I317" s="185"/>
      <c r="J317" s="186">
        <f>ROUND(I317*H317,2)</f>
        <v>0</v>
      </c>
      <c r="K317" s="182" t="s">
        <v>175</v>
      </c>
      <c r="L317" s="41"/>
      <c r="M317" s="187" t="s">
        <v>19</v>
      </c>
      <c r="N317" s="188" t="s">
        <v>44</v>
      </c>
      <c r="O317" s="66"/>
      <c r="P317" s="189">
        <f>O317*H317</f>
        <v>0</v>
      </c>
      <c r="Q317" s="189">
        <v>0</v>
      </c>
      <c r="R317" s="189">
        <f>Q317*H317</f>
        <v>0</v>
      </c>
      <c r="S317" s="189">
        <v>0</v>
      </c>
      <c r="T317" s="190">
        <f>S317*H317</f>
        <v>0</v>
      </c>
      <c r="U317" s="36"/>
      <c r="V317" s="36"/>
      <c r="W317" s="36"/>
      <c r="X317" s="36"/>
      <c r="Y317" s="36"/>
      <c r="Z317" s="36"/>
      <c r="AA317" s="36"/>
      <c r="AB317" s="36"/>
      <c r="AC317" s="36"/>
      <c r="AD317" s="36"/>
      <c r="AE317" s="36"/>
      <c r="AR317" s="191" t="s">
        <v>176</v>
      </c>
      <c r="AT317" s="191" t="s">
        <v>171</v>
      </c>
      <c r="AU317" s="191" t="s">
        <v>88</v>
      </c>
      <c r="AY317" s="19" t="s">
        <v>169</v>
      </c>
      <c r="BE317" s="192">
        <f>IF(N317="základní",J317,0)</f>
        <v>0</v>
      </c>
      <c r="BF317" s="192">
        <f>IF(N317="snížená",J317,0)</f>
        <v>0</v>
      </c>
      <c r="BG317" s="192">
        <f>IF(N317="zákl. přenesená",J317,0)</f>
        <v>0</v>
      </c>
      <c r="BH317" s="192">
        <f>IF(N317="sníž. přenesená",J317,0)</f>
        <v>0</v>
      </c>
      <c r="BI317" s="192">
        <f>IF(N317="nulová",J317,0)</f>
        <v>0</v>
      </c>
      <c r="BJ317" s="19" t="s">
        <v>88</v>
      </c>
      <c r="BK317" s="192">
        <f>ROUND(I317*H317,2)</f>
        <v>0</v>
      </c>
      <c r="BL317" s="19" t="s">
        <v>176</v>
      </c>
      <c r="BM317" s="191" t="s">
        <v>651</v>
      </c>
    </row>
    <row r="318" spans="1:65" s="2" customFormat="1" ht="87.75">
      <c r="A318" s="36"/>
      <c r="B318" s="37"/>
      <c r="C318" s="38"/>
      <c r="D318" s="193" t="s">
        <v>178</v>
      </c>
      <c r="E318" s="38"/>
      <c r="F318" s="194" t="s">
        <v>646</v>
      </c>
      <c r="G318" s="38"/>
      <c r="H318" s="38"/>
      <c r="I318" s="195"/>
      <c r="J318" s="38"/>
      <c r="K318" s="38"/>
      <c r="L318" s="41"/>
      <c r="M318" s="196"/>
      <c r="N318" s="197"/>
      <c r="O318" s="66"/>
      <c r="P318" s="66"/>
      <c r="Q318" s="66"/>
      <c r="R318" s="66"/>
      <c r="S318" s="66"/>
      <c r="T318" s="67"/>
      <c r="U318" s="36"/>
      <c r="V318" s="36"/>
      <c r="W318" s="36"/>
      <c r="X318" s="36"/>
      <c r="Y318" s="36"/>
      <c r="Z318" s="36"/>
      <c r="AA318" s="36"/>
      <c r="AB318" s="36"/>
      <c r="AC318" s="36"/>
      <c r="AD318" s="36"/>
      <c r="AE318" s="36"/>
      <c r="AT318" s="19" t="s">
        <v>178</v>
      </c>
      <c r="AU318" s="19" t="s">
        <v>88</v>
      </c>
    </row>
    <row r="319" spans="1:65" s="2" customFormat="1" ht="37.9" customHeight="1">
      <c r="A319" s="36"/>
      <c r="B319" s="37"/>
      <c r="C319" s="180" t="s">
        <v>652</v>
      </c>
      <c r="D319" s="180" t="s">
        <v>171</v>
      </c>
      <c r="E319" s="181" t="s">
        <v>653</v>
      </c>
      <c r="F319" s="182" t="s">
        <v>654</v>
      </c>
      <c r="G319" s="183" t="s">
        <v>347</v>
      </c>
      <c r="H319" s="184">
        <v>0</v>
      </c>
      <c r="I319" s="185"/>
      <c r="J319" s="186">
        <f>ROUND(I319*H319,2)</f>
        <v>0</v>
      </c>
      <c r="K319" s="182" t="s">
        <v>175</v>
      </c>
      <c r="L319" s="41"/>
      <c r="M319" s="187" t="s">
        <v>19</v>
      </c>
      <c r="N319" s="188" t="s">
        <v>44</v>
      </c>
      <c r="O319" s="66"/>
      <c r="P319" s="189">
        <f>O319*H319</f>
        <v>0</v>
      </c>
      <c r="Q319" s="189">
        <v>1.05237</v>
      </c>
      <c r="R319" s="189">
        <f>Q319*H319</f>
        <v>0</v>
      </c>
      <c r="S319" s="189">
        <v>0</v>
      </c>
      <c r="T319" s="190">
        <f>S319*H319</f>
        <v>0</v>
      </c>
      <c r="U319" s="36"/>
      <c r="V319" s="36"/>
      <c r="W319" s="36"/>
      <c r="X319" s="36"/>
      <c r="Y319" s="36"/>
      <c r="Z319" s="36"/>
      <c r="AA319" s="36"/>
      <c r="AB319" s="36"/>
      <c r="AC319" s="36"/>
      <c r="AD319" s="36"/>
      <c r="AE319" s="36"/>
      <c r="AR319" s="191" t="s">
        <v>176</v>
      </c>
      <c r="AT319" s="191" t="s">
        <v>171</v>
      </c>
      <c r="AU319" s="191" t="s">
        <v>88</v>
      </c>
      <c r="AY319" s="19" t="s">
        <v>169</v>
      </c>
      <c r="BE319" s="192">
        <f>IF(N319="základní",J319,0)</f>
        <v>0</v>
      </c>
      <c r="BF319" s="192">
        <f>IF(N319="snížená",J319,0)</f>
        <v>0</v>
      </c>
      <c r="BG319" s="192">
        <f>IF(N319="zákl. přenesená",J319,0)</f>
        <v>0</v>
      </c>
      <c r="BH319" s="192">
        <f>IF(N319="sníž. přenesená",J319,0)</f>
        <v>0</v>
      </c>
      <c r="BI319" s="192">
        <f>IF(N319="nulová",J319,0)</f>
        <v>0</v>
      </c>
      <c r="BJ319" s="19" t="s">
        <v>88</v>
      </c>
      <c r="BK319" s="192">
        <f>ROUND(I319*H319,2)</f>
        <v>0</v>
      </c>
      <c r="BL319" s="19" t="s">
        <v>176</v>
      </c>
      <c r="BM319" s="191" t="s">
        <v>655</v>
      </c>
    </row>
    <row r="320" spans="1:65" s="15" customFormat="1" ht="11.25">
      <c r="B320" s="225"/>
      <c r="C320" s="226"/>
      <c r="D320" s="193" t="s">
        <v>188</v>
      </c>
      <c r="E320" s="227" t="s">
        <v>19</v>
      </c>
      <c r="F320" s="228" t="s">
        <v>640</v>
      </c>
      <c r="G320" s="226"/>
      <c r="H320" s="227" t="s">
        <v>19</v>
      </c>
      <c r="I320" s="229"/>
      <c r="J320" s="226"/>
      <c r="K320" s="226"/>
      <c r="L320" s="230"/>
      <c r="M320" s="231"/>
      <c r="N320" s="232"/>
      <c r="O320" s="232"/>
      <c r="P320" s="232"/>
      <c r="Q320" s="232"/>
      <c r="R320" s="232"/>
      <c r="S320" s="232"/>
      <c r="T320" s="233"/>
      <c r="AT320" s="234" t="s">
        <v>188</v>
      </c>
      <c r="AU320" s="234" t="s">
        <v>88</v>
      </c>
      <c r="AV320" s="15" t="s">
        <v>80</v>
      </c>
      <c r="AW320" s="15" t="s">
        <v>33</v>
      </c>
      <c r="AX320" s="15" t="s">
        <v>72</v>
      </c>
      <c r="AY320" s="234" t="s">
        <v>169</v>
      </c>
    </row>
    <row r="321" spans="1:65" s="13" customFormat="1" ht="22.5">
      <c r="B321" s="198"/>
      <c r="C321" s="199"/>
      <c r="D321" s="193" t="s">
        <v>188</v>
      </c>
      <c r="E321" s="200" t="s">
        <v>19</v>
      </c>
      <c r="F321" s="201" t="s">
        <v>656</v>
      </c>
      <c r="G321" s="199"/>
      <c r="H321" s="202">
        <v>0</v>
      </c>
      <c r="I321" s="203"/>
      <c r="J321" s="199"/>
      <c r="K321" s="199"/>
      <c r="L321" s="204"/>
      <c r="M321" s="205"/>
      <c r="N321" s="206"/>
      <c r="O321" s="206"/>
      <c r="P321" s="206"/>
      <c r="Q321" s="206"/>
      <c r="R321" s="206"/>
      <c r="S321" s="206"/>
      <c r="T321" s="207"/>
      <c r="AT321" s="208" t="s">
        <v>188</v>
      </c>
      <c r="AU321" s="208" t="s">
        <v>88</v>
      </c>
      <c r="AV321" s="13" t="s">
        <v>88</v>
      </c>
      <c r="AW321" s="13" t="s">
        <v>33</v>
      </c>
      <c r="AX321" s="13" t="s">
        <v>80</v>
      </c>
      <c r="AY321" s="208" t="s">
        <v>169</v>
      </c>
    </row>
    <row r="322" spans="1:65" s="2" customFormat="1" ht="37.9" customHeight="1">
      <c r="A322" s="36"/>
      <c r="B322" s="37"/>
      <c r="C322" s="180" t="s">
        <v>657</v>
      </c>
      <c r="D322" s="180" t="s">
        <v>171</v>
      </c>
      <c r="E322" s="181" t="s">
        <v>658</v>
      </c>
      <c r="F322" s="182" t="s">
        <v>659</v>
      </c>
      <c r="G322" s="183" t="s">
        <v>185</v>
      </c>
      <c r="H322" s="184">
        <v>6.26</v>
      </c>
      <c r="I322" s="185"/>
      <c r="J322" s="186">
        <f>ROUND(I322*H322,2)</f>
        <v>0</v>
      </c>
      <c r="K322" s="182" t="s">
        <v>175</v>
      </c>
      <c r="L322" s="41"/>
      <c r="M322" s="187" t="s">
        <v>19</v>
      </c>
      <c r="N322" s="188" t="s">
        <v>44</v>
      </c>
      <c r="O322" s="66"/>
      <c r="P322" s="189">
        <f>O322*H322</f>
        <v>0</v>
      </c>
      <c r="Q322" s="189">
        <v>0.14030000000000001</v>
      </c>
      <c r="R322" s="189">
        <f>Q322*H322</f>
        <v>0.878278</v>
      </c>
      <c r="S322" s="189">
        <v>0</v>
      </c>
      <c r="T322" s="190">
        <f>S322*H322</f>
        <v>0</v>
      </c>
      <c r="U322" s="36"/>
      <c r="V322" s="36"/>
      <c r="W322" s="36"/>
      <c r="X322" s="36"/>
      <c r="Y322" s="36"/>
      <c r="Z322" s="36"/>
      <c r="AA322" s="36"/>
      <c r="AB322" s="36"/>
      <c r="AC322" s="36"/>
      <c r="AD322" s="36"/>
      <c r="AE322" s="36"/>
      <c r="AR322" s="191" t="s">
        <v>176</v>
      </c>
      <c r="AT322" s="191" t="s">
        <v>171</v>
      </c>
      <c r="AU322" s="191" t="s">
        <v>88</v>
      </c>
      <c r="AY322" s="19" t="s">
        <v>169</v>
      </c>
      <c r="BE322" s="192">
        <f>IF(N322="základní",J322,0)</f>
        <v>0</v>
      </c>
      <c r="BF322" s="192">
        <f>IF(N322="snížená",J322,0)</f>
        <v>0</v>
      </c>
      <c r="BG322" s="192">
        <f>IF(N322="zákl. přenesená",J322,0)</f>
        <v>0</v>
      </c>
      <c r="BH322" s="192">
        <f>IF(N322="sníž. přenesená",J322,0)</f>
        <v>0</v>
      </c>
      <c r="BI322" s="192">
        <f>IF(N322="nulová",J322,0)</f>
        <v>0</v>
      </c>
      <c r="BJ322" s="19" t="s">
        <v>88</v>
      </c>
      <c r="BK322" s="192">
        <f>ROUND(I322*H322,2)</f>
        <v>0</v>
      </c>
      <c r="BL322" s="19" t="s">
        <v>176</v>
      </c>
      <c r="BM322" s="191" t="s">
        <v>660</v>
      </c>
    </row>
    <row r="323" spans="1:65" s="2" customFormat="1" ht="29.25">
      <c r="A323" s="36"/>
      <c r="B323" s="37"/>
      <c r="C323" s="38"/>
      <c r="D323" s="193" t="s">
        <v>178</v>
      </c>
      <c r="E323" s="38"/>
      <c r="F323" s="194" t="s">
        <v>661</v>
      </c>
      <c r="G323" s="38"/>
      <c r="H323" s="38"/>
      <c r="I323" s="195"/>
      <c r="J323" s="38"/>
      <c r="K323" s="38"/>
      <c r="L323" s="41"/>
      <c r="M323" s="196"/>
      <c r="N323" s="197"/>
      <c r="O323" s="66"/>
      <c r="P323" s="66"/>
      <c r="Q323" s="66"/>
      <c r="R323" s="66"/>
      <c r="S323" s="66"/>
      <c r="T323" s="67"/>
      <c r="U323" s="36"/>
      <c r="V323" s="36"/>
      <c r="W323" s="36"/>
      <c r="X323" s="36"/>
      <c r="Y323" s="36"/>
      <c r="Z323" s="36"/>
      <c r="AA323" s="36"/>
      <c r="AB323" s="36"/>
      <c r="AC323" s="36"/>
      <c r="AD323" s="36"/>
      <c r="AE323" s="36"/>
      <c r="AT323" s="19" t="s">
        <v>178</v>
      </c>
      <c r="AU323" s="19" t="s">
        <v>88</v>
      </c>
    </row>
    <row r="324" spans="1:65" s="13" customFormat="1" ht="11.25">
      <c r="B324" s="198"/>
      <c r="C324" s="199"/>
      <c r="D324" s="193" t="s">
        <v>188</v>
      </c>
      <c r="E324" s="200" t="s">
        <v>19</v>
      </c>
      <c r="F324" s="201" t="s">
        <v>662</v>
      </c>
      <c r="G324" s="199"/>
      <c r="H324" s="202">
        <v>6.26</v>
      </c>
      <c r="I324" s="203"/>
      <c r="J324" s="199"/>
      <c r="K324" s="199"/>
      <c r="L324" s="204"/>
      <c r="M324" s="205"/>
      <c r="N324" s="206"/>
      <c r="O324" s="206"/>
      <c r="P324" s="206"/>
      <c r="Q324" s="206"/>
      <c r="R324" s="206"/>
      <c r="S324" s="206"/>
      <c r="T324" s="207"/>
      <c r="AT324" s="208" t="s">
        <v>188</v>
      </c>
      <c r="AU324" s="208" t="s">
        <v>88</v>
      </c>
      <c r="AV324" s="13" t="s">
        <v>88</v>
      </c>
      <c r="AW324" s="13" t="s">
        <v>33</v>
      </c>
      <c r="AX324" s="13" t="s">
        <v>80</v>
      </c>
      <c r="AY324" s="208" t="s">
        <v>169</v>
      </c>
    </row>
    <row r="325" spans="1:65" s="2" customFormat="1" ht="37.9" customHeight="1">
      <c r="A325" s="36"/>
      <c r="B325" s="37"/>
      <c r="C325" s="180" t="s">
        <v>663</v>
      </c>
      <c r="D325" s="180" t="s">
        <v>171</v>
      </c>
      <c r="E325" s="181" t="s">
        <v>664</v>
      </c>
      <c r="F325" s="182" t="s">
        <v>665</v>
      </c>
      <c r="G325" s="183" t="s">
        <v>185</v>
      </c>
      <c r="H325" s="184">
        <v>81.406000000000006</v>
      </c>
      <c r="I325" s="185"/>
      <c r="J325" s="186">
        <f>ROUND(I325*H325,2)</f>
        <v>0</v>
      </c>
      <c r="K325" s="182" t="s">
        <v>175</v>
      </c>
      <c r="L325" s="41"/>
      <c r="M325" s="187" t="s">
        <v>19</v>
      </c>
      <c r="N325" s="188" t="s">
        <v>44</v>
      </c>
      <c r="O325" s="66"/>
      <c r="P325" s="189">
        <f>O325*H325</f>
        <v>0</v>
      </c>
      <c r="Q325" s="189">
        <v>6.8430000000000005E-2</v>
      </c>
      <c r="R325" s="189">
        <f>Q325*H325</f>
        <v>5.5706125800000006</v>
      </c>
      <c r="S325" s="189">
        <v>0</v>
      </c>
      <c r="T325" s="190">
        <f>S325*H325</f>
        <v>0</v>
      </c>
      <c r="U325" s="36"/>
      <c r="V325" s="36"/>
      <c r="W325" s="36"/>
      <c r="X325" s="36"/>
      <c r="Y325" s="36"/>
      <c r="Z325" s="36"/>
      <c r="AA325" s="36"/>
      <c r="AB325" s="36"/>
      <c r="AC325" s="36"/>
      <c r="AD325" s="36"/>
      <c r="AE325" s="36"/>
      <c r="AR325" s="191" t="s">
        <v>250</v>
      </c>
      <c r="AT325" s="191" t="s">
        <v>171</v>
      </c>
      <c r="AU325" s="191" t="s">
        <v>88</v>
      </c>
      <c r="AY325" s="19" t="s">
        <v>169</v>
      </c>
      <c r="BE325" s="192">
        <f>IF(N325="základní",J325,0)</f>
        <v>0</v>
      </c>
      <c r="BF325" s="192">
        <f>IF(N325="snížená",J325,0)</f>
        <v>0</v>
      </c>
      <c r="BG325" s="192">
        <f>IF(N325="zákl. přenesená",J325,0)</f>
        <v>0</v>
      </c>
      <c r="BH325" s="192">
        <f>IF(N325="sníž. přenesená",J325,0)</f>
        <v>0</v>
      </c>
      <c r="BI325" s="192">
        <f>IF(N325="nulová",J325,0)</f>
        <v>0</v>
      </c>
      <c r="BJ325" s="19" t="s">
        <v>88</v>
      </c>
      <c r="BK325" s="192">
        <f>ROUND(I325*H325,2)</f>
        <v>0</v>
      </c>
      <c r="BL325" s="19" t="s">
        <v>250</v>
      </c>
      <c r="BM325" s="191" t="s">
        <v>666</v>
      </c>
    </row>
    <row r="326" spans="1:65" s="2" customFormat="1" ht="29.25">
      <c r="A326" s="36"/>
      <c r="B326" s="37"/>
      <c r="C326" s="38"/>
      <c r="D326" s="193" t="s">
        <v>178</v>
      </c>
      <c r="E326" s="38"/>
      <c r="F326" s="194" t="s">
        <v>661</v>
      </c>
      <c r="G326" s="38"/>
      <c r="H326" s="38"/>
      <c r="I326" s="195"/>
      <c r="J326" s="38"/>
      <c r="K326" s="38"/>
      <c r="L326" s="41"/>
      <c r="M326" s="196"/>
      <c r="N326" s="197"/>
      <c r="O326" s="66"/>
      <c r="P326" s="66"/>
      <c r="Q326" s="66"/>
      <c r="R326" s="66"/>
      <c r="S326" s="66"/>
      <c r="T326" s="67"/>
      <c r="U326" s="36"/>
      <c r="V326" s="36"/>
      <c r="W326" s="36"/>
      <c r="X326" s="36"/>
      <c r="Y326" s="36"/>
      <c r="Z326" s="36"/>
      <c r="AA326" s="36"/>
      <c r="AB326" s="36"/>
      <c r="AC326" s="36"/>
      <c r="AD326" s="36"/>
      <c r="AE326" s="36"/>
      <c r="AT326" s="19" t="s">
        <v>178</v>
      </c>
      <c r="AU326" s="19" t="s">
        <v>88</v>
      </c>
    </row>
    <row r="327" spans="1:65" s="15" customFormat="1" ht="11.25">
      <c r="B327" s="225"/>
      <c r="C327" s="226"/>
      <c r="D327" s="193" t="s">
        <v>188</v>
      </c>
      <c r="E327" s="227" t="s">
        <v>19</v>
      </c>
      <c r="F327" s="228" t="s">
        <v>550</v>
      </c>
      <c r="G327" s="226"/>
      <c r="H327" s="227" t="s">
        <v>19</v>
      </c>
      <c r="I327" s="229"/>
      <c r="J327" s="226"/>
      <c r="K327" s="226"/>
      <c r="L327" s="230"/>
      <c r="M327" s="231"/>
      <c r="N327" s="232"/>
      <c r="O327" s="232"/>
      <c r="P327" s="232"/>
      <c r="Q327" s="232"/>
      <c r="R327" s="232"/>
      <c r="S327" s="232"/>
      <c r="T327" s="233"/>
      <c r="AT327" s="234" t="s">
        <v>188</v>
      </c>
      <c r="AU327" s="234" t="s">
        <v>88</v>
      </c>
      <c r="AV327" s="15" t="s">
        <v>80</v>
      </c>
      <c r="AW327" s="15" t="s">
        <v>33</v>
      </c>
      <c r="AX327" s="15" t="s">
        <v>72</v>
      </c>
      <c r="AY327" s="234" t="s">
        <v>169</v>
      </c>
    </row>
    <row r="328" spans="1:65" s="13" customFormat="1" ht="11.25">
      <c r="B328" s="198"/>
      <c r="C328" s="199"/>
      <c r="D328" s="193" t="s">
        <v>188</v>
      </c>
      <c r="E328" s="200" t="s">
        <v>19</v>
      </c>
      <c r="F328" s="201" t="s">
        <v>667</v>
      </c>
      <c r="G328" s="199"/>
      <c r="H328" s="202">
        <v>53.655999999999999</v>
      </c>
      <c r="I328" s="203"/>
      <c r="J328" s="199"/>
      <c r="K328" s="199"/>
      <c r="L328" s="204"/>
      <c r="M328" s="205"/>
      <c r="N328" s="206"/>
      <c r="O328" s="206"/>
      <c r="P328" s="206"/>
      <c r="Q328" s="206"/>
      <c r="R328" s="206"/>
      <c r="S328" s="206"/>
      <c r="T328" s="207"/>
      <c r="AT328" s="208" t="s">
        <v>188</v>
      </c>
      <c r="AU328" s="208" t="s">
        <v>88</v>
      </c>
      <c r="AV328" s="13" t="s">
        <v>88</v>
      </c>
      <c r="AW328" s="13" t="s">
        <v>33</v>
      </c>
      <c r="AX328" s="13" t="s">
        <v>72</v>
      </c>
      <c r="AY328" s="208" t="s">
        <v>169</v>
      </c>
    </row>
    <row r="329" spans="1:65" s="13" customFormat="1" ht="11.25">
      <c r="B329" s="198"/>
      <c r="C329" s="199"/>
      <c r="D329" s="193" t="s">
        <v>188</v>
      </c>
      <c r="E329" s="200" t="s">
        <v>19</v>
      </c>
      <c r="F329" s="201" t="s">
        <v>668</v>
      </c>
      <c r="G329" s="199"/>
      <c r="H329" s="202">
        <v>-12.8</v>
      </c>
      <c r="I329" s="203"/>
      <c r="J329" s="199"/>
      <c r="K329" s="199"/>
      <c r="L329" s="204"/>
      <c r="M329" s="205"/>
      <c r="N329" s="206"/>
      <c r="O329" s="206"/>
      <c r="P329" s="206"/>
      <c r="Q329" s="206"/>
      <c r="R329" s="206"/>
      <c r="S329" s="206"/>
      <c r="T329" s="207"/>
      <c r="AT329" s="208" t="s">
        <v>188</v>
      </c>
      <c r="AU329" s="208" t="s">
        <v>88</v>
      </c>
      <c r="AV329" s="13" t="s">
        <v>88</v>
      </c>
      <c r="AW329" s="13" t="s">
        <v>33</v>
      </c>
      <c r="AX329" s="13" t="s">
        <v>72</v>
      </c>
      <c r="AY329" s="208" t="s">
        <v>169</v>
      </c>
    </row>
    <row r="330" spans="1:65" s="16" customFormat="1" ht="11.25">
      <c r="B330" s="245"/>
      <c r="C330" s="246"/>
      <c r="D330" s="193" t="s">
        <v>188</v>
      </c>
      <c r="E330" s="247" t="s">
        <v>19</v>
      </c>
      <c r="F330" s="248" t="s">
        <v>533</v>
      </c>
      <c r="G330" s="246"/>
      <c r="H330" s="249">
        <v>40.856000000000002</v>
      </c>
      <c r="I330" s="250"/>
      <c r="J330" s="246"/>
      <c r="K330" s="246"/>
      <c r="L330" s="251"/>
      <c r="M330" s="252"/>
      <c r="N330" s="253"/>
      <c r="O330" s="253"/>
      <c r="P330" s="253"/>
      <c r="Q330" s="253"/>
      <c r="R330" s="253"/>
      <c r="S330" s="253"/>
      <c r="T330" s="254"/>
      <c r="AT330" s="255" t="s">
        <v>188</v>
      </c>
      <c r="AU330" s="255" t="s">
        <v>88</v>
      </c>
      <c r="AV330" s="16" t="s">
        <v>107</v>
      </c>
      <c r="AW330" s="16" t="s">
        <v>33</v>
      </c>
      <c r="AX330" s="16" t="s">
        <v>72</v>
      </c>
      <c r="AY330" s="255" t="s">
        <v>169</v>
      </c>
    </row>
    <row r="331" spans="1:65" s="15" customFormat="1" ht="11.25">
      <c r="B331" s="225"/>
      <c r="C331" s="226"/>
      <c r="D331" s="193" t="s">
        <v>188</v>
      </c>
      <c r="E331" s="227" t="s">
        <v>19</v>
      </c>
      <c r="F331" s="228" t="s">
        <v>553</v>
      </c>
      <c r="G331" s="226"/>
      <c r="H331" s="227" t="s">
        <v>19</v>
      </c>
      <c r="I331" s="229"/>
      <c r="J331" s="226"/>
      <c r="K331" s="226"/>
      <c r="L331" s="230"/>
      <c r="M331" s="231"/>
      <c r="N331" s="232"/>
      <c r="O331" s="232"/>
      <c r="P331" s="232"/>
      <c r="Q331" s="232"/>
      <c r="R331" s="232"/>
      <c r="S331" s="232"/>
      <c r="T331" s="233"/>
      <c r="AT331" s="234" t="s">
        <v>188</v>
      </c>
      <c r="AU331" s="234" t="s">
        <v>88</v>
      </c>
      <c r="AV331" s="15" t="s">
        <v>80</v>
      </c>
      <c r="AW331" s="15" t="s">
        <v>33</v>
      </c>
      <c r="AX331" s="15" t="s">
        <v>72</v>
      </c>
      <c r="AY331" s="234" t="s">
        <v>169</v>
      </c>
    </row>
    <row r="332" spans="1:65" s="13" customFormat="1" ht="11.25">
      <c r="B332" s="198"/>
      <c r="C332" s="199"/>
      <c r="D332" s="193" t="s">
        <v>188</v>
      </c>
      <c r="E332" s="200" t="s">
        <v>19</v>
      </c>
      <c r="F332" s="201" t="s">
        <v>669</v>
      </c>
      <c r="G332" s="199"/>
      <c r="H332" s="202">
        <v>53.35</v>
      </c>
      <c r="I332" s="203"/>
      <c r="J332" s="199"/>
      <c r="K332" s="199"/>
      <c r="L332" s="204"/>
      <c r="M332" s="205"/>
      <c r="N332" s="206"/>
      <c r="O332" s="206"/>
      <c r="P332" s="206"/>
      <c r="Q332" s="206"/>
      <c r="R332" s="206"/>
      <c r="S332" s="206"/>
      <c r="T332" s="207"/>
      <c r="AT332" s="208" t="s">
        <v>188</v>
      </c>
      <c r="AU332" s="208" t="s">
        <v>88</v>
      </c>
      <c r="AV332" s="13" t="s">
        <v>88</v>
      </c>
      <c r="AW332" s="13" t="s">
        <v>33</v>
      </c>
      <c r="AX332" s="13" t="s">
        <v>72</v>
      </c>
      <c r="AY332" s="208" t="s">
        <v>169</v>
      </c>
    </row>
    <row r="333" spans="1:65" s="13" customFormat="1" ht="11.25">
      <c r="B333" s="198"/>
      <c r="C333" s="199"/>
      <c r="D333" s="193" t="s">
        <v>188</v>
      </c>
      <c r="E333" s="200" t="s">
        <v>19</v>
      </c>
      <c r="F333" s="201" t="s">
        <v>668</v>
      </c>
      <c r="G333" s="199"/>
      <c r="H333" s="202">
        <v>-12.8</v>
      </c>
      <c r="I333" s="203"/>
      <c r="J333" s="199"/>
      <c r="K333" s="199"/>
      <c r="L333" s="204"/>
      <c r="M333" s="205"/>
      <c r="N333" s="206"/>
      <c r="O333" s="206"/>
      <c r="P333" s="206"/>
      <c r="Q333" s="206"/>
      <c r="R333" s="206"/>
      <c r="S333" s="206"/>
      <c r="T333" s="207"/>
      <c r="AT333" s="208" t="s">
        <v>188</v>
      </c>
      <c r="AU333" s="208" t="s">
        <v>88</v>
      </c>
      <c r="AV333" s="13" t="s">
        <v>88</v>
      </c>
      <c r="AW333" s="13" t="s">
        <v>33</v>
      </c>
      <c r="AX333" s="13" t="s">
        <v>72</v>
      </c>
      <c r="AY333" s="208" t="s">
        <v>169</v>
      </c>
    </row>
    <row r="334" spans="1:65" s="16" customFormat="1" ht="11.25">
      <c r="B334" s="245"/>
      <c r="C334" s="246"/>
      <c r="D334" s="193" t="s">
        <v>188</v>
      </c>
      <c r="E334" s="247" t="s">
        <v>19</v>
      </c>
      <c r="F334" s="248" t="s">
        <v>533</v>
      </c>
      <c r="G334" s="246"/>
      <c r="H334" s="249">
        <v>40.549999999999997</v>
      </c>
      <c r="I334" s="250"/>
      <c r="J334" s="246"/>
      <c r="K334" s="246"/>
      <c r="L334" s="251"/>
      <c r="M334" s="252"/>
      <c r="N334" s="253"/>
      <c r="O334" s="253"/>
      <c r="P334" s="253"/>
      <c r="Q334" s="253"/>
      <c r="R334" s="253"/>
      <c r="S334" s="253"/>
      <c r="T334" s="254"/>
      <c r="AT334" s="255" t="s">
        <v>188</v>
      </c>
      <c r="AU334" s="255" t="s">
        <v>88</v>
      </c>
      <c r="AV334" s="16" t="s">
        <v>107</v>
      </c>
      <c r="AW334" s="16" t="s">
        <v>33</v>
      </c>
      <c r="AX334" s="16" t="s">
        <v>72</v>
      </c>
      <c r="AY334" s="255" t="s">
        <v>169</v>
      </c>
    </row>
    <row r="335" spans="1:65" s="14" customFormat="1" ht="11.25">
      <c r="B335" s="209"/>
      <c r="C335" s="210"/>
      <c r="D335" s="193" t="s">
        <v>188</v>
      </c>
      <c r="E335" s="211" t="s">
        <v>19</v>
      </c>
      <c r="F335" s="212" t="s">
        <v>191</v>
      </c>
      <c r="G335" s="210"/>
      <c r="H335" s="213">
        <v>81.406000000000006</v>
      </c>
      <c r="I335" s="214"/>
      <c r="J335" s="210"/>
      <c r="K335" s="210"/>
      <c r="L335" s="215"/>
      <c r="M335" s="216"/>
      <c r="N335" s="217"/>
      <c r="O335" s="217"/>
      <c r="P335" s="217"/>
      <c r="Q335" s="217"/>
      <c r="R335" s="217"/>
      <c r="S335" s="217"/>
      <c r="T335" s="218"/>
      <c r="AT335" s="219" t="s">
        <v>188</v>
      </c>
      <c r="AU335" s="219" t="s">
        <v>88</v>
      </c>
      <c r="AV335" s="14" t="s">
        <v>176</v>
      </c>
      <c r="AW335" s="14" t="s">
        <v>33</v>
      </c>
      <c r="AX335" s="14" t="s">
        <v>80</v>
      </c>
      <c r="AY335" s="219" t="s">
        <v>169</v>
      </c>
    </row>
    <row r="336" spans="1:65" s="2" customFormat="1" ht="37.9" customHeight="1">
      <c r="A336" s="36"/>
      <c r="B336" s="37"/>
      <c r="C336" s="180" t="s">
        <v>670</v>
      </c>
      <c r="D336" s="180" t="s">
        <v>171</v>
      </c>
      <c r="E336" s="181" t="s">
        <v>671</v>
      </c>
      <c r="F336" s="182" t="s">
        <v>672</v>
      </c>
      <c r="G336" s="183" t="s">
        <v>185</v>
      </c>
      <c r="H336" s="184">
        <v>2.2559999999999998</v>
      </c>
      <c r="I336" s="185"/>
      <c r="J336" s="186">
        <f>ROUND(I336*H336,2)</f>
        <v>0</v>
      </c>
      <c r="K336" s="182" t="s">
        <v>175</v>
      </c>
      <c r="L336" s="41"/>
      <c r="M336" s="187" t="s">
        <v>19</v>
      </c>
      <c r="N336" s="188" t="s">
        <v>44</v>
      </c>
      <c r="O336" s="66"/>
      <c r="P336" s="189">
        <f>O336*H336</f>
        <v>0</v>
      </c>
      <c r="Q336" s="189">
        <v>0.17330000000000001</v>
      </c>
      <c r="R336" s="189">
        <f>Q336*H336</f>
        <v>0.3909648</v>
      </c>
      <c r="S336" s="189">
        <v>0</v>
      </c>
      <c r="T336" s="190">
        <f>S336*H336</f>
        <v>0</v>
      </c>
      <c r="U336" s="36"/>
      <c r="V336" s="36"/>
      <c r="W336" s="36"/>
      <c r="X336" s="36"/>
      <c r="Y336" s="36"/>
      <c r="Z336" s="36"/>
      <c r="AA336" s="36"/>
      <c r="AB336" s="36"/>
      <c r="AC336" s="36"/>
      <c r="AD336" s="36"/>
      <c r="AE336" s="36"/>
      <c r="AR336" s="191" t="s">
        <v>176</v>
      </c>
      <c r="AT336" s="191" t="s">
        <v>171</v>
      </c>
      <c r="AU336" s="191" t="s">
        <v>88</v>
      </c>
      <c r="AY336" s="19" t="s">
        <v>169</v>
      </c>
      <c r="BE336" s="192">
        <f>IF(N336="základní",J336,0)</f>
        <v>0</v>
      </c>
      <c r="BF336" s="192">
        <f>IF(N336="snížená",J336,0)</f>
        <v>0</v>
      </c>
      <c r="BG336" s="192">
        <f>IF(N336="zákl. přenesená",J336,0)</f>
        <v>0</v>
      </c>
      <c r="BH336" s="192">
        <f>IF(N336="sníž. přenesená",J336,0)</f>
        <v>0</v>
      </c>
      <c r="BI336" s="192">
        <f>IF(N336="nulová",J336,0)</f>
        <v>0</v>
      </c>
      <c r="BJ336" s="19" t="s">
        <v>88</v>
      </c>
      <c r="BK336" s="192">
        <f>ROUND(I336*H336,2)</f>
        <v>0</v>
      </c>
      <c r="BL336" s="19" t="s">
        <v>176</v>
      </c>
      <c r="BM336" s="191" t="s">
        <v>673</v>
      </c>
    </row>
    <row r="337" spans="1:65" s="13" customFormat="1" ht="11.25">
      <c r="B337" s="198"/>
      <c r="C337" s="199"/>
      <c r="D337" s="193" t="s">
        <v>188</v>
      </c>
      <c r="E337" s="200" t="s">
        <v>19</v>
      </c>
      <c r="F337" s="201" t="s">
        <v>674</v>
      </c>
      <c r="G337" s="199"/>
      <c r="H337" s="202">
        <v>2.2559999999999998</v>
      </c>
      <c r="I337" s="203"/>
      <c r="J337" s="199"/>
      <c r="K337" s="199"/>
      <c r="L337" s="204"/>
      <c r="M337" s="205"/>
      <c r="N337" s="206"/>
      <c r="O337" s="206"/>
      <c r="P337" s="206"/>
      <c r="Q337" s="206"/>
      <c r="R337" s="206"/>
      <c r="S337" s="206"/>
      <c r="T337" s="207"/>
      <c r="AT337" s="208" t="s">
        <v>188</v>
      </c>
      <c r="AU337" s="208" t="s">
        <v>88</v>
      </c>
      <c r="AV337" s="13" t="s">
        <v>88</v>
      </c>
      <c r="AW337" s="13" t="s">
        <v>33</v>
      </c>
      <c r="AX337" s="13" t="s">
        <v>80</v>
      </c>
      <c r="AY337" s="208" t="s">
        <v>169</v>
      </c>
    </row>
    <row r="338" spans="1:65" s="2" customFormat="1" ht="37.9" customHeight="1">
      <c r="A338" s="36"/>
      <c r="B338" s="37"/>
      <c r="C338" s="180" t="s">
        <v>675</v>
      </c>
      <c r="D338" s="180" t="s">
        <v>171</v>
      </c>
      <c r="E338" s="181" t="s">
        <v>676</v>
      </c>
      <c r="F338" s="182" t="s">
        <v>677</v>
      </c>
      <c r="G338" s="183" t="s">
        <v>185</v>
      </c>
      <c r="H338" s="184">
        <v>4.7</v>
      </c>
      <c r="I338" s="185"/>
      <c r="J338" s="186">
        <f>ROUND(I338*H338,2)</f>
        <v>0</v>
      </c>
      <c r="K338" s="182" t="s">
        <v>175</v>
      </c>
      <c r="L338" s="41"/>
      <c r="M338" s="187" t="s">
        <v>19</v>
      </c>
      <c r="N338" s="188" t="s">
        <v>44</v>
      </c>
      <c r="O338" s="66"/>
      <c r="P338" s="189">
        <f>O338*H338</f>
        <v>0</v>
      </c>
      <c r="Q338" s="189">
        <v>8.4100000000000008E-3</v>
      </c>
      <c r="R338" s="189">
        <f>Q338*H338</f>
        <v>3.9527000000000007E-2</v>
      </c>
      <c r="S338" s="189">
        <v>0</v>
      </c>
      <c r="T338" s="190">
        <f>S338*H338</f>
        <v>0</v>
      </c>
      <c r="U338" s="36"/>
      <c r="V338" s="36"/>
      <c r="W338" s="36"/>
      <c r="X338" s="36"/>
      <c r="Y338" s="36"/>
      <c r="Z338" s="36"/>
      <c r="AA338" s="36"/>
      <c r="AB338" s="36"/>
      <c r="AC338" s="36"/>
      <c r="AD338" s="36"/>
      <c r="AE338" s="36"/>
      <c r="AR338" s="191" t="s">
        <v>176</v>
      </c>
      <c r="AT338" s="191" t="s">
        <v>171</v>
      </c>
      <c r="AU338" s="191" t="s">
        <v>88</v>
      </c>
      <c r="AY338" s="19" t="s">
        <v>169</v>
      </c>
      <c r="BE338" s="192">
        <f>IF(N338="základní",J338,0)</f>
        <v>0</v>
      </c>
      <c r="BF338" s="192">
        <f>IF(N338="snížená",J338,0)</f>
        <v>0</v>
      </c>
      <c r="BG338" s="192">
        <f>IF(N338="zákl. přenesená",J338,0)</f>
        <v>0</v>
      </c>
      <c r="BH338" s="192">
        <f>IF(N338="sníž. přenesená",J338,0)</f>
        <v>0</v>
      </c>
      <c r="BI338" s="192">
        <f>IF(N338="nulová",J338,0)</f>
        <v>0</v>
      </c>
      <c r="BJ338" s="19" t="s">
        <v>88</v>
      </c>
      <c r="BK338" s="192">
        <f>ROUND(I338*H338,2)</f>
        <v>0</v>
      </c>
      <c r="BL338" s="19" t="s">
        <v>176</v>
      </c>
      <c r="BM338" s="191" t="s">
        <v>678</v>
      </c>
    </row>
    <row r="339" spans="1:65" s="2" customFormat="1" ht="68.25">
      <c r="A339" s="36"/>
      <c r="B339" s="37"/>
      <c r="C339" s="38"/>
      <c r="D339" s="193" t="s">
        <v>178</v>
      </c>
      <c r="E339" s="38"/>
      <c r="F339" s="194" t="s">
        <v>679</v>
      </c>
      <c r="G339" s="38"/>
      <c r="H339" s="38"/>
      <c r="I339" s="195"/>
      <c r="J339" s="38"/>
      <c r="K339" s="38"/>
      <c r="L339" s="41"/>
      <c r="M339" s="196"/>
      <c r="N339" s="197"/>
      <c r="O339" s="66"/>
      <c r="P339" s="66"/>
      <c r="Q339" s="66"/>
      <c r="R339" s="66"/>
      <c r="S339" s="66"/>
      <c r="T339" s="67"/>
      <c r="U339" s="36"/>
      <c r="V339" s="36"/>
      <c r="W339" s="36"/>
      <c r="X339" s="36"/>
      <c r="Y339" s="36"/>
      <c r="Z339" s="36"/>
      <c r="AA339" s="36"/>
      <c r="AB339" s="36"/>
      <c r="AC339" s="36"/>
      <c r="AD339" s="36"/>
      <c r="AE339" s="36"/>
      <c r="AT339" s="19" t="s">
        <v>178</v>
      </c>
      <c r="AU339" s="19" t="s">
        <v>88</v>
      </c>
    </row>
    <row r="340" spans="1:65" s="13" customFormat="1" ht="11.25">
      <c r="B340" s="198"/>
      <c r="C340" s="199"/>
      <c r="D340" s="193" t="s">
        <v>188</v>
      </c>
      <c r="E340" s="200" t="s">
        <v>19</v>
      </c>
      <c r="F340" s="201" t="s">
        <v>680</v>
      </c>
      <c r="G340" s="199"/>
      <c r="H340" s="202">
        <v>4.7</v>
      </c>
      <c r="I340" s="203"/>
      <c r="J340" s="199"/>
      <c r="K340" s="199"/>
      <c r="L340" s="204"/>
      <c r="M340" s="205"/>
      <c r="N340" s="206"/>
      <c r="O340" s="206"/>
      <c r="P340" s="206"/>
      <c r="Q340" s="206"/>
      <c r="R340" s="206"/>
      <c r="S340" s="206"/>
      <c r="T340" s="207"/>
      <c r="AT340" s="208" t="s">
        <v>188</v>
      </c>
      <c r="AU340" s="208" t="s">
        <v>88</v>
      </c>
      <c r="AV340" s="13" t="s">
        <v>88</v>
      </c>
      <c r="AW340" s="13" t="s">
        <v>33</v>
      </c>
      <c r="AX340" s="13" t="s">
        <v>80</v>
      </c>
      <c r="AY340" s="208" t="s">
        <v>169</v>
      </c>
    </row>
    <row r="341" spans="1:65" s="12" customFormat="1" ht="22.9" customHeight="1">
      <c r="B341" s="164"/>
      <c r="C341" s="165"/>
      <c r="D341" s="166" t="s">
        <v>71</v>
      </c>
      <c r="E341" s="178" t="s">
        <v>176</v>
      </c>
      <c r="F341" s="178" t="s">
        <v>681</v>
      </c>
      <c r="G341" s="165"/>
      <c r="H341" s="165"/>
      <c r="I341" s="168"/>
      <c r="J341" s="179">
        <f>BK341</f>
        <v>0</v>
      </c>
      <c r="K341" s="165"/>
      <c r="L341" s="170"/>
      <c r="M341" s="171"/>
      <c r="N341" s="172"/>
      <c r="O341" s="172"/>
      <c r="P341" s="173">
        <f>SUM(P342:P484)</f>
        <v>0</v>
      </c>
      <c r="Q341" s="172"/>
      <c r="R341" s="173">
        <f>SUM(R342:R484)</f>
        <v>344.91172019000004</v>
      </c>
      <c r="S341" s="172"/>
      <c r="T341" s="174">
        <f>SUM(T342:T484)</f>
        <v>0</v>
      </c>
      <c r="AR341" s="175" t="s">
        <v>80</v>
      </c>
      <c r="AT341" s="176" t="s">
        <v>71</v>
      </c>
      <c r="AU341" s="176" t="s">
        <v>80</v>
      </c>
      <c r="AY341" s="175" t="s">
        <v>169</v>
      </c>
      <c r="BK341" s="177">
        <f>SUM(BK342:BK484)</f>
        <v>0</v>
      </c>
    </row>
    <row r="342" spans="1:65" s="2" customFormat="1" ht="49.15" customHeight="1">
      <c r="A342" s="36"/>
      <c r="B342" s="37"/>
      <c r="C342" s="180" t="s">
        <v>682</v>
      </c>
      <c r="D342" s="180" t="s">
        <v>171</v>
      </c>
      <c r="E342" s="181" t="s">
        <v>683</v>
      </c>
      <c r="F342" s="182" t="s">
        <v>684</v>
      </c>
      <c r="G342" s="183" t="s">
        <v>174</v>
      </c>
      <c r="H342" s="184">
        <v>1</v>
      </c>
      <c r="I342" s="185"/>
      <c r="J342" s="186">
        <f>ROUND(I342*H342,2)</f>
        <v>0</v>
      </c>
      <c r="K342" s="182" t="s">
        <v>175</v>
      </c>
      <c r="L342" s="41"/>
      <c r="M342" s="187" t="s">
        <v>19</v>
      </c>
      <c r="N342" s="188" t="s">
        <v>44</v>
      </c>
      <c r="O342" s="66"/>
      <c r="P342" s="189">
        <f>O342*H342</f>
        <v>0</v>
      </c>
      <c r="Q342" s="189">
        <v>4.5900000000000003E-3</v>
      </c>
      <c r="R342" s="189">
        <f>Q342*H342</f>
        <v>4.5900000000000003E-3</v>
      </c>
      <c r="S342" s="189">
        <v>0</v>
      </c>
      <c r="T342" s="190">
        <f>S342*H342</f>
        <v>0</v>
      </c>
      <c r="U342" s="36"/>
      <c r="V342" s="36"/>
      <c r="W342" s="36"/>
      <c r="X342" s="36"/>
      <c r="Y342" s="36"/>
      <c r="Z342" s="36"/>
      <c r="AA342" s="36"/>
      <c r="AB342" s="36"/>
      <c r="AC342" s="36"/>
      <c r="AD342" s="36"/>
      <c r="AE342" s="36"/>
      <c r="AR342" s="191" t="s">
        <v>176</v>
      </c>
      <c r="AT342" s="191" t="s">
        <v>171</v>
      </c>
      <c r="AU342" s="191" t="s">
        <v>88</v>
      </c>
      <c r="AY342" s="19" t="s">
        <v>169</v>
      </c>
      <c r="BE342" s="192">
        <f>IF(N342="základní",J342,0)</f>
        <v>0</v>
      </c>
      <c r="BF342" s="192">
        <f>IF(N342="snížená",J342,0)</f>
        <v>0</v>
      </c>
      <c r="BG342" s="192">
        <f>IF(N342="zákl. přenesená",J342,0)</f>
        <v>0</v>
      </c>
      <c r="BH342" s="192">
        <f>IF(N342="sníž. přenesená",J342,0)</f>
        <v>0</v>
      </c>
      <c r="BI342" s="192">
        <f>IF(N342="nulová",J342,0)</f>
        <v>0</v>
      </c>
      <c r="BJ342" s="19" t="s">
        <v>88</v>
      </c>
      <c r="BK342" s="192">
        <f>ROUND(I342*H342,2)</f>
        <v>0</v>
      </c>
      <c r="BL342" s="19" t="s">
        <v>176</v>
      </c>
      <c r="BM342" s="191" t="s">
        <v>685</v>
      </c>
    </row>
    <row r="343" spans="1:65" s="2" customFormat="1" ht="87.75">
      <c r="A343" s="36"/>
      <c r="B343" s="37"/>
      <c r="C343" s="38"/>
      <c r="D343" s="193" t="s">
        <v>178</v>
      </c>
      <c r="E343" s="38"/>
      <c r="F343" s="194" t="s">
        <v>686</v>
      </c>
      <c r="G343" s="38"/>
      <c r="H343" s="38"/>
      <c r="I343" s="195"/>
      <c r="J343" s="38"/>
      <c r="K343" s="38"/>
      <c r="L343" s="41"/>
      <c r="M343" s="196"/>
      <c r="N343" s="197"/>
      <c r="O343" s="66"/>
      <c r="P343" s="66"/>
      <c r="Q343" s="66"/>
      <c r="R343" s="66"/>
      <c r="S343" s="66"/>
      <c r="T343" s="67"/>
      <c r="U343" s="36"/>
      <c r="V343" s="36"/>
      <c r="W343" s="36"/>
      <c r="X343" s="36"/>
      <c r="Y343" s="36"/>
      <c r="Z343" s="36"/>
      <c r="AA343" s="36"/>
      <c r="AB343" s="36"/>
      <c r="AC343" s="36"/>
      <c r="AD343" s="36"/>
      <c r="AE343" s="36"/>
      <c r="AT343" s="19" t="s">
        <v>178</v>
      </c>
      <c r="AU343" s="19" t="s">
        <v>88</v>
      </c>
    </row>
    <row r="344" spans="1:65" s="2" customFormat="1" ht="14.45" customHeight="1">
      <c r="A344" s="36"/>
      <c r="B344" s="37"/>
      <c r="C344" s="235" t="s">
        <v>687</v>
      </c>
      <c r="D344" s="235" t="s">
        <v>456</v>
      </c>
      <c r="E344" s="236" t="s">
        <v>688</v>
      </c>
      <c r="F344" s="237" t="s">
        <v>689</v>
      </c>
      <c r="G344" s="238" t="s">
        <v>174</v>
      </c>
      <c r="H344" s="239">
        <v>1</v>
      </c>
      <c r="I344" s="240"/>
      <c r="J344" s="241">
        <f>ROUND(I344*H344,2)</f>
        <v>0</v>
      </c>
      <c r="K344" s="237" t="s">
        <v>175</v>
      </c>
      <c r="L344" s="242"/>
      <c r="M344" s="243" t="s">
        <v>19</v>
      </c>
      <c r="N344" s="244" t="s">
        <v>44</v>
      </c>
      <c r="O344" s="66"/>
      <c r="P344" s="189">
        <f>O344*H344</f>
        <v>0</v>
      </c>
      <c r="Q344" s="189">
        <v>9.7000000000000003E-2</v>
      </c>
      <c r="R344" s="189">
        <f>Q344*H344</f>
        <v>9.7000000000000003E-2</v>
      </c>
      <c r="S344" s="189">
        <v>0</v>
      </c>
      <c r="T344" s="190">
        <f>S344*H344</f>
        <v>0</v>
      </c>
      <c r="U344" s="36"/>
      <c r="V344" s="36"/>
      <c r="W344" s="36"/>
      <c r="X344" s="36"/>
      <c r="Y344" s="36"/>
      <c r="Z344" s="36"/>
      <c r="AA344" s="36"/>
      <c r="AB344" s="36"/>
      <c r="AC344" s="36"/>
      <c r="AD344" s="36"/>
      <c r="AE344" s="36"/>
      <c r="AR344" s="191" t="s">
        <v>209</v>
      </c>
      <c r="AT344" s="191" t="s">
        <v>456</v>
      </c>
      <c r="AU344" s="191" t="s">
        <v>88</v>
      </c>
      <c r="AY344" s="19" t="s">
        <v>169</v>
      </c>
      <c r="BE344" s="192">
        <f>IF(N344="základní",J344,0)</f>
        <v>0</v>
      </c>
      <c r="BF344" s="192">
        <f>IF(N344="snížená",J344,0)</f>
        <v>0</v>
      </c>
      <c r="BG344" s="192">
        <f>IF(N344="zákl. přenesená",J344,0)</f>
        <v>0</v>
      </c>
      <c r="BH344" s="192">
        <f>IF(N344="sníž. přenesená",J344,0)</f>
        <v>0</v>
      </c>
      <c r="BI344" s="192">
        <f>IF(N344="nulová",J344,0)</f>
        <v>0</v>
      </c>
      <c r="BJ344" s="19" t="s">
        <v>88</v>
      </c>
      <c r="BK344" s="192">
        <f>ROUND(I344*H344,2)</f>
        <v>0</v>
      </c>
      <c r="BL344" s="19" t="s">
        <v>176</v>
      </c>
      <c r="BM344" s="191" t="s">
        <v>690</v>
      </c>
    </row>
    <row r="345" spans="1:65" s="2" customFormat="1" ht="49.15" customHeight="1">
      <c r="A345" s="36"/>
      <c r="B345" s="37"/>
      <c r="C345" s="180" t="s">
        <v>691</v>
      </c>
      <c r="D345" s="180" t="s">
        <v>171</v>
      </c>
      <c r="E345" s="181" t="s">
        <v>692</v>
      </c>
      <c r="F345" s="182" t="s">
        <v>693</v>
      </c>
      <c r="G345" s="183" t="s">
        <v>174</v>
      </c>
      <c r="H345" s="184">
        <v>1</v>
      </c>
      <c r="I345" s="185"/>
      <c r="J345" s="186">
        <f>ROUND(I345*H345,2)</f>
        <v>0</v>
      </c>
      <c r="K345" s="182" t="s">
        <v>175</v>
      </c>
      <c r="L345" s="41"/>
      <c r="M345" s="187" t="s">
        <v>19</v>
      </c>
      <c r="N345" s="188" t="s">
        <v>44</v>
      </c>
      <c r="O345" s="66"/>
      <c r="P345" s="189">
        <f>O345*H345</f>
        <v>0</v>
      </c>
      <c r="Q345" s="189">
        <v>4.5900000000000003E-3</v>
      </c>
      <c r="R345" s="189">
        <f>Q345*H345</f>
        <v>4.5900000000000003E-3</v>
      </c>
      <c r="S345" s="189">
        <v>0</v>
      </c>
      <c r="T345" s="190">
        <f>S345*H345</f>
        <v>0</v>
      </c>
      <c r="U345" s="36"/>
      <c r="V345" s="36"/>
      <c r="W345" s="36"/>
      <c r="X345" s="36"/>
      <c r="Y345" s="36"/>
      <c r="Z345" s="36"/>
      <c r="AA345" s="36"/>
      <c r="AB345" s="36"/>
      <c r="AC345" s="36"/>
      <c r="AD345" s="36"/>
      <c r="AE345" s="36"/>
      <c r="AR345" s="191" t="s">
        <v>176</v>
      </c>
      <c r="AT345" s="191" t="s">
        <v>171</v>
      </c>
      <c r="AU345" s="191" t="s">
        <v>88</v>
      </c>
      <c r="AY345" s="19" t="s">
        <v>169</v>
      </c>
      <c r="BE345" s="192">
        <f>IF(N345="základní",J345,0)</f>
        <v>0</v>
      </c>
      <c r="BF345" s="192">
        <f>IF(N345="snížená",J345,0)</f>
        <v>0</v>
      </c>
      <c r="BG345" s="192">
        <f>IF(N345="zákl. přenesená",J345,0)</f>
        <v>0</v>
      </c>
      <c r="BH345" s="192">
        <f>IF(N345="sníž. přenesená",J345,0)</f>
        <v>0</v>
      </c>
      <c r="BI345" s="192">
        <f>IF(N345="nulová",J345,0)</f>
        <v>0</v>
      </c>
      <c r="BJ345" s="19" t="s">
        <v>88</v>
      </c>
      <c r="BK345" s="192">
        <f>ROUND(I345*H345,2)</f>
        <v>0</v>
      </c>
      <c r="BL345" s="19" t="s">
        <v>176</v>
      </c>
      <c r="BM345" s="191" t="s">
        <v>694</v>
      </c>
    </row>
    <row r="346" spans="1:65" s="2" customFormat="1" ht="87.75">
      <c r="A346" s="36"/>
      <c r="B346" s="37"/>
      <c r="C346" s="38"/>
      <c r="D346" s="193" t="s">
        <v>178</v>
      </c>
      <c r="E346" s="38"/>
      <c r="F346" s="194" t="s">
        <v>686</v>
      </c>
      <c r="G346" s="38"/>
      <c r="H346" s="38"/>
      <c r="I346" s="195"/>
      <c r="J346" s="38"/>
      <c r="K346" s="38"/>
      <c r="L346" s="41"/>
      <c r="M346" s="196"/>
      <c r="N346" s="197"/>
      <c r="O346" s="66"/>
      <c r="P346" s="66"/>
      <c r="Q346" s="66"/>
      <c r="R346" s="66"/>
      <c r="S346" s="66"/>
      <c r="T346" s="67"/>
      <c r="U346" s="36"/>
      <c r="V346" s="36"/>
      <c r="W346" s="36"/>
      <c r="X346" s="36"/>
      <c r="Y346" s="36"/>
      <c r="Z346" s="36"/>
      <c r="AA346" s="36"/>
      <c r="AB346" s="36"/>
      <c r="AC346" s="36"/>
      <c r="AD346" s="36"/>
      <c r="AE346" s="36"/>
      <c r="AT346" s="19" t="s">
        <v>178</v>
      </c>
      <c r="AU346" s="19" t="s">
        <v>88</v>
      </c>
    </row>
    <row r="347" spans="1:65" s="2" customFormat="1" ht="14.45" customHeight="1">
      <c r="A347" s="36"/>
      <c r="B347" s="37"/>
      <c r="C347" s="235" t="s">
        <v>695</v>
      </c>
      <c r="D347" s="235" t="s">
        <v>456</v>
      </c>
      <c r="E347" s="236" t="s">
        <v>696</v>
      </c>
      <c r="F347" s="237" t="s">
        <v>697</v>
      </c>
      <c r="G347" s="238" t="s">
        <v>174</v>
      </c>
      <c r="H347" s="239">
        <v>1</v>
      </c>
      <c r="I347" s="240"/>
      <c r="J347" s="241">
        <f>ROUND(I347*H347,2)</f>
        <v>0</v>
      </c>
      <c r="K347" s="237" t="s">
        <v>19</v>
      </c>
      <c r="L347" s="242"/>
      <c r="M347" s="243" t="s">
        <v>19</v>
      </c>
      <c r="N347" s="244" t="s">
        <v>44</v>
      </c>
      <c r="O347" s="66"/>
      <c r="P347" s="189">
        <f>O347*H347</f>
        <v>0</v>
      </c>
      <c r="Q347" s="189">
        <v>0.19500000000000001</v>
      </c>
      <c r="R347" s="189">
        <f>Q347*H347</f>
        <v>0.19500000000000001</v>
      </c>
      <c r="S347" s="189">
        <v>0</v>
      </c>
      <c r="T347" s="190">
        <f>S347*H347</f>
        <v>0</v>
      </c>
      <c r="U347" s="36"/>
      <c r="V347" s="36"/>
      <c r="W347" s="36"/>
      <c r="X347" s="36"/>
      <c r="Y347" s="36"/>
      <c r="Z347" s="36"/>
      <c r="AA347" s="36"/>
      <c r="AB347" s="36"/>
      <c r="AC347" s="36"/>
      <c r="AD347" s="36"/>
      <c r="AE347" s="36"/>
      <c r="AR347" s="191" t="s">
        <v>209</v>
      </c>
      <c r="AT347" s="191" t="s">
        <v>456</v>
      </c>
      <c r="AU347" s="191" t="s">
        <v>88</v>
      </c>
      <c r="AY347" s="19" t="s">
        <v>169</v>
      </c>
      <c r="BE347" s="192">
        <f>IF(N347="základní",J347,0)</f>
        <v>0</v>
      </c>
      <c r="BF347" s="192">
        <f>IF(N347="snížená",J347,0)</f>
        <v>0</v>
      </c>
      <c r="BG347" s="192">
        <f>IF(N347="zákl. přenesená",J347,0)</f>
        <v>0</v>
      </c>
      <c r="BH347" s="192">
        <f>IF(N347="sníž. přenesená",J347,0)</f>
        <v>0</v>
      </c>
      <c r="BI347" s="192">
        <f>IF(N347="nulová",J347,0)</f>
        <v>0</v>
      </c>
      <c r="BJ347" s="19" t="s">
        <v>88</v>
      </c>
      <c r="BK347" s="192">
        <f>ROUND(I347*H347,2)</f>
        <v>0</v>
      </c>
      <c r="BL347" s="19" t="s">
        <v>176</v>
      </c>
      <c r="BM347" s="191" t="s">
        <v>698</v>
      </c>
    </row>
    <row r="348" spans="1:65" s="2" customFormat="1" ht="24.2" customHeight="1">
      <c r="A348" s="36"/>
      <c r="B348" s="37"/>
      <c r="C348" s="180" t="s">
        <v>699</v>
      </c>
      <c r="D348" s="180" t="s">
        <v>171</v>
      </c>
      <c r="E348" s="181" t="s">
        <v>700</v>
      </c>
      <c r="F348" s="182" t="s">
        <v>701</v>
      </c>
      <c r="G348" s="183" t="s">
        <v>174</v>
      </c>
      <c r="H348" s="184">
        <v>6</v>
      </c>
      <c r="I348" s="185"/>
      <c r="J348" s="186">
        <f>ROUND(I348*H348,2)</f>
        <v>0</v>
      </c>
      <c r="K348" s="182" t="s">
        <v>175</v>
      </c>
      <c r="L348" s="41"/>
      <c r="M348" s="187" t="s">
        <v>19</v>
      </c>
      <c r="N348" s="188" t="s">
        <v>44</v>
      </c>
      <c r="O348" s="66"/>
      <c r="P348" s="189">
        <f>O348*H348</f>
        <v>0</v>
      </c>
      <c r="Q348" s="189">
        <v>1.3600000000000001E-3</v>
      </c>
      <c r="R348" s="189">
        <f>Q348*H348</f>
        <v>8.1600000000000006E-3</v>
      </c>
      <c r="S348" s="189">
        <v>0</v>
      </c>
      <c r="T348" s="190">
        <f>S348*H348</f>
        <v>0</v>
      </c>
      <c r="U348" s="36"/>
      <c r="V348" s="36"/>
      <c r="W348" s="36"/>
      <c r="X348" s="36"/>
      <c r="Y348" s="36"/>
      <c r="Z348" s="36"/>
      <c r="AA348" s="36"/>
      <c r="AB348" s="36"/>
      <c r="AC348" s="36"/>
      <c r="AD348" s="36"/>
      <c r="AE348" s="36"/>
      <c r="AR348" s="191" t="s">
        <v>176</v>
      </c>
      <c r="AT348" s="191" t="s">
        <v>171</v>
      </c>
      <c r="AU348" s="191" t="s">
        <v>88</v>
      </c>
      <c r="AY348" s="19" t="s">
        <v>169</v>
      </c>
      <c r="BE348" s="192">
        <f>IF(N348="základní",J348,0)</f>
        <v>0</v>
      </c>
      <c r="BF348" s="192">
        <f>IF(N348="snížená",J348,0)</f>
        <v>0</v>
      </c>
      <c r="BG348" s="192">
        <f>IF(N348="zákl. přenesená",J348,0)</f>
        <v>0</v>
      </c>
      <c r="BH348" s="192">
        <f>IF(N348="sníž. přenesená",J348,0)</f>
        <v>0</v>
      </c>
      <c r="BI348" s="192">
        <f>IF(N348="nulová",J348,0)</f>
        <v>0</v>
      </c>
      <c r="BJ348" s="19" t="s">
        <v>88</v>
      </c>
      <c r="BK348" s="192">
        <f>ROUND(I348*H348,2)</f>
        <v>0</v>
      </c>
      <c r="BL348" s="19" t="s">
        <v>176</v>
      </c>
      <c r="BM348" s="191" t="s">
        <v>702</v>
      </c>
    </row>
    <row r="349" spans="1:65" s="2" customFormat="1" ht="117">
      <c r="A349" s="36"/>
      <c r="B349" s="37"/>
      <c r="C349" s="38"/>
      <c r="D349" s="193" t="s">
        <v>178</v>
      </c>
      <c r="E349" s="38"/>
      <c r="F349" s="194" t="s">
        <v>703</v>
      </c>
      <c r="G349" s="38"/>
      <c r="H349" s="38"/>
      <c r="I349" s="195"/>
      <c r="J349" s="38"/>
      <c r="K349" s="38"/>
      <c r="L349" s="41"/>
      <c r="M349" s="196"/>
      <c r="N349" s="197"/>
      <c r="O349" s="66"/>
      <c r="P349" s="66"/>
      <c r="Q349" s="66"/>
      <c r="R349" s="66"/>
      <c r="S349" s="66"/>
      <c r="T349" s="67"/>
      <c r="U349" s="36"/>
      <c r="V349" s="36"/>
      <c r="W349" s="36"/>
      <c r="X349" s="36"/>
      <c r="Y349" s="36"/>
      <c r="Z349" s="36"/>
      <c r="AA349" s="36"/>
      <c r="AB349" s="36"/>
      <c r="AC349" s="36"/>
      <c r="AD349" s="36"/>
      <c r="AE349" s="36"/>
      <c r="AT349" s="19" t="s">
        <v>178</v>
      </c>
      <c r="AU349" s="19" t="s">
        <v>88</v>
      </c>
    </row>
    <row r="350" spans="1:65" s="2" customFormat="1" ht="24.2" customHeight="1">
      <c r="A350" s="36"/>
      <c r="B350" s="37"/>
      <c r="C350" s="235" t="s">
        <v>704</v>
      </c>
      <c r="D350" s="235" t="s">
        <v>456</v>
      </c>
      <c r="E350" s="236" t="s">
        <v>705</v>
      </c>
      <c r="F350" s="237" t="s">
        <v>706</v>
      </c>
      <c r="G350" s="238" t="s">
        <v>174</v>
      </c>
      <c r="H350" s="239">
        <v>6</v>
      </c>
      <c r="I350" s="240"/>
      <c r="J350" s="241">
        <f>ROUND(I350*H350,2)</f>
        <v>0</v>
      </c>
      <c r="K350" s="237" t="s">
        <v>175</v>
      </c>
      <c r="L350" s="242"/>
      <c r="M350" s="243" t="s">
        <v>19</v>
      </c>
      <c r="N350" s="244" t="s">
        <v>44</v>
      </c>
      <c r="O350" s="66"/>
      <c r="P350" s="189">
        <f>O350*H350</f>
        <v>0</v>
      </c>
      <c r="Q350" s="189">
        <v>0.1208</v>
      </c>
      <c r="R350" s="189">
        <f>Q350*H350</f>
        <v>0.7248</v>
      </c>
      <c r="S350" s="189">
        <v>0</v>
      </c>
      <c r="T350" s="190">
        <f>S350*H350</f>
        <v>0</v>
      </c>
      <c r="U350" s="36"/>
      <c r="V350" s="36"/>
      <c r="W350" s="36"/>
      <c r="X350" s="36"/>
      <c r="Y350" s="36"/>
      <c r="Z350" s="36"/>
      <c r="AA350" s="36"/>
      <c r="AB350" s="36"/>
      <c r="AC350" s="36"/>
      <c r="AD350" s="36"/>
      <c r="AE350" s="36"/>
      <c r="AR350" s="191" t="s">
        <v>209</v>
      </c>
      <c r="AT350" s="191" t="s">
        <v>456</v>
      </c>
      <c r="AU350" s="191" t="s">
        <v>88</v>
      </c>
      <c r="AY350" s="19" t="s">
        <v>169</v>
      </c>
      <c r="BE350" s="192">
        <f>IF(N350="základní",J350,0)</f>
        <v>0</v>
      </c>
      <c r="BF350" s="192">
        <f>IF(N350="snížená",J350,0)</f>
        <v>0</v>
      </c>
      <c r="BG350" s="192">
        <f>IF(N350="zákl. přenesená",J350,0)</f>
        <v>0</v>
      </c>
      <c r="BH350" s="192">
        <f>IF(N350="sníž. přenesená",J350,0)</f>
        <v>0</v>
      </c>
      <c r="BI350" s="192">
        <f>IF(N350="nulová",J350,0)</f>
        <v>0</v>
      </c>
      <c r="BJ350" s="19" t="s">
        <v>88</v>
      </c>
      <c r="BK350" s="192">
        <f>ROUND(I350*H350,2)</f>
        <v>0</v>
      </c>
      <c r="BL350" s="19" t="s">
        <v>176</v>
      </c>
      <c r="BM350" s="191" t="s">
        <v>707</v>
      </c>
    </row>
    <row r="351" spans="1:65" s="2" customFormat="1" ht="76.349999999999994" customHeight="1">
      <c r="A351" s="36"/>
      <c r="B351" s="37"/>
      <c r="C351" s="180" t="s">
        <v>708</v>
      </c>
      <c r="D351" s="180" t="s">
        <v>171</v>
      </c>
      <c r="E351" s="181" t="s">
        <v>709</v>
      </c>
      <c r="F351" s="182" t="s">
        <v>710</v>
      </c>
      <c r="G351" s="183" t="s">
        <v>185</v>
      </c>
      <c r="H351" s="184">
        <v>137.92599999999999</v>
      </c>
      <c r="I351" s="185"/>
      <c r="J351" s="186">
        <f>ROUND(I351*H351,2)</f>
        <v>0</v>
      </c>
      <c r="K351" s="182" t="s">
        <v>175</v>
      </c>
      <c r="L351" s="41"/>
      <c r="M351" s="187" t="s">
        <v>19</v>
      </c>
      <c r="N351" s="188" t="s">
        <v>44</v>
      </c>
      <c r="O351" s="66"/>
      <c r="P351" s="189">
        <f>O351*H351</f>
        <v>0</v>
      </c>
      <c r="Q351" s="189">
        <v>0.37929000000000002</v>
      </c>
      <c r="R351" s="189">
        <f>Q351*H351</f>
        <v>52.313952539999995</v>
      </c>
      <c r="S351" s="189">
        <v>0</v>
      </c>
      <c r="T351" s="190">
        <f>S351*H351</f>
        <v>0</v>
      </c>
      <c r="U351" s="36"/>
      <c r="V351" s="36"/>
      <c r="W351" s="36"/>
      <c r="X351" s="36"/>
      <c r="Y351" s="36"/>
      <c r="Z351" s="36"/>
      <c r="AA351" s="36"/>
      <c r="AB351" s="36"/>
      <c r="AC351" s="36"/>
      <c r="AD351" s="36"/>
      <c r="AE351" s="36"/>
      <c r="AR351" s="191" t="s">
        <v>176</v>
      </c>
      <c r="AT351" s="191" t="s">
        <v>171</v>
      </c>
      <c r="AU351" s="191" t="s">
        <v>88</v>
      </c>
      <c r="AY351" s="19" t="s">
        <v>169</v>
      </c>
      <c r="BE351" s="192">
        <f>IF(N351="základní",J351,0)</f>
        <v>0</v>
      </c>
      <c r="BF351" s="192">
        <f>IF(N351="snížená",J351,0)</f>
        <v>0</v>
      </c>
      <c r="BG351" s="192">
        <f>IF(N351="zákl. přenesená",J351,0)</f>
        <v>0</v>
      </c>
      <c r="BH351" s="192">
        <f>IF(N351="sníž. přenesená",J351,0)</f>
        <v>0</v>
      </c>
      <c r="BI351" s="192">
        <f>IF(N351="nulová",J351,0)</f>
        <v>0</v>
      </c>
      <c r="BJ351" s="19" t="s">
        <v>88</v>
      </c>
      <c r="BK351" s="192">
        <f>ROUND(I351*H351,2)</f>
        <v>0</v>
      </c>
      <c r="BL351" s="19" t="s">
        <v>176</v>
      </c>
      <c r="BM351" s="191" t="s">
        <v>711</v>
      </c>
    </row>
    <row r="352" spans="1:65" s="2" customFormat="1" ht="175.5">
      <c r="A352" s="36"/>
      <c r="B352" s="37"/>
      <c r="C352" s="38"/>
      <c r="D352" s="193" t="s">
        <v>178</v>
      </c>
      <c r="E352" s="38"/>
      <c r="F352" s="194" t="s">
        <v>712</v>
      </c>
      <c r="G352" s="38"/>
      <c r="H352" s="38"/>
      <c r="I352" s="195"/>
      <c r="J352" s="38"/>
      <c r="K352" s="38"/>
      <c r="L352" s="41"/>
      <c r="M352" s="196"/>
      <c r="N352" s="197"/>
      <c r="O352" s="66"/>
      <c r="P352" s="66"/>
      <c r="Q352" s="66"/>
      <c r="R352" s="66"/>
      <c r="S352" s="66"/>
      <c r="T352" s="67"/>
      <c r="U352" s="36"/>
      <c r="V352" s="36"/>
      <c r="W352" s="36"/>
      <c r="X352" s="36"/>
      <c r="Y352" s="36"/>
      <c r="Z352" s="36"/>
      <c r="AA352" s="36"/>
      <c r="AB352" s="36"/>
      <c r="AC352" s="36"/>
      <c r="AD352" s="36"/>
      <c r="AE352" s="36"/>
      <c r="AT352" s="19" t="s">
        <v>178</v>
      </c>
      <c r="AU352" s="19" t="s">
        <v>88</v>
      </c>
    </row>
    <row r="353" spans="1:65" s="15" customFormat="1" ht="11.25">
      <c r="B353" s="225"/>
      <c r="C353" s="226"/>
      <c r="D353" s="193" t="s">
        <v>188</v>
      </c>
      <c r="E353" s="227" t="s">
        <v>19</v>
      </c>
      <c r="F353" s="228" t="s">
        <v>713</v>
      </c>
      <c r="G353" s="226"/>
      <c r="H353" s="227" t="s">
        <v>19</v>
      </c>
      <c r="I353" s="229"/>
      <c r="J353" s="226"/>
      <c r="K353" s="226"/>
      <c r="L353" s="230"/>
      <c r="M353" s="231"/>
      <c r="N353" s="232"/>
      <c r="O353" s="232"/>
      <c r="P353" s="232"/>
      <c r="Q353" s="232"/>
      <c r="R353" s="232"/>
      <c r="S353" s="232"/>
      <c r="T353" s="233"/>
      <c r="AT353" s="234" t="s">
        <v>188</v>
      </c>
      <c r="AU353" s="234" t="s">
        <v>88</v>
      </c>
      <c r="AV353" s="15" t="s">
        <v>80</v>
      </c>
      <c r="AW353" s="15" t="s">
        <v>33</v>
      </c>
      <c r="AX353" s="15" t="s">
        <v>72</v>
      </c>
      <c r="AY353" s="234" t="s">
        <v>169</v>
      </c>
    </row>
    <row r="354" spans="1:65" s="13" customFormat="1" ht="11.25">
      <c r="B354" s="198"/>
      <c r="C354" s="199"/>
      <c r="D354" s="193" t="s">
        <v>188</v>
      </c>
      <c r="E354" s="200" t="s">
        <v>19</v>
      </c>
      <c r="F354" s="201" t="s">
        <v>714</v>
      </c>
      <c r="G354" s="199"/>
      <c r="H354" s="202">
        <v>70.188000000000002</v>
      </c>
      <c r="I354" s="203"/>
      <c r="J354" s="199"/>
      <c r="K354" s="199"/>
      <c r="L354" s="204"/>
      <c r="M354" s="205"/>
      <c r="N354" s="206"/>
      <c r="O354" s="206"/>
      <c r="P354" s="206"/>
      <c r="Q354" s="206"/>
      <c r="R354" s="206"/>
      <c r="S354" s="206"/>
      <c r="T354" s="207"/>
      <c r="AT354" s="208" t="s">
        <v>188</v>
      </c>
      <c r="AU354" s="208" t="s">
        <v>88</v>
      </c>
      <c r="AV354" s="13" t="s">
        <v>88</v>
      </c>
      <c r="AW354" s="13" t="s">
        <v>33</v>
      </c>
      <c r="AX354" s="13" t="s">
        <v>72</v>
      </c>
      <c r="AY354" s="208" t="s">
        <v>169</v>
      </c>
    </row>
    <row r="355" spans="1:65" s="16" customFormat="1" ht="11.25">
      <c r="B355" s="245"/>
      <c r="C355" s="246"/>
      <c r="D355" s="193" t="s">
        <v>188</v>
      </c>
      <c r="E355" s="247" t="s">
        <v>19</v>
      </c>
      <c r="F355" s="248" t="s">
        <v>533</v>
      </c>
      <c r="G355" s="246"/>
      <c r="H355" s="249">
        <v>70.188000000000002</v>
      </c>
      <c r="I355" s="250"/>
      <c r="J355" s="246"/>
      <c r="K355" s="246"/>
      <c r="L355" s="251"/>
      <c r="M355" s="252"/>
      <c r="N355" s="253"/>
      <c r="O355" s="253"/>
      <c r="P355" s="253"/>
      <c r="Q355" s="253"/>
      <c r="R355" s="253"/>
      <c r="S355" s="253"/>
      <c r="T355" s="254"/>
      <c r="AT355" s="255" t="s">
        <v>188</v>
      </c>
      <c r="AU355" s="255" t="s">
        <v>88</v>
      </c>
      <c r="AV355" s="16" t="s">
        <v>107</v>
      </c>
      <c r="AW355" s="16" t="s">
        <v>33</v>
      </c>
      <c r="AX355" s="16" t="s">
        <v>72</v>
      </c>
      <c r="AY355" s="255" t="s">
        <v>169</v>
      </c>
    </row>
    <row r="356" spans="1:65" s="15" customFormat="1" ht="11.25">
      <c r="B356" s="225"/>
      <c r="C356" s="226"/>
      <c r="D356" s="193" t="s">
        <v>188</v>
      </c>
      <c r="E356" s="227" t="s">
        <v>19</v>
      </c>
      <c r="F356" s="228" t="s">
        <v>715</v>
      </c>
      <c r="G356" s="226"/>
      <c r="H356" s="227" t="s">
        <v>19</v>
      </c>
      <c r="I356" s="229"/>
      <c r="J356" s="226"/>
      <c r="K356" s="226"/>
      <c r="L356" s="230"/>
      <c r="M356" s="231"/>
      <c r="N356" s="232"/>
      <c r="O356" s="232"/>
      <c r="P356" s="232"/>
      <c r="Q356" s="232"/>
      <c r="R356" s="232"/>
      <c r="S356" s="232"/>
      <c r="T356" s="233"/>
      <c r="AT356" s="234" t="s">
        <v>188</v>
      </c>
      <c r="AU356" s="234" t="s">
        <v>88</v>
      </c>
      <c r="AV356" s="15" t="s">
        <v>80</v>
      </c>
      <c r="AW356" s="15" t="s">
        <v>33</v>
      </c>
      <c r="AX356" s="15" t="s">
        <v>72</v>
      </c>
      <c r="AY356" s="234" t="s">
        <v>169</v>
      </c>
    </row>
    <row r="357" spans="1:65" s="13" customFormat="1" ht="11.25">
      <c r="B357" s="198"/>
      <c r="C357" s="199"/>
      <c r="D357" s="193" t="s">
        <v>188</v>
      </c>
      <c r="E357" s="200" t="s">
        <v>19</v>
      </c>
      <c r="F357" s="201" t="s">
        <v>716</v>
      </c>
      <c r="G357" s="199"/>
      <c r="H357" s="202">
        <v>67.738</v>
      </c>
      <c r="I357" s="203"/>
      <c r="J357" s="199"/>
      <c r="K357" s="199"/>
      <c r="L357" s="204"/>
      <c r="M357" s="205"/>
      <c r="N357" s="206"/>
      <c r="O357" s="206"/>
      <c r="P357" s="206"/>
      <c r="Q357" s="206"/>
      <c r="R357" s="206"/>
      <c r="S357" s="206"/>
      <c r="T357" s="207"/>
      <c r="AT357" s="208" t="s">
        <v>188</v>
      </c>
      <c r="AU357" s="208" t="s">
        <v>88</v>
      </c>
      <c r="AV357" s="13" t="s">
        <v>88</v>
      </c>
      <c r="AW357" s="13" t="s">
        <v>33</v>
      </c>
      <c r="AX357" s="13" t="s">
        <v>72</v>
      </c>
      <c r="AY357" s="208" t="s">
        <v>169</v>
      </c>
    </row>
    <row r="358" spans="1:65" s="16" customFormat="1" ht="11.25">
      <c r="B358" s="245"/>
      <c r="C358" s="246"/>
      <c r="D358" s="193" t="s">
        <v>188</v>
      </c>
      <c r="E358" s="247" t="s">
        <v>19</v>
      </c>
      <c r="F358" s="248" t="s">
        <v>533</v>
      </c>
      <c r="G358" s="246"/>
      <c r="H358" s="249">
        <v>67.738</v>
      </c>
      <c r="I358" s="250"/>
      <c r="J358" s="246"/>
      <c r="K358" s="246"/>
      <c r="L358" s="251"/>
      <c r="M358" s="252"/>
      <c r="N358" s="253"/>
      <c r="O358" s="253"/>
      <c r="P358" s="253"/>
      <c r="Q358" s="253"/>
      <c r="R358" s="253"/>
      <c r="S358" s="253"/>
      <c r="T358" s="254"/>
      <c r="AT358" s="255" t="s">
        <v>188</v>
      </c>
      <c r="AU358" s="255" t="s">
        <v>88</v>
      </c>
      <c r="AV358" s="16" t="s">
        <v>107</v>
      </c>
      <c r="AW358" s="16" t="s">
        <v>33</v>
      </c>
      <c r="AX358" s="16" t="s">
        <v>72</v>
      </c>
      <c r="AY358" s="255" t="s">
        <v>169</v>
      </c>
    </row>
    <row r="359" spans="1:65" s="14" customFormat="1" ht="11.25">
      <c r="B359" s="209"/>
      <c r="C359" s="210"/>
      <c r="D359" s="193" t="s">
        <v>188</v>
      </c>
      <c r="E359" s="211" t="s">
        <v>19</v>
      </c>
      <c r="F359" s="212" t="s">
        <v>191</v>
      </c>
      <c r="G359" s="210"/>
      <c r="H359" s="213">
        <v>137.92599999999999</v>
      </c>
      <c r="I359" s="214"/>
      <c r="J359" s="210"/>
      <c r="K359" s="210"/>
      <c r="L359" s="215"/>
      <c r="M359" s="216"/>
      <c r="N359" s="217"/>
      <c r="O359" s="217"/>
      <c r="P359" s="217"/>
      <c r="Q359" s="217"/>
      <c r="R359" s="217"/>
      <c r="S359" s="217"/>
      <c r="T359" s="218"/>
      <c r="AT359" s="219" t="s">
        <v>188</v>
      </c>
      <c r="AU359" s="219" t="s">
        <v>88</v>
      </c>
      <c r="AV359" s="14" t="s">
        <v>176</v>
      </c>
      <c r="AW359" s="14" t="s">
        <v>33</v>
      </c>
      <c r="AX359" s="14" t="s">
        <v>80</v>
      </c>
      <c r="AY359" s="219" t="s">
        <v>169</v>
      </c>
    </row>
    <row r="360" spans="1:65" s="2" customFormat="1" ht="76.349999999999994" customHeight="1">
      <c r="A360" s="36"/>
      <c r="B360" s="37"/>
      <c r="C360" s="180" t="s">
        <v>717</v>
      </c>
      <c r="D360" s="180" t="s">
        <v>171</v>
      </c>
      <c r="E360" s="181" t="s">
        <v>718</v>
      </c>
      <c r="F360" s="182" t="s">
        <v>719</v>
      </c>
      <c r="G360" s="183" t="s">
        <v>185</v>
      </c>
      <c r="H360" s="184">
        <v>527.226</v>
      </c>
      <c r="I360" s="185"/>
      <c r="J360" s="186">
        <f>ROUND(I360*H360,2)</f>
        <v>0</v>
      </c>
      <c r="K360" s="182" t="s">
        <v>175</v>
      </c>
      <c r="L360" s="41"/>
      <c r="M360" s="187" t="s">
        <v>19</v>
      </c>
      <c r="N360" s="188" t="s">
        <v>44</v>
      </c>
      <c r="O360" s="66"/>
      <c r="P360" s="189">
        <f>O360*H360</f>
        <v>0</v>
      </c>
      <c r="Q360" s="189">
        <v>0.37673000000000001</v>
      </c>
      <c r="R360" s="189">
        <f>Q360*H360</f>
        <v>198.62185098</v>
      </c>
      <c r="S360" s="189">
        <v>0</v>
      </c>
      <c r="T360" s="190">
        <f>S360*H360</f>
        <v>0</v>
      </c>
      <c r="U360" s="36"/>
      <c r="V360" s="36"/>
      <c r="W360" s="36"/>
      <c r="X360" s="36"/>
      <c r="Y360" s="36"/>
      <c r="Z360" s="36"/>
      <c r="AA360" s="36"/>
      <c r="AB360" s="36"/>
      <c r="AC360" s="36"/>
      <c r="AD360" s="36"/>
      <c r="AE360" s="36"/>
      <c r="AR360" s="191" t="s">
        <v>176</v>
      </c>
      <c r="AT360" s="191" t="s">
        <v>171</v>
      </c>
      <c r="AU360" s="191" t="s">
        <v>88</v>
      </c>
      <c r="AY360" s="19" t="s">
        <v>169</v>
      </c>
      <c r="BE360" s="192">
        <f>IF(N360="základní",J360,0)</f>
        <v>0</v>
      </c>
      <c r="BF360" s="192">
        <f>IF(N360="snížená",J360,0)</f>
        <v>0</v>
      </c>
      <c r="BG360" s="192">
        <f>IF(N360="zákl. přenesená",J360,0)</f>
        <v>0</v>
      </c>
      <c r="BH360" s="192">
        <f>IF(N360="sníž. přenesená",J360,0)</f>
        <v>0</v>
      </c>
      <c r="BI360" s="192">
        <f>IF(N360="nulová",J360,0)</f>
        <v>0</v>
      </c>
      <c r="BJ360" s="19" t="s">
        <v>88</v>
      </c>
      <c r="BK360" s="192">
        <f>ROUND(I360*H360,2)</f>
        <v>0</v>
      </c>
      <c r="BL360" s="19" t="s">
        <v>176</v>
      </c>
      <c r="BM360" s="191" t="s">
        <v>720</v>
      </c>
    </row>
    <row r="361" spans="1:65" s="2" customFormat="1" ht="175.5">
      <c r="A361" s="36"/>
      <c r="B361" s="37"/>
      <c r="C361" s="38"/>
      <c r="D361" s="193" t="s">
        <v>178</v>
      </c>
      <c r="E361" s="38"/>
      <c r="F361" s="194" t="s">
        <v>712</v>
      </c>
      <c r="G361" s="38"/>
      <c r="H361" s="38"/>
      <c r="I361" s="195"/>
      <c r="J361" s="38"/>
      <c r="K361" s="38"/>
      <c r="L361" s="41"/>
      <c r="M361" s="196"/>
      <c r="N361" s="197"/>
      <c r="O361" s="66"/>
      <c r="P361" s="66"/>
      <c r="Q361" s="66"/>
      <c r="R361" s="66"/>
      <c r="S361" s="66"/>
      <c r="T361" s="67"/>
      <c r="U361" s="36"/>
      <c r="V361" s="36"/>
      <c r="W361" s="36"/>
      <c r="X361" s="36"/>
      <c r="Y361" s="36"/>
      <c r="Z361" s="36"/>
      <c r="AA361" s="36"/>
      <c r="AB361" s="36"/>
      <c r="AC361" s="36"/>
      <c r="AD361" s="36"/>
      <c r="AE361" s="36"/>
      <c r="AT361" s="19" t="s">
        <v>178</v>
      </c>
      <c r="AU361" s="19" t="s">
        <v>88</v>
      </c>
    </row>
    <row r="362" spans="1:65" s="15" customFormat="1" ht="11.25">
      <c r="B362" s="225"/>
      <c r="C362" s="226"/>
      <c r="D362" s="193" t="s">
        <v>188</v>
      </c>
      <c r="E362" s="227" t="s">
        <v>19</v>
      </c>
      <c r="F362" s="228" t="s">
        <v>713</v>
      </c>
      <c r="G362" s="226"/>
      <c r="H362" s="227" t="s">
        <v>19</v>
      </c>
      <c r="I362" s="229"/>
      <c r="J362" s="226"/>
      <c r="K362" s="226"/>
      <c r="L362" s="230"/>
      <c r="M362" s="231"/>
      <c r="N362" s="232"/>
      <c r="O362" s="232"/>
      <c r="P362" s="232"/>
      <c r="Q362" s="232"/>
      <c r="R362" s="232"/>
      <c r="S362" s="232"/>
      <c r="T362" s="233"/>
      <c r="AT362" s="234" t="s">
        <v>188</v>
      </c>
      <c r="AU362" s="234" t="s">
        <v>88</v>
      </c>
      <c r="AV362" s="15" t="s">
        <v>80</v>
      </c>
      <c r="AW362" s="15" t="s">
        <v>33</v>
      </c>
      <c r="AX362" s="15" t="s">
        <v>72</v>
      </c>
      <c r="AY362" s="234" t="s">
        <v>169</v>
      </c>
    </row>
    <row r="363" spans="1:65" s="13" customFormat="1" ht="11.25">
      <c r="B363" s="198"/>
      <c r="C363" s="199"/>
      <c r="D363" s="193" t="s">
        <v>188</v>
      </c>
      <c r="E363" s="200" t="s">
        <v>19</v>
      </c>
      <c r="F363" s="201" t="s">
        <v>721</v>
      </c>
      <c r="G363" s="199"/>
      <c r="H363" s="202">
        <v>260.69499999999999</v>
      </c>
      <c r="I363" s="203"/>
      <c r="J363" s="199"/>
      <c r="K363" s="199"/>
      <c r="L363" s="204"/>
      <c r="M363" s="205"/>
      <c r="N363" s="206"/>
      <c r="O363" s="206"/>
      <c r="P363" s="206"/>
      <c r="Q363" s="206"/>
      <c r="R363" s="206"/>
      <c r="S363" s="206"/>
      <c r="T363" s="207"/>
      <c r="AT363" s="208" t="s">
        <v>188</v>
      </c>
      <c r="AU363" s="208" t="s">
        <v>88</v>
      </c>
      <c r="AV363" s="13" t="s">
        <v>88</v>
      </c>
      <c r="AW363" s="13" t="s">
        <v>33</v>
      </c>
      <c r="AX363" s="13" t="s">
        <v>72</v>
      </c>
      <c r="AY363" s="208" t="s">
        <v>169</v>
      </c>
    </row>
    <row r="364" spans="1:65" s="16" customFormat="1" ht="11.25">
      <c r="B364" s="245"/>
      <c r="C364" s="246"/>
      <c r="D364" s="193" t="s">
        <v>188</v>
      </c>
      <c r="E364" s="247" t="s">
        <v>19</v>
      </c>
      <c r="F364" s="248" t="s">
        <v>533</v>
      </c>
      <c r="G364" s="246"/>
      <c r="H364" s="249">
        <v>260.69499999999999</v>
      </c>
      <c r="I364" s="250"/>
      <c r="J364" s="246"/>
      <c r="K364" s="246"/>
      <c r="L364" s="251"/>
      <c r="M364" s="252"/>
      <c r="N364" s="253"/>
      <c r="O364" s="253"/>
      <c r="P364" s="253"/>
      <c r="Q364" s="253"/>
      <c r="R364" s="253"/>
      <c r="S364" s="253"/>
      <c r="T364" s="254"/>
      <c r="AT364" s="255" t="s">
        <v>188</v>
      </c>
      <c r="AU364" s="255" t="s">
        <v>88</v>
      </c>
      <c r="AV364" s="16" t="s">
        <v>107</v>
      </c>
      <c r="AW364" s="16" t="s">
        <v>33</v>
      </c>
      <c r="AX364" s="16" t="s">
        <v>72</v>
      </c>
      <c r="AY364" s="255" t="s">
        <v>169</v>
      </c>
    </row>
    <row r="365" spans="1:65" s="15" customFormat="1" ht="11.25">
      <c r="B365" s="225"/>
      <c r="C365" s="226"/>
      <c r="D365" s="193" t="s">
        <v>188</v>
      </c>
      <c r="E365" s="227" t="s">
        <v>19</v>
      </c>
      <c r="F365" s="228" t="s">
        <v>715</v>
      </c>
      <c r="G365" s="226"/>
      <c r="H365" s="227" t="s">
        <v>19</v>
      </c>
      <c r="I365" s="229"/>
      <c r="J365" s="226"/>
      <c r="K365" s="226"/>
      <c r="L365" s="230"/>
      <c r="M365" s="231"/>
      <c r="N365" s="232"/>
      <c r="O365" s="232"/>
      <c r="P365" s="232"/>
      <c r="Q365" s="232"/>
      <c r="R365" s="232"/>
      <c r="S365" s="232"/>
      <c r="T365" s="233"/>
      <c r="AT365" s="234" t="s">
        <v>188</v>
      </c>
      <c r="AU365" s="234" t="s">
        <v>88</v>
      </c>
      <c r="AV365" s="15" t="s">
        <v>80</v>
      </c>
      <c r="AW365" s="15" t="s">
        <v>33</v>
      </c>
      <c r="AX365" s="15" t="s">
        <v>72</v>
      </c>
      <c r="AY365" s="234" t="s">
        <v>169</v>
      </c>
    </row>
    <row r="366" spans="1:65" s="13" customFormat="1" ht="11.25">
      <c r="B366" s="198"/>
      <c r="C366" s="199"/>
      <c r="D366" s="193" t="s">
        <v>188</v>
      </c>
      <c r="E366" s="200" t="s">
        <v>19</v>
      </c>
      <c r="F366" s="201" t="s">
        <v>722</v>
      </c>
      <c r="G366" s="199"/>
      <c r="H366" s="202">
        <v>266.53100000000001</v>
      </c>
      <c r="I366" s="203"/>
      <c r="J366" s="199"/>
      <c r="K366" s="199"/>
      <c r="L366" s="204"/>
      <c r="M366" s="205"/>
      <c r="N366" s="206"/>
      <c r="O366" s="206"/>
      <c r="P366" s="206"/>
      <c r="Q366" s="206"/>
      <c r="R366" s="206"/>
      <c r="S366" s="206"/>
      <c r="T366" s="207"/>
      <c r="AT366" s="208" t="s">
        <v>188</v>
      </c>
      <c r="AU366" s="208" t="s">
        <v>88</v>
      </c>
      <c r="AV366" s="13" t="s">
        <v>88</v>
      </c>
      <c r="AW366" s="13" t="s">
        <v>33</v>
      </c>
      <c r="AX366" s="13" t="s">
        <v>72</v>
      </c>
      <c r="AY366" s="208" t="s">
        <v>169</v>
      </c>
    </row>
    <row r="367" spans="1:65" s="16" customFormat="1" ht="11.25">
      <c r="B367" s="245"/>
      <c r="C367" s="246"/>
      <c r="D367" s="193" t="s">
        <v>188</v>
      </c>
      <c r="E367" s="247" t="s">
        <v>19</v>
      </c>
      <c r="F367" s="248" t="s">
        <v>533</v>
      </c>
      <c r="G367" s="246"/>
      <c r="H367" s="249">
        <v>266.53100000000001</v>
      </c>
      <c r="I367" s="250"/>
      <c r="J367" s="246"/>
      <c r="K367" s="246"/>
      <c r="L367" s="251"/>
      <c r="M367" s="252"/>
      <c r="N367" s="253"/>
      <c r="O367" s="253"/>
      <c r="P367" s="253"/>
      <c r="Q367" s="253"/>
      <c r="R367" s="253"/>
      <c r="S367" s="253"/>
      <c r="T367" s="254"/>
      <c r="AT367" s="255" t="s">
        <v>188</v>
      </c>
      <c r="AU367" s="255" t="s">
        <v>88</v>
      </c>
      <c r="AV367" s="16" t="s">
        <v>107</v>
      </c>
      <c r="AW367" s="16" t="s">
        <v>33</v>
      </c>
      <c r="AX367" s="16" t="s">
        <v>72</v>
      </c>
      <c r="AY367" s="255" t="s">
        <v>169</v>
      </c>
    </row>
    <row r="368" spans="1:65" s="14" customFormat="1" ht="11.25">
      <c r="B368" s="209"/>
      <c r="C368" s="210"/>
      <c r="D368" s="193" t="s">
        <v>188</v>
      </c>
      <c r="E368" s="211" t="s">
        <v>19</v>
      </c>
      <c r="F368" s="212" t="s">
        <v>191</v>
      </c>
      <c r="G368" s="210"/>
      <c r="H368" s="213">
        <v>527.226</v>
      </c>
      <c r="I368" s="214"/>
      <c r="J368" s="210"/>
      <c r="K368" s="210"/>
      <c r="L368" s="215"/>
      <c r="M368" s="216"/>
      <c r="N368" s="217"/>
      <c r="O368" s="217"/>
      <c r="P368" s="217"/>
      <c r="Q368" s="217"/>
      <c r="R368" s="217"/>
      <c r="S368" s="217"/>
      <c r="T368" s="218"/>
      <c r="AT368" s="219" t="s">
        <v>188</v>
      </c>
      <c r="AU368" s="219" t="s">
        <v>88</v>
      </c>
      <c r="AV368" s="14" t="s">
        <v>176</v>
      </c>
      <c r="AW368" s="14" t="s">
        <v>33</v>
      </c>
      <c r="AX368" s="14" t="s">
        <v>80</v>
      </c>
      <c r="AY368" s="219" t="s">
        <v>169</v>
      </c>
    </row>
    <row r="369" spans="1:65" s="2" customFormat="1" ht="49.15" customHeight="1">
      <c r="A369" s="36"/>
      <c r="B369" s="37"/>
      <c r="C369" s="180" t="s">
        <v>723</v>
      </c>
      <c r="D369" s="180" t="s">
        <v>171</v>
      </c>
      <c r="E369" s="181" t="s">
        <v>724</v>
      </c>
      <c r="F369" s="182" t="s">
        <v>725</v>
      </c>
      <c r="G369" s="183" t="s">
        <v>230</v>
      </c>
      <c r="H369" s="184">
        <v>2.5059999999999998</v>
      </c>
      <c r="I369" s="185"/>
      <c r="J369" s="186">
        <f>ROUND(I369*H369,2)</f>
        <v>0</v>
      </c>
      <c r="K369" s="182" t="s">
        <v>175</v>
      </c>
      <c r="L369" s="41"/>
      <c r="M369" s="187" t="s">
        <v>19</v>
      </c>
      <c r="N369" s="188" t="s">
        <v>44</v>
      </c>
      <c r="O369" s="66"/>
      <c r="P369" s="189">
        <f>O369*H369</f>
        <v>0</v>
      </c>
      <c r="Q369" s="189">
        <v>2.45343</v>
      </c>
      <c r="R369" s="189">
        <f>Q369*H369</f>
        <v>6.1482955799999992</v>
      </c>
      <c r="S369" s="189">
        <v>0</v>
      </c>
      <c r="T369" s="190">
        <f>S369*H369</f>
        <v>0</v>
      </c>
      <c r="U369" s="36"/>
      <c r="V369" s="36"/>
      <c r="W369" s="36"/>
      <c r="X369" s="36"/>
      <c r="Y369" s="36"/>
      <c r="Z369" s="36"/>
      <c r="AA369" s="36"/>
      <c r="AB369" s="36"/>
      <c r="AC369" s="36"/>
      <c r="AD369" s="36"/>
      <c r="AE369" s="36"/>
      <c r="AR369" s="191" t="s">
        <v>176</v>
      </c>
      <c r="AT369" s="191" t="s">
        <v>171</v>
      </c>
      <c r="AU369" s="191" t="s">
        <v>88</v>
      </c>
      <c r="AY369" s="19" t="s">
        <v>169</v>
      </c>
      <c r="BE369" s="192">
        <f>IF(N369="základní",J369,0)</f>
        <v>0</v>
      </c>
      <c r="BF369" s="192">
        <f>IF(N369="snížená",J369,0)</f>
        <v>0</v>
      </c>
      <c r="BG369" s="192">
        <f>IF(N369="zákl. přenesená",J369,0)</f>
        <v>0</v>
      </c>
      <c r="BH369" s="192">
        <f>IF(N369="sníž. přenesená",J369,0)</f>
        <v>0</v>
      </c>
      <c r="BI369" s="192">
        <f>IF(N369="nulová",J369,0)</f>
        <v>0</v>
      </c>
      <c r="BJ369" s="19" t="s">
        <v>88</v>
      </c>
      <c r="BK369" s="192">
        <f>ROUND(I369*H369,2)</f>
        <v>0</v>
      </c>
      <c r="BL369" s="19" t="s">
        <v>176</v>
      </c>
      <c r="BM369" s="191" t="s">
        <v>726</v>
      </c>
    </row>
    <row r="370" spans="1:65" s="2" customFormat="1" ht="48.75">
      <c r="A370" s="36"/>
      <c r="B370" s="37"/>
      <c r="C370" s="38"/>
      <c r="D370" s="193" t="s">
        <v>178</v>
      </c>
      <c r="E370" s="38"/>
      <c r="F370" s="194" t="s">
        <v>727</v>
      </c>
      <c r="G370" s="38"/>
      <c r="H370" s="38"/>
      <c r="I370" s="195"/>
      <c r="J370" s="38"/>
      <c r="K370" s="38"/>
      <c r="L370" s="41"/>
      <c r="M370" s="196"/>
      <c r="N370" s="197"/>
      <c r="O370" s="66"/>
      <c r="P370" s="66"/>
      <c r="Q370" s="66"/>
      <c r="R370" s="66"/>
      <c r="S370" s="66"/>
      <c r="T370" s="67"/>
      <c r="U370" s="36"/>
      <c r="V370" s="36"/>
      <c r="W370" s="36"/>
      <c r="X370" s="36"/>
      <c r="Y370" s="36"/>
      <c r="Z370" s="36"/>
      <c r="AA370" s="36"/>
      <c r="AB370" s="36"/>
      <c r="AC370" s="36"/>
      <c r="AD370" s="36"/>
      <c r="AE370" s="36"/>
      <c r="AT370" s="19" t="s">
        <v>178</v>
      </c>
      <c r="AU370" s="19" t="s">
        <v>88</v>
      </c>
    </row>
    <row r="371" spans="1:65" s="15" customFormat="1" ht="11.25">
      <c r="B371" s="225"/>
      <c r="C371" s="226"/>
      <c r="D371" s="193" t="s">
        <v>188</v>
      </c>
      <c r="E371" s="227" t="s">
        <v>19</v>
      </c>
      <c r="F371" s="228" t="s">
        <v>715</v>
      </c>
      <c r="G371" s="226"/>
      <c r="H371" s="227" t="s">
        <v>19</v>
      </c>
      <c r="I371" s="229"/>
      <c r="J371" s="226"/>
      <c r="K371" s="226"/>
      <c r="L371" s="230"/>
      <c r="M371" s="231"/>
      <c r="N371" s="232"/>
      <c r="O371" s="232"/>
      <c r="P371" s="232"/>
      <c r="Q371" s="232"/>
      <c r="R371" s="232"/>
      <c r="S371" s="232"/>
      <c r="T371" s="233"/>
      <c r="AT371" s="234" t="s">
        <v>188</v>
      </c>
      <c r="AU371" s="234" t="s">
        <v>88</v>
      </c>
      <c r="AV371" s="15" t="s">
        <v>80</v>
      </c>
      <c r="AW371" s="15" t="s">
        <v>33</v>
      </c>
      <c r="AX371" s="15" t="s">
        <v>72</v>
      </c>
      <c r="AY371" s="234" t="s">
        <v>169</v>
      </c>
    </row>
    <row r="372" spans="1:65" s="13" customFormat="1" ht="11.25">
      <c r="B372" s="198"/>
      <c r="C372" s="199"/>
      <c r="D372" s="193" t="s">
        <v>188</v>
      </c>
      <c r="E372" s="200" t="s">
        <v>19</v>
      </c>
      <c r="F372" s="201" t="s">
        <v>728</v>
      </c>
      <c r="G372" s="199"/>
      <c r="H372" s="202">
        <v>1.635</v>
      </c>
      <c r="I372" s="203"/>
      <c r="J372" s="199"/>
      <c r="K372" s="199"/>
      <c r="L372" s="204"/>
      <c r="M372" s="205"/>
      <c r="N372" s="206"/>
      <c r="O372" s="206"/>
      <c r="P372" s="206"/>
      <c r="Q372" s="206"/>
      <c r="R372" s="206"/>
      <c r="S372" s="206"/>
      <c r="T372" s="207"/>
      <c r="AT372" s="208" t="s">
        <v>188</v>
      </c>
      <c r="AU372" s="208" t="s">
        <v>88</v>
      </c>
      <c r="AV372" s="13" t="s">
        <v>88</v>
      </c>
      <c r="AW372" s="13" t="s">
        <v>33</v>
      </c>
      <c r="AX372" s="13" t="s">
        <v>72</v>
      </c>
      <c r="AY372" s="208" t="s">
        <v>169</v>
      </c>
    </row>
    <row r="373" spans="1:65" s="13" customFormat="1" ht="11.25">
      <c r="B373" s="198"/>
      <c r="C373" s="199"/>
      <c r="D373" s="193" t="s">
        <v>188</v>
      </c>
      <c r="E373" s="200" t="s">
        <v>19</v>
      </c>
      <c r="F373" s="201" t="s">
        <v>729</v>
      </c>
      <c r="G373" s="199"/>
      <c r="H373" s="202">
        <v>0.871</v>
      </c>
      <c r="I373" s="203"/>
      <c r="J373" s="199"/>
      <c r="K373" s="199"/>
      <c r="L373" s="204"/>
      <c r="M373" s="205"/>
      <c r="N373" s="206"/>
      <c r="O373" s="206"/>
      <c r="P373" s="206"/>
      <c r="Q373" s="206"/>
      <c r="R373" s="206"/>
      <c r="S373" s="206"/>
      <c r="T373" s="207"/>
      <c r="AT373" s="208" t="s">
        <v>188</v>
      </c>
      <c r="AU373" s="208" t="s">
        <v>88</v>
      </c>
      <c r="AV373" s="13" t="s">
        <v>88</v>
      </c>
      <c r="AW373" s="13" t="s">
        <v>33</v>
      </c>
      <c r="AX373" s="13" t="s">
        <v>72</v>
      </c>
      <c r="AY373" s="208" t="s">
        <v>169</v>
      </c>
    </row>
    <row r="374" spans="1:65" s="14" customFormat="1" ht="11.25">
      <c r="B374" s="209"/>
      <c r="C374" s="210"/>
      <c r="D374" s="193" t="s">
        <v>188</v>
      </c>
      <c r="E374" s="211" t="s">
        <v>19</v>
      </c>
      <c r="F374" s="212" t="s">
        <v>191</v>
      </c>
      <c r="G374" s="210"/>
      <c r="H374" s="213">
        <v>2.5059999999999998</v>
      </c>
      <c r="I374" s="214"/>
      <c r="J374" s="210"/>
      <c r="K374" s="210"/>
      <c r="L374" s="215"/>
      <c r="M374" s="216"/>
      <c r="N374" s="217"/>
      <c r="O374" s="217"/>
      <c r="P374" s="217"/>
      <c r="Q374" s="217"/>
      <c r="R374" s="217"/>
      <c r="S374" s="217"/>
      <c r="T374" s="218"/>
      <c r="AT374" s="219" t="s">
        <v>188</v>
      </c>
      <c r="AU374" s="219" t="s">
        <v>88</v>
      </c>
      <c r="AV374" s="14" t="s">
        <v>176</v>
      </c>
      <c r="AW374" s="14" t="s">
        <v>33</v>
      </c>
      <c r="AX374" s="14" t="s">
        <v>80</v>
      </c>
      <c r="AY374" s="219" t="s">
        <v>169</v>
      </c>
    </row>
    <row r="375" spans="1:65" s="2" customFormat="1" ht="37.9" customHeight="1">
      <c r="A375" s="36"/>
      <c r="B375" s="37"/>
      <c r="C375" s="180" t="s">
        <v>730</v>
      </c>
      <c r="D375" s="180" t="s">
        <v>171</v>
      </c>
      <c r="E375" s="181" t="s">
        <v>731</v>
      </c>
      <c r="F375" s="182" t="s">
        <v>732</v>
      </c>
      <c r="G375" s="183" t="s">
        <v>185</v>
      </c>
      <c r="H375" s="184">
        <v>12.345000000000001</v>
      </c>
      <c r="I375" s="185"/>
      <c r="J375" s="186">
        <f>ROUND(I375*H375,2)</f>
        <v>0</v>
      </c>
      <c r="K375" s="182" t="s">
        <v>175</v>
      </c>
      <c r="L375" s="41"/>
      <c r="M375" s="187" t="s">
        <v>19</v>
      </c>
      <c r="N375" s="188" t="s">
        <v>44</v>
      </c>
      <c r="O375" s="66"/>
      <c r="P375" s="189">
        <f>O375*H375</f>
        <v>0</v>
      </c>
      <c r="Q375" s="189">
        <v>5.3299999999999997E-3</v>
      </c>
      <c r="R375" s="189">
        <f>Q375*H375</f>
        <v>6.5798850000000006E-2</v>
      </c>
      <c r="S375" s="189">
        <v>0</v>
      </c>
      <c r="T375" s="190">
        <f>S375*H375</f>
        <v>0</v>
      </c>
      <c r="U375" s="36"/>
      <c r="V375" s="36"/>
      <c r="W375" s="36"/>
      <c r="X375" s="36"/>
      <c r="Y375" s="36"/>
      <c r="Z375" s="36"/>
      <c r="AA375" s="36"/>
      <c r="AB375" s="36"/>
      <c r="AC375" s="36"/>
      <c r="AD375" s="36"/>
      <c r="AE375" s="36"/>
      <c r="AR375" s="191" t="s">
        <v>176</v>
      </c>
      <c r="AT375" s="191" t="s">
        <v>171</v>
      </c>
      <c r="AU375" s="191" t="s">
        <v>88</v>
      </c>
      <c r="AY375" s="19" t="s">
        <v>169</v>
      </c>
      <c r="BE375" s="192">
        <f>IF(N375="základní",J375,0)</f>
        <v>0</v>
      </c>
      <c r="BF375" s="192">
        <f>IF(N375="snížená",J375,0)</f>
        <v>0</v>
      </c>
      <c r="BG375" s="192">
        <f>IF(N375="zákl. přenesená",J375,0)</f>
        <v>0</v>
      </c>
      <c r="BH375" s="192">
        <f>IF(N375="sníž. přenesená",J375,0)</f>
        <v>0</v>
      </c>
      <c r="BI375" s="192">
        <f>IF(N375="nulová",J375,0)</f>
        <v>0</v>
      </c>
      <c r="BJ375" s="19" t="s">
        <v>88</v>
      </c>
      <c r="BK375" s="192">
        <f>ROUND(I375*H375,2)</f>
        <v>0</v>
      </c>
      <c r="BL375" s="19" t="s">
        <v>176</v>
      </c>
      <c r="BM375" s="191" t="s">
        <v>733</v>
      </c>
    </row>
    <row r="376" spans="1:65" s="2" customFormat="1" ht="243.75">
      <c r="A376" s="36"/>
      <c r="B376" s="37"/>
      <c r="C376" s="38"/>
      <c r="D376" s="193" t="s">
        <v>178</v>
      </c>
      <c r="E376" s="38"/>
      <c r="F376" s="194" t="s">
        <v>734</v>
      </c>
      <c r="G376" s="38"/>
      <c r="H376" s="38"/>
      <c r="I376" s="195"/>
      <c r="J376" s="38"/>
      <c r="K376" s="38"/>
      <c r="L376" s="41"/>
      <c r="M376" s="196"/>
      <c r="N376" s="197"/>
      <c r="O376" s="66"/>
      <c r="P376" s="66"/>
      <c r="Q376" s="66"/>
      <c r="R376" s="66"/>
      <c r="S376" s="66"/>
      <c r="T376" s="67"/>
      <c r="U376" s="36"/>
      <c r="V376" s="36"/>
      <c r="W376" s="36"/>
      <c r="X376" s="36"/>
      <c r="Y376" s="36"/>
      <c r="Z376" s="36"/>
      <c r="AA376" s="36"/>
      <c r="AB376" s="36"/>
      <c r="AC376" s="36"/>
      <c r="AD376" s="36"/>
      <c r="AE376" s="36"/>
      <c r="AT376" s="19" t="s">
        <v>178</v>
      </c>
      <c r="AU376" s="19" t="s">
        <v>88</v>
      </c>
    </row>
    <row r="377" spans="1:65" s="15" customFormat="1" ht="11.25">
      <c r="B377" s="225"/>
      <c r="C377" s="226"/>
      <c r="D377" s="193" t="s">
        <v>188</v>
      </c>
      <c r="E377" s="227" t="s">
        <v>19</v>
      </c>
      <c r="F377" s="228" t="s">
        <v>715</v>
      </c>
      <c r="G377" s="226"/>
      <c r="H377" s="227" t="s">
        <v>19</v>
      </c>
      <c r="I377" s="229"/>
      <c r="J377" s="226"/>
      <c r="K377" s="226"/>
      <c r="L377" s="230"/>
      <c r="M377" s="231"/>
      <c r="N377" s="232"/>
      <c r="O377" s="232"/>
      <c r="P377" s="232"/>
      <c r="Q377" s="232"/>
      <c r="R377" s="232"/>
      <c r="S377" s="232"/>
      <c r="T377" s="233"/>
      <c r="AT377" s="234" t="s">
        <v>188</v>
      </c>
      <c r="AU377" s="234" t="s">
        <v>88</v>
      </c>
      <c r="AV377" s="15" t="s">
        <v>80</v>
      </c>
      <c r="AW377" s="15" t="s">
        <v>33</v>
      </c>
      <c r="AX377" s="15" t="s">
        <v>72</v>
      </c>
      <c r="AY377" s="234" t="s">
        <v>169</v>
      </c>
    </row>
    <row r="378" spans="1:65" s="13" customFormat="1" ht="11.25">
      <c r="B378" s="198"/>
      <c r="C378" s="199"/>
      <c r="D378" s="193" t="s">
        <v>188</v>
      </c>
      <c r="E378" s="200" t="s">
        <v>19</v>
      </c>
      <c r="F378" s="201" t="s">
        <v>735</v>
      </c>
      <c r="G378" s="199"/>
      <c r="H378" s="202">
        <v>6.54</v>
      </c>
      <c r="I378" s="203"/>
      <c r="J378" s="199"/>
      <c r="K378" s="199"/>
      <c r="L378" s="204"/>
      <c r="M378" s="205"/>
      <c r="N378" s="206"/>
      <c r="O378" s="206"/>
      <c r="P378" s="206"/>
      <c r="Q378" s="206"/>
      <c r="R378" s="206"/>
      <c r="S378" s="206"/>
      <c r="T378" s="207"/>
      <c r="AT378" s="208" t="s">
        <v>188</v>
      </c>
      <c r="AU378" s="208" t="s">
        <v>88</v>
      </c>
      <c r="AV378" s="13" t="s">
        <v>88</v>
      </c>
      <c r="AW378" s="13" t="s">
        <v>33</v>
      </c>
      <c r="AX378" s="13" t="s">
        <v>72</v>
      </c>
      <c r="AY378" s="208" t="s">
        <v>169</v>
      </c>
    </row>
    <row r="379" spans="1:65" s="13" customFormat="1" ht="11.25">
      <c r="B379" s="198"/>
      <c r="C379" s="199"/>
      <c r="D379" s="193" t="s">
        <v>188</v>
      </c>
      <c r="E379" s="200" t="s">
        <v>19</v>
      </c>
      <c r="F379" s="201" t="s">
        <v>736</v>
      </c>
      <c r="G379" s="199"/>
      <c r="H379" s="202">
        <v>5.8049999999999997</v>
      </c>
      <c r="I379" s="203"/>
      <c r="J379" s="199"/>
      <c r="K379" s="199"/>
      <c r="L379" s="204"/>
      <c r="M379" s="205"/>
      <c r="N379" s="206"/>
      <c r="O379" s="206"/>
      <c r="P379" s="206"/>
      <c r="Q379" s="206"/>
      <c r="R379" s="206"/>
      <c r="S379" s="206"/>
      <c r="T379" s="207"/>
      <c r="AT379" s="208" t="s">
        <v>188</v>
      </c>
      <c r="AU379" s="208" t="s">
        <v>88</v>
      </c>
      <c r="AV379" s="13" t="s">
        <v>88</v>
      </c>
      <c r="AW379" s="13" t="s">
        <v>33</v>
      </c>
      <c r="AX379" s="13" t="s">
        <v>72</v>
      </c>
      <c r="AY379" s="208" t="s">
        <v>169</v>
      </c>
    </row>
    <row r="380" spans="1:65" s="14" customFormat="1" ht="11.25">
      <c r="B380" s="209"/>
      <c r="C380" s="210"/>
      <c r="D380" s="193" t="s">
        <v>188</v>
      </c>
      <c r="E380" s="211" t="s">
        <v>19</v>
      </c>
      <c r="F380" s="212" t="s">
        <v>191</v>
      </c>
      <c r="G380" s="210"/>
      <c r="H380" s="213">
        <v>12.345000000000001</v>
      </c>
      <c r="I380" s="214"/>
      <c r="J380" s="210"/>
      <c r="K380" s="210"/>
      <c r="L380" s="215"/>
      <c r="M380" s="216"/>
      <c r="N380" s="217"/>
      <c r="O380" s="217"/>
      <c r="P380" s="217"/>
      <c r="Q380" s="217"/>
      <c r="R380" s="217"/>
      <c r="S380" s="217"/>
      <c r="T380" s="218"/>
      <c r="AT380" s="219" t="s">
        <v>188</v>
      </c>
      <c r="AU380" s="219" t="s">
        <v>88</v>
      </c>
      <c r="AV380" s="14" t="s">
        <v>176</v>
      </c>
      <c r="AW380" s="14" t="s">
        <v>33</v>
      </c>
      <c r="AX380" s="14" t="s">
        <v>80</v>
      </c>
      <c r="AY380" s="219" t="s">
        <v>169</v>
      </c>
    </row>
    <row r="381" spans="1:65" s="2" customFormat="1" ht="37.9" customHeight="1">
      <c r="A381" s="36"/>
      <c r="B381" s="37"/>
      <c r="C381" s="180" t="s">
        <v>737</v>
      </c>
      <c r="D381" s="180" t="s">
        <v>171</v>
      </c>
      <c r="E381" s="181" t="s">
        <v>738</v>
      </c>
      <c r="F381" s="182" t="s">
        <v>739</v>
      </c>
      <c r="G381" s="183" t="s">
        <v>185</v>
      </c>
      <c r="H381" s="184">
        <v>12.345000000000001</v>
      </c>
      <c r="I381" s="185"/>
      <c r="J381" s="186">
        <f>ROUND(I381*H381,2)</f>
        <v>0</v>
      </c>
      <c r="K381" s="182" t="s">
        <v>175</v>
      </c>
      <c r="L381" s="41"/>
      <c r="M381" s="187" t="s">
        <v>19</v>
      </c>
      <c r="N381" s="188" t="s">
        <v>44</v>
      </c>
      <c r="O381" s="66"/>
      <c r="P381" s="189">
        <f>O381*H381</f>
        <v>0</v>
      </c>
      <c r="Q381" s="189">
        <v>0</v>
      </c>
      <c r="R381" s="189">
        <f>Q381*H381</f>
        <v>0</v>
      </c>
      <c r="S381" s="189">
        <v>0</v>
      </c>
      <c r="T381" s="190">
        <f>S381*H381</f>
        <v>0</v>
      </c>
      <c r="U381" s="36"/>
      <c r="V381" s="36"/>
      <c r="W381" s="36"/>
      <c r="X381" s="36"/>
      <c r="Y381" s="36"/>
      <c r="Z381" s="36"/>
      <c r="AA381" s="36"/>
      <c r="AB381" s="36"/>
      <c r="AC381" s="36"/>
      <c r="AD381" s="36"/>
      <c r="AE381" s="36"/>
      <c r="AR381" s="191" t="s">
        <v>176</v>
      </c>
      <c r="AT381" s="191" t="s">
        <v>171</v>
      </c>
      <c r="AU381" s="191" t="s">
        <v>88</v>
      </c>
      <c r="AY381" s="19" t="s">
        <v>169</v>
      </c>
      <c r="BE381" s="192">
        <f>IF(N381="základní",J381,0)</f>
        <v>0</v>
      </c>
      <c r="BF381" s="192">
        <f>IF(N381="snížená",J381,0)</f>
        <v>0</v>
      </c>
      <c r="BG381" s="192">
        <f>IF(N381="zákl. přenesená",J381,0)</f>
        <v>0</v>
      </c>
      <c r="BH381" s="192">
        <f>IF(N381="sníž. přenesená",J381,0)</f>
        <v>0</v>
      </c>
      <c r="BI381" s="192">
        <f>IF(N381="nulová",J381,0)</f>
        <v>0</v>
      </c>
      <c r="BJ381" s="19" t="s">
        <v>88</v>
      </c>
      <c r="BK381" s="192">
        <f>ROUND(I381*H381,2)</f>
        <v>0</v>
      </c>
      <c r="BL381" s="19" t="s">
        <v>176</v>
      </c>
      <c r="BM381" s="191" t="s">
        <v>740</v>
      </c>
    </row>
    <row r="382" spans="1:65" s="2" customFormat="1" ht="243.75">
      <c r="A382" s="36"/>
      <c r="B382" s="37"/>
      <c r="C382" s="38"/>
      <c r="D382" s="193" t="s">
        <v>178</v>
      </c>
      <c r="E382" s="38"/>
      <c r="F382" s="194" t="s">
        <v>734</v>
      </c>
      <c r="G382" s="38"/>
      <c r="H382" s="38"/>
      <c r="I382" s="195"/>
      <c r="J382" s="38"/>
      <c r="K382" s="38"/>
      <c r="L382" s="41"/>
      <c r="M382" s="196"/>
      <c r="N382" s="197"/>
      <c r="O382" s="66"/>
      <c r="P382" s="66"/>
      <c r="Q382" s="66"/>
      <c r="R382" s="66"/>
      <c r="S382" s="66"/>
      <c r="T382" s="67"/>
      <c r="U382" s="36"/>
      <c r="V382" s="36"/>
      <c r="W382" s="36"/>
      <c r="X382" s="36"/>
      <c r="Y382" s="36"/>
      <c r="Z382" s="36"/>
      <c r="AA382" s="36"/>
      <c r="AB382" s="36"/>
      <c r="AC382" s="36"/>
      <c r="AD382" s="36"/>
      <c r="AE382" s="36"/>
      <c r="AT382" s="19" t="s">
        <v>178</v>
      </c>
      <c r="AU382" s="19" t="s">
        <v>88</v>
      </c>
    </row>
    <row r="383" spans="1:65" s="2" customFormat="1" ht="24.2" customHeight="1">
      <c r="A383" s="36"/>
      <c r="B383" s="37"/>
      <c r="C383" s="180" t="s">
        <v>741</v>
      </c>
      <c r="D383" s="180" t="s">
        <v>171</v>
      </c>
      <c r="E383" s="181" t="s">
        <v>742</v>
      </c>
      <c r="F383" s="182" t="s">
        <v>743</v>
      </c>
      <c r="G383" s="183" t="s">
        <v>185</v>
      </c>
      <c r="H383" s="184">
        <v>665.15200000000004</v>
      </c>
      <c r="I383" s="185"/>
      <c r="J383" s="186">
        <f>ROUND(I383*H383,2)</f>
        <v>0</v>
      </c>
      <c r="K383" s="182" t="s">
        <v>175</v>
      </c>
      <c r="L383" s="41"/>
      <c r="M383" s="187" t="s">
        <v>19</v>
      </c>
      <c r="N383" s="188" t="s">
        <v>44</v>
      </c>
      <c r="O383" s="66"/>
      <c r="P383" s="189">
        <f>O383*H383</f>
        <v>0</v>
      </c>
      <c r="Q383" s="189">
        <v>2.6199999999999999E-3</v>
      </c>
      <c r="R383" s="189">
        <f>Q383*H383</f>
        <v>1.7426982400000002</v>
      </c>
      <c r="S383" s="189">
        <v>0</v>
      </c>
      <c r="T383" s="190">
        <f>S383*H383</f>
        <v>0</v>
      </c>
      <c r="U383" s="36"/>
      <c r="V383" s="36"/>
      <c r="W383" s="36"/>
      <c r="X383" s="36"/>
      <c r="Y383" s="36"/>
      <c r="Z383" s="36"/>
      <c r="AA383" s="36"/>
      <c r="AB383" s="36"/>
      <c r="AC383" s="36"/>
      <c r="AD383" s="36"/>
      <c r="AE383" s="36"/>
      <c r="AR383" s="191" t="s">
        <v>176</v>
      </c>
      <c r="AT383" s="191" t="s">
        <v>171</v>
      </c>
      <c r="AU383" s="191" t="s">
        <v>88</v>
      </c>
      <c r="AY383" s="19" t="s">
        <v>169</v>
      </c>
      <c r="BE383" s="192">
        <f>IF(N383="základní",J383,0)</f>
        <v>0</v>
      </c>
      <c r="BF383" s="192">
        <f>IF(N383="snížená",J383,0)</f>
        <v>0</v>
      </c>
      <c r="BG383" s="192">
        <f>IF(N383="zákl. přenesená",J383,0)</f>
        <v>0</v>
      </c>
      <c r="BH383" s="192">
        <f>IF(N383="sníž. přenesená",J383,0)</f>
        <v>0</v>
      </c>
      <c r="BI383" s="192">
        <f>IF(N383="nulová",J383,0)</f>
        <v>0</v>
      </c>
      <c r="BJ383" s="19" t="s">
        <v>88</v>
      </c>
      <c r="BK383" s="192">
        <f>ROUND(I383*H383,2)</f>
        <v>0</v>
      </c>
      <c r="BL383" s="19" t="s">
        <v>176</v>
      </c>
      <c r="BM383" s="191" t="s">
        <v>744</v>
      </c>
    </row>
    <row r="384" spans="1:65" s="2" customFormat="1" ht="243.75">
      <c r="A384" s="36"/>
      <c r="B384" s="37"/>
      <c r="C384" s="38"/>
      <c r="D384" s="193" t="s">
        <v>178</v>
      </c>
      <c r="E384" s="38"/>
      <c r="F384" s="194" t="s">
        <v>734</v>
      </c>
      <c r="G384" s="38"/>
      <c r="H384" s="38"/>
      <c r="I384" s="195"/>
      <c r="J384" s="38"/>
      <c r="K384" s="38"/>
      <c r="L384" s="41"/>
      <c r="M384" s="196"/>
      <c r="N384" s="197"/>
      <c r="O384" s="66"/>
      <c r="P384" s="66"/>
      <c r="Q384" s="66"/>
      <c r="R384" s="66"/>
      <c r="S384" s="66"/>
      <c r="T384" s="67"/>
      <c r="U384" s="36"/>
      <c r="V384" s="36"/>
      <c r="W384" s="36"/>
      <c r="X384" s="36"/>
      <c r="Y384" s="36"/>
      <c r="Z384" s="36"/>
      <c r="AA384" s="36"/>
      <c r="AB384" s="36"/>
      <c r="AC384" s="36"/>
      <c r="AD384" s="36"/>
      <c r="AE384" s="36"/>
      <c r="AT384" s="19" t="s">
        <v>178</v>
      </c>
      <c r="AU384" s="19" t="s">
        <v>88</v>
      </c>
    </row>
    <row r="385" spans="1:65" s="13" customFormat="1" ht="11.25">
      <c r="B385" s="198"/>
      <c r="C385" s="199"/>
      <c r="D385" s="193" t="s">
        <v>188</v>
      </c>
      <c r="E385" s="200" t="s">
        <v>19</v>
      </c>
      <c r="F385" s="201" t="s">
        <v>745</v>
      </c>
      <c r="G385" s="199"/>
      <c r="H385" s="202">
        <v>665.15200000000004</v>
      </c>
      <c r="I385" s="203"/>
      <c r="J385" s="199"/>
      <c r="K385" s="199"/>
      <c r="L385" s="204"/>
      <c r="M385" s="205"/>
      <c r="N385" s="206"/>
      <c r="O385" s="206"/>
      <c r="P385" s="206"/>
      <c r="Q385" s="206"/>
      <c r="R385" s="206"/>
      <c r="S385" s="206"/>
      <c r="T385" s="207"/>
      <c r="AT385" s="208" t="s">
        <v>188</v>
      </c>
      <c r="AU385" s="208" t="s">
        <v>88</v>
      </c>
      <c r="AV385" s="13" t="s">
        <v>88</v>
      </c>
      <c r="AW385" s="13" t="s">
        <v>33</v>
      </c>
      <c r="AX385" s="13" t="s">
        <v>80</v>
      </c>
      <c r="AY385" s="208" t="s">
        <v>169</v>
      </c>
    </row>
    <row r="386" spans="1:65" s="2" customFormat="1" ht="24.2" customHeight="1">
      <c r="A386" s="36"/>
      <c r="B386" s="37"/>
      <c r="C386" s="180" t="s">
        <v>746</v>
      </c>
      <c r="D386" s="180" t="s">
        <v>171</v>
      </c>
      <c r="E386" s="181" t="s">
        <v>747</v>
      </c>
      <c r="F386" s="182" t="s">
        <v>748</v>
      </c>
      <c r="G386" s="183" t="s">
        <v>185</v>
      </c>
      <c r="H386" s="184">
        <v>665.15200000000004</v>
      </c>
      <c r="I386" s="185"/>
      <c r="J386" s="186">
        <f>ROUND(I386*H386,2)</f>
        <v>0</v>
      </c>
      <c r="K386" s="182" t="s">
        <v>175</v>
      </c>
      <c r="L386" s="41"/>
      <c r="M386" s="187" t="s">
        <v>19</v>
      </c>
      <c r="N386" s="188" t="s">
        <v>44</v>
      </c>
      <c r="O386" s="66"/>
      <c r="P386" s="189">
        <f>O386*H386</f>
        <v>0</v>
      </c>
      <c r="Q386" s="189">
        <v>0</v>
      </c>
      <c r="R386" s="189">
        <f>Q386*H386</f>
        <v>0</v>
      </c>
      <c r="S386" s="189">
        <v>0</v>
      </c>
      <c r="T386" s="190">
        <f>S386*H386</f>
        <v>0</v>
      </c>
      <c r="U386" s="36"/>
      <c r="V386" s="36"/>
      <c r="W386" s="36"/>
      <c r="X386" s="36"/>
      <c r="Y386" s="36"/>
      <c r="Z386" s="36"/>
      <c r="AA386" s="36"/>
      <c r="AB386" s="36"/>
      <c r="AC386" s="36"/>
      <c r="AD386" s="36"/>
      <c r="AE386" s="36"/>
      <c r="AR386" s="191" t="s">
        <v>176</v>
      </c>
      <c r="AT386" s="191" t="s">
        <v>171</v>
      </c>
      <c r="AU386" s="191" t="s">
        <v>88</v>
      </c>
      <c r="AY386" s="19" t="s">
        <v>169</v>
      </c>
      <c r="BE386" s="192">
        <f>IF(N386="základní",J386,0)</f>
        <v>0</v>
      </c>
      <c r="BF386" s="192">
        <f>IF(N386="snížená",J386,0)</f>
        <v>0</v>
      </c>
      <c r="BG386" s="192">
        <f>IF(N386="zákl. přenesená",J386,0)</f>
        <v>0</v>
      </c>
      <c r="BH386" s="192">
        <f>IF(N386="sníž. přenesená",J386,0)</f>
        <v>0</v>
      </c>
      <c r="BI386" s="192">
        <f>IF(N386="nulová",J386,0)</f>
        <v>0</v>
      </c>
      <c r="BJ386" s="19" t="s">
        <v>88</v>
      </c>
      <c r="BK386" s="192">
        <f>ROUND(I386*H386,2)</f>
        <v>0</v>
      </c>
      <c r="BL386" s="19" t="s">
        <v>176</v>
      </c>
      <c r="BM386" s="191" t="s">
        <v>749</v>
      </c>
    </row>
    <row r="387" spans="1:65" s="2" customFormat="1" ht="243.75">
      <c r="A387" s="36"/>
      <c r="B387" s="37"/>
      <c r="C387" s="38"/>
      <c r="D387" s="193" t="s">
        <v>178</v>
      </c>
      <c r="E387" s="38"/>
      <c r="F387" s="194" t="s">
        <v>734</v>
      </c>
      <c r="G387" s="38"/>
      <c r="H387" s="38"/>
      <c r="I387" s="195"/>
      <c r="J387" s="38"/>
      <c r="K387" s="38"/>
      <c r="L387" s="41"/>
      <c r="M387" s="196"/>
      <c r="N387" s="197"/>
      <c r="O387" s="66"/>
      <c r="P387" s="66"/>
      <c r="Q387" s="66"/>
      <c r="R387" s="66"/>
      <c r="S387" s="66"/>
      <c r="T387" s="67"/>
      <c r="U387" s="36"/>
      <c r="V387" s="36"/>
      <c r="W387" s="36"/>
      <c r="X387" s="36"/>
      <c r="Y387" s="36"/>
      <c r="Z387" s="36"/>
      <c r="AA387" s="36"/>
      <c r="AB387" s="36"/>
      <c r="AC387" s="36"/>
      <c r="AD387" s="36"/>
      <c r="AE387" s="36"/>
      <c r="AT387" s="19" t="s">
        <v>178</v>
      </c>
      <c r="AU387" s="19" t="s">
        <v>88</v>
      </c>
    </row>
    <row r="388" spans="1:65" s="2" customFormat="1" ht="37.9" customHeight="1">
      <c r="A388" s="36"/>
      <c r="B388" s="37"/>
      <c r="C388" s="180" t="s">
        <v>750</v>
      </c>
      <c r="D388" s="180" t="s">
        <v>171</v>
      </c>
      <c r="E388" s="181" t="s">
        <v>751</v>
      </c>
      <c r="F388" s="182" t="s">
        <v>752</v>
      </c>
      <c r="G388" s="183" t="s">
        <v>185</v>
      </c>
      <c r="H388" s="184">
        <v>6.54</v>
      </c>
      <c r="I388" s="185"/>
      <c r="J388" s="186">
        <f>ROUND(I388*H388,2)</f>
        <v>0</v>
      </c>
      <c r="K388" s="182" t="s">
        <v>175</v>
      </c>
      <c r="L388" s="41"/>
      <c r="M388" s="187" t="s">
        <v>19</v>
      </c>
      <c r="N388" s="188" t="s">
        <v>44</v>
      </c>
      <c r="O388" s="66"/>
      <c r="P388" s="189">
        <f>O388*H388</f>
        <v>0</v>
      </c>
      <c r="Q388" s="189">
        <v>8.8000000000000003E-4</v>
      </c>
      <c r="R388" s="189">
        <f>Q388*H388</f>
        <v>5.7552000000000002E-3</v>
      </c>
      <c r="S388" s="189">
        <v>0</v>
      </c>
      <c r="T388" s="190">
        <f>S388*H388</f>
        <v>0</v>
      </c>
      <c r="U388" s="36"/>
      <c r="V388" s="36"/>
      <c r="W388" s="36"/>
      <c r="X388" s="36"/>
      <c r="Y388" s="36"/>
      <c r="Z388" s="36"/>
      <c r="AA388" s="36"/>
      <c r="AB388" s="36"/>
      <c r="AC388" s="36"/>
      <c r="AD388" s="36"/>
      <c r="AE388" s="36"/>
      <c r="AR388" s="191" t="s">
        <v>176</v>
      </c>
      <c r="AT388" s="191" t="s">
        <v>171</v>
      </c>
      <c r="AU388" s="191" t="s">
        <v>88</v>
      </c>
      <c r="AY388" s="19" t="s">
        <v>169</v>
      </c>
      <c r="BE388" s="192">
        <f>IF(N388="základní",J388,0)</f>
        <v>0</v>
      </c>
      <c r="BF388" s="192">
        <f>IF(N388="snížená",J388,0)</f>
        <v>0</v>
      </c>
      <c r="BG388" s="192">
        <f>IF(N388="zákl. přenesená",J388,0)</f>
        <v>0</v>
      </c>
      <c r="BH388" s="192">
        <f>IF(N388="sníž. přenesená",J388,0)</f>
        <v>0</v>
      </c>
      <c r="BI388" s="192">
        <f>IF(N388="nulová",J388,0)</f>
        <v>0</v>
      </c>
      <c r="BJ388" s="19" t="s">
        <v>88</v>
      </c>
      <c r="BK388" s="192">
        <f>ROUND(I388*H388,2)</f>
        <v>0</v>
      </c>
      <c r="BL388" s="19" t="s">
        <v>176</v>
      </c>
      <c r="BM388" s="191" t="s">
        <v>753</v>
      </c>
    </row>
    <row r="389" spans="1:65" s="2" customFormat="1" ht="29.25">
      <c r="A389" s="36"/>
      <c r="B389" s="37"/>
      <c r="C389" s="38"/>
      <c r="D389" s="193" t="s">
        <v>178</v>
      </c>
      <c r="E389" s="38"/>
      <c r="F389" s="194" t="s">
        <v>754</v>
      </c>
      <c r="G389" s="38"/>
      <c r="H389" s="38"/>
      <c r="I389" s="195"/>
      <c r="J389" s="38"/>
      <c r="K389" s="38"/>
      <c r="L389" s="41"/>
      <c r="M389" s="196"/>
      <c r="N389" s="197"/>
      <c r="O389" s="66"/>
      <c r="P389" s="66"/>
      <c r="Q389" s="66"/>
      <c r="R389" s="66"/>
      <c r="S389" s="66"/>
      <c r="T389" s="67"/>
      <c r="U389" s="36"/>
      <c r="V389" s="36"/>
      <c r="W389" s="36"/>
      <c r="X389" s="36"/>
      <c r="Y389" s="36"/>
      <c r="Z389" s="36"/>
      <c r="AA389" s="36"/>
      <c r="AB389" s="36"/>
      <c r="AC389" s="36"/>
      <c r="AD389" s="36"/>
      <c r="AE389" s="36"/>
      <c r="AT389" s="19" t="s">
        <v>178</v>
      </c>
      <c r="AU389" s="19" t="s">
        <v>88</v>
      </c>
    </row>
    <row r="390" spans="1:65" s="15" customFormat="1" ht="11.25">
      <c r="B390" s="225"/>
      <c r="C390" s="226"/>
      <c r="D390" s="193" t="s">
        <v>188</v>
      </c>
      <c r="E390" s="227" t="s">
        <v>19</v>
      </c>
      <c r="F390" s="228" t="s">
        <v>715</v>
      </c>
      <c r="G390" s="226"/>
      <c r="H390" s="227" t="s">
        <v>19</v>
      </c>
      <c r="I390" s="229"/>
      <c r="J390" s="226"/>
      <c r="K390" s="226"/>
      <c r="L390" s="230"/>
      <c r="M390" s="231"/>
      <c r="N390" s="232"/>
      <c r="O390" s="232"/>
      <c r="P390" s="232"/>
      <c r="Q390" s="232"/>
      <c r="R390" s="232"/>
      <c r="S390" s="232"/>
      <c r="T390" s="233"/>
      <c r="AT390" s="234" t="s">
        <v>188</v>
      </c>
      <c r="AU390" s="234" t="s">
        <v>88</v>
      </c>
      <c r="AV390" s="15" t="s">
        <v>80</v>
      </c>
      <c r="AW390" s="15" t="s">
        <v>33</v>
      </c>
      <c r="AX390" s="15" t="s">
        <v>72</v>
      </c>
      <c r="AY390" s="234" t="s">
        <v>169</v>
      </c>
    </row>
    <row r="391" spans="1:65" s="13" customFormat="1" ht="11.25">
      <c r="B391" s="198"/>
      <c r="C391" s="199"/>
      <c r="D391" s="193" t="s">
        <v>188</v>
      </c>
      <c r="E391" s="200" t="s">
        <v>19</v>
      </c>
      <c r="F391" s="201" t="s">
        <v>735</v>
      </c>
      <c r="G391" s="199"/>
      <c r="H391" s="202">
        <v>6.54</v>
      </c>
      <c r="I391" s="203"/>
      <c r="J391" s="199"/>
      <c r="K391" s="199"/>
      <c r="L391" s="204"/>
      <c r="M391" s="205"/>
      <c r="N391" s="206"/>
      <c r="O391" s="206"/>
      <c r="P391" s="206"/>
      <c r="Q391" s="206"/>
      <c r="R391" s="206"/>
      <c r="S391" s="206"/>
      <c r="T391" s="207"/>
      <c r="AT391" s="208" t="s">
        <v>188</v>
      </c>
      <c r="AU391" s="208" t="s">
        <v>88</v>
      </c>
      <c r="AV391" s="13" t="s">
        <v>88</v>
      </c>
      <c r="AW391" s="13" t="s">
        <v>33</v>
      </c>
      <c r="AX391" s="13" t="s">
        <v>72</v>
      </c>
      <c r="AY391" s="208" t="s">
        <v>169</v>
      </c>
    </row>
    <row r="392" spans="1:65" s="14" customFormat="1" ht="11.25">
      <c r="B392" s="209"/>
      <c r="C392" s="210"/>
      <c r="D392" s="193" t="s">
        <v>188</v>
      </c>
      <c r="E392" s="211" t="s">
        <v>19</v>
      </c>
      <c r="F392" s="212" t="s">
        <v>191</v>
      </c>
      <c r="G392" s="210"/>
      <c r="H392" s="213">
        <v>6.54</v>
      </c>
      <c r="I392" s="214"/>
      <c r="J392" s="210"/>
      <c r="K392" s="210"/>
      <c r="L392" s="215"/>
      <c r="M392" s="216"/>
      <c r="N392" s="217"/>
      <c r="O392" s="217"/>
      <c r="P392" s="217"/>
      <c r="Q392" s="217"/>
      <c r="R392" s="217"/>
      <c r="S392" s="217"/>
      <c r="T392" s="218"/>
      <c r="AT392" s="219" t="s">
        <v>188</v>
      </c>
      <c r="AU392" s="219" t="s">
        <v>88</v>
      </c>
      <c r="AV392" s="14" t="s">
        <v>176</v>
      </c>
      <c r="AW392" s="14" t="s">
        <v>33</v>
      </c>
      <c r="AX392" s="14" t="s">
        <v>80</v>
      </c>
      <c r="AY392" s="219" t="s">
        <v>169</v>
      </c>
    </row>
    <row r="393" spans="1:65" s="2" customFormat="1" ht="37.9" customHeight="1">
      <c r="A393" s="36"/>
      <c r="B393" s="37"/>
      <c r="C393" s="180" t="s">
        <v>755</v>
      </c>
      <c r="D393" s="180" t="s">
        <v>171</v>
      </c>
      <c r="E393" s="181" t="s">
        <v>756</v>
      </c>
      <c r="F393" s="182" t="s">
        <v>757</v>
      </c>
      <c r="G393" s="183" t="s">
        <v>185</v>
      </c>
      <c r="H393" s="184">
        <v>6.54</v>
      </c>
      <c r="I393" s="185"/>
      <c r="J393" s="186">
        <f>ROUND(I393*H393,2)</f>
        <v>0</v>
      </c>
      <c r="K393" s="182" t="s">
        <v>175</v>
      </c>
      <c r="L393" s="41"/>
      <c r="M393" s="187" t="s">
        <v>19</v>
      </c>
      <c r="N393" s="188" t="s">
        <v>44</v>
      </c>
      <c r="O393" s="66"/>
      <c r="P393" s="189">
        <f>O393*H393</f>
        <v>0</v>
      </c>
      <c r="Q393" s="189">
        <v>0</v>
      </c>
      <c r="R393" s="189">
        <f>Q393*H393</f>
        <v>0</v>
      </c>
      <c r="S393" s="189">
        <v>0</v>
      </c>
      <c r="T393" s="190">
        <f>S393*H393</f>
        <v>0</v>
      </c>
      <c r="U393" s="36"/>
      <c r="V393" s="36"/>
      <c r="W393" s="36"/>
      <c r="X393" s="36"/>
      <c r="Y393" s="36"/>
      <c r="Z393" s="36"/>
      <c r="AA393" s="36"/>
      <c r="AB393" s="36"/>
      <c r="AC393" s="36"/>
      <c r="AD393" s="36"/>
      <c r="AE393" s="36"/>
      <c r="AR393" s="191" t="s">
        <v>176</v>
      </c>
      <c r="AT393" s="191" t="s">
        <v>171</v>
      </c>
      <c r="AU393" s="191" t="s">
        <v>88</v>
      </c>
      <c r="AY393" s="19" t="s">
        <v>169</v>
      </c>
      <c r="BE393" s="192">
        <f>IF(N393="základní",J393,0)</f>
        <v>0</v>
      </c>
      <c r="BF393" s="192">
        <f>IF(N393="snížená",J393,0)</f>
        <v>0</v>
      </c>
      <c r="BG393" s="192">
        <f>IF(N393="zákl. přenesená",J393,0)</f>
        <v>0</v>
      </c>
      <c r="BH393" s="192">
        <f>IF(N393="sníž. přenesená",J393,0)</f>
        <v>0</v>
      </c>
      <c r="BI393" s="192">
        <f>IF(N393="nulová",J393,0)</f>
        <v>0</v>
      </c>
      <c r="BJ393" s="19" t="s">
        <v>88</v>
      </c>
      <c r="BK393" s="192">
        <f>ROUND(I393*H393,2)</f>
        <v>0</v>
      </c>
      <c r="BL393" s="19" t="s">
        <v>176</v>
      </c>
      <c r="BM393" s="191" t="s">
        <v>758</v>
      </c>
    </row>
    <row r="394" spans="1:65" s="2" customFormat="1" ht="29.25">
      <c r="A394" s="36"/>
      <c r="B394" s="37"/>
      <c r="C394" s="38"/>
      <c r="D394" s="193" t="s">
        <v>178</v>
      </c>
      <c r="E394" s="38"/>
      <c r="F394" s="194" t="s">
        <v>754</v>
      </c>
      <c r="G394" s="38"/>
      <c r="H394" s="38"/>
      <c r="I394" s="195"/>
      <c r="J394" s="38"/>
      <c r="K394" s="38"/>
      <c r="L394" s="41"/>
      <c r="M394" s="196"/>
      <c r="N394" s="197"/>
      <c r="O394" s="66"/>
      <c r="P394" s="66"/>
      <c r="Q394" s="66"/>
      <c r="R394" s="66"/>
      <c r="S394" s="66"/>
      <c r="T394" s="67"/>
      <c r="U394" s="36"/>
      <c r="V394" s="36"/>
      <c r="W394" s="36"/>
      <c r="X394" s="36"/>
      <c r="Y394" s="36"/>
      <c r="Z394" s="36"/>
      <c r="AA394" s="36"/>
      <c r="AB394" s="36"/>
      <c r="AC394" s="36"/>
      <c r="AD394" s="36"/>
      <c r="AE394" s="36"/>
      <c r="AT394" s="19" t="s">
        <v>178</v>
      </c>
      <c r="AU394" s="19" t="s">
        <v>88</v>
      </c>
    </row>
    <row r="395" spans="1:65" s="2" customFormat="1" ht="37.9" customHeight="1">
      <c r="A395" s="36"/>
      <c r="B395" s="37"/>
      <c r="C395" s="180" t="s">
        <v>759</v>
      </c>
      <c r="D395" s="180" t="s">
        <v>171</v>
      </c>
      <c r="E395" s="181" t="s">
        <v>760</v>
      </c>
      <c r="F395" s="182" t="s">
        <v>761</v>
      </c>
      <c r="G395" s="183" t="s">
        <v>185</v>
      </c>
      <c r="H395" s="184">
        <v>5.8049999999999997</v>
      </c>
      <c r="I395" s="185"/>
      <c r="J395" s="186">
        <f>ROUND(I395*H395,2)</f>
        <v>0</v>
      </c>
      <c r="K395" s="182" t="s">
        <v>19</v>
      </c>
      <c r="L395" s="41"/>
      <c r="M395" s="187" t="s">
        <v>19</v>
      </c>
      <c r="N395" s="188" t="s">
        <v>44</v>
      </c>
      <c r="O395" s="66"/>
      <c r="P395" s="189">
        <f>O395*H395</f>
        <v>0</v>
      </c>
      <c r="Q395" s="189">
        <v>8.4000000000000003E-4</v>
      </c>
      <c r="R395" s="189">
        <f>Q395*H395</f>
        <v>4.8761999999999998E-3</v>
      </c>
      <c r="S395" s="189">
        <v>0</v>
      </c>
      <c r="T395" s="190">
        <f>S395*H395</f>
        <v>0</v>
      </c>
      <c r="U395" s="36"/>
      <c r="V395" s="36"/>
      <c r="W395" s="36"/>
      <c r="X395" s="36"/>
      <c r="Y395" s="36"/>
      <c r="Z395" s="36"/>
      <c r="AA395" s="36"/>
      <c r="AB395" s="36"/>
      <c r="AC395" s="36"/>
      <c r="AD395" s="36"/>
      <c r="AE395" s="36"/>
      <c r="AR395" s="191" t="s">
        <v>176</v>
      </c>
      <c r="AT395" s="191" t="s">
        <v>171</v>
      </c>
      <c r="AU395" s="191" t="s">
        <v>88</v>
      </c>
      <c r="AY395" s="19" t="s">
        <v>169</v>
      </c>
      <c r="BE395" s="192">
        <f>IF(N395="základní",J395,0)</f>
        <v>0</v>
      </c>
      <c r="BF395" s="192">
        <f>IF(N395="snížená",J395,0)</f>
        <v>0</v>
      </c>
      <c r="BG395" s="192">
        <f>IF(N395="zákl. přenesená",J395,0)</f>
        <v>0</v>
      </c>
      <c r="BH395" s="192">
        <f>IF(N395="sníž. přenesená",J395,0)</f>
        <v>0</v>
      </c>
      <c r="BI395" s="192">
        <f>IF(N395="nulová",J395,0)</f>
        <v>0</v>
      </c>
      <c r="BJ395" s="19" t="s">
        <v>88</v>
      </c>
      <c r="BK395" s="192">
        <f>ROUND(I395*H395,2)</f>
        <v>0</v>
      </c>
      <c r="BL395" s="19" t="s">
        <v>176</v>
      </c>
      <c r="BM395" s="191" t="s">
        <v>762</v>
      </c>
    </row>
    <row r="396" spans="1:65" s="2" customFormat="1" ht="29.25">
      <c r="A396" s="36"/>
      <c r="B396" s="37"/>
      <c r="C396" s="38"/>
      <c r="D396" s="193" t="s">
        <v>178</v>
      </c>
      <c r="E396" s="38"/>
      <c r="F396" s="194" t="s">
        <v>754</v>
      </c>
      <c r="G396" s="38"/>
      <c r="H396" s="38"/>
      <c r="I396" s="195"/>
      <c r="J396" s="38"/>
      <c r="K396" s="38"/>
      <c r="L396" s="41"/>
      <c r="M396" s="196"/>
      <c r="N396" s="197"/>
      <c r="O396" s="66"/>
      <c r="P396" s="66"/>
      <c r="Q396" s="66"/>
      <c r="R396" s="66"/>
      <c r="S396" s="66"/>
      <c r="T396" s="67"/>
      <c r="U396" s="36"/>
      <c r="V396" s="36"/>
      <c r="W396" s="36"/>
      <c r="X396" s="36"/>
      <c r="Y396" s="36"/>
      <c r="Z396" s="36"/>
      <c r="AA396" s="36"/>
      <c r="AB396" s="36"/>
      <c r="AC396" s="36"/>
      <c r="AD396" s="36"/>
      <c r="AE396" s="36"/>
      <c r="AT396" s="19" t="s">
        <v>178</v>
      </c>
      <c r="AU396" s="19" t="s">
        <v>88</v>
      </c>
    </row>
    <row r="397" spans="1:65" s="15" customFormat="1" ht="11.25">
      <c r="B397" s="225"/>
      <c r="C397" s="226"/>
      <c r="D397" s="193" t="s">
        <v>188</v>
      </c>
      <c r="E397" s="227" t="s">
        <v>19</v>
      </c>
      <c r="F397" s="228" t="s">
        <v>715</v>
      </c>
      <c r="G397" s="226"/>
      <c r="H397" s="227" t="s">
        <v>19</v>
      </c>
      <c r="I397" s="229"/>
      <c r="J397" s="226"/>
      <c r="K397" s="226"/>
      <c r="L397" s="230"/>
      <c r="M397" s="231"/>
      <c r="N397" s="232"/>
      <c r="O397" s="232"/>
      <c r="P397" s="232"/>
      <c r="Q397" s="232"/>
      <c r="R397" s="232"/>
      <c r="S397" s="232"/>
      <c r="T397" s="233"/>
      <c r="AT397" s="234" t="s">
        <v>188</v>
      </c>
      <c r="AU397" s="234" t="s">
        <v>88</v>
      </c>
      <c r="AV397" s="15" t="s">
        <v>80</v>
      </c>
      <c r="AW397" s="15" t="s">
        <v>33</v>
      </c>
      <c r="AX397" s="15" t="s">
        <v>72</v>
      </c>
      <c r="AY397" s="234" t="s">
        <v>169</v>
      </c>
    </row>
    <row r="398" spans="1:65" s="13" customFormat="1" ht="11.25">
      <c r="B398" s="198"/>
      <c r="C398" s="199"/>
      <c r="D398" s="193" t="s">
        <v>188</v>
      </c>
      <c r="E398" s="200" t="s">
        <v>19</v>
      </c>
      <c r="F398" s="201" t="s">
        <v>736</v>
      </c>
      <c r="G398" s="199"/>
      <c r="H398" s="202">
        <v>5.8049999999999997</v>
      </c>
      <c r="I398" s="203"/>
      <c r="J398" s="199"/>
      <c r="K398" s="199"/>
      <c r="L398" s="204"/>
      <c r="M398" s="205"/>
      <c r="N398" s="206"/>
      <c r="O398" s="206"/>
      <c r="P398" s="206"/>
      <c r="Q398" s="206"/>
      <c r="R398" s="206"/>
      <c r="S398" s="206"/>
      <c r="T398" s="207"/>
      <c r="AT398" s="208" t="s">
        <v>188</v>
      </c>
      <c r="AU398" s="208" t="s">
        <v>88</v>
      </c>
      <c r="AV398" s="13" t="s">
        <v>88</v>
      </c>
      <c r="AW398" s="13" t="s">
        <v>33</v>
      </c>
      <c r="AX398" s="13" t="s">
        <v>72</v>
      </c>
      <c r="AY398" s="208" t="s">
        <v>169</v>
      </c>
    </row>
    <row r="399" spans="1:65" s="14" customFormat="1" ht="11.25">
      <c r="B399" s="209"/>
      <c r="C399" s="210"/>
      <c r="D399" s="193" t="s">
        <v>188</v>
      </c>
      <c r="E399" s="211" t="s">
        <v>19</v>
      </c>
      <c r="F399" s="212" t="s">
        <v>191</v>
      </c>
      <c r="G399" s="210"/>
      <c r="H399" s="213">
        <v>5.8049999999999997</v>
      </c>
      <c r="I399" s="214"/>
      <c r="J399" s="210"/>
      <c r="K399" s="210"/>
      <c r="L399" s="215"/>
      <c r="M399" s="216"/>
      <c r="N399" s="217"/>
      <c r="O399" s="217"/>
      <c r="P399" s="217"/>
      <c r="Q399" s="217"/>
      <c r="R399" s="217"/>
      <c r="S399" s="217"/>
      <c r="T399" s="218"/>
      <c r="AT399" s="219" t="s">
        <v>188</v>
      </c>
      <c r="AU399" s="219" t="s">
        <v>88</v>
      </c>
      <c r="AV399" s="14" t="s">
        <v>176</v>
      </c>
      <c r="AW399" s="14" t="s">
        <v>33</v>
      </c>
      <c r="AX399" s="14" t="s">
        <v>80</v>
      </c>
      <c r="AY399" s="219" t="s">
        <v>169</v>
      </c>
    </row>
    <row r="400" spans="1:65" s="2" customFormat="1" ht="37.9" customHeight="1">
      <c r="A400" s="36"/>
      <c r="B400" s="37"/>
      <c r="C400" s="180" t="s">
        <v>763</v>
      </c>
      <c r="D400" s="180" t="s">
        <v>171</v>
      </c>
      <c r="E400" s="181" t="s">
        <v>764</v>
      </c>
      <c r="F400" s="182" t="s">
        <v>765</v>
      </c>
      <c r="G400" s="183" t="s">
        <v>185</v>
      </c>
      <c r="H400" s="184">
        <v>5.8049999999999997</v>
      </c>
      <c r="I400" s="185"/>
      <c r="J400" s="186">
        <f>ROUND(I400*H400,2)</f>
        <v>0</v>
      </c>
      <c r="K400" s="182" t="s">
        <v>19</v>
      </c>
      <c r="L400" s="41"/>
      <c r="M400" s="187" t="s">
        <v>19</v>
      </c>
      <c r="N400" s="188" t="s">
        <v>44</v>
      </c>
      <c r="O400" s="66"/>
      <c r="P400" s="189">
        <f>O400*H400</f>
        <v>0</v>
      </c>
      <c r="Q400" s="189">
        <v>0</v>
      </c>
      <c r="R400" s="189">
        <f>Q400*H400</f>
        <v>0</v>
      </c>
      <c r="S400" s="189">
        <v>0</v>
      </c>
      <c r="T400" s="190">
        <f>S400*H400</f>
        <v>0</v>
      </c>
      <c r="U400" s="36"/>
      <c r="V400" s="36"/>
      <c r="W400" s="36"/>
      <c r="X400" s="36"/>
      <c r="Y400" s="36"/>
      <c r="Z400" s="36"/>
      <c r="AA400" s="36"/>
      <c r="AB400" s="36"/>
      <c r="AC400" s="36"/>
      <c r="AD400" s="36"/>
      <c r="AE400" s="36"/>
      <c r="AR400" s="191" t="s">
        <v>176</v>
      </c>
      <c r="AT400" s="191" t="s">
        <v>171</v>
      </c>
      <c r="AU400" s="191" t="s">
        <v>88</v>
      </c>
      <c r="AY400" s="19" t="s">
        <v>169</v>
      </c>
      <c r="BE400" s="192">
        <f>IF(N400="základní",J400,0)</f>
        <v>0</v>
      </c>
      <c r="BF400" s="192">
        <f>IF(N400="snížená",J400,0)</f>
        <v>0</v>
      </c>
      <c r="BG400" s="192">
        <f>IF(N400="zákl. přenesená",J400,0)</f>
        <v>0</v>
      </c>
      <c r="BH400" s="192">
        <f>IF(N400="sníž. přenesená",J400,0)</f>
        <v>0</v>
      </c>
      <c r="BI400" s="192">
        <f>IF(N400="nulová",J400,0)</f>
        <v>0</v>
      </c>
      <c r="BJ400" s="19" t="s">
        <v>88</v>
      </c>
      <c r="BK400" s="192">
        <f>ROUND(I400*H400,2)</f>
        <v>0</v>
      </c>
      <c r="BL400" s="19" t="s">
        <v>176</v>
      </c>
      <c r="BM400" s="191" t="s">
        <v>766</v>
      </c>
    </row>
    <row r="401" spans="1:65" s="2" customFormat="1" ht="29.25">
      <c r="A401" s="36"/>
      <c r="B401" s="37"/>
      <c r="C401" s="38"/>
      <c r="D401" s="193" t="s">
        <v>178</v>
      </c>
      <c r="E401" s="38"/>
      <c r="F401" s="194" t="s">
        <v>754</v>
      </c>
      <c r="G401" s="38"/>
      <c r="H401" s="38"/>
      <c r="I401" s="195"/>
      <c r="J401" s="38"/>
      <c r="K401" s="38"/>
      <c r="L401" s="41"/>
      <c r="M401" s="196"/>
      <c r="N401" s="197"/>
      <c r="O401" s="66"/>
      <c r="P401" s="66"/>
      <c r="Q401" s="66"/>
      <c r="R401" s="66"/>
      <c r="S401" s="66"/>
      <c r="T401" s="67"/>
      <c r="U401" s="36"/>
      <c r="V401" s="36"/>
      <c r="W401" s="36"/>
      <c r="X401" s="36"/>
      <c r="Y401" s="36"/>
      <c r="Z401" s="36"/>
      <c r="AA401" s="36"/>
      <c r="AB401" s="36"/>
      <c r="AC401" s="36"/>
      <c r="AD401" s="36"/>
      <c r="AE401" s="36"/>
      <c r="AT401" s="19" t="s">
        <v>178</v>
      </c>
      <c r="AU401" s="19" t="s">
        <v>88</v>
      </c>
    </row>
    <row r="402" spans="1:65" s="2" customFormat="1" ht="76.349999999999994" customHeight="1">
      <c r="A402" s="36"/>
      <c r="B402" s="37"/>
      <c r="C402" s="180" t="s">
        <v>767</v>
      </c>
      <c r="D402" s="180" t="s">
        <v>171</v>
      </c>
      <c r="E402" s="181" t="s">
        <v>768</v>
      </c>
      <c r="F402" s="182" t="s">
        <v>769</v>
      </c>
      <c r="G402" s="183" t="s">
        <v>347</v>
      </c>
      <c r="H402" s="184">
        <v>4.2000000000000003E-2</v>
      </c>
      <c r="I402" s="185"/>
      <c r="J402" s="186">
        <f>ROUND(I402*H402,2)</f>
        <v>0</v>
      </c>
      <c r="K402" s="182" t="s">
        <v>175</v>
      </c>
      <c r="L402" s="41"/>
      <c r="M402" s="187" t="s">
        <v>19</v>
      </c>
      <c r="N402" s="188" t="s">
        <v>44</v>
      </c>
      <c r="O402" s="66"/>
      <c r="P402" s="189">
        <f>O402*H402</f>
        <v>0</v>
      </c>
      <c r="Q402" s="189">
        <v>1.06277</v>
      </c>
      <c r="R402" s="189">
        <f>Q402*H402</f>
        <v>4.4636340000000004E-2</v>
      </c>
      <c r="S402" s="189">
        <v>0</v>
      </c>
      <c r="T402" s="190">
        <f>S402*H402</f>
        <v>0</v>
      </c>
      <c r="U402" s="36"/>
      <c r="V402" s="36"/>
      <c r="W402" s="36"/>
      <c r="X402" s="36"/>
      <c r="Y402" s="36"/>
      <c r="Z402" s="36"/>
      <c r="AA402" s="36"/>
      <c r="AB402" s="36"/>
      <c r="AC402" s="36"/>
      <c r="AD402" s="36"/>
      <c r="AE402" s="36"/>
      <c r="AR402" s="191" t="s">
        <v>176</v>
      </c>
      <c r="AT402" s="191" t="s">
        <v>171</v>
      </c>
      <c r="AU402" s="191" t="s">
        <v>88</v>
      </c>
      <c r="AY402" s="19" t="s">
        <v>169</v>
      </c>
      <c r="BE402" s="192">
        <f>IF(N402="základní",J402,0)</f>
        <v>0</v>
      </c>
      <c r="BF402" s="192">
        <f>IF(N402="snížená",J402,0)</f>
        <v>0</v>
      </c>
      <c r="BG402" s="192">
        <f>IF(N402="zákl. přenesená",J402,0)</f>
        <v>0</v>
      </c>
      <c r="BH402" s="192">
        <f>IF(N402="sníž. přenesená",J402,0)</f>
        <v>0</v>
      </c>
      <c r="BI402" s="192">
        <f>IF(N402="nulová",J402,0)</f>
        <v>0</v>
      </c>
      <c r="BJ402" s="19" t="s">
        <v>88</v>
      </c>
      <c r="BK402" s="192">
        <f>ROUND(I402*H402,2)</f>
        <v>0</v>
      </c>
      <c r="BL402" s="19" t="s">
        <v>176</v>
      </c>
      <c r="BM402" s="191" t="s">
        <v>770</v>
      </c>
    </row>
    <row r="403" spans="1:65" s="13" customFormat="1" ht="11.25">
      <c r="B403" s="198"/>
      <c r="C403" s="199"/>
      <c r="D403" s="193" t="s">
        <v>188</v>
      </c>
      <c r="E403" s="200" t="s">
        <v>19</v>
      </c>
      <c r="F403" s="201" t="s">
        <v>771</v>
      </c>
      <c r="G403" s="199"/>
      <c r="H403" s="202">
        <v>4.2000000000000003E-2</v>
      </c>
      <c r="I403" s="203"/>
      <c r="J403" s="199"/>
      <c r="K403" s="199"/>
      <c r="L403" s="204"/>
      <c r="M403" s="205"/>
      <c r="N403" s="206"/>
      <c r="O403" s="206"/>
      <c r="P403" s="206"/>
      <c r="Q403" s="206"/>
      <c r="R403" s="206"/>
      <c r="S403" s="206"/>
      <c r="T403" s="207"/>
      <c r="AT403" s="208" t="s">
        <v>188</v>
      </c>
      <c r="AU403" s="208" t="s">
        <v>88</v>
      </c>
      <c r="AV403" s="13" t="s">
        <v>88</v>
      </c>
      <c r="AW403" s="13" t="s">
        <v>33</v>
      </c>
      <c r="AX403" s="13" t="s">
        <v>72</v>
      </c>
      <c r="AY403" s="208" t="s">
        <v>169</v>
      </c>
    </row>
    <row r="404" spans="1:65" s="15" customFormat="1" ht="11.25">
      <c r="B404" s="225"/>
      <c r="C404" s="226"/>
      <c r="D404" s="193" t="s">
        <v>188</v>
      </c>
      <c r="E404" s="227" t="s">
        <v>19</v>
      </c>
      <c r="F404" s="228" t="s">
        <v>772</v>
      </c>
      <c r="G404" s="226"/>
      <c r="H404" s="227" t="s">
        <v>19</v>
      </c>
      <c r="I404" s="229"/>
      <c r="J404" s="226"/>
      <c r="K404" s="226"/>
      <c r="L404" s="230"/>
      <c r="M404" s="231"/>
      <c r="N404" s="232"/>
      <c r="O404" s="232"/>
      <c r="P404" s="232"/>
      <c r="Q404" s="232"/>
      <c r="R404" s="232"/>
      <c r="S404" s="232"/>
      <c r="T404" s="233"/>
      <c r="AT404" s="234" t="s">
        <v>188</v>
      </c>
      <c r="AU404" s="234" t="s">
        <v>88</v>
      </c>
      <c r="AV404" s="15" t="s">
        <v>80</v>
      </c>
      <c r="AW404" s="15" t="s">
        <v>33</v>
      </c>
      <c r="AX404" s="15" t="s">
        <v>72</v>
      </c>
      <c r="AY404" s="234" t="s">
        <v>169</v>
      </c>
    </row>
    <row r="405" spans="1:65" s="14" customFormat="1" ht="11.25">
      <c r="B405" s="209"/>
      <c r="C405" s="210"/>
      <c r="D405" s="193" t="s">
        <v>188</v>
      </c>
      <c r="E405" s="211" t="s">
        <v>19</v>
      </c>
      <c r="F405" s="212" t="s">
        <v>191</v>
      </c>
      <c r="G405" s="210"/>
      <c r="H405" s="213">
        <v>4.2000000000000003E-2</v>
      </c>
      <c r="I405" s="214"/>
      <c r="J405" s="210"/>
      <c r="K405" s="210"/>
      <c r="L405" s="215"/>
      <c r="M405" s="216"/>
      <c r="N405" s="217"/>
      <c r="O405" s="217"/>
      <c r="P405" s="217"/>
      <c r="Q405" s="217"/>
      <c r="R405" s="217"/>
      <c r="S405" s="217"/>
      <c r="T405" s="218"/>
      <c r="AT405" s="219" t="s">
        <v>188</v>
      </c>
      <c r="AU405" s="219" t="s">
        <v>88</v>
      </c>
      <c r="AV405" s="14" t="s">
        <v>176</v>
      </c>
      <c r="AW405" s="14" t="s">
        <v>33</v>
      </c>
      <c r="AX405" s="14" t="s">
        <v>80</v>
      </c>
      <c r="AY405" s="219" t="s">
        <v>169</v>
      </c>
    </row>
    <row r="406" spans="1:65" s="2" customFormat="1" ht="37.9" customHeight="1">
      <c r="A406" s="36"/>
      <c r="B406" s="37"/>
      <c r="C406" s="180" t="s">
        <v>773</v>
      </c>
      <c r="D406" s="180" t="s">
        <v>171</v>
      </c>
      <c r="E406" s="181" t="s">
        <v>774</v>
      </c>
      <c r="F406" s="182" t="s">
        <v>775</v>
      </c>
      <c r="G406" s="183" t="s">
        <v>347</v>
      </c>
      <c r="H406" s="184">
        <v>3.2000000000000001E-2</v>
      </c>
      <c r="I406" s="185"/>
      <c r="J406" s="186">
        <f>ROUND(I406*H406,2)</f>
        <v>0</v>
      </c>
      <c r="K406" s="182" t="s">
        <v>175</v>
      </c>
      <c r="L406" s="41"/>
      <c r="M406" s="187" t="s">
        <v>19</v>
      </c>
      <c r="N406" s="188" t="s">
        <v>44</v>
      </c>
      <c r="O406" s="66"/>
      <c r="P406" s="189">
        <f>O406*H406</f>
        <v>0</v>
      </c>
      <c r="Q406" s="189">
        <v>1.9539999999999998E-2</v>
      </c>
      <c r="R406" s="189">
        <f>Q406*H406</f>
        <v>6.2527999999999998E-4</v>
      </c>
      <c r="S406" s="189">
        <v>0</v>
      </c>
      <c r="T406" s="190">
        <f>S406*H406</f>
        <v>0</v>
      </c>
      <c r="U406" s="36"/>
      <c r="V406" s="36"/>
      <c r="W406" s="36"/>
      <c r="X406" s="36"/>
      <c r="Y406" s="36"/>
      <c r="Z406" s="36"/>
      <c r="AA406" s="36"/>
      <c r="AB406" s="36"/>
      <c r="AC406" s="36"/>
      <c r="AD406" s="36"/>
      <c r="AE406" s="36"/>
      <c r="AR406" s="191" t="s">
        <v>176</v>
      </c>
      <c r="AT406" s="191" t="s">
        <v>171</v>
      </c>
      <c r="AU406" s="191" t="s">
        <v>88</v>
      </c>
      <c r="AY406" s="19" t="s">
        <v>169</v>
      </c>
      <c r="BE406" s="192">
        <f>IF(N406="základní",J406,0)</f>
        <v>0</v>
      </c>
      <c r="BF406" s="192">
        <f>IF(N406="snížená",J406,0)</f>
        <v>0</v>
      </c>
      <c r="BG406" s="192">
        <f>IF(N406="zákl. přenesená",J406,0)</f>
        <v>0</v>
      </c>
      <c r="BH406" s="192">
        <f>IF(N406="sníž. přenesená",J406,0)</f>
        <v>0</v>
      </c>
      <c r="BI406" s="192">
        <f>IF(N406="nulová",J406,0)</f>
        <v>0</v>
      </c>
      <c r="BJ406" s="19" t="s">
        <v>88</v>
      </c>
      <c r="BK406" s="192">
        <f>ROUND(I406*H406,2)</f>
        <v>0</v>
      </c>
      <c r="BL406" s="19" t="s">
        <v>176</v>
      </c>
      <c r="BM406" s="191" t="s">
        <v>776</v>
      </c>
    </row>
    <row r="407" spans="1:65" s="2" customFormat="1" ht="78">
      <c r="A407" s="36"/>
      <c r="B407" s="37"/>
      <c r="C407" s="38"/>
      <c r="D407" s="193" t="s">
        <v>178</v>
      </c>
      <c r="E407" s="38"/>
      <c r="F407" s="194" t="s">
        <v>777</v>
      </c>
      <c r="G407" s="38"/>
      <c r="H407" s="38"/>
      <c r="I407" s="195"/>
      <c r="J407" s="38"/>
      <c r="K407" s="38"/>
      <c r="L407" s="41"/>
      <c r="M407" s="196"/>
      <c r="N407" s="197"/>
      <c r="O407" s="66"/>
      <c r="P407" s="66"/>
      <c r="Q407" s="66"/>
      <c r="R407" s="66"/>
      <c r="S407" s="66"/>
      <c r="T407" s="67"/>
      <c r="U407" s="36"/>
      <c r="V407" s="36"/>
      <c r="W407" s="36"/>
      <c r="X407" s="36"/>
      <c r="Y407" s="36"/>
      <c r="Z407" s="36"/>
      <c r="AA407" s="36"/>
      <c r="AB407" s="36"/>
      <c r="AC407" s="36"/>
      <c r="AD407" s="36"/>
      <c r="AE407" s="36"/>
      <c r="AT407" s="19" t="s">
        <v>178</v>
      </c>
      <c r="AU407" s="19" t="s">
        <v>88</v>
      </c>
    </row>
    <row r="408" spans="1:65" s="15" customFormat="1" ht="11.25">
      <c r="B408" s="225"/>
      <c r="C408" s="226"/>
      <c r="D408" s="193" t="s">
        <v>188</v>
      </c>
      <c r="E408" s="227" t="s">
        <v>19</v>
      </c>
      <c r="F408" s="228" t="s">
        <v>715</v>
      </c>
      <c r="G408" s="226"/>
      <c r="H408" s="227" t="s">
        <v>19</v>
      </c>
      <c r="I408" s="229"/>
      <c r="J408" s="226"/>
      <c r="K408" s="226"/>
      <c r="L408" s="230"/>
      <c r="M408" s="231"/>
      <c r="N408" s="232"/>
      <c r="O408" s="232"/>
      <c r="P408" s="232"/>
      <c r="Q408" s="232"/>
      <c r="R408" s="232"/>
      <c r="S408" s="232"/>
      <c r="T408" s="233"/>
      <c r="AT408" s="234" t="s">
        <v>188</v>
      </c>
      <c r="AU408" s="234" t="s">
        <v>88</v>
      </c>
      <c r="AV408" s="15" t="s">
        <v>80</v>
      </c>
      <c r="AW408" s="15" t="s">
        <v>33</v>
      </c>
      <c r="AX408" s="15" t="s">
        <v>72</v>
      </c>
      <c r="AY408" s="234" t="s">
        <v>169</v>
      </c>
    </row>
    <row r="409" spans="1:65" s="13" customFormat="1" ht="11.25">
      <c r="B409" s="198"/>
      <c r="C409" s="199"/>
      <c r="D409" s="193" t="s">
        <v>188</v>
      </c>
      <c r="E409" s="200" t="s">
        <v>19</v>
      </c>
      <c r="F409" s="201" t="s">
        <v>778</v>
      </c>
      <c r="G409" s="199"/>
      <c r="H409" s="202">
        <v>3.2000000000000001E-2</v>
      </c>
      <c r="I409" s="203"/>
      <c r="J409" s="199"/>
      <c r="K409" s="199"/>
      <c r="L409" s="204"/>
      <c r="M409" s="205"/>
      <c r="N409" s="206"/>
      <c r="O409" s="206"/>
      <c r="P409" s="206"/>
      <c r="Q409" s="206"/>
      <c r="R409" s="206"/>
      <c r="S409" s="206"/>
      <c r="T409" s="207"/>
      <c r="AT409" s="208" t="s">
        <v>188</v>
      </c>
      <c r="AU409" s="208" t="s">
        <v>88</v>
      </c>
      <c r="AV409" s="13" t="s">
        <v>88</v>
      </c>
      <c r="AW409" s="13" t="s">
        <v>33</v>
      </c>
      <c r="AX409" s="13" t="s">
        <v>80</v>
      </c>
      <c r="AY409" s="208" t="s">
        <v>169</v>
      </c>
    </row>
    <row r="410" spans="1:65" s="2" customFormat="1" ht="14.45" customHeight="1">
      <c r="A410" s="36"/>
      <c r="B410" s="37"/>
      <c r="C410" s="235" t="s">
        <v>779</v>
      </c>
      <c r="D410" s="235" t="s">
        <v>456</v>
      </c>
      <c r="E410" s="236" t="s">
        <v>780</v>
      </c>
      <c r="F410" s="237" t="s">
        <v>781</v>
      </c>
      <c r="G410" s="238" t="s">
        <v>347</v>
      </c>
      <c r="H410" s="239">
        <v>3.5000000000000003E-2</v>
      </c>
      <c r="I410" s="240"/>
      <c r="J410" s="241">
        <f>ROUND(I410*H410,2)</f>
        <v>0</v>
      </c>
      <c r="K410" s="237" t="s">
        <v>175</v>
      </c>
      <c r="L410" s="242"/>
      <c r="M410" s="243" t="s">
        <v>19</v>
      </c>
      <c r="N410" s="244" t="s">
        <v>44</v>
      </c>
      <c r="O410" s="66"/>
      <c r="P410" s="189">
        <f>O410*H410</f>
        <v>0</v>
      </c>
      <c r="Q410" s="189">
        <v>1</v>
      </c>
      <c r="R410" s="189">
        <f>Q410*H410</f>
        <v>3.5000000000000003E-2</v>
      </c>
      <c r="S410" s="189">
        <v>0</v>
      </c>
      <c r="T410" s="190">
        <f>S410*H410</f>
        <v>0</v>
      </c>
      <c r="U410" s="36"/>
      <c r="V410" s="36"/>
      <c r="W410" s="36"/>
      <c r="X410" s="36"/>
      <c r="Y410" s="36"/>
      <c r="Z410" s="36"/>
      <c r="AA410" s="36"/>
      <c r="AB410" s="36"/>
      <c r="AC410" s="36"/>
      <c r="AD410" s="36"/>
      <c r="AE410" s="36"/>
      <c r="AR410" s="191" t="s">
        <v>209</v>
      </c>
      <c r="AT410" s="191" t="s">
        <v>456</v>
      </c>
      <c r="AU410" s="191" t="s">
        <v>88</v>
      </c>
      <c r="AY410" s="19" t="s">
        <v>169</v>
      </c>
      <c r="BE410" s="192">
        <f>IF(N410="základní",J410,0)</f>
        <v>0</v>
      </c>
      <c r="BF410" s="192">
        <f>IF(N410="snížená",J410,0)</f>
        <v>0</v>
      </c>
      <c r="BG410" s="192">
        <f>IF(N410="zákl. přenesená",J410,0)</f>
        <v>0</v>
      </c>
      <c r="BH410" s="192">
        <f>IF(N410="sníž. přenesená",J410,0)</f>
        <v>0</v>
      </c>
      <c r="BI410" s="192">
        <f>IF(N410="nulová",J410,0)</f>
        <v>0</v>
      </c>
      <c r="BJ410" s="19" t="s">
        <v>88</v>
      </c>
      <c r="BK410" s="192">
        <f>ROUND(I410*H410,2)</f>
        <v>0</v>
      </c>
      <c r="BL410" s="19" t="s">
        <v>176</v>
      </c>
      <c r="BM410" s="191" t="s">
        <v>782</v>
      </c>
    </row>
    <row r="411" spans="1:65" s="13" customFormat="1" ht="11.25">
      <c r="B411" s="198"/>
      <c r="C411" s="199"/>
      <c r="D411" s="193" t="s">
        <v>188</v>
      </c>
      <c r="E411" s="199"/>
      <c r="F411" s="201" t="s">
        <v>783</v>
      </c>
      <c r="G411" s="199"/>
      <c r="H411" s="202">
        <v>3.5000000000000003E-2</v>
      </c>
      <c r="I411" s="203"/>
      <c r="J411" s="199"/>
      <c r="K411" s="199"/>
      <c r="L411" s="204"/>
      <c r="M411" s="205"/>
      <c r="N411" s="206"/>
      <c r="O411" s="206"/>
      <c r="P411" s="206"/>
      <c r="Q411" s="206"/>
      <c r="R411" s="206"/>
      <c r="S411" s="206"/>
      <c r="T411" s="207"/>
      <c r="AT411" s="208" t="s">
        <v>188</v>
      </c>
      <c r="AU411" s="208" t="s">
        <v>88</v>
      </c>
      <c r="AV411" s="13" t="s">
        <v>88</v>
      </c>
      <c r="AW411" s="13" t="s">
        <v>4</v>
      </c>
      <c r="AX411" s="13" t="s">
        <v>80</v>
      </c>
      <c r="AY411" s="208" t="s">
        <v>169</v>
      </c>
    </row>
    <row r="412" spans="1:65" s="2" customFormat="1" ht="37.9" customHeight="1">
      <c r="A412" s="36"/>
      <c r="B412" s="37"/>
      <c r="C412" s="180" t="s">
        <v>784</v>
      </c>
      <c r="D412" s="180" t="s">
        <v>171</v>
      </c>
      <c r="E412" s="181" t="s">
        <v>785</v>
      </c>
      <c r="F412" s="182" t="s">
        <v>786</v>
      </c>
      <c r="G412" s="183" t="s">
        <v>347</v>
      </c>
      <c r="H412" s="184">
        <v>0.48899999999999999</v>
      </c>
      <c r="I412" s="185"/>
      <c r="J412" s="186">
        <f>ROUND(I412*H412,2)</f>
        <v>0</v>
      </c>
      <c r="K412" s="182" t="s">
        <v>175</v>
      </c>
      <c r="L412" s="41"/>
      <c r="M412" s="187" t="s">
        <v>19</v>
      </c>
      <c r="N412" s="188" t="s">
        <v>44</v>
      </c>
      <c r="O412" s="66"/>
      <c r="P412" s="189">
        <f>O412*H412</f>
        <v>0</v>
      </c>
      <c r="Q412" s="189">
        <v>1.7090000000000001E-2</v>
      </c>
      <c r="R412" s="189">
        <f>Q412*H412</f>
        <v>8.3570099999999998E-3</v>
      </c>
      <c r="S412" s="189">
        <v>0</v>
      </c>
      <c r="T412" s="190">
        <f>S412*H412</f>
        <v>0</v>
      </c>
      <c r="U412" s="36"/>
      <c r="V412" s="36"/>
      <c r="W412" s="36"/>
      <c r="X412" s="36"/>
      <c r="Y412" s="36"/>
      <c r="Z412" s="36"/>
      <c r="AA412" s="36"/>
      <c r="AB412" s="36"/>
      <c r="AC412" s="36"/>
      <c r="AD412" s="36"/>
      <c r="AE412" s="36"/>
      <c r="AR412" s="191" t="s">
        <v>176</v>
      </c>
      <c r="AT412" s="191" t="s">
        <v>171</v>
      </c>
      <c r="AU412" s="191" t="s">
        <v>88</v>
      </c>
      <c r="AY412" s="19" t="s">
        <v>169</v>
      </c>
      <c r="BE412" s="192">
        <f>IF(N412="základní",J412,0)</f>
        <v>0</v>
      </c>
      <c r="BF412" s="192">
        <f>IF(N412="snížená",J412,0)</f>
        <v>0</v>
      </c>
      <c r="BG412" s="192">
        <f>IF(N412="zákl. přenesená",J412,0)</f>
        <v>0</v>
      </c>
      <c r="BH412" s="192">
        <f>IF(N412="sníž. přenesená",J412,0)</f>
        <v>0</v>
      </c>
      <c r="BI412" s="192">
        <f>IF(N412="nulová",J412,0)</f>
        <v>0</v>
      </c>
      <c r="BJ412" s="19" t="s">
        <v>88</v>
      </c>
      <c r="BK412" s="192">
        <f>ROUND(I412*H412,2)</f>
        <v>0</v>
      </c>
      <c r="BL412" s="19" t="s">
        <v>176</v>
      </c>
      <c r="BM412" s="191" t="s">
        <v>787</v>
      </c>
    </row>
    <row r="413" spans="1:65" s="2" customFormat="1" ht="78">
      <c r="A413" s="36"/>
      <c r="B413" s="37"/>
      <c r="C413" s="38"/>
      <c r="D413" s="193" t="s">
        <v>178</v>
      </c>
      <c r="E413" s="38"/>
      <c r="F413" s="194" t="s">
        <v>777</v>
      </c>
      <c r="G413" s="38"/>
      <c r="H413" s="38"/>
      <c r="I413" s="195"/>
      <c r="J413" s="38"/>
      <c r="K413" s="38"/>
      <c r="L413" s="41"/>
      <c r="M413" s="196"/>
      <c r="N413" s="197"/>
      <c r="O413" s="66"/>
      <c r="P413" s="66"/>
      <c r="Q413" s="66"/>
      <c r="R413" s="66"/>
      <c r="S413" s="66"/>
      <c r="T413" s="67"/>
      <c r="U413" s="36"/>
      <c r="V413" s="36"/>
      <c r="W413" s="36"/>
      <c r="X413" s="36"/>
      <c r="Y413" s="36"/>
      <c r="Z413" s="36"/>
      <c r="AA413" s="36"/>
      <c r="AB413" s="36"/>
      <c r="AC413" s="36"/>
      <c r="AD413" s="36"/>
      <c r="AE413" s="36"/>
      <c r="AT413" s="19" t="s">
        <v>178</v>
      </c>
      <c r="AU413" s="19" t="s">
        <v>88</v>
      </c>
    </row>
    <row r="414" spans="1:65" s="15" customFormat="1" ht="11.25">
      <c r="B414" s="225"/>
      <c r="C414" s="226"/>
      <c r="D414" s="193" t="s">
        <v>188</v>
      </c>
      <c r="E414" s="227" t="s">
        <v>19</v>
      </c>
      <c r="F414" s="228" t="s">
        <v>713</v>
      </c>
      <c r="G414" s="226"/>
      <c r="H414" s="227" t="s">
        <v>19</v>
      </c>
      <c r="I414" s="229"/>
      <c r="J414" s="226"/>
      <c r="K414" s="226"/>
      <c r="L414" s="230"/>
      <c r="M414" s="231"/>
      <c r="N414" s="232"/>
      <c r="O414" s="232"/>
      <c r="P414" s="232"/>
      <c r="Q414" s="232"/>
      <c r="R414" s="232"/>
      <c r="S414" s="232"/>
      <c r="T414" s="233"/>
      <c r="AT414" s="234" t="s">
        <v>188</v>
      </c>
      <c r="AU414" s="234" t="s">
        <v>88</v>
      </c>
      <c r="AV414" s="15" t="s">
        <v>80</v>
      </c>
      <c r="AW414" s="15" t="s">
        <v>33</v>
      </c>
      <c r="AX414" s="15" t="s">
        <v>72</v>
      </c>
      <c r="AY414" s="234" t="s">
        <v>169</v>
      </c>
    </row>
    <row r="415" spans="1:65" s="13" customFormat="1" ht="11.25">
      <c r="B415" s="198"/>
      <c r="C415" s="199"/>
      <c r="D415" s="193" t="s">
        <v>188</v>
      </c>
      <c r="E415" s="200" t="s">
        <v>19</v>
      </c>
      <c r="F415" s="201" t="s">
        <v>788</v>
      </c>
      <c r="G415" s="199"/>
      <c r="H415" s="202">
        <v>0.32500000000000001</v>
      </c>
      <c r="I415" s="203"/>
      <c r="J415" s="199"/>
      <c r="K415" s="199"/>
      <c r="L415" s="204"/>
      <c r="M415" s="205"/>
      <c r="N415" s="206"/>
      <c r="O415" s="206"/>
      <c r="P415" s="206"/>
      <c r="Q415" s="206"/>
      <c r="R415" s="206"/>
      <c r="S415" s="206"/>
      <c r="T415" s="207"/>
      <c r="AT415" s="208" t="s">
        <v>188</v>
      </c>
      <c r="AU415" s="208" t="s">
        <v>88</v>
      </c>
      <c r="AV415" s="13" t="s">
        <v>88</v>
      </c>
      <c r="AW415" s="13" t="s">
        <v>33</v>
      </c>
      <c r="AX415" s="13" t="s">
        <v>72</v>
      </c>
      <c r="AY415" s="208" t="s">
        <v>169</v>
      </c>
    </row>
    <row r="416" spans="1:65" s="16" customFormat="1" ht="11.25">
      <c r="B416" s="245"/>
      <c r="C416" s="246"/>
      <c r="D416" s="193" t="s">
        <v>188</v>
      </c>
      <c r="E416" s="247" t="s">
        <v>19</v>
      </c>
      <c r="F416" s="248" t="s">
        <v>533</v>
      </c>
      <c r="G416" s="246"/>
      <c r="H416" s="249">
        <v>0.32500000000000001</v>
      </c>
      <c r="I416" s="250"/>
      <c r="J416" s="246"/>
      <c r="K416" s="246"/>
      <c r="L416" s="251"/>
      <c r="M416" s="252"/>
      <c r="N416" s="253"/>
      <c r="O416" s="253"/>
      <c r="P416" s="253"/>
      <c r="Q416" s="253"/>
      <c r="R416" s="253"/>
      <c r="S416" s="253"/>
      <c r="T416" s="254"/>
      <c r="AT416" s="255" t="s">
        <v>188</v>
      </c>
      <c r="AU416" s="255" t="s">
        <v>88</v>
      </c>
      <c r="AV416" s="16" t="s">
        <v>107</v>
      </c>
      <c r="AW416" s="16" t="s">
        <v>33</v>
      </c>
      <c r="AX416" s="16" t="s">
        <v>72</v>
      </c>
      <c r="AY416" s="255" t="s">
        <v>169</v>
      </c>
    </row>
    <row r="417" spans="1:65" s="15" customFormat="1" ht="11.25">
      <c r="B417" s="225"/>
      <c r="C417" s="226"/>
      <c r="D417" s="193" t="s">
        <v>188</v>
      </c>
      <c r="E417" s="227" t="s">
        <v>19</v>
      </c>
      <c r="F417" s="228" t="s">
        <v>715</v>
      </c>
      <c r="G417" s="226"/>
      <c r="H417" s="227" t="s">
        <v>19</v>
      </c>
      <c r="I417" s="229"/>
      <c r="J417" s="226"/>
      <c r="K417" s="226"/>
      <c r="L417" s="230"/>
      <c r="M417" s="231"/>
      <c r="N417" s="232"/>
      <c r="O417" s="232"/>
      <c r="P417" s="232"/>
      <c r="Q417" s="232"/>
      <c r="R417" s="232"/>
      <c r="S417" s="232"/>
      <c r="T417" s="233"/>
      <c r="AT417" s="234" t="s">
        <v>188</v>
      </c>
      <c r="AU417" s="234" t="s">
        <v>88</v>
      </c>
      <c r="AV417" s="15" t="s">
        <v>80</v>
      </c>
      <c r="AW417" s="15" t="s">
        <v>33</v>
      </c>
      <c r="AX417" s="15" t="s">
        <v>72</v>
      </c>
      <c r="AY417" s="234" t="s">
        <v>169</v>
      </c>
    </row>
    <row r="418" spans="1:65" s="13" customFormat="1" ht="11.25">
      <c r="B418" s="198"/>
      <c r="C418" s="199"/>
      <c r="D418" s="193" t="s">
        <v>188</v>
      </c>
      <c r="E418" s="200" t="s">
        <v>19</v>
      </c>
      <c r="F418" s="201" t="s">
        <v>789</v>
      </c>
      <c r="G418" s="199"/>
      <c r="H418" s="202">
        <v>0.16400000000000001</v>
      </c>
      <c r="I418" s="203"/>
      <c r="J418" s="199"/>
      <c r="K418" s="199"/>
      <c r="L418" s="204"/>
      <c r="M418" s="205"/>
      <c r="N418" s="206"/>
      <c r="O418" s="206"/>
      <c r="P418" s="206"/>
      <c r="Q418" s="206"/>
      <c r="R418" s="206"/>
      <c r="S418" s="206"/>
      <c r="T418" s="207"/>
      <c r="AT418" s="208" t="s">
        <v>188</v>
      </c>
      <c r="AU418" s="208" t="s">
        <v>88</v>
      </c>
      <c r="AV418" s="13" t="s">
        <v>88</v>
      </c>
      <c r="AW418" s="13" t="s">
        <v>33</v>
      </c>
      <c r="AX418" s="13" t="s">
        <v>72</v>
      </c>
      <c r="AY418" s="208" t="s">
        <v>169</v>
      </c>
    </row>
    <row r="419" spans="1:65" s="16" customFormat="1" ht="11.25">
      <c r="B419" s="245"/>
      <c r="C419" s="246"/>
      <c r="D419" s="193" t="s">
        <v>188</v>
      </c>
      <c r="E419" s="247" t="s">
        <v>19</v>
      </c>
      <c r="F419" s="248" t="s">
        <v>533</v>
      </c>
      <c r="G419" s="246"/>
      <c r="H419" s="249">
        <v>0.16400000000000001</v>
      </c>
      <c r="I419" s="250"/>
      <c r="J419" s="246"/>
      <c r="K419" s="246"/>
      <c r="L419" s="251"/>
      <c r="M419" s="252"/>
      <c r="N419" s="253"/>
      <c r="O419" s="253"/>
      <c r="P419" s="253"/>
      <c r="Q419" s="253"/>
      <c r="R419" s="253"/>
      <c r="S419" s="253"/>
      <c r="T419" s="254"/>
      <c r="AT419" s="255" t="s">
        <v>188</v>
      </c>
      <c r="AU419" s="255" t="s">
        <v>88</v>
      </c>
      <c r="AV419" s="16" t="s">
        <v>107</v>
      </c>
      <c r="AW419" s="16" t="s">
        <v>33</v>
      </c>
      <c r="AX419" s="16" t="s">
        <v>72</v>
      </c>
      <c r="AY419" s="255" t="s">
        <v>169</v>
      </c>
    </row>
    <row r="420" spans="1:65" s="14" customFormat="1" ht="11.25">
      <c r="B420" s="209"/>
      <c r="C420" s="210"/>
      <c r="D420" s="193" t="s">
        <v>188</v>
      </c>
      <c r="E420" s="211" t="s">
        <v>19</v>
      </c>
      <c r="F420" s="212" t="s">
        <v>191</v>
      </c>
      <c r="G420" s="210"/>
      <c r="H420" s="213">
        <v>0.48899999999999999</v>
      </c>
      <c r="I420" s="214"/>
      <c r="J420" s="210"/>
      <c r="K420" s="210"/>
      <c r="L420" s="215"/>
      <c r="M420" s="216"/>
      <c r="N420" s="217"/>
      <c r="O420" s="217"/>
      <c r="P420" s="217"/>
      <c r="Q420" s="217"/>
      <c r="R420" s="217"/>
      <c r="S420" s="217"/>
      <c r="T420" s="218"/>
      <c r="AT420" s="219" t="s">
        <v>188</v>
      </c>
      <c r="AU420" s="219" t="s">
        <v>88</v>
      </c>
      <c r="AV420" s="14" t="s">
        <v>176</v>
      </c>
      <c r="AW420" s="14" t="s">
        <v>33</v>
      </c>
      <c r="AX420" s="14" t="s">
        <v>80</v>
      </c>
      <c r="AY420" s="219" t="s">
        <v>169</v>
      </c>
    </row>
    <row r="421" spans="1:65" s="2" customFormat="1" ht="14.45" customHeight="1">
      <c r="A421" s="36"/>
      <c r="B421" s="37"/>
      <c r="C421" s="235" t="s">
        <v>790</v>
      </c>
      <c r="D421" s="235" t="s">
        <v>456</v>
      </c>
      <c r="E421" s="236" t="s">
        <v>791</v>
      </c>
      <c r="F421" s="237" t="s">
        <v>792</v>
      </c>
      <c r="G421" s="238" t="s">
        <v>347</v>
      </c>
      <c r="H421" s="239">
        <v>0.11</v>
      </c>
      <c r="I421" s="240"/>
      <c r="J421" s="241">
        <f>ROUND(I421*H421,2)</f>
        <v>0</v>
      </c>
      <c r="K421" s="237" t="s">
        <v>175</v>
      </c>
      <c r="L421" s="242"/>
      <c r="M421" s="243" t="s">
        <v>19</v>
      </c>
      <c r="N421" s="244" t="s">
        <v>44</v>
      </c>
      <c r="O421" s="66"/>
      <c r="P421" s="189">
        <f>O421*H421</f>
        <v>0</v>
      </c>
      <c r="Q421" s="189">
        <v>1</v>
      </c>
      <c r="R421" s="189">
        <f>Q421*H421</f>
        <v>0.11</v>
      </c>
      <c r="S421" s="189">
        <v>0</v>
      </c>
      <c r="T421" s="190">
        <f>S421*H421</f>
        <v>0</v>
      </c>
      <c r="U421" s="36"/>
      <c r="V421" s="36"/>
      <c r="W421" s="36"/>
      <c r="X421" s="36"/>
      <c r="Y421" s="36"/>
      <c r="Z421" s="36"/>
      <c r="AA421" s="36"/>
      <c r="AB421" s="36"/>
      <c r="AC421" s="36"/>
      <c r="AD421" s="36"/>
      <c r="AE421" s="36"/>
      <c r="AR421" s="191" t="s">
        <v>209</v>
      </c>
      <c r="AT421" s="191" t="s">
        <v>456</v>
      </c>
      <c r="AU421" s="191" t="s">
        <v>88</v>
      </c>
      <c r="AY421" s="19" t="s">
        <v>169</v>
      </c>
      <c r="BE421" s="192">
        <f>IF(N421="základní",J421,0)</f>
        <v>0</v>
      </c>
      <c r="BF421" s="192">
        <f>IF(N421="snížená",J421,0)</f>
        <v>0</v>
      </c>
      <c r="BG421" s="192">
        <f>IF(N421="zákl. přenesená",J421,0)</f>
        <v>0</v>
      </c>
      <c r="BH421" s="192">
        <f>IF(N421="sníž. přenesená",J421,0)</f>
        <v>0</v>
      </c>
      <c r="BI421" s="192">
        <f>IF(N421="nulová",J421,0)</f>
        <v>0</v>
      </c>
      <c r="BJ421" s="19" t="s">
        <v>88</v>
      </c>
      <c r="BK421" s="192">
        <f>ROUND(I421*H421,2)</f>
        <v>0</v>
      </c>
      <c r="BL421" s="19" t="s">
        <v>176</v>
      </c>
      <c r="BM421" s="191" t="s">
        <v>793</v>
      </c>
    </row>
    <row r="422" spans="1:65" s="13" customFormat="1" ht="11.25">
      <c r="B422" s="198"/>
      <c r="C422" s="199"/>
      <c r="D422" s="193" t="s">
        <v>188</v>
      </c>
      <c r="E422" s="200" t="s">
        <v>19</v>
      </c>
      <c r="F422" s="201" t="s">
        <v>794</v>
      </c>
      <c r="G422" s="199"/>
      <c r="H422" s="202">
        <v>0.11</v>
      </c>
      <c r="I422" s="203"/>
      <c r="J422" s="199"/>
      <c r="K422" s="199"/>
      <c r="L422" s="204"/>
      <c r="M422" s="205"/>
      <c r="N422" s="206"/>
      <c r="O422" s="206"/>
      <c r="P422" s="206"/>
      <c r="Q422" s="206"/>
      <c r="R422" s="206"/>
      <c r="S422" s="206"/>
      <c r="T422" s="207"/>
      <c r="AT422" s="208" t="s">
        <v>188</v>
      </c>
      <c r="AU422" s="208" t="s">
        <v>88</v>
      </c>
      <c r="AV422" s="13" t="s">
        <v>88</v>
      </c>
      <c r="AW422" s="13" t="s">
        <v>33</v>
      </c>
      <c r="AX422" s="13" t="s">
        <v>80</v>
      </c>
      <c r="AY422" s="208" t="s">
        <v>169</v>
      </c>
    </row>
    <row r="423" spans="1:65" s="2" customFormat="1" ht="14.45" customHeight="1">
      <c r="A423" s="36"/>
      <c r="B423" s="37"/>
      <c r="C423" s="235" t="s">
        <v>795</v>
      </c>
      <c r="D423" s="235" t="s">
        <v>456</v>
      </c>
      <c r="E423" s="236" t="s">
        <v>796</v>
      </c>
      <c r="F423" s="237" t="s">
        <v>797</v>
      </c>
      <c r="G423" s="238" t="s">
        <v>347</v>
      </c>
      <c r="H423" s="239">
        <v>0.42799999999999999</v>
      </c>
      <c r="I423" s="240"/>
      <c r="J423" s="241">
        <f>ROUND(I423*H423,2)</f>
        <v>0</v>
      </c>
      <c r="K423" s="237" t="s">
        <v>175</v>
      </c>
      <c r="L423" s="242"/>
      <c r="M423" s="243" t="s">
        <v>19</v>
      </c>
      <c r="N423" s="244" t="s">
        <v>44</v>
      </c>
      <c r="O423" s="66"/>
      <c r="P423" s="189">
        <f>O423*H423</f>
        <v>0</v>
      </c>
      <c r="Q423" s="189">
        <v>1</v>
      </c>
      <c r="R423" s="189">
        <f>Q423*H423</f>
        <v>0.42799999999999999</v>
      </c>
      <c r="S423" s="189">
        <v>0</v>
      </c>
      <c r="T423" s="190">
        <f>S423*H423</f>
        <v>0</v>
      </c>
      <c r="U423" s="36"/>
      <c r="V423" s="36"/>
      <c r="W423" s="36"/>
      <c r="X423" s="36"/>
      <c r="Y423" s="36"/>
      <c r="Z423" s="36"/>
      <c r="AA423" s="36"/>
      <c r="AB423" s="36"/>
      <c r="AC423" s="36"/>
      <c r="AD423" s="36"/>
      <c r="AE423" s="36"/>
      <c r="AR423" s="191" t="s">
        <v>209</v>
      </c>
      <c r="AT423" s="191" t="s">
        <v>456</v>
      </c>
      <c r="AU423" s="191" t="s">
        <v>88</v>
      </c>
      <c r="AY423" s="19" t="s">
        <v>169</v>
      </c>
      <c r="BE423" s="192">
        <f>IF(N423="základní",J423,0)</f>
        <v>0</v>
      </c>
      <c r="BF423" s="192">
        <f>IF(N423="snížená",J423,0)</f>
        <v>0</v>
      </c>
      <c r="BG423" s="192">
        <f>IF(N423="zákl. přenesená",J423,0)</f>
        <v>0</v>
      </c>
      <c r="BH423" s="192">
        <f>IF(N423="sníž. přenesená",J423,0)</f>
        <v>0</v>
      </c>
      <c r="BI423" s="192">
        <f>IF(N423="nulová",J423,0)</f>
        <v>0</v>
      </c>
      <c r="BJ423" s="19" t="s">
        <v>88</v>
      </c>
      <c r="BK423" s="192">
        <f>ROUND(I423*H423,2)</f>
        <v>0</v>
      </c>
      <c r="BL423" s="19" t="s">
        <v>176</v>
      </c>
      <c r="BM423" s="191" t="s">
        <v>798</v>
      </c>
    </row>
    <row r="424" spans="1:65" s="13" customFormat="1" ht="11.25">
      <c r="B424" s="198"/>
      <c r="C424" s="199"/>
      <c r="D424" s="193" t="s">
        <v>188</v>
      </c>
      <c r="E424" s="200" t="s">
        <v>19</v>
      </c>
      <c r="F424" s="201" t="s">
        <v>799</v>
      </c>
      <c r="G424" s="199"/>
      <c r="H424" s="202">
        <v>0.42799999999999999</v>
      </c>
      <c r="I424" s="203"/>
      <c r="J424" s="199"/>
      <c r="K424" s="199"/>
      <c r="L424" s="204"/>
      <c r="M424" s="205"/>
      <c r="N424" s="206"/>
      <c r="O424" s="206"/>
      <c r="P424" s="206"/>
      <c r="Q424" s="206"/>
      <c r="R424" s="206"/>
      <c r="S424" s="206"/>
      <c r="T424" s="207"/>
      <c r="AT424" s="208" t="s">
        <v>188</v>
      </c>
      <c r="AU424" s="208" t="s">
        <v>88</v>
      </c>
      <c r="AV424" s="13" t="s">
        <v>88</v>
      </c>
      <c r="AW424" s="13" t="s">
        <v>33</v>
      </c>
      <c r="AX424" s="13" t="s">
        <v>80</v>
      </c>
      <c r="AY424" s="208" t="s">
        <v>169</v>
      </c>
    </row>
    <row r="425" spans="1:65" s="2" customFormat="1" ht="37.9" customHeight="1">
      <c r="A425" s="36"/>
      <c r="B425" s="37"/>
      <c r="C425" s="180" t="s">
        <v>800</v>
      </c>
      <c r="D425" s="180" t="s">
        <v>171</v>
      </c>
      <c r="E425" s="181" t="s">
        <v>801</v>
      </c>
      <c r="F425" s="182" t="s">
        <v>802</v>
      </c>
      <c r="G425" s="183" t="s">
        <v>347</v>
      </c>
      <c r="H425" s="184">
        <v>0.498</v>
      </c>
      <c r="I425" s="185"/>
      <c r="J425" s="186">
        <f>ROUND(I425*H425,2)</f>
        <v>0</v>
      </c>
      <c r="K425" s="182" t="s">
        <v>175</v>
      </c>
      <c r="L425" s="41"/>
      <c r="M425" s="187" t="s">
        <v>19</v>
      </c>
      <c r="N425" s="188" t="s">
        <v>44</v>
      </c>
      <c r="O425" s="66"/>
      <c r="P425" s="189">
        <f>O425*H425</f>
        <v>0</v>
      </c>
      <c r="Q425" s="189">
        <v>1.221E-2</v>
      </c>
      <c r="R425" s="189">
        <f>Q425*H425</f>
        <v>6.0805800000000004E-3</v>
      </c>
      <c r="S425" s="189">
        <v>0</v>
      </c>
      <c r="T425" s="190">
        <f>S425*H425</f>
        <v>0</v>
      </c>
      <c r="U425" s="36"/>
      <c r="V425" s="36"/>
      <c r="W425" s="36"/>
      <c r="X425" s="36"/>
      <c r="Y425" s="36"/>
      <c r="Z425" s="36"/>
      <c r="AA425" s="36"/>
      <c r="AB425" s="36"/>
      <c r="AC425" s="36"/>
      <c r="AD425" s="36"/>
      <c r="AE425" s="36"/>
      <c r="AR425" s="191" t="s">
        <v>176</v>
      </c>
      <c r="AT425" s="191" t="s">
        <v>171</v>
      </c>
      <c r="AU425" s="191" t="s">
        <v>88</v>
      </c>
      <c r="AY425" s="19" t="s">
        <v>169</v>
      </c>
      <c r="BE425" s="192">
        <f>IF(N425="základní",J425,0)</f>
        <v>0</v>
      </c>
      <c r="BF425" s="192">
        <f>IF(N425="snížená",J425,0)</f>
        <v>0</v>
      </c>
      <c r="BG425" s="192">
        <f>IF(N425="zákl. přenesená",J425,0)</f>
        <v>0</v>
      </c>
      <c r="BH425" s="192">
        <f>IF(N425="sníž. přenesená",J425,0)</f>
        <v>0</v>
      </c>
      <c r="BI425" s="192">
        <f>IF(N425="nulová",J425,0)</f>
        <v>0</v>
      </c>
      <c r="BJ425" s="19" t="s">
        <v>88</v>
      </c>
      <c r="BK425" s="192">
        <f>ROUND(I425*H425,2)</f>
        <v>0</v>
      </c>
      <c r="BL425" s="19" t="s">
        <v>176</v>
      </c>
      <c r="BM425" s="191" t="s">
        <v>803</v>
      </c>
    </row>
    <row r="426" spans="1:65" s="2" customFormat="1" ht="78">
      <c r="A426" s="36"/>
      <c r="B426" s="37"/>
      <c r="C426" s="38"/>
      <c r="D426" s="193" t="s">
        <v>178</v>
      </c>
      <c r="E426" s="38"/>
      <c r="F426" s="194" t="s">
        <v>777</v>
      </c>
      <c r="G426" s="38"/>
      <c r="H426" s="38"/>
      <c r="I426" s="195"/>
      <c r="J426" s="38"/>
      <c r="K426" s="38"/>
      <c r="L426" s="41"/>
      <c r="M426" s="196"/>
      <c r="N426" s="197"/>
      <c r="O426" s="66"/>
      <c r="P426" s="66"/>
      <c r="Q426" s="66"/>
      <c r="R426" s="66"/>
      <c r="S426" s="66"/>
      <c r="T426" s="67"/>
      <c r="U426" s="36"/>
      <c r="V426" s="36"/>
      <c r="W426" s="36"/>
      <c r="X426" s="36"/>
      <c r="Y426" s="36"/>
      <c r="Z426" s="36"/>
      <c r="AA426" s="36"/>
      <c r="AB426" s="36"/>
      <c r="AC426" s="36"/>
      <c r="AD426" s="36"/>
      <c r="AE426" s="36"/>
      <c r="AT426" s="19" t="s">
        <v>178</v>
      </c>
      <c r="AU426" s="19" t="s">
        <v>88</v>
      </c>
    </row>
    <row r="427" spans="1:65" s="15" customFormat="1" ht="11.25">
      <c r="B427" s="225"/>
      <c r="C427" s="226"/>
      <c r="D427" s="193" t="s">
        <v>188</v>
      </c>
      <c r="E427" s="227" t="s">
        <v>19</v>
      </c>
      <c r="F427" s="228" t="s">
        <v>713</v>
      </c>
      <c r="G427" s="226"/>
      <c r="H427" s="227" t="s">
        <v>19</v>
      </c>
      <c r="I427" s="229"/>
      <c r="J427" s="226"/>
      <c r="K427" s="226"/>
      <c r="L427" s="230"/>
      <c r="M427" s="231"/>
      <c r="N427" s="232"/>
      <c r="O427" s="232"/>
      <c r="P427" s="232"/>
      <c r="Q427" s="232"/>
      <c r="R427" s="232"/>
      <c r="S427" s="232"/>
      <c r="T427" s="233"/>
      <c r="AT427" s="234" t="s">
        <v>188</v>
      </c>
      <c r="AU427" s="234" t="s">
        <v>88</v>
      </c>
      <c r="AV427" s="15" t="s">
        <v>80</v>
      </c>
      <c r="AW427" s="15" t="s">
        <v>33</v>
      </c>
      <c r="AX427" s="15" t="s">
        <v>72</v>
      </c>
      <c r="AY427" s="234" t="s">
        <v>169</v>
      </c>
    </row>
    <row r="428" spans="1:65" s="13" customFormat="1" ht="11.25">
      <c r="B428" s="198"/>
      <c r="C428" s="199"/>
      <c r="D428" s="193" t="s">
        <v>188</v>
      </c>
      <c r="E428" s="200" t="s">
        <v>19</v>
      </c>
      <c r="F428" s="201" t="s">
        <v>804</v>
      </c>
      <c r="G428" s="199"/>
      <c r="H428" s="202">
        <v>0.16600000000000001</v>
      </c>
      <c r="I428" s="203"/>
      <c r="J428" s="199"/>
      <c r="K428" s="199"/>
      <c r="L428" s="204"/>
      <c r="M428" s="205"/>
      <c r="N428" s="206"/>
      <c r="O428" s="206"/>
      <c r="P428" s="206"/>
      <c r="Q428" s="206"/>
      <c r="R428" s="206"/>
      <c r="S428" s="206"/>
      <c r="T428" s="207"/>
      <c r="AT428" s="208" t="s">
        <v>188</v>
      </c>
      <c r="AU428" s="208" t="s">
        <v>88</v>
      </c>
      <c r="AV428" s="13" t="s">
        <v>88</v>
      </c>
      <c r="AW428" s="13" t="s">
        <v>33</v>
      </c>
      <c r="AX428" s="13" t="s">
        <v>72</v>
      </c>
      <c r="AY428" s="208" t="s">
        <v>169</v>
      </c>
    </row>
    <row r="429" spans="1:65" s="16" customFormat="1" ht="11.25">
      <c r="B429" s="245"/>
      <c r="C429" s="246"/>
      <c r="D429" s="193" t="s">
        <v>188</v>
      </c>
      <c r="E429" s="247" t="s">
        <v>19</v>
      </c>
      <c r="F429" s="248" t="s">
        <v>533</v>
      </c>
      <c r="G429" s="246"/>
      <c r="H429" s="249">
        <v>0.16600000000000001</v>
      </c>
      <c r="I429" s="250"/>
      <c r="J429" s="246"/>
      <c r="K429" s="246"/>
      <c r="L429" s="251"/>
      <c r="M429" s="252"/>
      <c r="N429" s="253"/>
      <c r="O429" s="253"/>
      <c r="P429" s="253"/>
      <c r="Q429" s="253"/>
      <c r="R429" s="253"/>
      <c r="S429" s="253"/>
      <c r="T429" s="254"/>
      <c r="AT429" s="255" t="s">
        <v>188</v>
      </c>
      <c r="AU429" s="255" t="s">
        <v>88</v>
      </c>
      <c r="AV429" s="16" t="s">
        <v>107</v>
      </c>
      <c r="AW429" s="16" t="s">
        <v>33</v>
      </c>
      <c r="AX429" s="16" t="s">
        <v>72</v>
      </c>
      <c r="AY429" s="255" t="s">
        <v>169</v>
      </c>
    </row>
    <row r="430" spans="1:65" s="15" customFormat="1" ht="11.25">
      <c r="B430" s="225"/>
      <c r="C430" s="226"/>
      <c r="D430" s="193" t="s">
        <v>188</v>
      </c>
      <c r="E430" s="227" t="s">
        <v>19</v>
      </c>
      <c r="F430" s="228" t="s">
        <v>715</v>
      </c>
      <c r="G430" s="226"/>
      <c r="H430" s="227" t="s">
        <v>19</v>
      </c>
      <c r="I430" s="229"/>
      <c r="J430" s="226"/>
      <c r="K430" s="226"/>
      <c r="L430" s="230"/>
      <c r="M430" s="231"/>
      <c r="N430" s="232"/>
      <c r="O430" s="232"/>
      <c r="P430" s="232"/>
      <c r="Q430" s="232"/>
      <c r="R430" s="232"/>
      <c r="S430" s="232"/>
      <c r="T430" s="233"/>
      <c r="AT430" s="234" t="s">
        <v>188</v>
      </c>
      <c r="AU430" s="234" t="s">
        <v>88</v>
      </c>
      <c r="AV430" s="15" t="s">
        <v>80</v>
      </c>
      <c r="AW430" s="15" t="s">
        <v>33</v>
      </c>
      <c r="AX430" s="15" t="s">
        <v>72</v>
      </c>
      <c r="AY430" s="234" t="s">
        <v>169</v>
      </c>
    </row>
    <row r="431" spans="1:65" s="13" customFormat="1" ht="11.25">
      <c r="B431" s="198"/>
      <c r="C431" s="199"/>
      <c r="D431" s="193" t="s">
        <v>188</v>
      </c>
      <c r="E431" s="200" t="s">
        <v>19</v>
      </c>
      <c r="F431" s="201" t="s">
        <v>805</v>
      </c>
      <c r="G431" s="199"/>
      <c r="H431" s="202">
        <v>0.33200000000000002</v>
      </c>
      <c r="I431" s="203"/>
      <c r="J431" s="199"/>
      <c r="K431" s="199"/>
      <c r="L431" s="204"/>
      <c r="M431" s="205"/>
      <c r="N431" s="206"/>
      <c r="O431" s="206"/>
      <c r="P431" s="206"/>
      <c r="Q431" s="206"/>
      <c r="R431" s="206"/>
      <c r="S431" s="206"/>
      <c r="T431" s="207"/>
      <c r="AT431" s="208" t="s">
        <v>188</v>
      </c>
      <c r="AU431" s="208" t="s">
        <v>88</v>
      </c>
      <c r="AV431" s="13" t="s">
        <v>88</v>
      </c>
      <c r="AW431" s="13" t="s">
        <v>33</v>
      </c>
      <c r="AX431" s="13" t="s">
        <v>72</v>
      </c>
      <c r="AY431" s="208" t="s">
        <v>169</v>
      </c>
    </row>
    <row r="432" spans="1:65" s="16" customFormat="1" ht="11.25">
      <c r="B432" s="245"/>
      <c r="C432" s="246"/>
      <c r="D432" s="193" t="s">
        <v>188</v>
      </c>
      <c r="E432" s="247" t="s">
        <v>19</v>
      </c>
      <c r="F432" s="248" t="s">
        <v>533</v>
      </c>
      <c r="G432" s="246"/>
      <c r="H432" s="249">
        <v>0.33200000000000002</v>
      </c>
      <c r="I432" s="250"/>
      <c r="J432" s="246"/>
      <c r="K432" s="246"/>
      <c r="L432" s="251"/>
      <c r="M432" s="252"/>
      <c r="N432" s="253"/>
      <c r="O432" s="253"/>
      <c r="P432" s="253"/>
      <c r="Q432" s="253"/>
      <c r="R432" s="253"/>
      <c r="S432" s="253"/>
      <c r="T432" s="254"/>
      <c r="AT432" s="255" t="s">
        <v>188</v>
      </c>
      <c r="AU432" s="255" t="s">
        <v>88</v>
      </c>
      <c r="AV432" s="16" t="s">
        <v>107</v>
      </c>
      <c r="AW432" s="16" t="s">
        <v>33</v>
      </c>
      <c r="AX432" s="16" t="s">
        <v>72</v>
      </c>
      <c r="AY432" s="255" t="s">
        <v>169</v>
      </c>
    </row>
    <row r="433" spans="1:65" s="14" customFormat="1" ht="11.25">
      <c r="B433" s="209"/>
      <c r="C433" s="210"/>
      <c r="D433" s="193" t="s">
        <v>188</v>
      </c>
      <c r="E433" s="211" t="s">
        <v>19</v>
      </c>
      <c r="F433" s="212" t="s">
        <v>191</v>
      </c>
      <c r="G433" s="210"/>
      <c r="H433" s="213">
        <v>0.498</v>
      </c>
      <c r="I433" s="214"/>
      <c r="J433" s="210"/>
      <c r="K433" s="210"/>
      <c r="L433" s="215"/>
      <c r="M433" s="216"/>
      <c r="N433" s="217"/>
      <c r="O433" s="217"/>
      <c r="P433" s="217"/>
      <c r="Q433" s="217"/>
      <c r="R433" s="217"/>
      <c r="S433" s="217"/>
      <c r="T433" s="218"/>
      <c r="AT433" s="219" t="s">
        <v>188</v>
      </c>
      <c r="AU433" s="219" t="s">
        <v>88</v>
      </c>
      <c r="AV433" s="14" t="s">
        <v>176</v>
      </c>
      <c r="AW433" s="14" t="s">
        <v>33</v>
      </c>
      <c r="AX433" s="14" t="s">
        <v>80</v>
      </c>
      <c r="AY433" s="219" t="s">
        <v>169</v>
      </c>
    </row>
    <row r="434" spans="1:65" s="2" customFormat="1" ht="14.45" customHeight="1">
      <c r="A434" s="36"/>
      <c r="B434" s="37"/>
      <c r="C434" s="235" t="s">
        <v>806</v>
      </c>
      <c r="D434" s="235" t="s">
        <v>456</v>
      </c>
      <c r="E434" s="236" t="s">
        <v>807</v>
      </c>
      <c r="F434" s="237" t="s">
        <v>808</v>
      </c>
      <c r="G434" s="238" t="s">
        <v>347</v>
      </c>
      <c r="H434" s="239">
        <v>0.54800000000000004</v>
      </c>
      <c r="I434" s="240"/>
      <c r="J434" s="241">
        <f>ROUND(I434*H434,2)</f>
        <v>0</v>
      </c>
      <c r="K434" s="237" t="s">
        <v>175</v>
      </c>
      <c r="L434" s="242"/>
      <c r="M434" s="243" t="s">
        <v>19</v>
      </c>
      <c r="N434" s="244" t="s">
        <v>44</v>
      </c>
      <c r="O434" s="66"/>
      <c r="P434" s="189">
        <f>O434*H434</f>
        <v>0</v>
      </c>
      <c r="Q434" s="189">
        <v>1</v>
      </c>
      <c r="R434" s="189">
        <f>Q434*H434</f>
        <v>0.54800000000000004</v>
      </c>
      <c r="S434" s="189">
        <v>0</v>
      </c>
      <c r="T434" s="190">
        <f>S434*H434</f>
        <v>0</v>
      </c>
      <c r="U434" s="36"/>
      <c r="V434" s="36"/>
      <c r="W434" s="36"/>
      <c r="X434" s="36"/>
      <c r="Y434" s="36"/>
      <c r="Z434" s="36"/>
      <c r="AA434" s="36"/>
      <c r="AB434" s="36"/>
      <c r="AC434" s="36"/>
      <c r="AD434" s="36"/>
      <c r="AE434" s="36"/>
      <c r="AR434" s="191" t="s">
        <v>209</v>
      </c>
      <c r="AT434" s="191" t="s">
        <v>456</v>
      </c>
      <c r="AU434" s="191" t="s">
        <v>88</v>
      </c>
      <c r="AY434" s="19" t="s">
        <v>169</v>
      </c>
      <c r="BE434" s="192">
        <f>IF(N434="základní",J434,0)</f>
        <v>0</v>
      </c>
      <c r="BF434" s="192">
        <f>IF(N434="snížená",J434,0)</f>
        <v>0</v>
      </c>
      <c r="BG434" s="192">
        <f>IF(N434="zákl. přenesená",J434,0)</f>
        <v>0</v>
      </c>
      <c r="BH434" s="192">
        <f>IF(N434="sníž. přenesená",J434,0)</f>
        <v>0</v>
      </c>
      <c r="BI434" s="192">
        <f>IF(N434="nulová",J434,0)</f>
        <v>0</v>
      </c>
      <c r="BJ434" s="19" t="s">
        <v>88</v>
      </c>
      <c r="BK434" s="192">
        <f>ROUND(I434*H434,2)</f>
        <v>0</v>
      </c>
      <c r="BL434" s="19" t="s">
        <v>176</v>
      </c>
      <c r="BM434" s="191" t="s">
        <v>809</v>
      </c>
    </row>
    <row r="435" spans="1:65" s="13" customFormat="1" ht="11.25">
      <c r="B435" s="198"/>
      <c r="C435" s="199"/>
      <c r="D435" s="193" t="s">
        <v>188</v>
      </c>
      <c r="E435" s="199"/>
      <c r="F435" s="201" t="s">
        <v>810</v>
      </c>
      <c r="G435" s="199"/>
      <c r="H435" s="202">
        <v>0.54800000000000004</v>
      </c>
      <c r="I435" s="203"/>
      <c r="J435" s="199"/>
      <c r="K435" s="199"/>
      <c r="L435" s="204"/>
      <c r="M435" s="205"/>
      <c r="N435" s="206"/>
      <c r="O435" s="206"/>
      <c r="P435" s="206"/>
      <c r="Q435" s="206"/>
      <c r="R435" s="206"/>
      <c r="S435" s="206"/>
      <c r="T435" s="207"/>
      <c r="AT435" s="208" t="s">
        <v>188</v>
      </c>
      <c r="AU435" s="208" t="s">
        <v>88</v>
      </c>
      <c r="AV435" s="13" t="s">
        <v>88</v>
      </c>
      <c r="AW435" s="13" t="s">
        <v>4</v>
      </c>
      <c r="AX435" s="13" t="s">
        <v>80</v>
      </c>
      <c r="AY435" s="208" t="s">
        <v>169</v>
      </c>
    </row>
    <row r="436" spans="1:65" s="2" customFormat="1" ht="37.9" customHeight="1">
      <c r="A436" s="36"/>
      <c r="B436" s="37"/>
      <c r="C436" s="180" t="s">
        <v>811</v>
      </c>
      <c r="D436" s="180" t="s">
        <v>171</v>
      </c>
      <c r="E436" s="181" t="s">
        <v>812</v>
      </c>
      <c r="F436" s="182" t="s">
        <v>813</v>
      </c>
      <c r="G436" s="183" t="s">
        <v>463</v>
      </c>
      <c r="H436" s="184">
        <v>301.44</v>
      </c>
      <c r="I436" s="185"/>
      <c r="J436" s="186">
        <f>ROUND(I436*H436,2)</f>
        <v>0</v>
      </c>
      <c r="K436" s="182" t="s">
        <v>175</v>
      </c>
      <c r="L436" s="41"/>
      <c r="M436" s="187" t="s">
        <v>19</v>
      </c>
      <c r="N436" s="188" t="s">
        <v>44</v>
      </c>
      <c r="O436" s="66"/>
      <c r="P436" s="189">
        <f>O436*H436</f>
        <v>0</v>
      </c>
      <c r="Q436" s="189">
        <v>2.257E-2</v>
      </c>
      <c r="R436" s="189">
        <f>Q436*H436</f>
        <v>6.8035008000000001</v>
      </c>
      <c r="S436" s="189">
        <v>0</v>
      </c>
      <c r="T436" s="190">
        <f>S436*H436</f>
        <v>0</v>
      </c>
      <c r="U436" s="36"/>
      <c r="V436" s="36"/>
      <c r="W436" s="36"/>
      <c r="X436" s="36"/>
      <c r="Y436" s="36"/>
      <c r="Z436" s="36"/>
      <c r="AA436" s="36"/>
      <c r="AB436" s="36"/>
      <c r="AC436" s="36"/>
      <c r="AD436" s="36"/>
      <c r="AE436" s="36"/>
      <c r="AR436" s="191" t="s">
        <v>176</v>
      </c>
      <c r="AT436" s="191" t="s">
        <v>171</v>
      </c>
      <c r="AU436" s="191" t="s">
        <v>88</v>
      </c>
      <c r="AY436" s="19" t="s">
        <v>169</v>
      </c>
      <c r="BE436" s="192">
        <f>IF(N436="základní",J436,0)</f>
        <v>0</v>
      </c>
      <c r="BF436" s="192">
        <f>IF(N436="snížená",J436,0)</f>
        <v>0</v>
      </c>
      <c r="BG436" s="192">
        <f>IF(N436="zákl. přenesená",J436,0)</f>
        <v>0</v>
      </c>
      <c r="BH436" s="192">
        <f>IF(N436="sníž. přenesená",J436,0)</f>
        <v>0</v>
      </c>
      <c r="BI436" s="192">
        <f>IF(N436="nulová",J436,0)</f>
        <v>0</v>
      </c>
      <c r="BJ436" s="19" t="s">
        <v>88</v>
      </c>
      <c r="BK436" s="192">
        <f>ROUND(I436*H436,2)</f>
        <v>0</v>
      </c>
      <c r="BL436" s="19" t="s">
        <v>176</v>
      </c>
      <c r="BM436" s="191" t="s">
        <v>814</v>
      </c>
    </row>
    <row r="437" spans="1:65" s="2" customFormat="1" ht="58.5">
      <c r="A437" s="36"/>
      <c r="B437" s="37"/>
      <c r="C437" s="38"/>
      <c r="D437" s="193" t="s">
        <v>178</v>
      </c>
      <c r="E437" s="38"/>
      <c r="F437" s="194" t="s">
        <v>815</v>
      </c>
      <c r="G437" s="38"/>
      <c r="H437" s="38"/>
      <c r="I437" s="195"/>
      <c r="J437" s="38"/>
      <c r="K437" s="38"/>
      <c r="L437" s="41"/>
      <c r="M437" s="196"/>
      <c r="N437" s="197"/>
      <c r="O437" s="66"/>
      <c r="P437" s="66"/>
      <c r="Q437" s="66"/>
      <c r="R437" s="66"/>
      <c r="S437" s="66"/>
      <c r="T437" s="67"/>
      <c r="U437" s="36"/>
      <c r="V437" s="36"/>
      <c r="W437" s="36"/>
      <c r="X437" s="36"/>
      <c r="Y437" s="36"/>
      <c r="Z437" s="36"/>
      <c r="AA437" s="36"/>
      <c r="AB437" s="36"/>
      <c r="AC437" s="36"/>
      <c r="AD437" s="36"/>
      <c r="AE437" s="36"/>
      <c r="AT437" s="19" t="s">
        <v>178</v>
      </c>
      <c r="AU437" s="19" t="s">
        <v>88</v>
      </c>
    </row>
    <row r="438" spans="1:65" s="15" customFormat="1" ht="11.25">
      <c r="B438" s="225"/>
      <c r="C438" s="226"/>
      <c r="D438" s="193" t="s">
        <v>188</v>
      </c>
      <c r="E438" s="227" t="s">
        <v>19</v>
      </c>
      <c r="F438" s="228" t="s">
        <v>713</v>
      </c>
      <c r="G438" s="226"/>
      <c r="H438" s="227" t="s">
        <v>19</v>
      </c>
      <c r="I438" s="229"/>
      <c r="J438" s="226"/>
      <c r="K438" s="226"/>
      <c r="L438" s="230"/>
      <c r="M438" s="231"/>
      <c r="N438" s="232"/>
      <c r="O438" s="232"/>
      <c r="P438" s="232"/>
      <c r="Q438" s="232"/>
      <c r="R438" s="232"/>
      <c r="S438" s="232"/>
      <c r="T438" s="233"/>
      <c r="AT438" s="234" t="s">
        <v>188</v>
      </c>
      <c r="AU438" s="234" t="s">
        <v>88</v>
      </c>
      <c r="AV438" s="15" t="s">
        <v>80</v>
      </c>
      <c r="AW438" s="15" t="s">
        <v>33</v>
      </c>
      <c r="AX438" s="15" t="s">
        <v>72</v>
      </c>
      <c r="AY438" s="234" t="s">
        <v>169</v>
      </c>
    </row>
    <row r="439" spans="1:65" s="13" customFormat="1" ht="11.25">
      <c r="B439" s="198"/>
      <c r="C439" s="199"/>
      <c r="D439" s="193" t="s">
        <v>188</v>
      </c>
      <c r="E439" s="200" t="s">
        <v>19</v>
      </c>
      <c r="F439" s="201" t="s">
        <v>816</v>
      </c>
      <c r="G439" s="199"/>
      <c r="H439" s="202">
        <v>100.48</v>
      </c>
      <c r="I439" s="203"/>
      <c r="J439" s="199"/>
      <c r="K439" s="199"/>
      <c r="L439" s="204"/>
      <c r="M439" s="205"/>
      <c r="N439" s="206"/>
      <c r="O439" s="206"/>
      <c r="P439" s="206"/>
      <c r="Q439" s="206"/>
      <c r="R439" s="206"/>
      <c r="S439" s="206"/>
      <c r="T439" s="207"/>
      <c r="AT439" s="208" t="s">
        <v>188</v>
      </c>
      <c r="AU439" s="208" t="s">
        <v>88</v>
      </c>
      <c r="AV439" s="13" t="s">
        <v>88</v>
      </c>
      <c r="AW439" s="13" t="s">
        <v>33</v>
      </c>
      <c r="AX439" s="13" t="s">
        <v>72</v>
      </c>
      <c r="AY439" s="208" t="s">
        <v>169</v>
      </c>
    </row>
    <row r="440" spans="1:65" s="16" customFormat="1" ht="11.25">
      <c r="B440" s="245"/>
      <c r="C440" s="246"/>
      <c r="D440" s="193" t="s">
        <v>188</v>
      </c>
      <c r="E440" s="247" t="s">
        <v>19</v>
      </c>
      <c r="F440" s="248" t="s">
        <v>533</v>
      </c>
      <c r="G440" s="246"/>
      <c r="H440" s="249">
        <v>100.48</v>
      </c>
      <c r="I440" s="250"/>
      <c r="J440" s="246"/>
      <c r="K440" s="246"/>
      <c r="L440" s="251"/>
      <c r="M440" s="252"/>
      <c r="N440" s="253"/>
      <c r="O440" s="253"/>
      <c r="P440" s="253"/>
      <c r="Q440" s="253"/>
      <c r="R440" s="253"/>
      <c r="S440" s="253"/>
      <c r="T440" s="254"/>
      <c r="AT440" s="255" t="s">
        <v>188</v>
      </c>
      <c r="AU440" s="255" t="s">
        <v>88</v>
      </c>
      <c r="AV440" s="16" t="s">
        <v>107</v>
      </c>
      <c r="AW440" s="16" t="s">
        <v>33</v>
      </c>
      <c r="AX440" s="16" t="s">
        <v>72</v>
      </c>
      <c r="AY440" s="255" t="s">
        <v>169</v>
      </c>
    </row>
    <row r="441" spans="1:65" s="15" customFormat="1" ht="11.25">
      <c r="B441" s="225"/>
      <c r="C441" s="226"/>
      <c r="D441" s="193" t="s">
        <v>188</v>
      </c>
      <c r="E441" s="227" t="s">
        <v>19</v>
      </c>
      <c r="F441" s="228" t="s">
        <v>715</v>
      </c>
      <c r="G441" s="226"/>
      <c r="H441" s="227" t="s">
        <v>19</v>
      </c>
      <c r="I441" s="229"/>
      <c r="J441" s="226"/>
      <c r="K441" s="226"/>
      <c r="L441" s="230"/>
      <c r="M441" s="231"/>
      <c r="N441" s="232"/>
      <c r="O441" s="232"/>
      <c r="P441" s="232"/>
      <c r="Q441" s="232"/>
      <c r="R441" s="232"/>
      <c r="S441" s="232"/>
      <c r="T441" s="233"/>
      <c r="AT441" s="234" t="s">
        <v>188</v>
      </c>
      <c r="AU441" s="234" t="s">
        <v>88</v>
      </c>
      <c r="AV441" s="15" t="s">
        <v>80</v>
      </c>
      <c r="AW441" s="15" t="s">
        <v>33</v>
      </c>
      <c r="AX441" s="15" t="s">
        <v>72</v>
      </c>
      <c r="AY441" s="234" t="s">
        <v>169</v>
      </c>
    </row>
    <row r="442" spans="1:65" s="13" customFormat="1" ht="11.25">
      <c r="B442" s="198"/>
      <c r="C442" s="199"/>
      <c r="D442" s="193" t="s">
        <v>188</v>
      </c>
      <c r="E442" s="200" t="s">
        <v>19</v>
      </c>
      <c r="F442" s="201" t="s">
        <v>817</v>
      </c>
      <c r="G442" s="199"/>
      <c r="H442" s="202">
        <v>200.96</v>
      </c>
      <c r="I442" s="203"/>
      <c r="J442" s="199"/>
      <c r="K442" s="199"/>
      <c r="L442" s="204"/>
      <c r="M442" s="205"/>
      <c r="N442" s="206"/>
      <c r="O442" s="206"/>
      <c r="P442" s="206"/>
      <c r="Q442" s="206"/>
      <c r="R442" s="206"/>
      <c r="S442" s="206"/>
      <c r="T442" s="207"/>
      <c r="AT442" s="208" t="s">
        <v>188</v>
      </c>
      <c r="AU442" s="208" t="s">
        <v>88</v>
      </c>
      <c r="AV442" s="13" t="s">
        <v>88</v>
      </c>
      <c r="AW442" s="13" t="s">
        <v>33</v>
      </c>
      <c r="AX442" s="13" t="s">
        <v>72</v>
      </c>
      <c r="AY442" s="208" t="s">
        <v>169</v>
      </c>
    </row>
    <row r="443" spans="1:65" s="16" customFormat="1" ht="11.25">
      <c r="B443" s="245"/>
      <c r="C443" s="246"/>
      <c r="D443" s="193" t="s">
        <v>188</v>
      </c>
      <c r="E443" s="247" t="s">
        <v>19</v>
      </c>
      <c r="F443" s="248" t="s">
        <v>533</v>
      </c>
      <c r="G443" s="246"/>
      <c r="H443" s="249">
        <v>200.96</v>
      </c>
      <c r="I443" s="250"/>
      <c r="J443" s="246"/>
      <c r="K443" s="246"/>
      <c r="L443" s="251"/>
      <c r="M443" s="252"/>
      <c r="N443" s="253"/>
      <c r="O443" s="253"/>
      <c r="P443" s="253"/>
      <c r="Q443" s="253"/>
      <c r="R443" s="253"/>
      <c r="S443" s="253"/>
      <c r="T443" s="254"/>
      <c r="AT443" s="255" t="s">
        <v>188</v>
      </c>
      <c r="AU443" s="255" t="s">
        <v>88</v>
      </c>
      <c r="AV443" s="16" t="s">
        <v>107</v>
      </c>
      <c r="AW443" s="16" t="s">
        <v>33</v>
      </c>
      <c r="AX443" s="16" t="s">
        <v>72</v>
      </c>
      <c r="AY443" s="255" t="s">
        <v>169</v>
      </c>
    </row>
    <row r="444" spans="1:65" s="14" customFormat="1" ht="11.25">
      <c r="B444" s="209"/>
      <c r="C444" s="210"/>
      <c r="D444" s="193" t="s">
        <v>188</v>
      </c>
      <c r="E444" s="211" t="s">
        <v>19</v>
      </c>
      <c r="F444" s="212" t="s">
        <v>191</v>
      </c>
      <c r="G444" s="210"/>
      <c r="H444" s="213">
        <v>301.44</v>
      </c>
      <c r="I444" s="214"/>
      <c r="J444" s="210"/>
      <c r="K444" s="210"/>
      <c r="L444" s="215"/>
      <c r="M444" s="216"/>
      <c r="N444" s="217"/>
      <c r="O444" s="217"/>
      <c r="P444" s="217"/>
      <c r="Q444" s="217"/>
      <c r="R444" s="217"/>
      <c r="S444" s="217"/>
      <c r="T444" s="218"/>
      <c r="AT444" s="219" t="s">
        <v>188</v>
      </c>
      <c r="AU444" s="219" t="s">
        <v>88</v>
      </c>
      <c r="AV444" s="14" t="s">
        <v>176</v>
      </c>
      <c r="AW444" s="14" t="s">
        <v>33</v>
      </c>
      <c r="AX444" s="14" t="s">
        <v>80</v>
      </c>
      <c r="AY444" s="219" t="s">
        <v>169</v>
      </c>
    </row>
    <row r="445" spans="1:65" s="2" customFormat="1" ht="24.2" customHeight="1">
      <c r="A445" s="36"/>
      <c r="B445" s="37"/>
      <c r="C445" s="180" t="s">
        <v>818</v>
      </c>
      <c r="D445" s="180" t="s">
        <v>171</v>
      </c>
      <c r="E445" s="181" t="s">
        <v>819</v>
      </c>
      <c r="F445" s="182" t="s">
        <v>820</v>
      </c>
      <c r="G445" s="183" t="s">
        <v>230</v>
      </c>
      <c r="H445" s="184">
        <v>24.608000000000001</v>
      </c>
      <c r="I445" s="185"/>
      <c r="J445" s="186">
        <f>ROUND(I445*H445,2)</f>
        <v>0</v>
      </c>
      <c r="K445" s="182" t="s">
        <v>175</v>
      </c>
      <c r="L445" s="41"/>
      <c r="M445" s="187" t="s">
        <v>19</v>
      </c>
      <c r="N445" s="188" t="s">
        <v>44</v>
      </c>
      <c r="O445" s="66"/>
      <c r="P445" s="189">
        <f>O445*H445</f>
        <v>0</v>
      </c>
      <c r="Q445" s="189">
        <v>2.4533999999999998</v>
      </c>
      <c r="R445" s="189">
        <f>Q445*H445</f>
        <v>60.373267199999994</v>
      </c>
      <c r="S445" s="189">
        <v>0</v>
      </c>
      <c r="T445" s="190">
        <f>S445*H445</f>
        <v>0</v>
      </c>
      <c r="U445" s="36"/>
      <c r="V445" s="36"/>
      <c r="W445" s="36"/>
      <c r="X445" s="36"/>
      <c r="Y445" s="36"/>
      <c r="Z445" s="36"/>
      <c r="AA445" s="36"/>
      <c r="AB445" s="36"/>
      <c r="AC445" s="36"/>
      <c r="AD445" s="36"/>
      <c r="AE445" s="36"/>
      <c r="AR445" s="191" t="s">
        <v>176</v>
      </c>
      <c r="AT445" s="191" t="s">
        <v>171</v>
      </c>
      <c r="AU445" s="191" t="s">
        <v>88</v>
      </c>
      <c r="AY445" s="19" t="s">
        <v>169</v>
      </c>
      <c r="BE445" s="192">
        <f>IF(N445="základní",J445,0)</f>
        <v>0</v>
      </c>
      <c r="BF445" s="192">
        <f>IF(N445="snížená",J445,0)</f>
        <v>0</v>
      </c>
      <c r="BG445" s="192">
        <f>IF(N445="zákl. přenesená",J445,0)</f>
        <v>0</v>
      </c>
      <c r="BH445" s="192">
        <f>IF(N445="sníž. přenesená",J445,0)</f>
        <v>0</v>
      </c>
      <c r="BI445" s="192">
        <f>IF(N445="nulová",J445,0)</f>
        <v>0</v>
      </c>
      <c r="BJ445" s="19" t="s">
        <v>88</v>
      </c>
      <c r="BK445" s="192">
        <f>ROUND(I445*H445,2)</f>
        <v>0</v>
      </c>
      <c r="BL445" s="19" t="s">
        <v>176</v>
      </c>
      <c r="BM445" s="191" t="s">
        <v>821</v>
      </c>
    </row>
    <row r="446" spans="1:65" s="15" customFormat="1" ht="11.25">
      <c r="B446" s="225"/>
      <c r="C446" s="226"/>
      <c r="D446" s="193" t="s">
        <v>188</v>
      </c>
      <c r="E446" s="227" t="s">
        <v>19</v>
      </c>
      <c r="F446" s="228" t="s">
        <v>713</v>
      </c>
      <c r="G446" s="226"/>
      <c r="H446" s="227" t="s">
        <v>19</v>
      </c>
      <c r="I446" s="229"/>
      <c r="J446" s="226"/>
      <c r="K446" s="226"/>
      <c r="L446" s="230"/>
      <c r="M446" s="231"/>
      <c r="N446" s="232"/>
      <c r="O446" s="232"/>
      <c r="P446" s="232"/>
      <c r="Q446" s="232"/>
      <c r="R446" s="232"/>
      <c r="S446" s="232"/>
      <c r="T446" s="233"/>
      <c r="AT446" s="234" t="s">
        <v>188</v>
      </c>
      <c r="AU446" s="234" t="s">
        <v>88</v>
      </c>
      <c r="AV446" s="15" t="s">
        <v>80</v>
      </c>
      <c r="AW446" s="15" t="s">
        <v>33</v>
      </c>
      <c r="AX446" s="15" t="s">
        <v>72</v>
      </c>
      <c r="AY446" s="234" t="s">
        <v>169</v>
      </c>
    </row>
    <row r="447" spans="1:65" s="13" customFormat="1" ht="11.25">
      <c r="B447" s="198"/>
      <c r="C447" s="199"/>
      <c r="D447" s="193" t="s">
        <v>188</v>
      </c>
      <c r="E447" s="200" t="s">
        <v>19</v>
      </c>
      <c r="F447" s="201" t="s">
        <v>822</v>
      </c>
      <c r="G447" s="199"/>
      <c r="H447" s="202">
        <v>4.9589999999999996</v>
      </c>
      <c r="I447" s="203"/>
      <c r="J447" s="199"/>
      <c r="K447" s="199"/>
      <c r="L447" s="204"/>
      <c r="M447" s="205"/>
      <c r="N447" s="206"/>
      <c r="O447" s="206"/>
      <c r="P447" s="206"/>
      <c r="Q447" s="206"/>
      <c r="R447" s="206"/>
      <c r="S447" s="206"/>
      <c r="T447" s="207"/>
      <c r="AT447" s="208" t="s">
        <v>188</v>
      </c>
      <c r="AU447" s="208" t="s">
        <v>88</v>
      </c>
      <c r="AV447" s="13" t="s">
        <v>88</v>
      </c>
      <c r="AW447" s="13" t="s">
        <v>33</v>
      </c>
      <c r="AX447" s="13" t="s">
        <v>72</v>
      </c>
      <c r="AY447" s="208" t="s">
        <v>169</v>
      </c>
    </row>
    <row r="448" spans="1:65" s="13" customFormat="1" ht="11.25">
      <c r="B448" s="198"/>
      <c r="C448" s="199"/>
      <c r="D448" s="193" t="s">
        <v>188</v>
      </c>
      <c r="E448" s="200" t="s">
        <v>19</v>
      </c>
      <c r="F448" s="201" t="s">
        <v>823</v>
      </c>
      <c r="G448" s="199"/>
      <c r="H448" s="202">
        <v>5.758</v>
      </c>
      <c r="I448" s="203"/>
      <c r="J448" s="199"/>
      <c r="K448" s="199"/>
      <c r="L448" s="204"/>
      <c r="M448" s="205"/>
      <c r="N448" s="206"/>
      <c r="O448" s="206"/>
      <c r="P448" s="206"/>
      <c r="Q448" s="206"/>
      <c r="R448" s="206"/>
      <c r="S448" s="206"/>
      <c r="T448" s="207"/>
      <c r="AT448" s="208" t="s">
        <v>188</v>
      </c>
      <c r="AU448" s="208" t="s">
        <v>88</v>
      </c>
      <c r="AV448" s="13" t="s">
        <v>88</v>
      </c>
      <c r="AW448" s="13" t="s">
        <v>33</v>
      </c>
      <c r="AX448" s="13" t="s">
        <v>72</v>
      </c>
      <c r="AY448" s="208" t="s">
        <v>169</v>
      </c>
    </row>
    <row r="449" spans="1:65" s="16" customFormat="1" ht="11.25">
      <c r="B449" s="245"/>
      <c r="C449" s="246"/>
      <c r="D449" s="193" t="s">
        <v>188</v>
      </c>
      <c r="E449" s="247" t="s">
        <v>19</v>
      </c>
      <c r="F449" s="248" t="s">
        <v>533</v>
      </c>
      <c r="G449" s="246"/>
      <c r="H449" s="249">
        <v>10.717000000000001</v>
      </c>
      <c r="I449" s="250"/>
      <c r="J449" s="246"/>
      <c r="K449" s="246"/>
      <c r="L449" s="251"/>
      <c r="M449" s="252"/>
      <c r="N449" s="253"/>
      <c r="O449" s="253"/>
      <c r="P449" s="253"/>
      <c r="Q449" s="253"/>
      <c r="R449" s="253"/>
      <c r="S449" s="253"/>
      <c r="T449" s="254"/>
      <c r="AT449" s="255" t="s">
        <v>188</v>
      </c>
      <c r="AU449" s="255" t="s">
        <v>88</v>
      </c>
      <c r="AV449" s="16" t="s">
        <v>107</v>
      </c>
      <c r="AW449" s="16" t="s">
        <v>33</v>
      </c>
      <c r="AX449" s="16" t="s">
        <v>72</v>
      </c>
      <c r="AY449" s="255" t="s">
        <v>169</v>
      </c>
    </row>
    <row r="450" spans="1:65" s="15" customFormat="1" ht="11.25">
      <c r="B450" s="225"/>
      <c r="C450" s="226"/>
      <c r="D450" s="193" t="s">
        <v>188</v>
      </c>
      <c r="E450" s="227" t="s">
        <v>19</v>
      </c>
      <c r="F450" s="228" t="s">
        <v>715</v>
      </c>
      <c r="G450" s="226"/>
      <c r="H450" s="227" t="s">
        <v>19</v>
      </c>
      <c r="I450" s="229"/>
      <c r="J450" s="226"/>
      <c r="K450" s="226"/>
      <c r="L450" s="230"/>
      <c r="M450" s="231"/>
      <c r="N450" s="232"/>
      <c r="O450" s="232"/>
      <c r="P450" s="232"/>
      <c r="Q450" s="232"/>
      <c r="R450" s="232"/>
      <c r="S450" s="232"/>
      <c r="T450" s="233"/>
      <c r="AT450" s="234" t="s">
        <v>188</v>
      </c>
      <c r="AU450" s="234" t="s">
        <v>88</v>
      </c>
      <c r="AV450" s="15" t="s">
        <v>80</v>
      </c>
      <c r="AW450" s="15" t="s">
        <v>33</v>
      </c>
      <c r="AX450" s="15" t="s">
        <v>72</v>
      </c>
      <c r="AY450" s="234" t="s">
        <v>169</v>
      </c>
    </row>
    <row r="451" spans="1:65" s="13" customFormat="1" ht="11.25">
      <c r="B451" s="198"/>
      <c r="C451" s="199"/>
      <c r="D451" s="193" t="s">
        <v>188</v>
      </c>
      <c r="E451" s="200" t="s">
        <v>19</v>
      </c>
      <c r="F451" s="201" t="s">
        <v>824</v>
      </c>
      <c r="G451" s="199"/>
      <c r="H451" s="202">
        <v>8.1329999999999991</v>
      </c>
      <c r="I451" s="203"/>
      <c r="J451" s="199"/>
      <c r="K451" s="199"/>
      <c r="L451" s="204"/>
      <c r="M451" s="205"/>
      <c r="N451" s="206"/>
      <c r="O451" s="206"/>
      <c r="P451" s="206"/>
      <c r="Q451" s="206"/>
      <c r="R451" s="206"/>
      <c r="S451" s="206"/>
      <c r="T451" s="207"/>
      <c r="AT451" s="208" t="s">
        <v>188</v>
      </c>
      <c r="AU451" s="208" t="s">
        <v>88</v>
      </c>
      <c r="AV451" s="13" t="s">
        <v>88</v>
      </c>
      <c r="AW451" s="13" t="s">
        <v>33</v>
      </c>
      <c r="AX451" s="13" t="s">
        <v>72</v>
      </c>
      <c r="AY451" s="208" t="s">
        <v>169</v>
      </c>
    </row>
    <row r="452" spans="1:65" s="13" customFormat="1" ht="11.25">
      <c r="B452" s="198"/>
      <c r="C452" s="199"/>
      <c r="D452" s="193" t="s">
        <v>188</v>
      </c>
      <c r="E452" s="200" t="s">
        <v>19</v>
      </c>
      <c r="F452" s="201" t="s">
        <v>823</v>
      </c>
      <c r="G452" s="199"/>
      <c r="H452" s="202">
        <v>5.758</v>
      </c>
      <c r="I452" s="203"/>
      <c r="J452" s="199"/>
      <c r="K452" s="199"/>
      <c r="L452" s="204"/>
      <c r="M452" s="205"/>
      <c r="N452" s="206"/>
      <c r="O452" s="206"/>
      <c r="P452" s="206"/>
      <c r="Q452" s="206"/>
      <c r="R452" s="206"/>
      <c r="S452" s="206"/>
      <c r="T452" s="207"/>
      <c r="AT452" s="208" t="s">
        <v>188</v>
      </c>
      <c r="AU452" s="208" t="s">
        <v>88</v>
      </c>
      <c r="AV452" s="13" t="s">
        <v>88</v>
      </c>
      <c r="AW452" s="13" t="s">
        <v>33</v>
      </c>
      <c r="AX452" s="13" t="s">
        <v>72</v>
      </c>
      <c r="AY452" s="208" t="s">
        <v>169</v>
      </c>
    </row>
    <row r="453" spans="1:65" s="16" customFormat="1" ht="11.25">
      <c r="B453" s="245"/>
      <c r="C453" s="246"/>
      <c r="D453" s="193" t="s">
        <v>188</v>
      </c>
      <c r="E453" s="247" t="s">
        <v>19</v>
      </c>
      <c r="F453" s="248" t="s">
        <v>533</v>
      </c>
      <c r="G453" s="246"/>
      <c r="H453" s="249">
        <v>13.891</v>
      </c>
      <c r="I453" s="250"/>
      <c r="J453" s="246"/>
      <c r="K453" s="246"/>
      <c r="L453" s="251"/>
      <c r="M453" s="252"/>
      <c r="N453" s="253"/>
      <c r="O453" s="253"/>
      <c r="P453" s="253"/>
      <c r="Q453" s="253"/>
      <c r="R453" s="253"/>
      <c r="S453" s="253"/>
      <c r="T453" s="254"/>
      <c r="AT453" s="255" t="s">
        <v>188</v>
      </c>
      <c r="AU453" s="255" t="s">
        <v>88</v>
      </c>
      <c r="AV453" s="16" t="s">
        <v>107</v>
      </c>
      <c r="AW453" s="16" t="s">
        <v>33</v>
      </c>
      <c r="AX453" s="16" t="s">
        <v>72</v>
      </c>
      <c r="AY453" s="255" t="s">
        <v>169</v>
      </c>
    </row>
    <row r="454" spans="1:65" s="14" customFormat="1" ht="11.25">
      <c r="B454" s="209"/>
      <c r="C454" s="210"/>
      <c r="D454" s="193" t="s">
        <v>188</v>
      </c>
      <c r="E454" s="211" t="s">
        <v>19</v>
      </c>
      <c r="F454" s="212" t="s">
        <v>191</v>
      </c>
      <c r="G454" s="210"/>
      <c r="H454" s="213">
        <v>24.608000000000001</v>
      </c>
      <c r="I454" s="214"/>
      <c r="J454" s="210"/>
      <c r="K454" s="210"/>
      <c r="L454" s="215"/>
      <c r="M454" s="216"/>
      <c r="N454" s="217"/>
      <c r="O454" s="217"/>
      <c r="P454" s="217"/>
      <c r="Q454" s="217"/>
      <c r="R454" s="217"/>
      <c r="S454" s="217"/>
      <c r="T454" s="218"/>
      <c r="AT454" s="219" t="s">
        <v>188</v>
      </c>
      <c r="AU454" s="219" t="s">
        <v>88</v>
      </c>
      <c r="AV454" s="14" t="s">
        <v>176</v>
      </c>
      <c r="AW454" s="14" t="s">
        <v>33</v>
      </c>
      <c r="AX454" s="14" t="s">
        <v>80</v>
      </c>
      <c r="AY454" s="219" t="s">
        <v>169</v>
      </c>
    </row>
    <row r="455" spans="1:65" s="2" customFormat="1" ht="24.2" customHeight="1">
      <c r="A455" s="36"/>
      <c r="B455" s="37"/>
      <c r="C455" s="180" t="s">
        <v>825</v>
      </c>
      <c r="D455" s="180" t="s">
        <v>171</v>
      </c>
      <c r="E455" s="181" t="s">
        <v>826</v>
      </c>
      <c r="F455" s="182" t="s">
        <v>827</v>
      </c>
      <c r="G455" s="183" t="s">
        <v>185</v>
      </c>
      <c r="H455" s="184">
        <v>18.927</v>
      </c>
      <c r="I455" s="185"/>
      <c r="J455" s="186">
        <f>ROUND(I455*H455,2)</f>
        <v>0</v>
      </c>
      <c r="K455" s="182" t="s">
        <v>175</v>
      </c>
      <c r="L455" s="41"/>
      <c r="M455" s="187" t="s">
        <v>19</v>
      </c>
      <c r="N455" s="188" t="s">
        <v>44</v>
      </c>
      <c r="O455" s="66"/>
      <c r="P455" s="189">
        <f>O455*H455</f>
        <v>0</v>
      </c>
      <c r="Q455" s="189">
        <v>5.7600000000000004E-3</v>
      </c>
      <c r="R455" s="189">
        <f>Q455*H455</f>
        <v>0.10901952000000001</v>
      </c>
      <c r="S455" s="189">
        <v>0</v>
      </c>
      <c r="T455" s="190">
        <f>S455*H455</f>
        <v>0</v>
      </c>
      <c r="U455" s="36"/>
      <c r="V455" s="36"/>
      <c r="W455" s="36"/>
      <c r="X455" s="36"/>
      <c r="Y455" s="36"/>
      <c r="Z455" s="36"/>
      <c r="AA455" s="36"/>
      <c r="AB455" s="36"/>
      <c r="AC455" s="36"/>
      <c r="AD455" s="36"/>
      <c r="AE455" s="36"/>
      <c r="AR455" s="191" t="s">
        <v>176</v>
      </c>
      <c r="AT455" s="191" t="s">
        <v>171</v>
      </c>
      <c r="AU455" s="191" t="s">
        <v>88</v>
      </c>
      <c r="AY455" s="19" t="s">
        <v>169</v>
      </c>
      <c r="BE455" s="192">
        <f>IF(N455="základní",J455,0)</f>
        <v>0</v>
      </c>
      <c r="BF455" s="192">
        <f>IF(N455="snížená",J455,0)</f>
        <v>0</v>
      </c>
      <c r="BG455" s="192">
        <f>IF(N455="zákl. přenesená",J455,0)</f>
        <v>0</v>
      </c>
      <c r="BH455" s="192">
        <f>IF(N455="sníž. přenesená",J455,0)</f>
        <v>0</v>
      </c>
      <c r="BI455" s="192">
        <f>IF(N455="nulová",J455,0)</f>
        <v>0</v>
      </c>
      <c r="BJ455" s="19" t="s">
        <v>88</v>
      </c>
      <c r="BK455" s="192">
        <f>ROUND(I455*H455,2)</f>
        <v>0</v>
      </c>
      <c r="BL455" s="19" t="s">
        <v>176</v>
      </c>
      <c r="BM455" s="191" t="s">
        <v>828</v>
      </c>
    </row>
    <row r="456" spans="1:65" s="15" customFormat="1" ht="11.25">
      <c r="B456" s="225"/>
      <c r="C456" s="226"/>
      <c r="D456" s="193" t="s">
        <v>188</v>
      </c>
      <c r="E456" s="227" t="s">
        <v>19</v>
      </c>
      <c r="F456" s="228" t="s">
        <v>715</v>
      </c>
      <c r="G456" s="226"/>
      <c r="H456" s="227" t="s">
        <v>19</v>
      </c>
      <c r="I456" s="229"/>
      <c r="J456" s="226"/>
      <c r="K456" s="226"/>
      <c r="L456" s="230"/>
      <c r="M456" s="231"/>
      <c r="N456" s="232"/>
      <c r="O456" s="232"/>
      <c r="P456" s="232"/>
      <c r="Q456" s="232"/>
      <c r="R456" s="232"/>
      <c r="S456" s="232"/>
      <c r="T456" s="233"/>
      <c r="AT456" s="234" t="s">
        <v>188</v>
      </c>
      <c r="AU456" s="234" t="s">
        <v>88</v>
      </c>
      <c r="AV456" s="15" t="s">
        <v>80</v>
      </c>
      <c r="AW456" s="15" t="s">
        <v>33</v>
      </c>
      <c r="AX456" s="15" t="s">
        <v>72</v>
      </c>
      <c r="AY456" s="234" t="s">
        <v>169</v>
      </c>
    </row>
    <row r="457" spans="1:65" s="13" customFormat="1" ht="11.25">
      <c r="B457" s="198"/>
      <c r="C457" s="199"/>
      <c r="D457" s="193" t="s">
        <v>188</v>
      </c>
      <c r="E457" s="200" t="s">
        <v>19</v>
      </c>
      <c r="F457" s="201" t="s">
        <v>829</v>
      </c>
      <c r="G457" s="199"/>
      <c r="H457" s="202">
        <v>15.114000000000001</v>
      </c>
      <c r="I457" s="203"/>
      <c r="J457" s="199"/>
      <c r="K457" s="199"/>
      <c r="L457" s="204"/>
      <c r="M457" s="205"/>
      <c r="N457" s="206"/>
      <c r="O457" s="206"/>
      <c r="P457" s="206"/>
      <c r="Q457" s="206"/>
      <c r="R457" s="206"/>
      <c r="S457" s="206"/>
      <c r="T457" s="207"/>
      <c r="AT457" s="208" t="s">
        <v>188</v>
      </c>
      <c r="AU457" s="208" t="s">
        <v>88</v>
      </c>
      <c r="AV457" s="13" t="s">
        <v>88</v>
      </c>
      <c r="AW457" s="13" t="s">
        <v>33</v>
      </c>
      <c r="AX457" s="13" t="s">
        <v>72</v>
      </c>
      <c r="AY457" s="208" t="s">
        <v>169</v>
      </c>
    </row>
    <row r="458" spans="1:65" s="16" customFormat="1" ht="11.25">
      <c r="B458" s="245"/>
      <c r="C458" s="246"/>
      <c r="D458" s="193" t="s">
        <v>188</v>
      </c>
      <c r="E458" s="247" t="s">
        <v>19</v>
      </c>
      <c r="F458" s="248" t="s">
        <v>533</v>
      </c>
      <c r="G458" s="246"/>
      <c r="H458" s="249">
        <v>15.114000000000001</v>
      </c>
      <c r="I458" s="250"/>
      <c r="J458" s="246"/>
      <c r="K458" s="246"/>
      <c r="L458" s="251"/>
      <c r="M458" s="252"/>
      <c r="N458" s="253"/>
      <c r="O458" s="253"/>
      <c r="P458" s="253"/>
      <c r="Q458" s="253"/>
      <c r="R458" s="253"/>
      <c r="S458" s="253"/>
      <c r="T458" s="254"/>
      <c r="AT458" s="255" t="s">
        <v>188</v>
      </c>
      <c r="AU458" s="255" t="s">
        <v>88</v>
      </c>
      <c r="AV458" s="16" t="s">
        <v>107</v>
      </c>
      <c r="AW458" s="16" t="s">
        <v>33</v>
      </c>
      <c r="AX458" s="16" t="s">
        <v>72</v>
      </c>
      <c r="AY458" s="255" t="s">
        <v>169</v>
      </c>
    </row>
    <row r="459" spans="1:65" s="13" customFormat="1" ht="11.25">
      <c r="B459" s="198"/>
      <c r="C459" s="199"/>
      <c r="D459" s="193" t="s">
        <v>188</v>
      </c>
      <c r="E459" s="200" t="s">
        <v>19</v>
      </c>
      <c r="F459" s="201" t="s">
        <v>830</v>
      </c>
      <c r="G459" s="199"/>
      <c r="H459" s="202">
        <v>3.8130000000000002</v>
      </c>
      <c r="I459" s="203"/>
      <c r="J459" s="199"/>
      <c r="K459" s="199"/>
      <c r="L459" s="204"/>
      <c r="M459" s="205"/>
      <c r="N459" s="206"/>
      <c r="O459" s="206"/>
      <c r="P459" s="206"/>
      <c r="Q459" s="206"/>
      <c r="R459" s="206"/>
      <c r="S459" s="206"/>
      <c r="T459" s="207"/>
      <c r="AT459" s="208" t="s">
        <v>188</v>
      </c>
      <c r="AU459" s="208" t="s">
        <v>88</v>
      </c>
      <c r="AV459" s="13" t="s">
        <v>88</v>
      </c>
      <c r="AW459" s="13" t="s">
        <v>33</v>
      </c>
      <c r="AX459" s="13" t="s">
        <v>72</v>
      </c>
      <c r="AY459" s="208" t="s">
        <v>169</v>
      </c>
    </row>
    <row r="460" spans="1:65" s="14" customFormat="1" ht="11.25">
      <c r="B460" s="209"/>
      <c r="C460" s="210"/>
      <c r="D460" s="193" t="s">
        <v>188</v>
      </c>
      <c r="E460" s="211" t="s">
        <v>19</v>
      </c>
      <c r="F460" s="212" t="s">
        <v>191</v>
      </c>
      <c r="G460" s="210"/>
      <c r="H460" s="213">
        <v>18.927</v>
      </c>
      <c r="I460" s="214"/>
      <c r="J460" s="210"/>
      <c r="K460" s="210"/>
      <c r="L460" s="215"/>
      <c r="M460" s="216"/>
      <c r="N460" s="217"/>
      <c r="O460" s="217"/>
      <c r="P460" s="217"/>
      <c r="Q460" s="217"/>
      <c r="R460" s="217"/>
      <c r="S460" s="217"/>
      <c r="T460" s="218"/>
      <c r="AT460" s="219" t="s">
        <v>188</v>
      </c>
      <c r="AU460" s="219" t="s">
        <v>88</v>
      </c>
      <c r="AV460" s="14" t="s">
        <v>176</v>
      </c>
      <c r="AW460" s="14" t="s">
        <v>33</v>
      </c>
      <c r="AX460" s="14" t="s">
        <v>80</v>
      </c>
      <c r="AY460" s="219" t="s">
        <v>169</v>
      </c>
    </row>
    <row r="461" spans="1:65" s="2" customFormat="1" ht="24.2" customHeight="1">
      <c r="A461" s="36"/>
      <c r="B461" s="37"/>
      <c r="C461" s="180" t="s">
        <v>831</v>
      </c>
      <c r="D461" s="180" t="s">
        <v>171</v>
      </c>
      <c r="E461" s="181" t="s">
        <v>832</v>
      </c>
      <c r="F461" s="182" t="s">
        <v>833</v>
      </c>
      <c r="G461" s="183" t="s">
        <v>185</v>
      </c>
      <c r="H461" s="184">
        <v>18.927</v>
      </c>
      <c r="I461" s="185"/>
      <c r="J461" s="186">
        <f>ROUND(I461*H461,2)</f>
        <v>0</v>
      </c>
      <c r="K461" s="182" t="s">
        <v>175</v>
      </c>
      <c r="L461" s="41"/>
      <c r="M461" s="187" t="s">
        <v>19</v>
      </c>
      <c r="N461" s="188" t="s">
        <v>44</v>
      </c>
      <c r="O461" s="66"/>
      <c r="P461" s="189">
        <f>O461*H461</f>
        <v>0</v>
      </c>
      <c r="Q461" s="189">
        <v>0</v>
      </c>
      <c r="R461" s="189">
        <f>Q461*H461</f>
        <v>0</v>
      </c>
      <c r="S461" s="189">
        <v>0</v>
      </c>
      <c r="T461" s="190">
        <f>S461*H461</f>
        <v>0</v>
      </c>
      <c r="U461" s="36"/>
      <c r="V461" s="36"/>
      <c r="W461" s="36"/>
      <c r="X461" s="36"/>
      <c r="Y461" s="36"/>
      <c r="Z461" s="36"/>
      <c r="AA461" s="36"/>
      <c r="AB461" s="36"/>
      <c r="AC461" s="36"/>
      <c r="AD461" s="36"/>
      <c r="AE461" s="36"/>
      <c r="AR461" s="191" t="s">
        <v>176</v>
      </c>
      <c r="AT461" s="191" t="s">
        <v>171</v>
      </c>
      <c r="AU461" s="191" t="s">
        <v>88</v>
      </c>
      <c r="AY461" s="19" t="s">
        <v>169</v>
      </c>
      <c r="BE461" s="192">
        <f>IF(N461="základní",J461,0)</f>
        <v>0</v>
      </c>
      <c r="BF461" s="192">
        <f>IF(N461="snížená",J461,0)</f>
        <v>0</v>
      </c>
      <c r="BG461" s="192">
        <f>IF(N461="zákl. přenesená",J461,0)</f>
        <v>0</v>
      </c>
      <c r="BH461" s="192">
        <f>IF(N461="sníž. přenesená",J461,0)</f>
        <v>0</v>
      </c>
      <c r="BI461" s="192">
        <f>IF(N461="nulová",J461,0)</f>
        <v>0</v>
      </c>
      <c r="BJ461" s="19" t="s">
        <v>88</v>
      </c>
      <c r="BK461" s="192">
        <f>ROUND(I461*H461,2)</f>
        <v>0</v>
      </c>
      <c r="BL461" s="19" t="s">
        <v>176</v>
      </c>
      <c r="BM461" s="191" t="s">
        <v>834</v>
      </c>
    </row>
    <row r="462" spans="1:65" s="2" customFormat="1" ht="24.2" customHeight="1">
      <c r="A462" s="36"/>
      <c r="B462" s="37"/>
      <c r="C462" s="180" t="s">
        <v>835</v>
      </c>
      <c r="D462" s="180" t="s">
        <v>171</v>
      </c>
      <c r="E462" s="181" t="s">
        <v>836</v>
      </c>
      <c r="F462" s="182" t="s">
        <v>837</v>
      </c>
      <c r="G462" s="183" t="s">
        <v>347</v>
      </c>
      <c r="H462" s="184">
        <v>2.4340000000000002</v>
      </c>
      <c r="I462" s="185"/>
      <c r="J462" s="186">
        <f>ROUND(I462*H462,2)</f>
        <v>0</v>
      </c>
      <c r="K462" s="182" t="s">
        <v>175</v>
      </c>
      <c r="L462" s="41"/>
      <c r="M462" s="187" t="s">
        <v>19</v>
      </c>
      <c r="N462" s="188" t="s">
        <v>44</v>
      </c>
      <c r="O462" s="66"/>
      <c r="P462" s="189">
        <f>O462*H462</f>
        <v>0</v>
      </c>
      <c r="Q462" s="189">
        <v>1.05291</v>
      </c>
      <c r="R462" s="189">
        <f>Q462*H462</f>
        <v>2.5627829400000004</v>
      </c>
      <c r="S462" s="189">
        <v>0</v>
      </c>
      <c r="T462" s="190">
        <f>S462*H462</f>
        <v>0</v>
      </c>
      <c r="U462" s="36"/>
      <c r="V462" s="36"/>
      <c r="W462" s="36"/>
      <c r="X462" s="36"/>
      <c r="Y462" s="36"/>
      <c r="Z462" s="36"/>
      <c r="AA462" s="36"/>
      <c r="AB462" s="36"/>
      <c r="AC462" s="36"/>
      <c r="AD462" s="36"/>
      <c r="AE462" s="36"/>
      <c r="AR462" s="191" t="s">
        <v>176</v>
      </c>
      <c r="AT462" s="191" t="s">
        <v>171</v>
      </c>
      <c r="AU462" s="191" t="s">
        <v>88</v>
      </c>
      <c r="AY462" s="19" t="s">
        <v>169</v>
      </c>
      <c r="BE462" s="192">
        <f>IF(N462="základní",J462,0)</f>
        <v>0</v>
      </c>
      <c r="BF462" s="192">
        <f>IF(N462="snížená",J462,0)</f>
        <v>0</v>
      </c>
      <c r="BG462" s="192">
        <f>IF(N462="zákl. přenesená",J462,0)</f>
        <v>0</v>
      </c>
      <c r="BH462" s="192">
        <f>IF(N462="sníž. přenesená",J462,0)</f>
        <v>0</v>
      </c>
      <c r="BI462" s="192">
        <f>IF(N462="nulová",J462,0)</f>
        <v>0</v>
      </c>
      <c r="BJ462" s="19" t="s">
        <v>88</v>
      </c>
      <c r="BK462" s="192">
        <f>ROUND(I462*H462,2)</f>
        <v>0</v>
      </c>
      <c r="BL462" s="19" t="s">
        <v>176</v>
      </c>
      <c r="BM462" s="191" t="s">
        <v>838</v>
      </c>
    </row>
    <row r="463" spans="1:65" s="15" customFormat="1" ht="11.25">
      <c r="B463" s="225"/>
      <c r="C463" s="226"/>
      <c r="D463" s="193" t="s">
        <v>188</v>
      </c>
      <c r="E463" s="227" t="s">
        <v>19</v>
      </c>
      <c r="F463" s="228" t="s">
        <v>713</v>
      </c>
      <c r="G463" s="226"/>
      <c r="H463" s="227" t="s">
        <v>19</v>
      </c>
      <c r="I463" s="229"/>
      <c r="J463" s="226"/>
      <c r="K463" s="226"/>
      <c r="L463" s="230"/>
      <c r="M463" s="231"/>
      <c r="N463" s="232"/>
      <c r="O463" s="232"/>
      <c r="P463" s="232"/>
      <c r="Q463" s="232"/>
      <c r="R463" s="232"/>
      <c r="S463" s="232"/>
      <c r="T463" s="233"/>
      <c r="AT463" s="234" t="s">
        <v>188</v>
      </c>
      <c r="AU463" s="234" t="s">
        <v>88</v>
      </c>
      <c r="AV463" s="15" t="s">
        <v>80</v>
      </c>
      <c r="AW463" s="15" t="s">
        <v>33</v>
      </c>
      <c r="AX463" s="15" t="s">
        <v>72</v>
      </c>
      <c r="AY463" s="234" t="s">
        <v>169</v>
      </c>
    </row>
    <row r="464" spans="1:65" s="13" customFormat="1" ht="11.25">
      <c r="B464" s="198"/>
      <c r="C464" s="199"/>
      <c r="D464" s="193" t="s">
        <v>188</v>
      </c>
      <c r="E464" s="200" t="s">
        <v>19</v>
      </c>
      <c r="F464" s="201" t="s">
        <v>839</v>
      </c>
      <c r="G464" s="199"/>
      <c r="H464" s="202">
        <v>1.1890000000000001</v>
      </c>
      <c r="I464" s="203"/>
      <c r="J464" s="199"/>
      <c r="K464" s="199"/>
      <c r="L464" s="204"/>
      <c r="M464" s="205"/>
      <c r="N464" s="206"/>
      <c r="O464" s="206"/>
      <c r="P464" s="206"/>
      <c r="Q464" s="206"/>
      <c r="R464" s="206"/>
      <c r="S464" s="206"/>
      <c r="T464" s="207"/>
      <c r="AT464" s="208" t="s">
        <v>188</v>
      </c>
      <c r="AU464" s="208" t="s">
        <v>88</v>
      </c>
      <c r="AV464" s="13" t="s">
        <v>88</v>
      </c>
      <c r="AW464" s="13" t="s">
        <v>33</v>
      </c>
      <c r="AX464" s="13" t="s">
        <v>72</v>
      </c>
      <c r="AY464" s="208" t="s">
        <v>169</v>
      </c>
    </row>
    <row r="465" spans="1:65" s="16" customFormat="1" ht="11.25">
      <c r="B465" s="245"/>
      <c r="C465" s="246"/>
      <c r="D465" s="193" t="s">
        <v>188</v>
      </c>
      <c r="E465" s="247" t="s">
        <v>19</v>
      </c>
      <c r="F465" s="248" t="s">
        <v>533</v>
      </c>
      <c r="G465" s="246"/>
      <c r="H465" s="249">
        <v>1.1890000000000001</v>
      </c>
      <c r="I465" s="250"/>
      <c r="J465" s="246"/>
      <c r="K465" s="246"/>
      <c r="L465" s="251"/>
      <c r="M465" s="252"/>
      <c r="N465" s="253"/>
      <c r="O465" s="253"/>
      <c r="P465" s="253"/>
      <c r="Q465" s="253"/>
      <c r="R465" s="253"/>
      <c r="S465" s="253"/>
      <c r="T465" s="254"/>
      <c r="AT465" s="255" t="s">
        <v>188</v>
      </c>
      <c r="AU465" s="255" t="s">
        <v>88</v>
      </c>
      <c r="AV465" s="16" t="s">
        <v>107</v>
      </c>
      <c r="AW465" s="16" t="s">
        <v>33</v>
      </c>
      <c r="AX465" s="16" t="s">
        <v>72</v>
      </c>
      <c r="AY465" s="255" t="s">
        <v>169</v>
      </c>
    </row>
    <row r="466" spans="1:65" s="15" customFormat="1" ht="11.25">
      <c r="B466" s="225"/>
      <c r="C466" s="226"/>
      <c r="D466" s="193" t="s">
        <v>188</v>
      </c>
      <c r="E466" s="227" t="s">
        <v>19</v>
      </c>
      <c r="F466" s="228" t="s">
        <v>715</v>
      </c>
      <c r="G466" s="226"/>
      <c r="H466" s="227" t="s">
        <v>19</v>
      </c>
      <c r="I466" s="229"/>
      <c r="J466" s="226"/>
      <c r="K466" s="226"/>
      <c r="L466" s="230"/>
      <c r="M466" s="231"/>
      <c r="N466" s="232"/>
      <c r="O466" s="232"/>
      <c r="P466" s="232"/>
      <c r="Q466" s="232"/>
      <c r="R466" s="232"/>
      <c r="S466" s="232"/>
      <c r="T466" s="233"/>
      <c r="AT466" s="234" t="s">
        <v>188</v>
      </c>
      <c r="AU466" s="234" t="s">
        <v>88</v>
      </c>
      <c r="AV466" s="15" t="s">
        <v>80</v>
      </c>
      <c r="AW466" s="15" t="s">
        <v>33</v>
      </c>
      <c r="AX466" s="15" t="s">
        <v>72</v>
      </c>
      <c r="AY466" s="234" t="s">
        <v>169</v>
      </c>
    </row>
    <row r="467" spans="1:65" s="13" customFormat="1" ht="11.25">
      <c r="B467" s="198"/>
      <c r="C467" s="199"/>
      <c r="D467" s="193" t="s">
        <v>188</v>
      </c>
      <c r="E467" s="200" t="s">
        <v>19</v>
      </c>
      <c r="F467" s="201" t="s">
        <v>840</v>
      </c>
      <c r="G467" s="199"/>
      <c r="H467" s="202">
        <v>1.2450000000000001</v>
      </c>
      <c r="I467" s="203"/>
      <c r="J467" s="199"/>
      <c r="K467" s="199"/>
      <c r="L467" s="204"/>
      <c r="M467" s="205"/>
      <c r="N467" s="206"/>
      <c r="O467" s="206"/>
      <c r="P467" s="206"/>
      <c r="Q467" s="206"/>
      <c r="R467" s="206"/>
      <c r="S467" s="206"/>
      <c r="T467" s="207"/>
      <c r="AT467" s="208" t="s">
        <v>188</v>
      </c>
      <c r="AU467" s="208" t="s">
        <v>88</v>
      </c>
      <c r="AV467" s="13" t="s">
        <v>88</v>
      </c>
      <c r="AW467" s="13" t="s">
        <v>33</v>
      </c>
      <c r="AX467" s="13" t="s">
        <v>72</v>
      </c>
      <c r="AY467" s="208" t="s">
        <v>169</v>
      </c>
    </row>
    <row r="468" spans="1:65" s="16" customFormat="1" ht="11.25">
      <c r="B468" s="245"/>
      <c r="C468" s="246"/>
      <c r="D468" s="193" t="s">
        <v>188</v>
      </c>
      <c r="E468" s="247" t="s">
        <v>19</v>
      </c>
      <c r="F468" s="248" t="s">
        <v>533</v>
      </c>
      <c r="G468" s="246"/>
      <c r="H468" s="249">
        <v>1.2450000000000001</v>
      </c>
      <c r="I468" s="250"/>
      <c r="J468" s="246"/>
      <c r="K468" s="246"/>
      <c r="L468" s="251"/>
      <c r="M468" s="252"/>
      <c r="N468" s="253"/>
      <c r="O468" s="253"/>
      <c r="P468" s="253"/>
      <c r="Q468" s="253"/>
      <c r="R468" s="253"/>
      <c r="S468" s="253"/>
      <c r="T468" s="254"/>
      <c r="AT468" s="255" t="s">
        <v>188</v>
      </c>
      <c r="AU468" s="255" t="s">
        <v>88</v>
      </c>
      <c r="AV468" s="16" t="s">
        <v>107</v>
      </c>
      <c r="AW468" s="16" t="s">
        <v>33</v>
      </c>
      <c r="AX468" s="16" t="s">
        <v>72</v>
      </c>
      <c r="AY468" s="255" t="s">
        <v>169</v>
      </c>
    </row>
    <row r="469" spans="1:65" s="14" customFormat="1" ht="11.25">
      <c r="B469" s="209"/>
      <c r="C469" s="210"/>
      <c r="D469" s="193" t="s">
        <v>188</v>
      </c>
      <c r="E469" s="211" t="s">
        <v>19</v>
      </c>
      <c r="F469" s="212" t="s">
        <v>191</v>
      </c>
      <c r="G469" s="210"/>
      <c r="H469" s="213">
        <v>2.4340000000000002</v>
      </c>
      <c r="I469" s="214"/>
      <c r="J469" s="210"/>
      <c r="K469" s="210"/>
      <c r="L469" s="215"/>
      <c r="M469" s="216"/>
      <c r="N469" s="217"/>
      <c r="O469" s="217"/>
      <c r="P469" s="217"/>
      <c r="Q469" s="217"/>
      <c r="R469" s="217"/>
      <c r="S469" s="217"/>
      <c r="T469" s="218"/>
      <c r="AT469" s="219" t="s">
        <v>188</v>
      </c>
      <c r="AU469" s="219" t="s">
        <v>88</v>
      </c>
      <c r="AV469" s="14" t="s">
        <v>176</v>
      </c>
      <c r="AW469" s="14" t="s">
        <v>33</v>
      </c>
      <c r="AX469" s="14" t="s">
        <v>80</v>
      </c>
      <c r="AY469" s="219" t="s">
        <v>169</v>
      </c>
    </row>
    <row r="470" spans="1:65" s="2" customFormat="1" ht="37.9" customHeight="1">
      <c r="A470" s="36"/>
      <c r="B470" s="37"/>
      <c r="C470" s="180" t="s">
        <v>841</v>
      </c>
      <c r="D470" s="180" t="s">
        <v>171</v>
      </c>
      <c r="E470" s="181" t="s">
        <v>842</v>
      </c>
      <c r="F470" s="182" t="s">
        <v>843</v>
      </c>
      <c r="G470" s="183" t="s">
        <v>230</v>
      </c>
      <c r="H470" s="184">
        <v>4.7789999999999999</v>
      </c>
      <c r="I470" s="185"/>
      <c r="J470" s="186">
        <f>ROUND(I470*H470,2)</f>
        <v>0</v>
      </c>
      <c r="K470" s="182" t="s">
        <v>175</v>
      </c>
      <c r="L470" s="41"/>
      <c r="M470" s="187" t="s">
        <v>19</v>
      </c>
      <c r="N470" s="188" t="s">
        <v>44</v>
      </c>
      <c r="O470" s="66"/>
      <c r="P470" s="189">
        <f>O470*H470</f>
        <v>0</v>
      </c>
      <c r="Q470" s="189">
        <v>2.4533700000000001</v>
      </c>
      <c r="R470" s="189">
        <f>Q470*H470</f>
        <v>11.72465523</v>
      </c>
      <c r="S470" s="189">
        <v>0</v>
      </c>
      <c r="T470" s="190">
        <f>S470*H470</f>
        <v>0</v>
      </c>
      <c r="U470" s="36"/>
      <c r="V470" s="36"/>
      <c r="W470" s="36"/>
      <c r="X470" s="36"/>
      <c r="Y470" s="36"/>
      <c r="Z470" s="36"/>
      <c r="AA470" s="36"/>
      <c r="AB470" s="36"/>
      <c r="AC470" s="36"/>
      <c r="AD470" s="36"/>
      <c r="AE470" s="36"/>
      <c r="AR470" s="191" t="s">
        <v>176</v>
      </c>
      <c r="AT470" s="191" t="s">
        <v>171</v>
      </c>
      <c r="AU470" s="191" t="s">
        <v>88</v>
      </c>
      <c r="AY470" s="19" t="s">
        <v>169</v>
      </c>
      <c r="BE470" s="192">
        <f>IF(N470="základní",J470,0)</f>
        <v>0</v>
      </c>
      <c r="BF470" s="192">
        <f>IF(N470="snížená",J470,0)</f>
        <v>0</v>
      </c>
      <c r="BG470" s="192">
        <f>IF(N470="zákl. přenesená",J470,0)</f>
        <v>0</v>
      </c>
      <c r="BH470" s="192">
        <f>IF(N470="sníž. přenesená",J470,0)</f>
        <v>0</v>
      </c>
      <c r="BI470" s="192">
        <f>IF(N470="nulová",J470,0)</f>
        <v>0</v>
      </c>
      <c r="BJ470" s="19" t="s">
        <v>88</v>
      </c>
      <c r="BK470" s="192">
        <f>ROUND(I470*H470,2)</f>
        <v>0</v>
      </c>
      <c r="BL470" s="19" t="s">
        <v>176</v>
      </c>
      <c r="BM470" s="191" t="s">
        <v>844</v>
      </c>
    </row>
    <row r="471" spans="1:65" s="15" customFormat="1" ht="11.25">
      <c r="B471" s="225"/>
      <c r="C471" s="226"/>
      <c r="D471" s="193" t="s">
        <v>188</v>
      </c>
      <c r="E471" s="227" t="s">
        <v>19</v>
      </c>
      <c r="F471" s="228" t="s">
        <v>713</v>
      </c>
      <c r="G471" s="226"/>
      <c r="H471" s="227" t="s">
        <v>19</v>
      </c>
      <c r="I471" s="229"/>
      <c r="J471" s="226"/>
      <c r="K471" s="226"/>
      <c r="L471" s="230"/>
      <c r="M471" s="231"/>
      <c r="N471" s="232"/>
      <c r="O471" s="232"/>
      <c r="P471" s="232"/>
      <c r="Q471" s="232"/>
      <c r="R471" s="232"/>
      <c r="S471" s="232"/>
      <c r="T471" s="233"/>
      <c r="AT471" s="234" t="s">
        <v>188</v>
      </c>
      <c r="AU471" s="234" t="s">
        <v>88</v>
      </c>
      <c r="AV471" s="15" t="s">
        <v>80</v>
      </c>
      <c r="AW471" s="15" t="s">
        <v>33</v>
      </c>
      <c r="AX471" s="15" t="s">
        <v>72</v>
      </c>
      <c r="AY471" s="234" t="s">
        <v>169</v>
      </c>
    </row>
    <row r="472" spans="1:65" s="13" customFormat="1" ht="11.25">
      <c r="B472" s="198"/>
      <c r="C472" s="199"/>
      <c r="D472" s="193" t="s">
        <v>188</v>
      </c>
      <c r="E472" s="200" t="s">
        <v>19</v>
      </c>
      <c r="F472" s="201" t="s">
        <v>845</v>
      </c>
      <c r="G472" s="199"/>
      <c r="H472" s="202">
        <v>4.7789999999999999</v>
      </c>
      <c r="I472" s="203"/>
      <c r="J472" s="199"/>
      <c r="K472" s="199"/>
      <c r="L472" s="204"/>
      <c r="M472" s="205"/>
      <c r="N472" s="206"/>
      <c r="O472" s="206"/>
      <c r="P472" s="206"/>
      <c r="Q472" s="206"/>
      <c r="R472" s="206"/>
      <c r="S472" s="206"/>
      <c r="T472" s="207"/>
      <c r="AT472" s="208" t="s">
        <v>188</v>
      </c>
      <c r="AU472" s="208" t="s">
        <v>88</v>
      </c>
      <c r="AV472" s="13" t="s">
        <v>88</v>
      </c>
      <c r="AW472" s="13" t="s">
        <v>33</v>
      </c>
      <c r="AX472" s="13" t="s">
        <v>72</v>
      </c>
      <c r="AY472" s="208" t="s">
        <v>169</v>
      </c>
    </row>
    <row r="473" spans="1:65" s="14" customFormat="1" ht="11.25">
      <c r="B473" s="209"/>
      <c r="C473" s="210"/>
      <c r="D473" s="193" t="s">
        <v>188</v>
      </c>
      <c r="E473" s="211" t="s">
        <v>19</v>
      </c>
      <c r="F473" s="212" t="s">
        <v>191</v>
      </c>
      <c r="G473" s="210"/>
      <c r="H473" s="213">
        <v>4.7789999999999999</v>
      </c>
      <c r="I473" s="214"/>
      <c r="J473" s="210"/>
      <c r="K473" s="210"/>
      <c r="L473" s="215"/>
      <c r="M473" s="216"/>
      <c r="N473" s="217"/>
      <c r="O473" s="217"/>
      <c r="P473" s="217"/>
      <c r="Q473" s="217"/>
      <c r="R473" s="217"/>
      <c r="S473" s="217"/>
      <c r="T473" s="218"/>
      <c r="AT473" s="219" t="s">
        <v>188</v>
      </c>
      <c r="AU473" s="219" t="s">
        <v>88</v>
      </c>
      <c r="AV473" s="14" t="s">
        <v>176</v>
      </c>
      <c r="AW473" s="14" t="s">
        <v>33</v>
      </c>
      <c r="AX473" s="14" t="s">
        <v>80</v>
      </c>
      <c r="AY473" s="219" t="s">
        <v>169</v>
      </c>
    </row>
    <row r="474" spans="1:65" s="2" customFormat="1" ht="37.9" customHeight="1">
      <c r="A474" s="36"/>
      <c r="B474" s="37"/>
      <c r="C474" s="180" t="s">
        <v>846</v>
      </c>
      <c r="D474" s="180" t="s">
        <v>171</v>
      </c>
      <c r="E474" s="181" t="s">
        <v>847</v>
      </c>
      <c r="F474" s="182" t="s">
        <v>848</v>
      </c>
      <c r="G474" s="183" t="s">
        <v>347</v>
      </c>
      <c r="H474" s="184">
        <v>0.10199999999999999</v>
      </c>
      <c r="I474" s="185"/>
      <c r="J474" s="186">
        <f>ROUND(I474*H474,2)</f>
        <v>0</v>
      </c>
      <c r="K474" s="182" t="s">
        <v>175</v>
      </c>
      <c r="L474" s="41"/>
      <c r="M474" s="187" t="s">
        <v>19</v>
      </c>
      <c r="N474" s="188" t="s">
        <v>44</v>
      </c>
      <c r="O474" s="66"/>
      <c r="P474" s="189">
        <f>O474*H474</f>
        <v>0</v>
      </c>
      <c r="Q474" s="189">
        <v>1.06277</v>
      </c>
      <c r="R474" s="189">
        <f>Q474*H474</f>
        <v>0.10840253999999999</v>
      </c>
      <c r="S474" s="189">
        <v>0</v>
      </c>
      <c r="T474" s="190">
        <f>S474*H474</f>
        <v>0</v>
      </c>
      <c r="U474" s="36"/>
      <c r="V474" s="36"/>
      <c r="W474" s="36"/>
      <c r="X474" s="36"/>
      <c r="Y474" s="36"/>
      <c r="Z474" s="36"/>
      <c r="AA474" s="36"/>
      <c r="AB474" s="36"/>
      <c r="AC474" s="36"/>
      <c r="AD474" s="36"/>
      <c r="AE474" s="36"/>
      <c r="AR474" s="191" t="s">
        <v>176</v>
      </c>
      <c r="AT474" s="191" t="s">
        <v>171</v>
      </c>
      <c r="AU474" s="191" t="s">
        <v>88</v>
      </c>
      <c r="AY474" s="19" t="s">
        <v>169</v>
      </c>
      <c r="BE474" s="192">
        <f>IF(N474="základní",J474,0)</f>
        <v>0</v>
      </c>
      <c r="BF474" s="192">
        <f>IF(N474="snížená",J474,0)</f>
        <v>0</v>
      </c>
      <c r="BG474" s="192">
        <f>IF(N474="zákl. přenesená",J474,0)</f>
        <v>0</v>
      </c>
      <c r="BH474" s="192">
        <f>IF(N474="sníž. přenesená",J474,0)</f>
        <v>0</v>
      </c>
      <c r="BI474" s="192">
        <f>IF(N474="nulová",J474,0)</f>
        <v>0</v>
      </c>
      <c r="BJ474" s="19" t="s">
        <v>88</v>
      </c>
      <c r="BK474" s="192">
        <f>ROUND(I474*H474,2)</f>
        <v>0</v>
      </c>
      <c r="BL474" s="19" t="s">
        <v>176</v>
      </c>
      <c r="BM474" s="191" t="s">
        <v>849</v>
      </c>
    </row>
    <row r="475" spans="1:65" s="2" customFormat="1" ht="37.9" customHeight="1">
      <c r="A475" s="36"/>
      <c r="B475" s="37"/>
      <c r="C475" s="180" t="s">
        <v>850</v>
      </c>
      <c r="D475" s="180" t="s">
        <v>171</v>
      </c>
      <c r="E475" s="181" t="s">
        <v>851</v>
      </c>
      <c r="F475" s="182" t="s">
        <v>852</v>
      </c>
      <c r="G475" s="183" t="s">
        <v>185</v>
      </c>
      <c r="H475" s="184">
        <v>19.687999999999999</v>
      </c>
      <c r="I475" s="185"/>
      <c r="J475" s="186">
        <f>ROUND(I475*H475,2)</f>
        <v>0</v>
      </c>
      <c r="K475" s="182" t="s">
        <v>175</v>
      </c>
      <c r="L475" s="41"/>
      <c r="M475" s="187" t="s">
        <v>19</v>
      </c>
      <c r="N475" s="188" t="s">
        <v>44</v>
      </c>
      <c r="O475" s="66"/>
      <c r="P475" s="189">
        <f>O475*H475</f>
        <v>0</v>
      </c>
      <c r="Q475" s="189">
        <v>1.282E-2</v>
      </c>
      <c r="R475" s="189">
        <f>Q475*H475</f>
        <v>0.25240015999999998</v>
      </c>
      <c r="S475" s="189">
        <v>0</v>
      </c>
      <c r="T475" s="190">
        <f>S475*H475</f>
        <v>0</v>
      </c>
      <c r="U475" s="36"/>
      <c r="V475" s="36"/>
      <c r="W475" s="36"/>
      <c r="X475" s="36"/>
      <c r="Y475" s="36"/>
      <c r="Z475" s="36"/>
      <c r="AA475" s="36"/>
      <c r="AB475" s="36"/>
      <c r="AC475" s="36"/>
      <c r="AD475" s="36"/>
      <c r="AE475" s="36"/>
      <c r="AR475" s="191" t="s">
        <v>176</v>
      </c>
      <c r="AT475" s="191" t="s">
        <v>171</v>
      </c>
      <c r="AU475" s="191" t="s">
        <v>88</v>
      </c>
      <c r="AY475" s="19" t="s">
        <v>169</v>
      </c>
      <c r="BE475" s="192">
        <f>IF(N475="základní",J475,0)</f>
        <v>0</v>
      </c>
      <c r="BF475" s="192">
        <f>IF(N475="snížená",J475,0)</f>
        <v>0</v>
      </c>
      <c r="BG475" s="192">
        <f>IF(N475="zákl. přenesená",J475,0)</f>
        <v>0</v>
      </c>
      <c r="BH475" s="192">
        <f>IF(N475="sníž. přenesená",J475,0)</f>
        <v>0</v>
      </c>
      <c r="BI475" s="192">
        <f>IF(N475="nulová",J475,0)</f>
        <v>0</v>
      </c>
      <c r="BJ475" s="19" t="s">
        <v>88</v>
      </c>
      <c r="BK475" s="192">
        <f>ROUND(I475*H475,2)</f>
        <v>0</v>
      </c>
      <c r="BL475" s="19" t="s">
        <v>176</v>
      </c>
      <c r="BM475" s="191" t="s">
        <v>853</v>
      </c>
    </row>
    <row r="476" spans="1:65" s="15" customFormat="1" ht="11.25">
      <c r="B476" s="225"/>
      <c r="C476" s="226"/>
      <c r="D476" s="193" t="s">
        <v>188</v>
      </c>
      <c r="E476" s="227" t="s">
        <v>19</v>
      </c>
      <c r="F476" s="228" t="s">
        <v>713</v>
      </c>
      <c r="G476" s="226"/>
      <c r="H476" s="227" t="s">
        <v>19</v>
      </c>
      <c r="I476" s="229"/>
      <c r="J476" s="226"/>
      <c r="K476" s="226"/>
      <c r="L476" s="230"/>
      <c r="M476" s="231"/>
      <c r="N476" s="232"/>
      <c r="O476" s="232"/>
      <c r="P476" s="232"/>
      <c r="Q476" s="232"/>
      <c r="R476" s="232"/>
      <c r="S476" s="232"/>
      <c r="T476" s="233"/>
      <c r="AT476" s="234" t="s">
        <v>188</v>
      </c>
      <c r="AU476" s="234" t="s">
        <v>88</v>
      </c>
      <c r="AV476" s="15" t="s">
        <v>80</v>
      </c>
      <c r="AW476" s="15" t="s">
        <v>33</v>
      </c>
      <c r="AX476" s="15" t="s">
        <v>72</v>
      </c>
      <c r="AY476" s="234" t="s">
        <v>169</v>
      </c>
    </row>
    <row r="477" spans="1:65" s="13" customFormat="1" ht="11.25">
      <c r="B477" s="198"/>
      <c r="C477" s="199"/>
      <c r="D477" s="193" t="s">
        <v>188</v>
      </c>
      <c r="E477" s="200" t="s">
        <v>19</v>
      </c>
      <c r="F477" s="201" t="s">
        <v>854</v>
      </c>
      <c r="G477" s="199"/>
      <c r="H477" s="202">
        <v>19.687999999999999</v>
      </c>
      <c r="I477" s="203"/>
      <c r="J477" s="199"/>
      <c r="K477" s="199"/>
      <c r="L477" s="204"/>
      <c r="M477" s="205"/>
      <c r="N477" s="206"/>
      <c r="O477" s="206"/>
      <c r="P477" s="206"/>
      <c r="Q477" s="206"/>
      <c r="R477" s="206"/>
      <c r="S477" s="206"/>
      <c r="T477" s="207"/>
      <c r="AT477" s="208" t="s">
        <v>188</v>
      </c>
      <c r="AU477" s="208" t="s">
        <v>88</v>
      </c>
      <c r="AV477" s="13" t="s">
        <v>88</v>
      </c>
      <c r="AW477" s="13" t="s">
        <v>33</v>
      </c>
      <c r="AX477" s="13" t="s">
        <v>72</v>
      </c>
      <c r="AY477" s="208" t="s">
        <v>169</v>
      </c>
    </row>
    <row r="478" spans="1:65" s="14" customFormat="1" ht="11.25">
      <c r="B478" s="209"/>
      <c r="C478" s="210"/>
      <c r="D478" s="193" t="s">
        <v>188</v>
      </c>
      <c r="E478" s="211" t="s">
        <v>19</v>
      </c>
      <c r="F478" s="212" t="s">
        <v>191</v>
      </c>
      <c r="G478" s="210"/>
      <c r="H478" s="213">
        <v>19.687999999999999</v>
      </c>
      <c r="I478" s="214"/>
      <c r="J478" s="210"/>
      <c r="K478" s="210"/>
      <c r="L478" s="215"/>
      <c r="M478" s="216"/>
      <c r="N478" s="217"/>
      <c r="O478" s="217"/>
      <c r="P478" s="217"/>
      <c r="Q478" s="217"/>
      <c r="R478" s="217"/>
      <c r="S478" s="217"/>
      <c r="T478" s="218"/>
      <c r="AT478" s="219" t="s">
        <v>188</v>
      </c>
      <c r="AU478" s="219" t="s">
        <v>88</v>
      </c>
      <c r="AV478" s="14" t="s">
        <v>176</v>
      </c>
      <c r="AW478" s="14" t="s">
        <v>33</v>
      </c>
      <c r="AX478" s="14" t="s">
        <v>80</v>
      </c>
      <c r="AY478" s="219" t="s">
        <v>169</v>
      </c>
    </row>
    <row r="479" spans="1:65" s="2" customFormat="1" ht="37.9" customHeight="1">
      <c r="A479" s="36"/>
      <c r="B479" s="37"/>
      <c r="C479" s="180" t="s">
        <v>855</v>
      </c>
      <c r="D479" s="180" t="s">
        <v>171</v>
      </c>
      <c r="E479" s="181" t="s">
        <v>856</v>
      </c>
      <c r="F479" s="182" t="s">
        <v>857</v>
      </c>
      <c r="G479" s="183" t="s">
        <v>185</v>
      </c>
      <c r="H479" s="184">
        <v>19.687999999999999</v>
      </c>
      <c r="I479" s="185"/>
      <c r="J479" s="186">
        <f>ROUND(I479*H479,2)</f>
        <v>0</v>
      </c>
      <c r="K479" s="182" t="s">
        <v>175</v>
      </c>
      <c r="L479" s="41"/>
      <c r="M479" s="187" t="s">
        <v>19</v>
      </c>
      <c r="N479" s="188" t="s">
        <v>44</v>
      </c>
      <c r="O479" s="66"/>
      <c r="P479" s="189">
        <f>O479*H479</f>
        <v>0</v>
      </c>
      <c r="Q479" s="189">
        <v>0</v>
      </c>
      <c r="R479" s="189">
        <f>Q479*H479</f>
        <v>0</v>
      </c>
      <c r="S479" s="189">
        <v>0</v>
      </c>
      <c r="T479" s="190">
        <f>S479*H479</f>
        <v>0</v>
      </c>
      <c r="U479" s="36"/>
      <c r="V479" s="36"/>
      <c r="W479" s="36"/>
      <c r="X479" s="36"/>
      <c r="Y479" s="36"/>
      <c r="Z479" s="36"/>
      <c r="AA479" s="36"/>
      <c r="AB479" s="36"/>
      <c r="AC479" s="36"/>
      <c r="AD479" s="36"/>
      <c r="AE479" s="36"/>
      <c r="AR479" s="191" t="s">
        <v>176</v>
      </c>
      <c r="AT479" s="191" t="s">
        <v>171</v>
      </c>
      <c r="AU479" s="191" t="s">
        <v>88</v>
      </c>
      <c r="AY479" s="19" t="s">
        <v>169</v>
      </c>
      <c r="BE479" s="192">
        <f>IF(N479="základní",J479,0)</f>
        <v>0</v>
      </c>
      <c r="BF479" s="192">
        <f>IF(N479="snížená",J479,0)</f>
        <v>0</v>
      </c>
      <c r="BG479" s="192">
        <f>IF(N479="zákl. přenesená",J479,0)</f>
        <v>0</v>
      </c>
      <c r="BH479" s="192">
        <f>IF(N479="sníž. přenesená",J479,0)</f>
        <v>0</v>
      </c>
      <c r="BI479" s="192">
        <f>IF(N479="nulová",J479,0)</f>
        <v>0</v>
      </c>
      <c r="BJ479" s="19" t="s">
        <v>88</v>
      </c>
      <c r="BK479" s="192">
        <f>ROUND(I479*H479,2)</f>
        <v>0</v>
      </c>
      <c r="BL479" s="19" t="s">
        <v>176</v>
      </c>
      <c r="BM479" s="191" t="s">
        <v>858</v>
      </c>
    </row>
    <row r="480" spans="1:65" s="2" customFormat="1" ht="49.15" customHeight="1">
      <c r="A480" s="36"/>
      <c r="B480" s="37"/>
      <c r="C480" s="180" t="s">
        <v>859</v>
      </c>
      <c r="D480" s="180" t="s">
        <v>171</v>
      </c>
      <c r="E480" s="181" t="s">
        <v>860</v>
      </c>
      <c r="F480" s="182" t="s">
        <v>861</v>
      </c>
      <c r="G480" s="183" t="s">
        <v>463</v>
      </c>
      <c r="H480" s="184">
        <v>22.5</v>
      </c>
      <c r="I480" s="185"/>
      <c r="J480" s="186">
        <f>ROUND(I480*H480,2)</f>
        <v>0</v>
      </c>
      <c r="K480" s="182" t="s">
        <v>19</v>
      </c>
      <c r="L480" s="41"/>
      <c r="M480" s="187" t="s">
        <v>19</v>
      </c>
      <c r="N480" s="188" t="s">
        <v>44</v>
      </c>
      <c r="O480" s="66"/>
      <c r="P480" s="189">
        <f>O480*H480</f>
        <v>0</v>
      </c>
      <c r="Q480" s="189">
        <v>3.465E-2</v>
      </c>
      <c r="R480" s="189">
        <f>Q480*H480</f>
        <v>0.77962500000000001</v>
      </c>
      <c r="S480" s="189">
        <v>0</v>
      </c>
      <c r="T480" s="190">
        <f>S480*H480</f>
        <v>0</v>
      </c>
      <c r="U480" s="36"/>
      <c r="V480" s="36"/>
      <c r="W480" s="36"/>
      <c r="X480" s="36"/>
      <c r="Y480" s="36"/>
      <c r="Z480" s="36"/>
      <c r="AA480" s="36"/>
      <c r="AB480" s="36"/>
      <c r="AC480" s="36"/>
      <c r="AD480" s="36"/>
      <c r="AE480" s="36"/>
      <c r="AR480" s="191" t="s">
        <v>176</v>
      </c>
      <c r="AT480" s="191" t="s">
        <v>171</v>
      </c>
      <c r="AU480" s="191" t="s">
        <v>88</v>
      </c>
      <c r="AY480" s="19" t="s">
        <v>169</v>
      </c>
      <c r="BE480" s="192">
        <f>IF(N480="základní",J480,0)</f>
        <v>0</v>
      </c>
      <c r="BF480" s="192">
        <f>IF(N480="snížená",J480,0)</f>
        <v>0</v>
      </c>
      <c r="BG480" s="192">
        <f>IF(N480="zákl. přenesená",J480,0)</f>
        <v>0</v>
      </c>
      <c r="BH480" s="192">
        <f>IF(N480="sníž. přenesená",J480,0)</f>
        <v>0</v>
      </c>
      <c r="BI480" s="192">
        <f>IF(N480="nulová",J480,0)</f>
        <v>0</v>
      </c>
      <c r="BJ480" s="19" t="s">
        <v>88</v>
      </c>
      <c r="BK480" s="192">
        <f>ROUND(I480*H480,2)</f>
        <v>0</v>
      </c>
      <c r="BL480" s="19" t="s">
        <v>176</v>
      </c>
      <c r="BM480" s="191" t="s">
        <v>862</v>
      </c>
    </row>
    <row r="481" spans="1:65" s="2" customFormat="1" ht="68.25">
      <c r="A481" s="36"/>
      <c r="B481" s="37"/>
      <c r="C481" s="38"/>
      <c r="D481" s="193" t="s">
        <v>178</v>
      </c>
      <c r="E481" s="38"/>
      <c r="F481" s="194" t="s">
        <v>863</v>
      </c>
      <c r="G481" s="38"/>
      <c r="H481" s="38"/>
      <c r="I481" s="195"/>
      <c r="J481" s="38"/>
      <c r="K481" s="38"/>
      <c r="L481" s="41"/>
      <c r="M481" s="196"/>
      <c r="N481" s="197"/>
      <c r="O481" s="66"/>
      <c r="P481" s="66"/>
      <c r="Q481" s="66"/>
      <c r="R481" s="66"/>
      <c r="S481" s="66"/>
      <c r="T481" s="67"/>
      <c r="U481" s="36"/>
      <c r="V481" s="36"/>
      <c r="W481" s="36"/>
      <c r="X481" s="36"/>
      <c r="Y481" s="36"/>
      <c r="Z481" s="36"/>
      <c r="AA481" s="36"/>
      <c r="AB481" s="36"/>
      <c r="AC481" s="36"/>
      <c r="AD481" s="36"/>
      <c r="AE481" s="36"/>
      <c r="AT481" s="19" t="s">
        <v>178</v>
      </c>
      <c r="AU481" s="19" t="s">
        <v>88</v>
      </c>
    </row>
    <row r="482" spans="1:65" s="15" customFormat="1" ht="11.25">
      <c r="B482" s="225"/>
      <c r="C482" s="226"/>
      <c r="D482" s="193" t="s">
        <v>188</v>
      </c>
      <c r="E482" s="227" t="s">
        <v>19</v>
      </c>
      <c r="F482" s="228" t="s">
        <v>864</v>
      </c>
      <c r="G482" s="226"/>
      <c r="H482" s="227" t="s">
        <v>19</v>
      </c>
      <c r="I482" s="229"/>
      <c r="J482" s="226"/>
      <c r="K482" s="226"/>
      <c r="L482" s="230"/>
      <c r="M482" s="231"/>
      <c r="N482" s="232"/>
      <c r="O482" s="232"/>
      <c r="P482" s="232"/>
      <c r="Q482" s="232"/>
      <c r="R482" s="232"/>
      <c r="S482" s="232"/>
      <c r="T482" s="233"/>
      <c r="AT482" s="234" t="s">
        <v>188</v>
      </c>
      <c r="AU482" s="234" t="s">
        <v>88</v>
      </c>
      <c r="AV482" s="15" t="s">
        <v>80</v>
      </c>
      <c r="AW482" s="15" t="s">
        <v>33</v>
      </c>
      <c r="AX482" s="15" t="s">
        <v>72</v>
      </c>
      <c r="AY482" s="234" t="s">
        <v>169</v>
      </c>
    </row>
    <row r="483" spans="1:65" s="13" customFormat="1" ht="11.25">
      <c r="B483" s="198"/>
      <c r="C483" s="199"/>
      <c r="D483" s="193" t="s">
        <v>188</v>
      </c>
      <c r="E483" s="200" t="s">
        <v>19</v>
      </c>
      <c r="F483" s="201" t="s">
        <v>865</v>
      </c>
      <c r="G483" s="199"/>
      <c r="H483" s="202">
        <v>22.5</v>
      </c>
      <c r="I483" s="203"/>
      <c r="J483" s="199"/>
      <c r="K483" s="199"/>
      <c r="L483" s="204"/>
      <c r="M483" s="205"/>
      <c r="N483" s="206"/>
      <c r="O483" s="206"/>
      <c r="P483" s="206"/>
      <c r="Q483" s="206"/>
      <c r="R483" s="206"/>
      <c r="S483" s="206"/>
      <c r="T483" s="207"/>
      <c r="AT483" s="208" t="s">
        <v>188</v>
      </c>
      <c r="AU483" s="208" t="s">
        <v>88</v>
      </c>
      <c r="AV483" s="13" t="s">
        <v>88</v>
      </c>
      <c r="AW483" s="13" t="s">
        <v>33</v>
      </c>
      <c r="AX483" s="13" t="s">
        <v>80</v>
      </c>
      <c r="AY483" s="208" t="s">
        <v>169</v>
      </c>
    </row>
    <row r="484" spans="1:65" s="2" customFormat="1" ht="24.2" customHeight="1">
      <c r="A484" s="36"/>
      <c r="B484" s="37"/>
      <c r="C484" s="235" t="s">
        <v>866</v>
      </c>
      <c r="D484" s="235" t="s">
        <v>456</v>
      </c>
      <c r="E484" s="236" t="s">
        <v>867</v>
      </c>
      <c r="F484" s="237" t="s">
        <v>868</v>
      </c>
      <c r="G484" s="238" t="s">
        <v>463</v>
      </c>
      <c r="H484" s="239">
        <v>22.5</v>
      </c>
      <c r="I484" s="240"/>
      <c r="J484" s="241">
        <f>ROUND(I484*H484,2)</f>
        <v>0</v>
      </c>
      <c r="K484" s="237" t="s">
        <v>175</v>
      </c>
      <c r="L484" s="242"/>
      <c r="M484" s="243" t="s">
        <v>19</v>
      </c>
      <c r="N484" s="244" t="s">
        <v>44</v>
      </c>
      <c r="O484" s="66"/>
      <c r="P484" s="189">
        <f>O484*H484</f>
        <v>0</v>
      </c>
      <c r="Q484" s="189">
        <v>4.8000000000000001E-2</v>
      </c>
      <c r="R484" s="189">
        <f>Q484*H484</f>
        <v>1.08</v>
      </c>
      <c r="S484" s="189">
        <v>0</v>
      </c>
      <c r="T484" s="190">
        <f>S484*H484</f>
        <v>0</v>
      </c>
      <c r="U484" s="36"/>
      <c r="V484" s="36"/>
      <c r="W484" s="36"/>
      <c r="X484" s="36"/>
      <c r="Y484" s="36"/>
      <c r="Z484" s="36"/>
      <c r="AA484" s="36"/>
      <c r="AB484" s="36"/>
      <c r="AC484" s="36"/>
      <c r="AD484" s="36"/>
      <c r="AE484" s="36"/>
      <c r="AR484" s="191" t="s">
        <v>209</v>
      </c>
      <c r="AT484" s="191" t="s">
        <v>456</v>
      </c>
      <c r="AU484" s="191" t="s">
        <v>88</v>
      </c>
      <c r="AY484" s="19" t="s">
        <v>169</v>
      </c>
      <c r="BE484" s="192">
        <f>IF(N484="základní",J484,0)</f>
        <v>0</v>
      </c>
      <c r="BF484" s="192">
        <f>IF(N484="snížená",J484,0)</f>
        <v>0</v>
      </c>
      <c r="BG484" s="192">
        <f>IF(N484="zákl. přenesená",J484,0)</f>
        <v>0</v>
      </c>
      <c r="BH484" s="192">
        <f>IF(N484="sníž. přenesená",J484,0)</f>
        <v>0</v>
      </c>
      <c r="BI484" s="192">
        <f>IF(N484="nulová",J484,0)</f>
        <v>0</v>
      </c>
      <c r="BJ484" s="19" t="s">
        <v>88</v>
      </c>
      <c r="BK484" s="192">
        <f>ROUND(I484*H484,2)</f>
        <v>0</v>
      </c>
      <c r="BL484" s="19" t="s">
        <v>176</v>
      </c>
      <c r="BM484" s="191" t="s">
        <v>869</v>
      </c>
    </row>
    <row r="485" spans="1:65" s="12" customFormat="1" ht="22.9" customHeight="1">
      <c r="B485" s="164"/>
      <c r="C485" s="165"/>
      <c r="D485" s="166" t="s">
        <v>71</v>
      </c>
      <c r="E485" s="178" t="s">
        <v>200</v>
      </c>
      <c r="F485" s="178" t="s">
        <v>870</v>
      </c>
      <c r="G485" s="165"/>
      <c r="H485" s="165"/>
      <c r="I485" s="168"/>
      <c r="J485" s="179">
        <f>BK485</f>
        <v>0</v>
      </c>
      <c r="K485" s="165"/>
      <c r="L485" s="170"/>
      <c r="M485" s="171"/>
      <c r="N485" s="172"/>
      <c r="O485" s="172"/>
      <c r="P485" s="173">
        <f>SUM(P486:P619)</f>
        <v>0</v>
      </c>
      <c r="Q485" s="172"/>
      <c r="R485" s="173">
        <f>SUM(R486:R619)</f>
        <v>177.40001111000004</v>
      </c>
      <c r="S485" s="172"/>
      <c r="T485" s="174">
        <f>SUM(T486:T619)</f>
        <v>0</v>
      </c>
      <c r="AR485" s="175" t="s">
        <v>80</v>
      </c>
      <c r="AT485" s="176" t="s">
        <v>71</v>
      </c>
      <c r="AU485" s="176" t="s">
        <v>80</v>
      </c>
      <c r="AY485" s="175" t="s">
        <v>169</v>
      </c>
      <c r="BK485" s="177">
        <f>SUM(BK486:BK619)</f>
        <v>0</v>
      </c>
    </row>
    <row r="486" spans="1:65" s="2" customFormat="1" ht="24.2" customHeight="1">
      <c r="A486" s="36"/>
      <c r="B486" s="37"/>
      <c r="C486" s="180" t="s">
        <v>871</v>
      </c>
      <c r="D486" s="180" t="s">
        <v>171</v>
      </c>
      <c r="E486" s="181" t="s">
        <v>872</v>
      </c>
      <c r="F486" s="182" t="s">
        <v>873</v>
      </c>
      <c r="G486" s="183" t="s">
        <v>185</v>
      </c>
      <c r="H486" s="184">
        <v>643.29499999999996</v>
      </c>
      <c r="I486" s="185"/>
      <c r="J486" s="186">
        <f>ROUND(I486*H486,2)</f>
        <v>0</v>
      </c>
      <c r="K486" s="182" t="s">
        <v>175</v>
      </c>
      <c r="L486" s="41"/>
      <c r="M486" s="187" t="s">
        <v>19</v>
      </c>
      <c r="N486" s="188" t="s">
        <v>44</v>
      </c>
      <c r="O486" s="66"/>
      <c r="P486" s="189">
        <f>O486*H486</f>
        <v>0</v>
      </c>
      <c r="Q486" s="189">
        <v>7.3499999999999998E-3</v>
      </c>
      <c r="R486" s="189">
        <f>Q486*H486</f>
        <v>4.7282182499999994</v>
      </c>
      <c r="S486" s="189">
        <v>0</v>
      </c>
      <c r="T486" s="190">
        <f>S486*H486</f>
        <v>0</v>
      </c>
      <c r="U486" s="36"/>
      <c r="V486" s="36"/>
      <c r="W486" s="36"/>
      <c r="X486" s="36"/>
      <c r="Y486" s="36"/>
      <c r="Z486" s="36"/>
      <c r="AA486" s="36"/>
      <c r="AB486" s="36"/>
      <c r="AC486" s="36"/>
      <c r="AD486" s="36"/>
      <c r="AE486" s="36"/>
      <c r="AR486" s="191" t="s">
        <v>176</v>
      </c>
      <c r="AT486" s="191" t="s">
        <v>171</v>
      </c>
      <c r="AU486" s="191" t="s">
        <v>88</v>
      </c>
      <c r="AY486" s="19" t="s">
        <v>169</v>
      </c>
      <c r="BE486" s="192">
        <f>IF(N486="základní",J486,0)</f>
        <v>0</v>
      </c>
      <c r="BF486" s="192">
        <f>IF(N486="snížená",J486,0)</f>
        <v>0</v>
      </c>
      <c r="BG486" s="192">
        <f>IF(N486="zákl. přenesená",J486,0)</f>
        <v>0</v>
      </c>
      <c r="BH486" s="192">
        <f>IF(N486="sníž. přenesená",J486,0)</f>
        <v>0</v>
      </c>
      <c r="BI486" s="192">
        <f>IF(N486="nulová",J486,0)</f>
        <v>0</v>
      </c>
      <c r="BJ486" s="19" t="s">
        <v>88</v>
      </c>
      <c r="BK486" s="192">
        <f>ROUND(I486*H486,2)</f>
        <v>0</v>
      </c>
      <c r="BL486" s="19" t="s">
        <v>176</v>
      </c>
      <c r="BM486" s="191" t="s">
        <v>874</v>
      </c>
    </row>
    <row r="487" spans="1:65" s="13" customFormat="1" ht="22.5">
      <c r="B487" s="198"/>
      <c r="C487" s="199"/>
      <c r="D487" s="193" t="s">
        <v>188</v>
      </c>
      <c r="E487" s="200" t="s">
        <v>875</v>
      </c>
      <c r="F487" s="201" t="s">
        <v>876</v>
      </c>
      <c r="G487" s="199"/>
      <c r="H487" s="202">
        <v>125.97499999999999</v>
      </c>
      <c r="I487" s="203"/>
      <c r="J487" s="199"/>
      <c r="K487" s="199"/>
      <c r="L487" s="204"/>
      <c r="M487" s="205"/>
      <c r="N487" s="206"/>
      <c r="O487" s="206"/>
      <c r="P487" s="206"/>
      <c r="Q487" s="206"/>
      <c r="R487" s="206"/>
      <c r="S487" s="206"/>
      <c r="T487" s="207"/>
      <c r="AT487" s="208" t="s">
        <v>188</v>
      </c>
      <c r="AU487" s="208" t="s">
        <v>88</v>
      </c>
      <c r="AV487" s="13" t="s">
        <v>88</v>
      </c>
      <c r="AW487" s="13" t="s">
        <v>33</v>
      </c>
      <c r="AX487" s="13" t="s">
        <v>72</v>
      </c>
      <c r="AY487" s="208" t="s">
        <v>169</v>
      </c>
    </row>
    <row r="488" spans="1:65" s="13" customFormat="1" ht="11.25">
      <c r="B488" s="198"/>
      <c r="C488" s="199"/>
      <c r="D488" s="193" t="s">
        <v>188</v>
      </c>
      <c r="E488" s="200" t="s">
        <v>877</v>
      </c>
      <c r="F488" s="201" t="s">
        <v>878</v>
      </c>
      <c r="G488" s="199"/>
      <c r="H488" s="202">
        <v>192.1</v>
      </c>
      <c r="I488" s="203"/>
      <c r="J488" s="199"/>
      <c r="K488" s="199"/>
      <c r="L488" s="204"/>
      <c r="M488" s="205"/>
      <c r="N488" s="206"/>
      <c r="O488" s="206"/>
      <c r="P488" s="206"/>
      <c r="Q488" s="206"/>
      <c r="R488" s="206"/>
      <c r="S488" s="206"/>
      <c r="T488" s="207"/>
      <c r="AT488" s="208" t="s">
        <v>188</v>
      </c>
      <c r="AU488" s="208" t="s">
        <v>88</v>
      </c>
      <c r="AV488" s="13" t="s">
        <v>88</v>
      </c>
      <c r="AW488" s="13" t="s">
        <v>33</v>
      </c>
      <c r="AX488" s="13" t="s">
        <v>72</v>
      </c>
      <c r="AY488" s="208" t="s">
        <v>169</v>
      </c>
    </row>
    <row r="489" spans="1:65" s="16" customFormat="1" ht="11.25">
      <c r="B489" s="245"/>
      <c r="C489" s="246"/>
      <c r="D489" s="193" t="s">
        <v>188</v>
      </c>
      <c r="E489" s="247" t="s">
        <v>19</v>
      </c>
      <c r="F489" s="248" t="s">
        <v>533</v>
      </c>
      <c r="G489" s="246"/>
      <c r="H489" s="249">
        <v>318.07499999999999</v>
      </c>
      <c r="I489" s="250"/>
      <c r="J489" s="246"/>
      <c r="K489" s="246"/>
      <c r="L489" s="251"/>
      <c r="M489" s="252"/>
      <c r="N489" s="253"/>
      <c r="O489" s="253"/>
      <c r="P489" s="253"/>
      <c r="Q489" s="253"/>
      <c r="R489" s="253"/>
      <c r="S489" s="253"/>
      <c r="T489" s="254"/>
      <c r="AT489" s="255" t="s">
        <v>188</v>
      </c>
      <c r="AU489" s="255" t="s">
        <v>88</v>
      </c>
      <c r="AV489" s="16" t="s">
        <v>107</v>
      </c>
      <c r="AW489" s="16" t="s">
        <v>33</v>
      </c>
      <c r="AX489" s="16" t="s">
        <v>72</v>
      </c>
      <c r="AY489" s="255" t="s">
        <v>169</v>
      </c>
    </row>
    <row r="490" spans="1:65" s="13" customFormat="1" ht="11.25">
      <c r="B490" s="198"/>
      <c r="C490" s="199"/>
      <c r="D490" s="193" t="s">
        <v>188</v>
      </c>
      <c r="E490" s="200" t="s">
        <v>879</v>
      </c>
      <c r="F490" s="201" t="s">
        <v>880</v>
      </c>
      <c r="G490" s="199"/>
      <c r="H490" s="202">
        <v>109.8</v>
      </c>
      <c r="I490" s="203"/>
      <c r="J490" s="199"/>
      <c r="K490" s="199"/>
      <c r="L490" s="204"/>
      <c r="M490" s="205"/>
      <c r="N490" s="206"/>
      <c r="O490" s="206"/>
      <c r="P490" s="206"/>
      <c r="Q490" s="206"/>
      <c r="R490" s="206"/>
      <c r="S490" s="206"/>
      <c r="T490" s="207"/>
      <c r="AT490" s="208" t="s">
        <v>188</v>
      </c>
      <c r="AU490" s="208" t="s">
        <v>88</v>
      </c>
      <c r="AV490" s="13" t="s">
        <v>88</v>
      </c>
      <c r="AW490" s="13" t="s">
        <v>33</v>
      </c>
      <c r="AX490" s="13" t="s">
        <v>72</v>
      </c>
      <c r="AY490" s="208" t="s">
        <v>169</v>
      </c>
    </row>
    <row r="491" spans="1:65" s="13" customFormat="1" ht="11.25">
      <c r="B491" s="198"/>
      <c r="C491" s="199"/>
      <c r="D491" s="193" t="s">
        <v>188</v>
      </c>
      <c r="E491" s="200" t="s">
        <v>881</v>
      </c>
      <c r="F491" s="201" t="s">
        <v>882</v>
      </c>
      <c r="G491" s="199"/>
      <c r="H491" s="202">
        <v>199.44</v>
      </c>
      <c r="I491" s="203"/>
      <c r="J491" s="199"/>
      <c r="K491" s="199"/>
      <c r="L491" s="204"/>
      <c r="M491" s="205"/>
      <c r="N491" s="206"/>
      <c r="O491" s="206"/>
      <c r="P491" s="206"/>
      <c r="Q491" s="206"/>
      <c r="R491" s="206"/>
      <c r="S491" s="206"/>
      <c r="T491" s="207"/>
      <c r="AT491" s="208" t="s">
        <v>188</v>
      </c>
      <c r="AU491" s="208" t="s">
        <v>88</v>
      </c>
      <c r="AV491" s="13" t="s">
        <v>88</v>
      </c>
      <c r="AW491" s="13" t="s">
        <v>33</v>
      </c>
      <c r="AX491" s="13" t="s">
        <v>72</v>
      </c>
      <c r="AY491" s="208" t="s">
        <v>169</v>
      </c>
    </row>
    <row r="492" spans="1:65" s="13" customFormat="1" ht="11.25">
      <c r="B492" s="198"/>
      <c r="C492" s="199"/>
      <c r="D492" s="193" t="s">
        <v>188</v>
      </c>
      <c r="E492" s="200" t="s">
        <v>19</v>
      </c>
      <c r="F492" s="201" t="s">
        <v>883</v>
      </c>
      <c r="G492" s="199"/>
      <c r="H492" s="202">
        <v>15.98</v>
      </c>
      <c r="I492" s="203"/>
      <c r="J492" s="199"/>
      <c r="K492" s="199"/>
      <c r="L492" s="204"/>
      <c r="M492" s="205"/>
      <c r="N492" s="206"/>
      <c r="O492" s="206"/>
      <c r="P492" s="206"/>
      <c r="Q492" s="206"/>
      <c r="R492" s="206"/>
      <c r="S492" s="206"/>
      <c r="T492" s="207"/>
      <c r="AT492" s="208" t="s">
        <v>188</v>
      </c>
      <c r="AU492" s="208" t="s">
        <v>88</v>
      </c>
      <c r="AV492" s="13" t="s">
        <v>88</v>
      </c>
      <c r="AW492" s="13" t="s">
        <v>33</v>
      </c>
      <c r="AX492" s="13" t="s">
        <v>72</v>
      </c>
      <c r="AY492" s="208" t="s">
        <v>169</v>
      </c>
    </row>
    <row r="493" spans="1:65" s="14" customFormat="1" ht="11.25">
      <c r="B493" s="209"/>
      <c r="C493" s="210"/>
      <c r="D493" s="193" t="s">
        <v>188</v>
      </c>
      <c r="E493" s="211" t="s">
        <v>19</v>
      </c>
      <c r="F493" s="212" t="s">
        <v>191</v>
      </c>
      <c r="G493" s="210"/>
      <c r="H493" s="213">
        <v>643.29499999999996</v>
      </c>
      <c r="I493" s="214"/>
      <c r="J493" s="210"/>
      <c r="K493" s="210"/>
      <c r="L493" s="215"/>
      <c r="M493" s="216"/>
      <c r="N493" s="217"/>
      <c r="O493" s="217"/>
      <c r="P493" s="217"/>
      <c r="Q493" s="217"/>
      <c r="R493" s="217"/>
      <c r="S493" s="217"/>
      <c r="T493" s="218"/>
      <c r="AT493" s="219" t="s">
        <v>188</v>
      </c>
      <c r="AU493" s="219" t="s">
        <v>88</v>
      </c>
      <c r="AV493" s="14" t="s">
        <v>176</v>
      </c>
      <c r="AW493" s="14" t="s">
        <v>33</v>
      </c>
      <c r="AX493" s="14" t="s">
        <v>80</v>
      </c>
      <c r="AY493" s="219" t="s">
        <v>169</v>
      </c>
    </row>
    <row r="494" spans="1:65" s="2" customFormat="1" ht="37.9" customHeight="1">
      <c r="A494" s="36"/>
      <c r="B494" s="37"/>
      <c r="C494" s="180" t="s">
        <v>884</v>
      </c>
      <c r="D494" s="180" t="s">
        <v>171</v>
      </c>
      <c r="E494" s="181" t="s">
        <v>885</v>
      </c>
      <c r="F494" s="182" t="s">
        <v>886</v>
      </c>
      <c r="G494" s="183" t="s">
        <v>185</v>
      </c>
      <c r="H494" s="184">
        <v>107.55</v>
      </c>
      <c r="I494" s="185"/>
      <c r="J494" s="186">
        <f>ROUND(I494*H494,2)</f>
        <v>0</v>
      </c>
      <c r="K494" s="182" t="s">
        <v>175</v>
      </c>
      <c r="L494" s="41"/>
      <c r="M494" s="187" t="s">
        <v>19</v>
      </c>
      <c r="N494" s="188" t="s">
        <v>44</v>
      </c>
      <c r="O494" s="66"/>
      <c r="P494" s="189">
        <f>O494*H494</f>
        <v>0</v>
      </c>
      <c r="Q494" s="189">
        <v>1.54E-2</v>
      </c>
      <c r="R494" s="189">
        <f>Q494*H494</f>
        <v>1.6562699999999999</v>
      </c>
      <c r="S494" s="189">
        <v>0</v>
      </c>
      <c r="T494" s="190">
        <f>S494*H494</f>
        <v>0</v>
      </c>
      <c r="U494" s="36"/>
      <c r="V494" s="36"/>
      <c r="W494" s="36"/>
      <c r="X494" s="36"/>
      <c r="Y494" s="36"/>
      <c r="Z494" s="36"/>
      <c r="AA494" s="36"/>
      <c r="AB494" s="36"/>
      <c r="AC494" s="36"/>
      <c r="AD494" s="36"/>
      <c r="AE494" s="36"/>
      <c r="AR494" s="191" t="s">
        <v>176</v>
      </c>
      <c r="AT494" s="191" t="s">
        <v>171</v>
      </c>
      <c r="AU494" s="191" t="s">
        <v>88</v>
      </c>
      <c r="AY494" s="19" t="s">
        <v>169</v>
      </c>
      <c r="BE494" s="192">
        <f>IF(N494="základní",J494,0)</f>
        <v>0</v>
      </c>
      <c r="BF494" s="192">
        <f>IF(N494="snížená",J494,0)</f>
        <v>0</v>
      </c>
      <c r="BG494" s="192">
        <f>IF(N494="zákl. přenesená",J494,0)</f>
        <v>0</v>
      </c>
      <c r="BH494" s="192">
        <f>IF(N494="sníž. přenesená",J494,0)</f>
        <v>0</v>
      </c>
      <c r="BI494" s="192">
        <f>IF(N494="nulová",J494,0)</f>
        <v>0</v>
      </c>
      <c r="BJ494" s="19" t="s">
        <v>88</v>
      </c>
      <c r="BK494" s="192">
        <f>ROUND(I494*H494,2)</f>
        <v>0</v>
      </c>
      <c r="BL494" s="19" t="s">
        <v>176</v>
      </c>
      <c r="BM494" s="191" t="s">
        <v>887</v>
      </c>
    </row>
    <row r="495" spans="1:65" s="2" customFormat="1" ht="78">
      <c r="A495" s="36"/>
      <c r="B495" s="37"/>
      <c r="C495" s="38"/>
      <c r="D495" s="193" t="s">
        <v>178</v>
      </c>
      <c r="E495" s="38"/>
      <c r="F495" s="194" t="s">
        <v>888</v>
      </c>
      <c r="G495" s="38"/>
      <c r="H495" s="38"/>
      <c r="I495" s="195"/>
      <c r="J495" s="38"/>
      <c r="K495" s="38"/>
      <c r="L495" s="41"/>
      <c r="M495" s="196"/>
      <c r="N495" s="197"/>
      <c r="O495" s="66"/>
      <c r="P495" s="66"/>
      <c r="Q495" s="66"/>
      <c r="R495" s="66"/>
      <c r="S495" s="66"/>
      <c r="T495" s="67"/>
      <c r="U495" s="36"/>
      <c r="V495" s="36"/>
      <c r="W495" s="36"/>
      <c r="X495" s="36"/>
      <c r="Y495" s="36"/>
      <c r="Z495" s="36"/>
      <c r="AA495" s="36"/>
      <c r="AB495" s="36"/>
      <c r="AC495" s="36"/>
      <c r="AD495" s="36"/>
      <c r="AE495" s="36"/>
      <c r="AT495" s="19" t="s">
        <v>178</v>
      </c>
      <c r="AU495" s="19" t="s">
        <v>88</v>
      </c>
    </row>
    <row r="496" spans="1:65" s="13" customFormat="1" ht="11.25">
      <c r="B496" s="198"/>
      <c r="C496" s="199"/>
      <c r="D496" s="193" t="s">
        <v>188</v>
      </c>
      <c r="E496" s="200" t="s">
        <v>19</v>
      </c>
      <c r="F496" s="201" t="s">
        <v>889</v>
      </c>
      <c r="G496" s="199"/>
      <c r="H496" s="202">
        <v>36.75</v>
      </c>
      <c r="I496" s="203"/>
      <c r="J496" s="199"/>
      <c r="K496" s="199"/>
      <c r="L496" s="204"/>
      <c r="M496" s="205"/>
      <c r="N496" s="206"/>
      <c r="O496" s="206"/>
      <c r="P496" s="206"/>
      <c r="Q496" s="206"/>
      <c r="R496" s="206"/>
      <c r="S496" s="206"/>
      <c r="T496" s="207"/>
      <c r="AT496" s="208" t="s">
        <v>188</v>
      </c>
      <c r="AU496" s="208" t="s">
        <v>88</v>
      </c>
      <c r="AV496" s="13" t="s">
        <v>88</v>
      </c>
      <c r="AW496" s="13" t="s">
        <v>33</v>
      </c>
      <c r="AX496" s="13" t="s">
        <v>72</v>
      </c>
      <c r="AY496" s="208" t="s">
        <v>169</v>
      </c>
    </row>
    <row r="497" spans="1:65" s="13" customFormat="1" ht="11.25">
      <c r="B497" s="198"/>
      <c r="C497" s="199"/>
      <c r="D497" s="193" t="s">
        <v>188</v>
      </c>
      <c r="E497" s="200" t="s">
        <v>19</v>
      </c>
      <c r="F497" s="201" t="s">
        <v>890</v>
      </c>
      <c r="G497" s="199"/>
      <c r="H497" s="202">
        <v>16.8</v>
      </c>
      <c r="I497" s="203"/>
      <c r="J497" s="199"/>
      <c r="K497" s="199"/>
      <c r="L497" s="204"/>
      <c r="M497" s="205"/>
      <c r="N497" s="206"/>
      <c r="O497" s="206"/>
      <c r="P497" s="206"/>
      <c r="Q497" s="206"/>
      <c r="R497" s="206"/>
      <c r="S497" s="206"/>
      <c r="T497" s="207"/>
      <c r="AT497" s="208" t="s">
        <v>188</v>
      </c>
      <c r="AU497" s="208" t="s">
        <v>88</v>
      </c>
      <c r="AV497" s="13" t="s">
        <v>88</v>
      </c>
      <c r="AW497" s="13" t="s">
        <v>33</v>
      </c>
      <c r="AX497" s="13" t="s">
        <v>72</v>
      </c>
      <c r="AY497" s="208" t="s">
        <v>169</v>
      </c>
    </row>
    <row r="498" spans="1:65" s="16" customFormat="1" ht="11.25">
      <c r="B498" s="245"/>
      <c r="C498" s="246"/>
      <c r="D498" s="193" t="s">
        <v>188</v>
      </c>
      <c r="E498" s="247" t="s">
        <v>19</v>
      </c>
      <c r="F498" s="248" t="s">
        <v>533</v>
      </c>
      <c r="G498" s="246"/>
      <c r="H498" s="249">
        <v>53.55</v>
      </c>
      <c r="I498" s="250"/>
      <c r="J498" s="246"/>
      <c r="K498" s="246"/>
      <c r="L498" s="251"/>
      <c r="M498" s="252"/>
      <c r="N498" s="253"/>
      <c r="O498" s="253"/>
      <c r="P498" s="253"/>
      <c r="Q498" s="253"/>
      <c r="R498" s="253"/>
      <c r="S498" s="253"/>
      <c r="T498" s="254"/>
      <c r="AT498" s="255" t="s">
        <v>188</v>
      </c>
      <c r="AU498" s="255" t="s">
        <v>88</v>
      </c>
      <c r="AV498" s="16" t="s">
        <v>107</v>
      </c>
      <c r="AW498" s="16" t="s">
        <v>33</v>
      </c>
      <c r="AX498" s="16" t="s">
        <v>72</v>
      </c>
      <c r="AY498" s="255" t="s">
        <v>169</v>
      </c>
    </row>
    <row r="499" spans="1:65" s="13" customFormat="1" ht="11.25">
      <c r="B499" s="198"/>
      <c r="C499" s="199"/>
      <c r="D499" s="193" t="s">
        <v>188</v>
      </c>
      <c r="E499" s="200" t="s">
        <v>19</v>
      </c>
      <c r="F499" s="201" t="s">
        <v>891</v>
      </c>
      <c r="G499" s="199"/>
      <c r="H499" s="202">
        <v>28.8</v>
      </c>
      <c r="I499" s="203"/>
      <c r="J499" s="199"/>
      <c r="K499" s="199"/>
      <c r="L499" s="204"/>
      <c r="M499" s="205"/>
      <c r="N499" s="206"/>
      <c r="O499" s="206"/>
      <c r="P499" s="206"/>
      <c r="Q499" s="206"/>
      <c r="R499" s="206"/>
      <c r="S499" s="206"/>
      <c r="T499" s="207"/>
      <c r="AT499" s="208" t="s">
        <v>188</v>
      </c>
      <c r="AU499" s="208" t="s">
        <v>88</v>
      </c>
      <c r="AV499" s="13" t="s">
        <v>88</v>
      </c>
      <c r="AW499" s="13" t="s">
        <v>33</v>
      </c>
      <c r="AX499" s="13" t="s">
        <v>72</v>
      </c>
      <c r="AY499" s="208" t="s">
        <v>169</v>
      </c>
    </row>
    <row r="500" spans="1:65" s="13" customFormat="1" ht="11.25">
      <c r="B500" s="198"/>
      <c r="C500" s="199"/>
      <c r="D500" s="193" t="s">
        <v>188</v>
      </c>
      <c r="E500" s="200" t="s">
        <v>19</v>
      </c>
      <c r="F500" s="201" t="s">
        <v>892</v>
      </c>
      <c r="G500" s="199"/>
      <c r="H500" s="202">
        <v>25.2</v>
      </c>
      <c r="I500" s="203"/>
      <c r="J500" s="199"/>
      <c r="K500" s="199"/>
      <c r="L500" s="204"/>
      <c r="M500" s="205"/>
      <c r="N500" s="206"/>
      <c r="O500" s="206"/>
      <c r="P500" s="206"/>
      <c r="Q500" s="206"/>
      <c r="R500" s="206"/>
      <c r="S500" s="206"/>
      <c r="T500" s="207"/>
      <c r="AT500" s="208" t="s">
        <v>188</v>
      </c>
      <c r="AU500" s="208" t="s">
        <v>88</v>
      </c>
      <c r="AV500" s="13" t="s">
        <v>88</v>
      </c>
      <c r="AW500" s="13" t="s">
        <v>33</v>
      </c>
      <c r="AX500" s="13" t="s">
        <v>72</v>
      </c>
      <c r="AY500" s="208" t="s">
        <v>169</v>
      </c>
    </row>
    <row r="501" spans="1:65" s="14" customFormat="1" ht="11.25">
      <c r="B501" s="209"/>
      <c r="C501" s="210"/>
      <c r="D501" s="193" t="s">
        <v>188</v>
      </c>
      <c r="E501" s="211" t="s">
        <v>19</v>
      </c>
      <c r="F501" s="212" t="s">
        <v>191</v>
      </c>
      <c r="G501" s="210"/>
      <c r="H501" s="213">
        <v>107.55</v>
      </c>
      <c r="I501" s="214"/>
      <c r="J501" s="210"/>
      <c r="K501" s="210"/>
      <c r="L501" s="215"/>
      <c r="M501" s="216"/>
      <c r="N501" s="217"/>
      <c r="O501" s="217"/>
      <c r="P501" s="217"/>
      <c r="Q501" s="217"/>
      <c r="R501" s="217"/>
      <c r="S501" s="217"/>
      <c r="T501" s="218"/>
      <c r="AT501" s="219" t="s">
        <v>188</v>
      </c>
      <c r="AU501" s="219" t="s">
        <v>88</v>
      </c>
      <c r="AV501" s="14" t="s">
        <v>176</v>
      </c>
      <c r="AW501" s="14" t="s">
        <v>33</v>
      </c>
      <c r="AX501" s="14" t="s">
        <v>80</v>
      </c>
      <c r="AY501" s="219" t="s">
        <v>169</v>
      </c>
    </row>
    <row r="502" spans="1:65" s="2" customFormat="1" ht="49.15" customHeight="1">
      <c r="A502" s="36"/>
      <c r="B502" s="37"/>
      <c r="C502" s="180" t="s">
        <v>893</v>
      </c>
      <c r="D502" s="180" t="s">
        <v>171</v>
      </c>
      <c r="E502" s="181" t="s">
        <v>894</v>
      </c>
      <c r="F502" s="182" t="s">
        <v>895</v>
      </c>
      <c r="G502" s="183" t="s">
        <v>185</v>
      </c>
      <c r="H502" s="184">
        <v>535.745</v>
      </c>
      <c r="I502" s="185"/>
      <c r="J502" s="186">
        <f>ROUND(I502*H502,2)</f>
        <v>0</v>
      </c>
      <c r="K502" s="182" t="s">
        <v>175</v>
      </c>
      <c r="L502" s="41"/>
      <c r="M502" s="187" t="s">
        <v>19</v>
      </c>
      <c r="N502" s="188" t="s">
        <v>44</v>
      </c>
      <c r="O502" s="66"/>
      <c r="P502" s="189">
        <f>O502*H502</f>
        <v>0</v>
      </c>
      <c r="Q502" s="189">
        <v>1.8380000000000001E-2</v>
      </c>
      <c r="R502" s="189">
        <f>Q502*H502</f>
        <v>9.8469931000000006</v>
      </c>
      <c r="S502" s="189">
        <v>0</v>
      </c>
      <c r="T502" s="190">
        <f>S502*H502</f>
        <v>0</v>
      </c>
      <c r="U502" s="36"/>
      <c r="V502" s="36"/>
      <c r="W502" s="36"/>
      <c r="X502" s="36"/>
      <c r="Y502" s="36"/>
      <c r="Z502" s="36"/>
      <c r="AA502" s="36"/>
      <c r="AB502" s="36"/>
      <c r="AC502" s="36"/>
      <c r="AD502" s="36"/>
      <c r="AE502" s="36"/>
      <c r="AR502" s="191" t="s">
        <v>176</v>
      </c>
      <c r="AT502" s="191" t="s">
        <v>171</v>
      </c>
      <c r="AU502" s="191" t="s">
        <v>88</v>
      </c>
      <c r="AY502" s="19" t="s">
        <v>169</v>
      </c>
      <c r="BE502" s="192">
        <f>IF(N502="základní",J502,0)</f>
        <v>0</v>
      </c>
      <c r="BF502" s="192">
        <f>IF(N502="snížená",J502,0)</f>
        <v>0</v>
      </c>
      <c r="BG502" s="192">
        <f>IF(N502="zákl. přenesená",J502,0)</f>
        <v>0</v>
      </c>
      <c r="BH502" s="192">
        <f>IF(N502="sníž. přenesená",J502,0)</f>
        <v>0</v>
      </c>
      <c r="BI502" s="192">
        <f>IF(N502="nulová",J502,0)</f>
        <v>0</v>
      </c>
      <c r="BJ502" s="19" t="s">
        <v>88</v>
      </c>
      <c r="BK502" s="192">
        <f>ROUND(I502*H502,2)</f>
        <v>0</v>
      </c>
      <c r="BL502" s="19" t="s">
        <v>176</v>
      </c>
      <c r="BM502" s="191" t="s">
        <v>896</v>
      </c>
    </row>
    <row r="503" spans="1:65" s="2" customFormat="1" ht="78">
      <c r="A503" s="36"/>
      <c r="B503" s="37"/>
      <c r="C503" s="38"/>
      <c r="D503" s="193" t="s">
        <v>178</v>
      </c>
      <c r="E503" s="38"/>
      <c r="F503" s="194" t="s">
        <v>888</v>
      </c>
      <c r="G503" s="38"/>
      <c r="H503" s="38"/>
      <c r="I503" s="195"/>
      <c r="J503" s="38"/>
      <c r="K503" s="38"/>
      <c r="L503" s="41"/>
      <c r="M503" s="196"/>
      <c r="N503" s="197"/>
      <c r="O503" s="66"/>
      <c r="P503" s="66"/>
      <c r="Q503" s="66"/>
      <c r="R503" s="66"/>
      <c r="S503" s="66"/>
      <c r="T503" s="67"/>
      <c r="U503" s="36"/>
      <c r="V503" s="36"/>
      <c r="W503" s="36"/>
      <c r="X503" s="36"/>
      <c r="Y503" s="36"/>
      <c r="Z503" s="36"/>
      <c r="AA503" s="36"/>
      <c r="AB503" s="36"/>
      <c r="AC503" s="36"/>
      <c r="AD503" s="36"/>
      <c r="AE503" s="36"/>
      <c r="AT503" s="19" t="s">
        <v>178</v>
      </c>
      <c r="AU503" s="19" t="s">
        <v>88</v>
      </c>
    </row>
    <row r="504" spans="1:65" s="13" customFormat="1" ht="11.25">
      <c r="B504" s="198"/>
      <c r="C504" s="199"/>
      <c r="D504" s="193" t="s">
        <v>188</v>
      </c>
      <c r="E504" s="200" t="s">
        <v>19</v>
      </c>
      <c r="F504" s="201" t="s">
        <v>897</v>
      </c>
      <c r="G504" s="199"/>
      <c r="H504" s="202">
        <v>535.745</v>
      </c>
      <c r="I504" s="203"/>
      <c r="J504" s="199"/>
      <c r="K504" s="199"/>
      <c r="L504" s="204"/>
      <c r="M504" s="205"/>
      <c r="N504" s="206"/>
      <c r="O504" s="206"/>
      <c r="P504" s="206"/>
      <c r="Q504" s="206"/>
      <c r="R504" s="206"/>
      <c r="S504" s="206"/>
      <c r="T504" s="207"/>
      <c r="AT504" s="208" t="s">
        <v>188</v>
      </c>
      <c r="AU504" s="208" t="s">
        <v>88</v>
      </c>
      <c r="AV504" s="13" t="s">
        <v>88</v>
      </c>
      <c r="AW504" s="13" t="s">
        <v>33</v>
      </c>
      <c r="AX504" s="13" t="s">
        <v>80</v>
      </c>
      <c r="AY504" s="208" t="s">
        <v>169</v>
      </c>
    </row>
    <row r="505" spans="1:65" s="2" customFormat="1" ht="24.2" customHeight="1">
      <c r="A505" s="36"/>
      <c r="B505" s="37"/>
      <c r="C505" s="180" t="s">
        <v>898</v>
      </c>
      <c r="D505" s="180" t="s">
        <v>171</v>
      </c>
      <c r="E505" s="181" t="s">
        <v>899</v>
      </c>
      <c r="F505" s="182" t="s">
        <v>900</v>
      </c>
      <c r="G505" s="183" t="s">
        <v>185</v>
      </c>
      <c r="H505" s="184">
        <v>1981.742</v>
      </c>
      <c r="I505" s="185"/>
      <c r="J505" s="186">
        <f>ROUND(I505*H505,2)</f>
        <v>0</v>
      </c>
      <c r="K505" s="182" t="s">
        <v>175</v>
      </c>
      <c r="L505" s="41"/>
      <c r="M505" s="187" t="s">
        <v>19</v>
      </c>
      <c r="N505" s="188" t="s">
        <v>44</v>
      </c>
      <c r="O505" s="66"/>
      <c r="P505" s="189">
        <f>O505*H505</f>
        <v>0</v>
      </c>
      <c r="Q505" s="189">
        <v>7.3499999999999998E-3</v>
      </c>
      <c r="R505" s="189">
        <f>Q505*H505</f>
        <v>14.5658037</v>
      </c>
      <c r="S505" s="189">
        <v>0</v>
      </c>
      <c r="T505" s="190">
        <f>S505*H505</f>
        <v>0</v>
      </c>
      <c r="U505" s="36"/>
      <c r="V505" s="36"/>
      <c r="W505" s="36"/>
      <c r="X505" s="36"/>
      <c r="Y505" s="36"/>
      <c r="Z505" s="36"/>
      <c r="AA505" s="36"/>
      <c r="AB505" s="36"/>
      <c r="AC505" s="36"/>
      <c r="AD505" s="36"/>
      <c r="AE505" s="36"/>
      <c r="AR505" s="191" t="s">
        <v>176</v>
      </c>
      <c r="AT505" s="191" t="s">
        <v>171</v>
      </c>
      <c r="AU505" s="191" t="s">
        <v>88</v>
      </c>
      <c r="AY505" s="19" t="s">
        <v>169</v>
      </c>
      <c r="BE505" s="192">
        <f>IF(N505="základní",J505,0)</f>
        <v>0</v>
      </c>
      <c r="BF505" s="192">
        <f>IF(N505="snížená",J505,0)</f>
        <v>0</v>
      </c>
      <c r="BG505" s="192">
        <f>IF(N505="zákl. přenesená",J505,0)</f>
        <v>0</v>
      </c>
      <c r="BH505" s="192">
        <f>IF(N505="sníž. přenesená",J505,0)</f>
        <v>0</v>
      </c>
      <c r="BI505" s="192">
        <f>IF(N505="nulová",J505,0)</f>
        <v>0</v>
      </c>
      <c r="BJ505" s="19" t="s">
        <v>88</v>
      </c>
      <c r="BK505" s="192">
        <f>ROUND(I505*H505,2)</f>
        <v>0</v>
      </c>
      <c r="BL505" s="19" t="s">
        <v>176</v>
      </c>
      <c r="BM505" s="191" t="s">
        <v>901</v>
      </c>
    </row>
    <row r="506" spans="1:65" s="15" customFormat="1" ht="11.25">
      <c r="B506" s="225"/>
      <c r="C506" s="226"/>
      <c r="D506" s="193" t="s">
        <v>188</v>
      </c>
      <c r="E506" s="227" t="s">
        <v>19</v>
      </c>
      <c r="F506" s="228" t="s">
        <v>550</v>
      </c>
      <c r="G506" s="226"/>
      <c r="H506" s="227" t="s">
        <v>19</v>
      </c>
      <c r="I506" s="229"/>
      <c r="J506" s="226"/>
      <c r="K506" s="226"/>
      <c r="L506" s="230"/>
      <c r="M506" s="231"/>
      <c r="N506" s="232"/>
      <c r="O506" s="232"/>
      <c r="P506" s="232"/>
      <c r="Q506" s="232"/>
      <c r="R506" s="232"/>
      <c r="S506" s="232"/>
      <c r="T506" s="233"/>
      <c r="AT506" s="234" t="s">
        <v>188</v>
      </c>
      <c r="AU506" s="234" t="s">
        <v>88</v>
      </c>
      <c r="AV506" s="15" t="s">
        <v>80</v>
      </c>
      <c r="AW506" s="15" t="s">
        <v>33</v>
      </c>
      <c r="AX506" s="15" t="s">
        <v>72</v>
      </c>
      <c r="AY506" s="234" t="s">
        <v>169</v>
      </c>
    </row>
    <row r="507" spans="1:65" s="13" customFormat="1" ht="11.25">
      <c r="B507" s="198"/>
      <c r="C507" s="199"/>
      <c r="D507" s="193" t="s">
        <v>188</v>
      </c>
      <c r="E507" s="200" t="s">
        <v>19</v>
      </c>
      <c r="F507" s="201" t="s">
        <v>580</v>
      </c>
      <c r="G507" s="199"/>
      <c r="H507" s="202">
        <v>223.38</v>
      </c>
      <c r="I507" s="203"/>
      <c r="J507" s="199"/>
      <c r="K507" s="199"/>
      <c r="L507" s="204"/>
      <c r="M507" s="205"/>
      <c r="N507" s="206"/>
      <c r="O507" s="206"/>
      <c r="P507" s="206"/>
      <c r="Q507" s="206"/>
      <c r="R507" s="206"/>
      <c r="S507" s="206"/>
      <c r="T507" s="207"/>
      <c r="AT507" s="208" t="s">
        <v>188</v>
      </c>
      <c r="AU507" s="208" t="s">
        <v>88</v>
      </c>
      <c r="AV507" s="13" t="s">
        <v>88</v>
      </c>
      <c r="AW507" s="13" t="s">
        <v>33</v>
      </c>
      <c r="AX507" s="13" t="s">
        <v>72</v>
      </c>
      <c r="AY507" s="208" t="s">
        <v>169</v>
      </c>
    </row>
    <row r="508" spans="1:65" s="13" customFormat="1" ht="11.25">
      <c r="B508" s="198"/>
      <c r="C508" s="199"/>
      <c r="D508" s="193" t="s">
        <v>188</v>
      </c>
      <c r="E508" s="200" t="s">
        <v>19</v>
      </c>
      <c r="F508" s="201" t="s">
        <v>581</v>
      </c>
      <c r="G508" s="199"/>
      <c r="H508" s="202">
        <v>-29.687999999999999</v>
      </c>
      <c r="I508" s="203"/>
      <c r="J508" s="199"/>
      <c r="K508" s="199"/>
      <c r="L508" s="204"/>
      <c r="M508" s="205"/>
      <c r="N508" s="206"/>
      <c r="O508" s="206"/>
      <c r="P508" s="206"/>
      <c r="Q508" s="206"/>
      <c r="R508" s="206"/>
      <c r="S508" s="206"/>
      <c r="T508" s="207"/>
      <c r="AT508" s="208" t="s">
        <v>188</v>
      </c>
      <c r="AU508" s="208" t="s">
        <v>88</v>
      </c>
      <c r="AV508" s="13" t="s">
        <v>88</v>
      </c>
      <c r="AW508" s="13" t="s">
        <v>33</v>
      </c>
      <c r="AX508" s="13" t="s">
        <v>72</v>
      </c>
      <c r="AY508" s="208" t="s">
        <v>169</v>
      </c>
    </row>
    <row r="509" spans="1:65" s="13" customFormat="1" ht="11.25">
      <c r="B509" s="198"/>
      <c r="C509" s="199"/>
      <c r="D509" s="193" t="s">
        <v>188</v>
      </c>
      <c r="E509" s="200" t="s">
        <v>19</v>
      </c>
      <c r="F509" s="201" t="s">
        <v>902</v>
      </c>
      <c r="G509" s="199"/>
      <c r="H509" s="202">
        <v>19.725000000000001</v>
      </c>
      <c r="I509" s="203"/>
      <c r="J509" s="199"/>
      <c r="K509" s="199"/>
      <c r="L509" s="204"/>
      <c r="M509" s="205"/>
      <c r="N509" s="206"/>
      <c r="O509" s="206"/>
      <c r="P509" s="206"/>
      <c r="Q509" s="206"/>
      <c r="R509" s="206"/>
      <c r="S509" s="206"/>
      <c r="T509" s="207"/>
      <c r="AT509" s="208" t="s">
        <v>188</v>
      </c>
      <c r="AU509" s="208" t="s">
        <v>88</v>
      </c>
      <c r="AV509" s="13" t="s">
        <v>88</v>
      </c>
      <c r="AW509" s="13" t="s">
        <v>33</v>
      </c>
      <c r="AX509" s="13" t="s">
        <v>72</v>
      </c>
      <c r="AY509" s="208" t="s">
        <v>169</v>
      </c>
    </row>
    <row r="510" spans="1:65" s="13" customFormat="1" ht="11.25">
      <c r="B510" s="198"/>
      <c r="C510" s="199"/>
      <c r="D510" s="193" t="s">
        <v>188</v>
      </c>
      <c r="E510" s="200" t="s">
        <v>19</v>
      </c>
      <c r="F510" s="201" t="s">
        <v>903</v>
      </c>
      <c r="G510" s="199"/>
      <c r="H510" s="202">
        <v>-14.728</v>
      </c>
      <c r="I510" s="203"/>
      <c r="J510" s="199"/>
      <c r="K510" s="199"/>
      <c r="L510" s="204"/>
      <c r="M510" s="205"/>
      <c r="N510" s="206"/>
      <c r="O510" s="206"/>
      <c r="P510" s="206"/>
      <c r="Q510" s="206"/>
      <c r="R510" s="206"/>
      <c r="S510" s="206"/>
      <c r="T510" s="207"/>
      <c r="AT510" s="208" t="s">
        <v>188</v>
      </c>
      <c r="AU510" s="208" t="s">
        <v>88</v>
      </c>
      <c r="AV510" s="13" t="s">
        <v>88</v>
      </c>
      <c r="AW510" s="13" t="s">
        <v>33</v>
      </c>
      <c r="AX510" s="13" t="s">
        <v>72</v>
      </c>
      <c r="AY510" s="208" t="s">
        <v>169</v>
      </c>
    </row>
    <row r="511" spans="1:65" s="13" customFormat="1" ht="11.25">
      <c r="B511" s="198"/>
      <c r="C511" s="199"/>
      <c r="D511" s="193" t="s">
        <v>188</v>
      </c>
      <c r="E511" s="200" t="s">
        <v>19</v>
      </c>
      <c r="F511" s="201" t="s">
        <v>904</v>
      </c>
      <c r="G511" s="199"/>
      <c r="H511" s="202">
        <v>9.1199999999999992</v>
      </c>
      <c r="I511" s="203"/>
      <c r="J511" s="199"/>
      <c r="K511" s="199"/>
      <c r="L511" s="204"/>
      <c r="M511" s="205"/>
      <c r="N511" s="206"/>
      <c r="O511" s="206"/>
      <c r="P511" s="206"/>
      <c r="Q511" s="206"/>
      <c r="R511" s="206"/>
      <c r="S511" s="206"/>
      <c r="T511" s="207"/>
      <c r="AT511" s="208" t="s">
        <v>188</v>
      </c>
      <c r="AU511" s="208" t="s">
        <v>88</v>
      </c>
      <c r="AV511" s="13" t="s">
        <v>88</v>
      </c>
      <c r="AW511" s="13" t="s">
        <v>33</v>
      </c>
      <c r="AX511" s="13" t="s">
        <v>72</v>
      </c>
      <c r="AY511" s="208" t="s">
        <v>169</v>
      </c>
    </row>
    <row r="512" spans="1:65" s="13" customFormat="1" ht="11.25">
      <c r="B512" s="198"/>
      <c r="C512" s="199"/>
      <c r="D512" s="193" t="s">
        <v>188</v>
      </c>
      <c r="E512" s="200" t="s">
        <v>19</v>
      </c>
      <c r="F512" s="201" t="s">
        <v>905</v>
      </c>
      <c r="G512" s="199"/>
      <c r="H512" s="202">
        <v>63.98</v>
      </c>
      <c r="I512" s="203"/>
      <c r="J512" s="199"/>
      <c r="K512" s="199"/>
      <c r="L512" s="204"/>
      <c r="M512" s="205"/>
      <c r="N512" s="206"/>
      <c r="O512" s="206"/>
      <c r="P512" s="206"/>
      <c r="Q512" s="206"/>
      <c r="R512" s="206"/>
      <c r="S512" s="206"/>
      <c r="T512" s="207"/>
      <c r="AT512" s="208" t="s">
        <v>188</v>
      </c>
      <c r="AU512" s="208" t="s">
        <v>88</v>
      </c>
      <c r="AV512" s="13" t="s">
        <v>88</v>
      </c>
      <c r="AW512" s="13" t="s">
        <v>33</v>
      </c>
      <c r="AX512" s="13" t="s">
        <v>72</v>
      </c>
      <c r="AY512" s="208" t="s">
        <v>169</v>
      </c>
    </row>
    <row r="513" spans="2:51" s="13" customFormat="1" ht="11.25">
      <c r="B513" s="198"/>
      <c r="C513" s="199"/>
      <c r="D513" s="193" t="s">
        <v>188</v>
      </c>
      <c r="E513" s="200" t="s">
        <v>19</v>
      </c>
      <c r="F513" s="201" t="s">
        <v>906</v>
      </c>
      <c r="G513" s="199"/>
      <c r="H513" s="202">
        <v>413.01</v>
      </c>
      <c r="I513" s="203"/>
      <c r="J513" s="199"/>
      <c r="K513" s="199"/>
      <c r="L513" s="204"/>
      <c r="M513" s="205"/>
      <c r="N513" s="206"/>
      <c r="O513" s="206"/>
      <c r="P513" s="206"/>
      <c r="Q513" s="206"/>
      <c r="R513" s="206"/>
      <c r="S513" s="206"/>
      <c r="T513" s="207"/>
      <c r="AT513" s="208" t="s">
        <v>188</v>
      </c>
      <c r="AU513" s="208" t="s">
        <v>88</v>
      </c>
      <c r="AV513" s="13" t="s">
        <v>88</v>
      </c>
      <c r="AW513" s="13" t="s">
        <v>33</v>
      </c>
      <c r="AX513" s="13" t="s">
        <v>72</v>
      </c>
      <c r="AY513" s="208" t="s">
        <v>169</v>
      </c>
    </row>
    <row r="514" spans="2:51" s="13" customFormat="1" ht="11.25">
      <c r="B514" s="198"/>
      <c r="C514" s="199"/>
      <c r="D514" s="193" t="s">
        <v>188</v>
      </c>
      <c r="E514" s="200" t="s">
        <v>19</v>
      </c>
      <c r="F514" s="201" t="s">
        <v>907</v>
      </c>
      <c r="G514" s="199"/>
      <c r="H514" s="202">
        <v>-37.799999999999997</v>
      </c>
      <c r="I514" s="203"/>
      <c r="J514" s="199"/>
      <c r="K514" s="199"/>
      <c r="L514" s="204"/>
      <c r="M514" s="205"/>
      <c r="N514" s="206"/>
      <c r="O514" s="206"/>
      <c r="P514" s="206"/>
      <c r="Q514" s="206"/>
      <c r="R514" s="206"/>
      <c r="S514" s="206"/>
      <c r="T514" s="207"/>
      <c r="AT514" s="208" t="s">
        <v>188</v>
      </c>
      <c r="AU514" s="208" t="s">
        <v>88</v>
      </c>
      <c r="AV514" s="13" t="s">
        <v>88</v>
      </c>
      <c r="AW514" s="13" t="s">
        <v>33</v>
      </c>
      <c r="AX514" s="13" t="s">
        <v>72</v>
      </c>
      <c r="AY514" s="208" t="s">
        <v>169</v>
      </c>
    </row>
    <row r="515" spans="2:51" s="13" customFormat="1" ht="11.25">
      <c r="B515" s="198"/>
      <c r="C515" s="199"/>
      <c r="D515" s="193" t="s">
        <v>188</v>
      </c>
      <c r="E515" s="200" t="s">
        <v>19</v>
      </c>
      <c r="F515" s="201" t="s">
        <v>908</v>
      </c>
      <c r="G515" s="199"/>
      <c r="H515" s="202">
        <v>179.29599999999999</v>
      </c>
      <c r="I515" s="203"/>
      <c r="J515" s="199"/>
      <c r="K515" s="199"/>
      <c r="L515" s="204"/>
      <c r="M515" s="205"/>
      <c r="N515" s="206"/>
      <c r="O515" s="206"/>
      <c r="P515" s="206"/>
      <c r="Q515" s="206"/>
      <c r="R515" s="206"/>
      <c r="S515" s="206"/>
      <c r="T515" s="207"/>
      <c r="AT515" s="208" t="s">
        <v>188</v>
      </c>
      <c r="AU515" s="208" t="s">
        <v>88</v>
      </c>
      <c r="AV515" s="13" t="s">
        <v>88</v>
      </c>
      <c r="AW515" s="13" t="s">
        <v>33</v>
      </c>
      <c r="AX515" s="13" t="s">
        <v>72</v>
      </c>
      <c r="AY515" s="208" t="s">
        <v>169</v>
      </c>
    </row>
    <row r="516" spans="2:51" s="13" customFormat="1" ht="11.25">
      <c r="B516" s="198"/>
      <c r="C516" s="199"/>
      <c r="D516" s="193" t="s">
        <v>188</v>
      </c>
      <c r="E516" s="200" t="s">
        <v>19</v>
      </c>
      <c r="F516" s="201" t="s">
        <v>909</v>
      </c>
      <c r="G516" s="199"/>
      <c r="H516" s="202">
        <v>-19.600000000000001</v>
      </c>
      <c r="I516" s="203"/>
      <c r="J516" s="199"/>
      <c r="K516" s="199"/>
      <c r="L516" s="204"/>
      <c r="M516" s="205"/>
      <c r="N516" s="206"/>
      <c r="O516" s="206"/>
      <c r="P516" s="206"/>
      <c r="Q516" s="206"/>
      <c r="R516" s="206"/>
      <c r="S516" s="206"/>
      <c r="T516" s="207"/>
      <c r="AT516" s="208" t="s">
        <v>188</v>
      </c>
      <c r="AU516" s="208" t="s">
        <v>88</v>
      </c>
      <c r="AV516" s="13" t="s">
        <v>88</v>
      </c>
      <c r="AW516" s="13" t="s">
        <v>33</v>
      </c>
      <c r="AX516" s="13" t="s">
        <v>72</v>
      </c>
      <c r="AY516" s="208" t="s">
        <v>169</v>
      </c>
    </row>
    <row r="517" spans="2:51" s="13" customFormat="1" ht="11.25">
      <c r="B517" s="198"/>
      <c r="C517" s="199"/>
      <c r="D517" s="193" t="s">
        <v>188</v>
      </c>
      <c r="E517" s="200" t="s">
        <v>19</v>
      </c>
      <c r="F517" s="201" t="s">
        <v>910</v>
      </c>
      <c r="G517" s="199"/>
      <c r="H517" s="202">
        <v>100.90600000000001</v>
      </c>
      <c r="I517" s="203"/>
      <c r="J517" s="199"/>
      <c r="K517" s="199"/>
      <c r="L517" s="204"/>
      <c r="M517" s="205"/>
      <c r="N517" s="206"/>
      <c r="O517" s="206"/>
      <c r="P517" s="206"/>
      <c r="Q517" s="206"/>
      <c r="R517" s="206"/>
      <c r="S517" s="206"/>
      <c r="T517" s="207"/>
      <c r="AT517" s="208" t="s">
        <v>188</v>
      </c>
      <c r="AU517" s="208" t="s">
        <v>88</v>
      </c>
      <c r="AV517" s="13" t="s">
        <v>88</v>
      </c>
      <c r="AW517" s="13" t="s">
        <v>33</v>
      </c>
      <c r="AX517" s="13" t="s">
        <v>72</v>
      </c>
      <c r="AY517" s="208" t="s">
        <v>169</v>
      </c>
    </row>
    <row r="518" spans="2:51" s="13" customFormat="1" ht="11.25">
      <c r="B518" s="198"/>
      <c r="C518" s="199"/>
      <c r="D518" s="193" t="s">
        <v>188</v>
      </c>
      <c r="E518" s="200" t="s">
        <v>19</v>
      </c>
      <c r="F518" s="201" t="s">
        <v>911</v>
      </c>
      <c r="G518" s="199"/>
      <c r="H518" s="202">
        <v>-25.6</v>
      </c>
      <c r="I518" s="203"/>
      <c r="J518" s="199"/>
      <c r="K518" s="199"/>
      <c r="L518" s="204"/>
      <c r="M518" s="205"/>
      <c r="N518" s="206"/>
      <c r="O518" s="206"/>
      <c r="P518" s="206"/>
      <c r="Q518" s="206"/>
      <c r="R518" s="206"/>
      <c r="S518" s="206"/>
      <c r="T518" s="207"/>
      <c r="AT518" s="208" t="s">
        <v>188</v>
      </c>
      <c r="AU518" s="208" t="s">
        <v>88</v>
      </c>
      <c r="AV518" s="13" t="s">
        <v>88</v>
      </c>
      <c r="AW518" s="13" t="s">
        <v>33</v>
      </c>
      <c r="AX518" s="13" t="s">
        <v>72</v>
      </c>
      <c r="AY518" s="208" t="s">
        <v>169</v>
      </c>
    </row>
    <row r="519" spans="2:51" s="13" customFormat="1" ht="11.25">
      <c r="B519" s="198"/>
      <c r="C519" s="199"/>
      <c r="D519" s="193" t="s">
        <v>188</v>
      </c>
      <c r="E519" s="200" t="s">
        <v>19</v>
      </c>
      <c r="F519" s="201" t="s">
        <v>912</v>
      </c>
      <c r="G519" s="199"/>
      <c r="H519" s="202">
        <v>6.28</v>
      </c>
      <c r="I519" s="203"/>
      <c r="J519" s="199"/>
      <c r="K519" s="199"/>
      <c r="L519" s="204"/>
      <c r="M519" s="205"/>
      <c r="N519" s="206"/>
      <c r="O519" s="206"/>
      <c r="P519" s="206"/>
      <c r="Q519" s="206"/>
      <c r="R519" s="206"/>
      <c r="S519" s="206"/>
      <c r="T519" s="207"/>
      <c r="AT519" s="208" t="s">
        <v>188</v>
      </c>
      <c r="AU519" s="208" t="s">
        <v>88</v>
      </c>
      <c r="AV519" s="13" t="s">
        <v>88</v>
      </c>
      <c r="AW519" s="13" t="s">
        <v>33</v>
      </c>
      <c r="AX519" s="13" t="s">
        <v>72</v>
      </c>
      <c r="AY519" s="208" t="s">
        <v>169</v>
      </c>
    </row>
    <row r="520" spans="2:51" s="16" customFormat="1" ht="11.25">
      <c r="B520" s="245"/>
      <c r="C520" s="246"/>
      <c r="D520" s="193" t="s">
        <v>188</v>
      </c>
      <c r="E520" s="247" t="s">
        <v>19</v>
      </c>
      <c r="F520" s="248" t="s">
        <v>533</v>
      </c>
      <c r="G520" s="246"/>
      <c r="H520" s="249">
        <v>888.28099999999995</v>
      </c>
      <c r="I520" s="250"/>
      <c r="J520" s="246"/>
      <c r="K520" s="246"/>
      <c r="L520" s="251"/>
      <c r="M520" s="252"/>
      <c r="N520" s="253"/>
      <c r="O520" s="253"/>
      <c r="P520" s="253"/>
      <c r="Q520" s="253"/>
      <c r="R520" s="253"/>
      <c r="S520" s="253"/>
      <c r="T520" s="254"/>
      <c r="AT520" s="255" t="s">
        <v>188</v>
      </c>
      <c r="AU520" s="255" t="s">
        <v>88</v>
      </c>
      <c r="AV520" s="16" t="s">
        <v>107</v>
      </c>
      <c r="AW520" s="16" t="s">
        <v>33</v>
      </c>
      <c r="AX520" s="16" t="s">
        <v>72</v>
      </c>
      <c r="AY520" s="255" t="s">
        <v>169</v>
      </c>
    </row>
    <row r="521" spans="2:51" s="15" customFormat="1" ht="11.25">
      <c r="B521" s="225"/>
      <c r="C521" s="226"/>
      <c r="D521" s="193" t="s">
        <v>188</v>
      </c>
      <c r="E521" s="227" t="s">
        <v>19</v>
      </c>
      <c r="F521" s="228" t="s">
        <v>553</v>
      </c>
      <c r="G521" s="226"/>
      <c r="H521" s="227" t="s">
        <v>19</v>
      </c>
      <c r="I521" s="229"/>
      <c r="J521" s="226"/>
      <c r="K521" s="226"/>
      <c r="L521" s="230"/>
      <c r="M521" s="231"/>
      <c r="N521" s="232"/>
      <c r="O521" s="232"/>
      <c r="P521" s="232"/>
      <c r="Q521" s="232"/>
      <c r="R521" s="232"/>
      <c r="S521" s="232"/>
      <c r="T521" s="233"/>
      <c r="AT521" s="234" t="s">
        <v>188</v>
      </c>
      <c r="AU521" s="234" t="s">
        <v>88</v>
      </c>
      <c r="AV521" s="15" t="s">
        <v>80</v>
      </c>
      <c r="AW521" s="15" t="s">
        <v>33</v>
      </c>
      <c r="AX521" s="15" t="s">
        <v>72</v>
      </c>
      <c r="AY521" s="234" t="s">
        <v>169</v>
      </c>
    </row>
    <row r="522" spans="2:51" s="13" customFormat="1" ht="11.25">
      <c r="B522" s="198"/>
      <c r="C522" s="199"/>
      <c r="D522" s="193" t="s">
        <v>188</v>
      </c>
      <c r="E522" s="200" t="s">
        <v>19</v>
      </c>
      <c r="F522" s="201" t="s">
        <v>583</v>
      </c>
      <c r="G522" s="199"/>
      <c r="H522" s="202">
        <v>273.02</v>
      </c>
      <c r="I522" s="203"/>
      <c r="J522" s="199"/>
      <c r="K522" s="199"/>
      <c r="L522" s="204"/>
      <c r="M522" s="205"/>
      <c r="N522" s="206"/>
      <c r="O522" s="206"/>
      <c r="P522" s="206"/>
      <c r="Q522" s="206"/>
      <c r="R522" s="206"/>
      <c r="S522" s="206"/>
      <c r="T522" s="207"/>
      <c r="AT522" s="208" t="s">
        <v>188</v>
      </c>
      <c r="AU522" s="208" t="s">
        <v>88</v>
      </c>
      <c r="AV522" s="13" t="s">
        <v>88</v>
      </c>
      <c r="AW522" s="13" t="s">
        <v>33</v>
      </c>
      <c r="AX522" s="13" t="s">
        <v>72</v>
      </c>
      <c r="AY522" s="208" t="s">
        <v>169</v>
      </c>
    </row>
    <row r="523" spans="2:51" s="13" customFormat="1" ht="11.25">
      <c r="B523" s="198"/>
      <c r="C523" s="199"/>
      <c r="D523" s="193" t="s">
        <v>188</v>
      </c>
      <c r="E523" s="200" t="s">
        <v>19</v>
      </c>
      <c r="F523" s="201" t="s">
        <v>584</v>
      </c>
      <c r="G523" s="199"/>
      <c r="H523" s="202">
        <v>-40.688000000000002</v>
      </c>
      <c r="I523" s="203"/>
      <c r="J523" s="199"/>
      <c r="K523" s="199"/>
      <c r="L523" s="204"/>
      <c r="M523" s="205"/>
      <c r="N523" s="206"/>
      <c r="O523" s="206"/>
      <c r="P523" s="206"/>
      <c r="Q523" s="206"/>
      <c r="R523" s="206"/>
      <c r="S523" s="206"/>
      <c r="T523" s="207"/>
      <c r="AT523" s="208" t="s">
        <v>188</v>
      </c>
      <c r="AU523" s="208" t="s">
        <v>88</v>
      </c>
      <c r="AV523" s="13" t="s">
        <v>88</v>
      </c>
      <c r="AW523" s="13" t="s">
        <v>33</v>
      </c>
      <c r="AX523" s="13" t="s">
        <v>72</v>
      </c>
      <c r="AY523" s="208" t="s">
        <v>169</v>
      </c>
    </row>
    <row r="524" spans="2:51" s="13" customFormat="1" ht="11.25">
      <c r="B524" s="198"/>
      <c r="C524" s="199"/>
      <c r="D524" s="193" t="s">
        <v>188</v>
      </c>
      <c r="E524" s="200" t="s">
        <v>19</v>
      </c>
      <c r="F524" s="201" t="s">
        <v>913</v>
      </c>
      <c r="G524" s="199"/>
      <c r="H524" s="202">
        <v>26.625</v>
      </c>
      <c r="I524" s="203"/>
      <c r="J524" s="199"/>
      <c r="K524" s="199"/>
      <c r="L524" s="204"/>
      <c r="M524" s="205"/>
      <c r="N524" s="206"/>
      <c r="O524" s="206"/>
      <c r="P524" s="206"/>
      <c r="Q524" s="206"/>
      <c r="R524" s="206"/>
      <c r="S524" s="206"/>
      <c r="T524" s="207"/>
      <c r="AT524" s="208" t="s">
        <v>188</v>
      </c>
      <c r="AU524" s="208" t="s">
        <v>88</v>
      </c>
      <c r="AV524" s="13" t="s">
        <v>88</v>
      </c>
      <c r="AW524" s="13" t="s">
        <v>33</v>
      </c>
      <c r="AX524" s="13" t="s">
        <v>72</v>
      </c>
      <c r="AY524" s="208" t="s">
        <v>169</v>
      </c>
    </row>
    <row r="525" spans="2:51" s="13" customFormat="1" ht="11.25">
      <c r="B525" s="198"/>
      <c r="C525" s="199"/>
      <c r="D525" s="193" t="s">
        <v>188</v>
      </c>
      <c r="E525" s="200" t="s">
        <v>19</v>
      </c>
      <c r="F525" s="201" t="s">
        <v>914</v>
      </c>
      <c r="G525" s="199"/>
      <c r="H525" s="202">
        <v>460.625</v>
      </c>
      <c r="I525" s="203"/>
      <c r="J525" s="199"/>
      <c r="K525" s="199"/>
      <c r="L525" s="204"/>
      <c r="M525" s="205"/>
      <c r="N525" s="206"/>
      <c r="O525" s="206"/>
      <c r="P525" s="206"/>
      <c r="Q525" s="206"/>
      <c r="R525" s="206"/>
      <c r="S525" s="206"/>
      <c r="T525" s="207"/>
      <c r="AT525" s="208" t="s">
        <v>188</v>
      </c>
      <c r="AU525" s="208" t="s">
        <v>88</v>
      </c>
      <c r="AV525" s="13" t="s">
        <v>88</v>
      </c>
      <c r="AW525" s="13" t="s">
        <v>33</v>
      </c>
      <c r="AX525" s="13" t="s">
        <v>72</v>
      </c>
      <c r="AY525" s="208" t="s">
        <v>169</v>
      </c>
    </row>
    <row r="526" spans="2:51" s="13" customFormat="1" ht="11.25">
      <c r="B526" s="198"/>
      <c r="C526" s="199"/>
      <c r="D526" s="193" t="s">
        <v>188</v>
      </c>
      <c r="E526" s="200" t="s">
        <v>19</v>
      </c>
      <c r="F526" s="201" t="s">
        <v>915</v>
      </c>
      <c r="G526" s="199"/>
      <c r="H526" s="202">
        <v>-40.94</v>
      </c>
      <c r="I526" s="203"/>
      <c r="J526" s="199"/>
      <c r="K526" s="199"/>
      <c r="L526" s="204"/>
      <c r="M526" s="205"/>
      <c r="N526" s="206"/>
      <c r="O526" s="206"/>
      <c r="P526" s="206"/>
      <c r="Q526" s="206"/>
      <c r="R526" s="206"/>
      <c r="S526" s="206"/>
      <c r="T526" s="207"/>
      <c r="AT526" s="208" t="s">
        <v>188</v>
      </c>
      <c r="AU526" s="208" t="s">
        <v>88</v>
      </c>
      <c r="AV526" s="13" t="s">
        <v>88</v>
      </c>
      <c r="AW526" s="13" t="s">
        <v>33</v>
      </c>
      <c r="AX526" s="13" t="s">
        <v>72</v>
      </c>
      <c r="AY526" s="208" t="s">
        <v>169</v>
      </c>
    </row>
    <row r="527" spans="2:51" s="13" customFormat="1" ht="11.25">
      <c r="B527" s="198"/>
      <c r="C527" s="199"/>
      <c r="D527" s="193" t="s">
        <v>188</v>
      </c>
      <c r="E527" s="200" t="s">
        <v>19</v>
      </c>
      <c r="F527" s="201" t="s">
        <v>916</v>
      </c>
      <c r="G527" s="199"/>
      <c r="H527" s="202">
        <v>178.64</v>
      </c>
      <c r="I527" s="203"/>
      <c r="J527" s="199"/>
      <c r="K527" s="199"/>
      <c r="L527" s="204"/>
      <c r="M527" s="205"/>
      <c r="N527" s="206"/>
      <c r="O527" s="206"/>
      <c r="P527" s="206"/>
      <c r="Q527" s="206"/>
      <c r="R527" s="206"/>
      <c r="S527" s="206"/>
      <c r="T527" s="207"/>
      <c r="AT527" s="208" t="s">
        <v>188</v>
      </c>
      <c r="AU527" s="208" t="s">
        <v>88</v>
      </c>
      <c r="AV527" s="13" t="s">
        <v>88</v>
      </c>
      <c r="AW527" s="13" t="s">
        <v>33</v>
      </c>
      <c r="AX527" s="13" t="s">
        <v>72</v>
      </c>
      <c r="AY527" s="208" t="s">
        <v>169</v>
      </c>
    </row>
    <row r="528" spans="2:51" s="13" customFormat="1" ht="11.25">
      <c r="B528" s="198"/>
      <c r="C528" s="199"/>
      <c r="D528" s="193" t="s">
        <v>188</v>
      </c>
      <c r="E528" s="200" t="s">
        <v>19</v>
      </c>
      <c r="F528" s="201" t="s">
        <v>552</v>
      </c>
      <c r="G528" s="199"/>
      <c r="H528" s="202">
        <v>-9.8000000000000007</v>
      </c>
      <c r="I528" s="203"/>
      <c r="J528" s="199"/>
      <c r="K528" s="199"/>
      <c r="L528" s="204"/>
      <c r="M528" s="205"/>
      <c r="N528" s="206"/>
      <c r="O528" s="206"/>
      <c r="P528" s="206"/>
      <c r="Q528" s="206"/>
      <c r="R528" s="206"/>
      <c r="S528" s="206"/>
      <c r="T528" s="207"/>
      <c r="AT528" s="208" t="s">
        <v>188</v>
      </c>
      <c r="AU528" s="208" t="s">
        <v>88</v>
      </c>
      <c r="AV528" s="13" t="s">
        <v>88</v>
      </c>
      <c r="AW528" s="13" t="s">
        <v>33</v>
      </c>
      <c r="AX528" s="13" t="s">
        <v>72</v>
      </c>
      <c r="AY528" s="208" t="s">
        <v>169</v>
      </c>
    </row>
    <row r="529" spans="1:65" s="13" customFormat="1" ht="11.25">
      <c r="B529" s="198"/>
      <c r="C529" s="199"/>
      <c r="D529" s="193" t="s">
        <v>188</v>
      </c>
      <c r="E529" s="200" t="s">
        <v>19</v>
      </c>
      <c r="F529" s="201" t="s">
        <v>917</v>
      </c>
      <c r="G529" s="199"/>
      <c r="H529" s="202">
        <v>106.7</v>
      </c>
      <c r="I529" s="203"/>
      <c r="J529" s="199"/>
      <c r="K529" s="199"/>
      <c r="L529" s="204"/>
      <c r="M529" s="205"/>
      <c r="N529" s="206"/>
      <c r="O529" s="206"/>
      <c r="P529" s="206"/>
      <c r="Q529" s="206"/>
      <c r="R529" s="206"/>
      <c r="S529" s="206"/>
      <c r="T529" s="207"/>
      <c r="AT529" s="208" t="s">
        <v>188</v>
      </c>
      <c r="AU529" s="208" t="s">
        <v>88</v>
      </c>
      <c r="AV529" s="13" t="s">
        <v>88</v>
      </c>
      <c r="AW529" s="13" t="s">
        <v>33</v>
      </c>
      <c r="AX529" s="13" t="s">
        <v>72</v>
      </c>
      <c r="AY529" s="208" t="s">
        <v>169</v>
      </c>
    </row>
    <row r="530" spans="1:65" s="13" customFormat="1" ht="11.25">
      <c r="B530" s="198"/>
      <c r="C530" s="199"/>
      <c r="D530" s="193" t="s">
        <v>188</v>
      </c>
      <c r="E530" s="200" t="s">
        <v>19</v>
      </c>
      <c r="F530" s="201" t="s">
        <v>911</v>
      </c>
      <c r="G530" s="199"/>
      <c r="H530" s="202">
        <v>-25.6</v>
      </c>
      <c r="I530" s="203"/>
      <c r="J530" s="199"/>
      <c r="K530" s="199"/>
      <c r="L530" s="204"/>
      <c r="M530" s="205"/>
      <c r="N530" s="206"/>
      <c r="O530" s="206"/>
      <c r="P530" s="206"/>
      <c r="Q530" s="206"/>
      <c r="R530" s="206"/>
      <c r="S530" s="206"/>
      <c r="T530" s="207"/>
      <c r="AT530" s="208" t="s">
        <v>188</v>
      </c>
      <c r="AU530" s="208" t="s">
        <v>88</v>
      </c>
      <c r="AV530" s="13" t="s">
        <v>88</v>
      </c>
      <c r="AW530" s="13" t="s">
        <v>33</v>
      </c>
      <c r="AX530" s="13" t="s">
        <v>72</v>
      </c>
      <c r="AY530" s="208" t="s">
        <v>169</v>
      </c>
    </row>
    <row r="531" spans="1:65" s="16" customFormat="1" ht="11.25">
      <c r="B531" s="245"/>
      <c r="C531" s="246"/>
      <c r="D531" s="193" t="s">
        <v>188</v>
      </c>
      <c r="E531" s="247" t="s">
        <v>19</v>
      </c>
      <c r="F531" s="248" t="s">
        <v>533</v>
      </c>
      <c r="G531" s="246"/>
      <c r="H531" s="249">
        <v>928.58199999999999</v>
      </c>
      <c r="I531" s="250"/>
      <c r="J531" s="246"/>
      <c r="K531" s="246"/>
      <c r="L531" s="251"/>
      <c r="M531" s="252"/>
      <c r="N531" s="253"/>
      <c r="O531" s="253"/>
      <c r="P531" s="253"/>
      <c r="Q531" s="253"/>
      <c r="R531" s="253"/>
      <c r="S531" s="253"/>
      <c r="T531" s="254"/>
      <c r="AT531" s="255" t="s">
        <v>188</v>
      </c>
      <c r="AU531" s="255" t="s">
        <v>88</v>
      </c>
      <c r="AV531" s="16" t="s">
        <v>107</v>
      </c>
      <c r="AW531" s="16" t="s">
        <v>33</v>
      </c>
      <c r="AX531" s="16" t="s">
        <v>72</v>
      </c>
      <c r="AY531" s="255" t="s">
        <v>169</v>
      </c>
    </row>
    <row r="532" spans="1:65" s="15" customFormat="1" ht="11.25">
      <c r="B532" s="225"/>
      <c r="C532" s="226"/>
      <c r="D532" s="193" t="s">
        <v>188</v>
      </c>
      <c r="E532" s="227" t="s">
        <v>19</v>
      </c>
      <c r="F532" s="228" t="s">
        <v>569</v>
      </c>
      <c r="G532" s="226"/>
      <c r="H532" s="227" t="s">
        <v>19</v>
      </c>
      <c r="I532" s="229"/>
      <c r="J532" s="226"/>
      <c r="K532" s="226"/>
      <c r="L532" s="230"/>
      <c r="M532" s="231"/>
      <c r="N532" s="232"/>
      <c r="O532" s="232"/>
      <c r="P532" s="232"/>
      <c r="Q532" s="232"/>
      <c r="R532" s="232"/>
      <c r="S532" s="232"/>
      <c r="T532" s="233"/>
      <c r="AT532" s="234" t="s">
        <v>188</v>
      </c>
      <c r="AU532" s="234" t="s">
        <v>88</v>
      </c>
      <c r="AV532" s="15" t="s">
        <v>80</v>
      </c>
      <c r="AW532" s="15" t="s">
        <v>33</v>
      </c>
      <c r="AX532" s="15" t="s">
        <v>72</v>
      </c>
      <c r="AY532" s="234" t="s">
        <v>169</v>
      </c>
    </row>
    <row r="533" spans="1:65" s="13" customFormat="1" ht="11.25">
      <c r="B533" s="198"/>
      <c r="C533" s="199"/>
      <c r="D533" s="193" t="s">
        <v>188</v>
      </c>
      <c r="E533" s="200" t="s">
        <v>19</v>
      </c>
      <c r="F533" s="201" t="s">
        <v>918</v>
      </c>
      <c r="G533" s="199"/>
      <c r="H533" s="202">
        <v>112.64100000000001</v>
      </c>
      <c r="I533" s="203"/>
      <c r="J533" s="199"/>
      <c r="K533" s="199"/>
      <c r="L533" s="204"/>
      <c r="M533" s="205"/>
      <c r="N533" s="206"/>
      <c r="O533" s="206"/>
      <c r="P533" s="206"/>
      <c r="Q533" s="206"/>
      <c r="R533" s="206"/>
      <c r="S533" s="206"/>
      <c r="T533" s="207"/>
      <c r="AT533" s="208" t="s">
        <v>188</v>
      </c>
      <c r="AU533" s="208" t="s">
        <v>88</v>
      </c>
      <c r="AV533" s="13" t="s">
        <v>88</v>
      </c>
      <c r="AW533" s="13" t="s">
        <v>33</v>
      </c>
      <c r="AX533" s="13" t="s">
        <v>72</v>
      </c>
      <c r="AY533" s="208" t="s">
        <v>169</v>
      </c>
    </row>
    <row r="534" spans="1:65" s="16" customFormat="1" ht="11.25">
      <c r="B534" s="245"/>
      <c r="C534" s="246"/>
      <c r="D534" s="193" t="s">
        <v>188</v>
      </c>
      <c r="E534" s="247" t="s">
        <v>19</v>
      </c>
      <c r="F534" s="248" t="s">
        <v>533</v>
      </c>
      <c r="G534" s="246"/>
      <c r="H534" s="249">
        <v>112.64100000000001</v>
      </c>
      <c r="I534" s="250"/>
      <c r="J534" s="246"/>
      <c r="K534" s="246"/>
      <c r="L534" s="251"/>
      <c r="M534" s="252"/>
      <c r="N534" s="253"/>
      <c r="O534" s="253"/>
      <c r="P534" s="253"/>
      <c r="Q534" s="253"/>
      <c r="R534" s="253"/>
      <c r="S534" s="253"/>
      <c r="T534" s="254"/>
      <c r="AT534" s="255" t="s">
        <v>188</v>
      </c>
      <c r="AU534" s="255" t="s">
        <v>88</v>
      </c>
      <c r="AV534" s="16" t="s">
        <v>107</v>
      </c>
      <c r="AW534" s="16" t="s">
        <v>33</v>
      </c>
      <c r="AX534" s="16" t="s">
        <v>72</v>
      </c>
      <c r="AY534" s="255" t="s">
        <v>169</v>
      </c>
    </row>
    <row r="535" spans="1:65" s="15" customFormat="1" ht="11.25">
      <c r="B535" s="225"/>
      <c r="C535" s="226"/>
      <c r="D535" s="193" t="s">
        <v>188</v>
      </c>
      <c r="E535" s="227" t="s">
        <v>19</v>
      </c>
      <c r="F535" s="228" t="s">
        <v>558</v>
      </c>
      <c r="G535" s="226"/>
      <c r="H535" s="227" t="s">
        <v>19</v>
      </c>
      <c r="I535" s="229"/>
      <c r="J535" s="226"/>
      <c r="K535" s="226"/>
      <c r="L535" s="230"/>
      <c r="M535" s="231"/>
      <c r="N535" s="232"/>
      <c r="O535" s="232"/>
      <c r="P535" s="232"/>
      <c r="Q535" s="232"/>
      <c r="R535" s="232"/>
      <c r="S535" s="232"/>
      <c r="T535" s="233"/>
      <c r="AT535" s="234" t="s">
        <v>188</v>
      </c>
      <c r="AU535" s="234" t="s">
        <v>88</v>
      </c>
      <c r="AV535" s="15" t="s">
        <v>80</v>
      </c>
      <c r="AW535" s="15" t="s">
        <v>33</v>
      </c>
      <c r="AX535" s="15" t="s">
        <v>72</v>
      </c>
      <c r="AY535" s="234" t="s">
        <v>169</v>
      </c>
    </row>
    <row r="536" spans="1:65" s="13" customFormat="1" ht="11.25">
      <c r="B536" s="198"/>
      <c r="C536" s="199"/>
      <c r="D536" s="193" t="s">
        <v>188</v>
      </c>
      <c r="E536" s="200" t="s">
        <v>19</v>
      </c>
      <c r="F536" s="201" t="s">
        <v>919</v>
      </c>
      <c r="G536" s="199"/>
      <c r="H536" s="202">
        <v>9.0129999999999999</v>
      </c>
      <c r="I536" s="203"/>
      <c r="J536" s="199"/>
      <c r="K536" s="199"/>
      <c r="L536" s="204"/>
      <c r="M536" s="205"/>
      <c r="N536" s="206"/>
      <c r="O536" s="206"/>
      <c r="P536" s="206"/>
      <c r="Q536" s="206"/>
      <c r="R536" s="206"/>
      <c r="S536" s="206"/>
      <c r="T536" s="207"/>
      <c r="AT536" s="208" t="s">
        <v>188</v>
      </c>
      <c r="AU536" s="208" t="s">
        <v>88</v>
      </c>
      <c r="AV536" s="13" t="s">
        <v>88</v>
      </c>
      <c r="AW536" s="13" t="s">
        <v>33</v>
      </c>
      <c r="AX536" s="13" t="s">
        <v>72</v>
      </c>
      <c r="AY536" s="208" t="s">
        <v>169</v>
      </c>
    </row>
    <row r="537" spans="1:65" s="13" customFormat="1" ht="11.25">
      <c r="B537" s="198"/>
      <c r="C537" s="199"/>
      <c r="D537" s="193" t="s">
        <v>188</v>
      </c>
      <c r="E537" s="200" t="s">
        <v>19</v>
      </c>
      <c r="F537" s="201" t="s">
        <v>920</v>
      </c>
      <c r="G537" s="199"/>
      <c r="H537" s="202">
        <v>43</v>
      </c>
      <c r="I537" s="203"/>
      <c r="J537" s="199"/>
      <c r="K537" s="199"/>
      <c r="L537" s="204"/>
      <c r="M537" s="205"/>
      <c r="N537" s="206"/>
      <c r="O537" s="206"/>
      <c r="P537" s="206"/>
      <c r="Q537" s="206"/>
      <c r="R537" s="206"/>
      <c r="S537" s="206"/>
      <c r="T537" s="207"/>
      <c r="AT537" s="208" t="s">
        <v>188</v>
      </c>
      <c r="AU537" s="208" t="s">
        <v>88</v>
      </c>
      <c r="AV537" s="13" t="s">
        <v>88</v>
      </c>
      <c r="AW537" s="13" t="s">
        <v>33</v>
      </c>
      <c r="AX537" s="13" t="s">
        <v>72</v>
      </c>
      <c r="AY537" s="208" t="s">
        <v>169</v>
      </c>
    </row>
    <row r="538" spans="1:65" s="13" customFormat="1" ht="11.25">
      <c r="B538" s="198"/>
      <c r="C538" s="199"/>
      <c r="D538" s="193" t="s">
        <v>188</v>
      </c>
      <c r="E538" s="200" t="s">
        <v>19</v>
      </c>
      <c r="F538" s="201" t="s">
        <v>561</v>
      </c>
      <c r="G538" s="199"/>
      <c r="H538" s="202">
        <v>-1.125</v>
      </c>
      <c r="I538" s="203"/>
      <c r="J538" s="199"/>
      <c r="K538" s="199"/>
      <c r="L538" s="204"/>
      <c r="M538" s="205"/>
      <c r="N538" s="206"/>
      <c r="O538" s="206"/>
      <c r="P538" s="206"/>
      <c r="Q538" s="206"/>
      <c r="R538" s="206"/>
      <c r="S538" s="206"/>
      <c r="T538" s="207"/>
      <c r="AT538" s="208" t="s">
        <v>188</v>
      </c>
      <c r="AU538" s="208" t="s">
        <v>88</v>
      </c>
      <c r="AV538" s="13" t="s">
        <v>88</v>
      </c>
      <c r="AW538" s="13" t="s">
        <v>33</v>
      </c>
      <c r="AX538" s="13" t="s">
        <v>72</v>
      </c>
      <c r="AY538" s="208" t="s">
        <v>169</v>
      </c>
    </row>
    <row r="539" spans="1:65" s="13" customFormat="1" ht="11.25">
      <c r="B539" s="198"/>
      <c r="C539" s="199"/>
      <c r="D539" s="193" t="s">
        <v>188</v>
      </c>
      <c r="E539" s="200" t="s">
        <v>19</v>
      </c>
      <c r="F539" s="201" t="s">
        <v>921</v>
      </c>
      <c r="G539" s="199"/>
      <c r="H539" s="202">
        <v>1.35</v>
      </c>
      <c r="I539" s="203"/>
      <c r="J539" s="199"/>
      <c r="K539" s="199"/>
      <c r="L539" s="204"/>
      <c r="M539" s="205"/>
      <c r="N539" s="206"/>
      <c r="O539" s="206"/>
      <c r="P539" s="206"/>
      <c r="Q539" s="206"/>
      <c r="R539" s="206"/>
      <c r="S539" s="206"/>
      <c r="T539" s="207"/>
      <c r="AT539" s="208" t="s">
        <v>188</v>
      </c>
      <c r="AU539" s="208" t="s">
        <v>88</v>
      </c>
      <c r="AV539" s="13" t="s">
        <v>88</v>
      </c>
      <c r="AW539" s="13" t="s">
        <v>33</v>
      </c>
      <c r="AX539" s="13" t="s">
        <v>72</v>
      </c>
      <c r="AY539" s="208" t="s">
        <v>169</v>
      </c>
    </row>
    <row r="540" spans="1:65" s="16" customFormat="1" ht="11.25">
      <c r="B540" s="245"/>
      <c r="C540" s="246"/>
      <c r="D540" s="193" t="s">
        <v>188</v>
      </c>
      <c r="E540" s="247" t="s">
        <v>19</v>
      </c>
      <c r="F540" s="248" t="s">
        <v>533</v>
      </c>
      <c r="G540" s="246"/>
      <c r="H540" s="249">
        <v>52.238</v>
      </c>
      <c r="I540" s="250"/>
      <c r="J540" s="246"/>
      <c r="K540" s="246"/>
      <c r="L540" s="251"/>
      <c r="M540" s="252"/>
      <c r="N540" s="253"/>
      <c r="O540" s="253"/>
      <c r="P540" s="253"/>
      <c r="Q540" s="253"/>
      <c r="R540" s="253"/>
      <c r="S540" s="253"/>
      <c r="T540" s="254"/>
      <c r="AT540" s="255" t="s">
        <v>188</v>
      </c>
      <c r="AU540" s="255" t="s">
        <v>88</v>
      </c>
      <c r="AV540" s="16" t="s">
        <v>107</v>
      </c>
      <c r="AW540" s="16" t="s">
        <v>33</v>
      </c>
      <c r="AX540" s="16" t="s">
        <v>72</v>
      </c>
      <c r="AY540" s="255" t="s">
        <v>169</v>
      </c>
    </row>
    <row r="541" spans="1:65" s="14" customFormat="1" ht="11.25">
      <c r="B541" s="209"/>
      <c r="C541" s="210"/>
      <c r="D541" s="193" t="s">
        <v>188</v>
      </c>
      <c r="E541" s="211" t="s">
        <v>19</v>
      </c>
      <c r="F541" s="212" t="s">
        <v>191</v>
      </c>
      <c r="G541" s="210"/>
      <c r="H541" s="213">
        <v>1981.742</v>
      </c>
      <c r="I541" s="214"/>
      <c r="J541" s="210"/>
      <c r="K541" s="210"/>
      <c r="L541" s="215"/>
      <c r="M541" s="216"/>
      <c r="N541" s="217"/>
      <c r="O541" s="217"/>
      <c r="P541" s="217"/>
      <c r="Q541" s="217"/>
      <c r="R541" s="217"/>
      <c r="S541" s="217"/>
      <c r="T541" s="218"/>
      <c r="AT541" s="219" t="s">
        <v>188</v>
      </c>
      <c r="AU541" s="219" t="s">
        <v>88</v>
      </c>
      <c r="AV541" s="14" t="s">
        <v>176</v>
      </c>
      <c r="AW541" s="14" t="s">
        <v>33</v>
      </c>
      <c r="AX541" s="14" t="s">
        <v>80</v>
      </c>
      <c r="AY541" s="219" t="s">
        <v>169</v>
      </c>
    </row>
    <row r="542" spans="1:65" s="2" customFormat="1" ht="37.9" customHeight="1">
      <c r="A542" s="36"/>
      <c r="B542" s="37"/>
      <c r="C542" s="180" t="s">
        <v>922</v>
      </c>
      <c r="D542" s="180" t="s">
        <v>171</v>
      </c>
      <c r="E542" s="181" t="s">
        <v>923</v>
      </c>
      <c r="F542" s="182" t="s">
        <v>924</v>
      </c>
      <c r="G542" s="183" t="s">
        <v>185</v>
      </c>
      <c r="H542" s="184">
        <v>1708.8720000000001</v>
      </c>
      <c r="I542" s="185"/>
      <c r="J542" s="186">
        <f>ROUND(I542*H542,2)</f>
        <v>0</v>
      </c>
      <c r="K542" s="182" t="s">
        <v>175</v>
      </c>
      <c r="L542" s="41"/>
      <c r="M542" s="187" t="s">
        <v>19</v>
      </c>
      <c r="N542" s="188" t="s">
        <v>44</v>
      </c>
      <c r="O542" s="66"/>
      <c r="P542" s="189">
        <f>O542*H542</f>
        <v>0</v>
      </c>
      <c r="Q542" s="189">
        <v>1.8380000000000001E-2</v>
      </c>
      <c r="R542" s="189">
        <f>Q542*H542</f>
        <v>31.409067360000002</v>
      </c>
      <c r="S542" s="189">
        <v>0</v>
      </c>
      <c r="T542" s="190">
        <f>S542*H542</f>
        <v>0</v>
      </c>
      <c r="U542" s="36"/>
      <c r="V542" s="36"/>
      <c r="W542" s="36"/>
      <c r="X542" s="36"/>
      <c r="Y542" s="36"/>
      <c r="Z542" s="36"/>
      <c r="AA542" s="36"/>
      <c r="AB542" s="36"/>
      <c r="AC542" s="36"/>
      <c r="AD542" s="36"/>
      <c r="AE542" s="36"/>
      <c r="AR542" s="191" t="s">
        <v>176</v>
      </c>
      <c r="AT542" s="191" t="s">
        <v>171</v>
      </c>
      <c r="AU542" s="191" t="s">
        <v>88</v>
      </c>
      <c r="AY542" s="19" t="s">
        <v>169</v>
      </c>
      <c r="BE542" s="192">
        <f>IF(N542="základní",J542,0)</f>
        <v>0</v>
      </c>
      <c r="BF542" s="192">
        <f>IF(N542="snížená",J542,0)</f>
        <v>0</v>
      </c>
      <c r="BG542" s="192">
        <f>IF(N542="zákl. přenesená",J542,0)</f>
        <v>0</v>
      </c>
      <c r="BH542" s="192">
        <f>IF(N542="sníž. přenesená",J542,0)</f>
        <v>0</v>
      </c>
      <c r="BI542" s="192">
        <f>IF(N542="nulová",J542,0)</f>
        <v>0</v>
      </c>
      <c r="BJ542" s="19" t="s">
        <v>88</v>
      </c>
      <c r="BK542" s="192">
        <f>ROUND(I542*H542,2)</f>
        <v>0</v>
      </c>
      <c r="BL542" s="19" t="s">
        <v>176</v>
      </c>
      <c r="BM542" s="191" t="s">
        <v>925</v>
      </c>
    </row>
    <row r="543" spans="1:65" s="2" customFormat="1" ht="78">
      <c r="A543" s="36"/>
      <c r="B543" s="37"/>
      <c r="C543" s="38"/>
      <c r="D543" s="193" t="s">
        <v>178</v>
      </c>
      <c r="E543" s="38"/>
      <c r="F543" s="194" t="s">
        <v>888</v>
      </c>
      <c r="G543" s="38"/>
      <c r="H543" s="38"/>
      <c r="I543" s="195"/>
      <c r="J543" s="38"/>
      <c r="K543" s="38"/>
      <c r="L543" s="41"/>
      <c r="M543" s="196"/>
      <c r="N543" s="197"/>
      <c r="O543" s="66"/>
      <c r="P543" s="66"/>
      <c r="Q543" s="66"/>
      <c r="R543" s="66"/>
      <c r="S543" s="66"/>
      <c r="T543" s="67"/>
      <c r="U543" s="36"/>
      <c r="V543" s="36"/>
      <c r="W543" s="36"/>
      <c r="X543" s="36"/>
      <c r="Y543" s="36"/>
      <c r="Z543" s="36"/>
      <c r="AA543" s="36"/>
      <c r="AB543" s="36"/>
      <c r="AC543" s="36"/>
      <c r="AD543" s="36"/>
      <c r="AE543" s="36"/>
      <c r="AT543" s="19" t="s">
        <v>178</v>
      </c>
      <c r="AU543" s="19" t="s">
        <v>88</v>
      </c>
    </row>
    <row r="544" spans="1:65" s="13" customFormat="1" ht="11.25">
      <c r="B544" s="198"/>
      <c r="C544" s="199"/>
      <c r="D544" s="193" t="s">
        <v>188</v>
      </c>
      <c r="E544" s="200" t="s">
        <v>19</v>
      </c>
      <c r="F544" s="201" t="s">
        <v>926</v>
      </c>
      <c r="G544" s="199"/>
      <c r="H544" s="202">
        <v>1708.8720000000001</v>
      </c>
      <c r="I544" s="203"/>
      <c r="J544" s="199"/>
      <c r="K544" s="199"/>
      <c r="L544" s="204"/>
      <c r="M544" s="205"/>
      <c r="N544" s="206"/>
      <c r="O544" s="206"/>
      <c r="P544" s="206"/>
      <c r="Q544" s="206"/>
      <c r="R544" s="206"/>
      <c r="S544" s="206"/>
      <c r="T544" s="207"/>
      <c r="AT544" s="208" t="s">
        <v>188</v>
      </c>
      <c r="AU544" s="208" t="s">
        <v>88</v>
      </c>
      <c r="AV544" s="13" t="s">
        <v>88</v>
      </c>
      <c r="AW544" s="13" t="s">
        <v>33</v>
      </c>
      <c r="AX544" s="13" t="s">
        <v>80</v>
      </c>
      <c r="AY544" s="208" t="s">
        <v>169</v>
      </c>
    </row>
    <row r="545" spans="1:65" s="2" customFormat="1" ht="37.9" customHeight="1">
      <c r="A545" s="36"/>
      <c r="B545" s="37"/>
      <c r="C545" s="180" t="s">
        <v>927</v>
      </c>
      <c r="D545" s="180" t="s">
        <v>171</v>
      </c>
      <c r="E545" s="181" t="s">
        <v>928</v>
      </c>
      <c r="F545" s="182" t="s">
        <v>929</v>
      </c>
      <c r="G545" s="183" t="s">
        <v>185</v>
      </c>
      <c r="H545" s="184">
        <v>337.44</v>
      </c>
      <c r="I545" s="185"/>
      <c r="J545" s="186">
        <f>ROUND(I545*H545,2)</f>
        <v>0</v>
      </c>
      <c r="K545" s="182" t="s">
        <v>175</v>
      </c>
      <c r="L545" s="41"/>
      <c r="M545" s="187" t="s">
        <v>19</v>
      </c>
      <c r="N545" s="188" t="s">
        <v>44</v>
      </c>
      <c r="O545" s="66"/>
      <c r="P545" s="189">
        <f>O545*H545</f>
        <v>0</v>
      </c>
      <c r="Q545" s="189">
        <v>2.1000000000000001E-2</v>
      </c>
      <c r="R545" s="189">
        <f>Q545*H545</f>
        <v>7.0862400000000001</v>
      </c>
      <c r="S545" s="189">
        <v>0</v>
      </c>
      <c r="T545" s="190">
        <f>S545*H545</f>
        <v>0</v>
      </c>
      <c r="U545" s="36"/>
      <c r="V545" s="36"/>
      <c r="W545" s="36"/>
      <c r="X545" s="36"/>
      <c r="Y545" s="36"/>
      <c r="Z545" s="36"/>
      <c r="AA545" s="36"/>
      <c r="AB545" s="36"/>
      <c r="AC545" s="36"/>
      <c r="AD545" s="36"/>
      <c r="AE545" s="36"/>
      <c r="AR545" s="191" t="s">
        <v>176</v>
      </c>
      <c r="AT545" s="191" t="s">
        <v>171</v>
      </c>
      <c r="AU545" s="191" t="s">
        <v>88</v>
      </c>
      <c r="AY545" s="19" t="s">
        <v>169</v>
      </c>
      <c r="BE545" s="192">
        <f>IF(N545="základní",J545,0)</f>
        <v>0</v>
      </c>
      <c r="BF545" s="192">
        <f>IF(N545="snížená",J545,0)</f>
        <v>0</v>
      </c>
      <c r="BG545" s="192">
        <f>IF(N545="zákl. přenesená",J545,0)</f>
        <v>0</v>
      </c>
      <c r="BH545" s="192">
        <f>IF(N545="sníž. přenesená",J545,0)</f>
        <v>0</v>
      </c>
      <c r="BI545" s="192">
        <f>IF(N545="nulová",J545,0)</f>
        <v>0</v>
      </c>
      <c r="BJ545" s="19" t="s">
        <v>88</v>
      </c>
      <c r="BK545" s="192">
        <f>ROUND(I545*H545,2)</f>
        <v>0</v>
      </c>
      <c r="BL545" s="19" t="s">
        <v>176</v>
      </c>
      <c r="BM545" s="191" t="s">
        <v>930</v>
      </c>
    </row>
    <row r="546" spans="1:65" s="2" customFormat="1" ht="78">
      <c r="A546" s="36"/>
      <c r="B546" s="37"/>
      <c r="C546" s="38"/>
      <c r="D546" s="193" t="s">
        <v>178</v>
      </c>
      <c r="E546" s="38"/>
      <c r="F546" s="194" t="s">
        <v>931</v>
      </c>
      <c r="G546" s="38"/>
      <c r="H546" s="38"/>
      <c r="I546" s="195"/>
      <c r="J546" s="38"/>
      <c r="K546" s="38"/>
      <c r="L546" s="41"/>
      <c r="M546" s="196"/>
      <c r="N546" s="197"/>
      <c r="O546" s="66"/>
      <c r="P546" s="66"/>
      <c r="Q546" s="66"/>
      <c r="R546" s="66"/>
      <c r="S546" s="66"/>
      <c r="T546" s="67"/>
      <c r="U546" s="36"/>
      <c r="V546" s="36"/>
      <c r="W546" s="36"/>
      <c r="X546" s="36"/>
      <c r="Y546" s="36"/>
      <c r="Z546" s="36"/>
      <c r="AA546" s="36"/>
      <c r="AB546" s="36"/>
      <c r="AC546" s="36"/>
      <c r="AD546" s="36"/>
      <c r="AE546" s="36"/>
      <c r="AT546" s="19" t="s">
        <v>178</v>
      </c>
      <c r="AU546" s="19" t="s">
        <v>88</v>
      </c>
    </row>
    <row r="547" spans="1:65" s="13" customFormat="1" ht="11.25">
      <c r="B547" s="198"/>
      <c r="C547" s="199"/>
      <c r="D547" s="193" t="s">
        <v>188</v>
      </c>
      <c r="E547" s="200" t="s">
        <v>19</v>
      </c>
      <c r="F547" s="201" t="s">
        <v>932</v>
      </c>
      <c r="G547" s="199"/>
      <c r="H547" s="202">
        <v>337.44</v>
      </c>
      <c r="I547" s="203"/>
      <c r="J547" s="199"/>
      <c r="K547" s="199"/>
      <c r="L547" s="204"/>
      <c r="M547" s="205"/>
      <c r="N547" s="206"/>
      <c r="O547" s="206"/>
      <c r="P547" s="206"/>
      <c r="Q547" s="206"/>
      <c r="R547" s="206"/>
      <c r="S547" s="206"/>
      <c r="T547" s="207"/>
      <c r="AT547" s="208" t="s">
        <v>188</v>
      </c>
      <c r="AU547" s="208" t="s">
        <v>88</v>
      </c>
      <c r="AV547" s="13" t="s">
        <v>88</v>
      </c>
      <c r="AW547" s="13" t="s">
        <v>33</v>
      </c>
      <c r="AX547" s="13" t="s">
        <v>80</v>
      </c>
      <c r="AY547" s="208" t="s">
        <v>169</v>
      </c>
    </row>
    <row r="548" spans="1:65" s="2" customFormat="1" ht="24.2" customHeight="1">
      <c r="A548" s="36"/>
      <c r="B548" s="37"/>
      <c r="C548" s="180" t="s">
        <v>933</v>
      </c>
      <c r="D548" s="180" t="s">
        <v>171</v>
      </c>
      <c r="E548" s="181" t="s">
        <v>934</v>
      </c>
      <c r="F548" s="182" t="s">
        <v>935</v>
      </c>
      <c r="G548" s="183" t="s">
        <v>185</v>
      </c>
      <c r="H548" s="184">
        <v>6.25</v>
      </c>
      <c r="I548" s="185"/>
      <c r="J548" s="186">
        <f>ROUND(I548*H548,2)</f>
        <v>0</v>
      </c>
      <c r="K548" s="182" t="s">
        <v>175</v>
      </c>
      <c r="L548" s="41"/>
      <c r="M548" s="187" t="s">
        <v>19</v>
      </c>
      <c r="N548" s="188" t="s">
        <v>44</v>
      </c>
      <c r="O548" s="66"/>
      <c r="P548" s="189">
        <f>O548*H548</f>
        <v>0</v>
      </c>
      <c r="Q548" s="189">
        <v>2.5999999999999998E-4</v>
      </c>
      <c r="R548" s="189">
        <f>Q548*H548</f>
        <v>1.6249999999999999E-3</v>
      </c>
      <c r="S548" s="189">
        <v>0</v>
      </c>
      <c r="T548" s="190">
        <f>S548*H548</f>
        <v>0</v>
      </c>
      <c r="U548" s="36"/>
      <c r="V548" s="36"/>
      <c r="W548" s="36"/>
      <c r="X548" s="36"/>
      <c r="Y548" s="36"/>
      <c r="Z548" s="36"/>
      <c r="AA548" s="36"/>
      <c r="AB548" s="36"/>
      <c r="AC548" s="36"/>
      <c r="AD548" s="36"/>
      <c r="AE548" s="36"/>
      <c r="AR548" s="191" t="s">
        <v>176</v>
      </c>
      <c r="AT548" s="191" t="s">
        <v>171</v>
      </c>
      <c r="AU548" s="191" t="s">
        <v>88</v>
      </c>
      <c r="AY548" s="19" t="s">
        <v>169</v>
      </c>
      <c r="BE548" s="192">
        <f>IF(N548="základní",J548,0)</f>
        <v>0</v>
      </c>
      <c r="BF548" s="192">
        <f>IF(N548="snížená",J548,0)</f>
        <v>0</v>
      </c>
      <c r="BG548" s="192">
        <f>IF(N548="zákl. přenesená",J548,0)</f>
        <v>0</v>
      </c>
      <c r="BH548" s="192">
        <f>IF(N548="sníž. přenesená",J548,0)</f>
        <v>0</v>
      </c>
      <c r="BI548" s="192">
        <f>IF(N548="nulová",J548,0)</f>
        <v>0</v>
      </c>
      <c r="BJ548" s="19" t="s">
        <v>88</v>
      </c>
      <c r="BK548" s="192">
        <f>ROUND(I548*H548,2)</f>
        <v>0</v>
      </c>
      <c r="BL548" s="19" t="s">
        <v>176</v>
      </c>
      <c r="BM548" s="191" t="s">
        <v>936</v>
      </c>
    </row>
    <row r="549" spans="1:65" s="15" customFormat="1" ht="11.25">
      <c r="B549" s="225"/>
      <c r="C549" s="226"/>
      <c r="D549" s="193" t="s">
        <v>188</v>
      </c>
      <c r="E549" s="227" t="s">
        <v>19</v>
      </c>
      <c r="F549" s="228" t="s">
        <v>937</v>
      </c>
      <c r="G549" s="226"/>
      <c r="H549" s="227" t="s">
        <v>19</v>
      </c>
      <c r="I549" s="229"/>
      <c r="J549" s="226"/>
      <c r="K549" s="226"/>
      <c r="L549" s="230"/>
      <c r="M549" s="231"/>
      <c r="N549" s="232"/>
      <c r="O549" s="232"/>
      <c r="P549" s="232"/>
      <c r="Q549" s="232"/>
      <c r="R549" s="232"/>
      <c r="S549" s="232"/>
      <c r="T549" s="233"/>
      <c r="AT549" s="234" t="s">
        <v>188</v>
      </c>
      <c r="AU549" s="234" t="s">
        <v>88</v>
      </c>
      <c r="AV549" s="15" t="s">
        <v>80</v>
      </c>
      <c r="AW549" s="15" t="s">
        <v>33</v>
      </c>
      <c r="AX549" s="15" t="s">
        <v>72</v>
      </c>
      <c r="AY549" s="234" t="s">
        <v>169</v>
      </c>
    </row>
    <row r="550" spans="1:65" s="13" customFormat="1" ht="11.25">
      <c r="B550" s="198"/>
      <c r="C550" s="199"/>
      <c r="D550" s="193" t="s">
        <v>188</v>
      </c>
      <c r="E550" s="200" t="s">
        <v>19</v>
      </c>
      <c r="F550" s="201" t="s">
        <v>938</v>
      </c>
      <c r="G550" s="199"/>
      <c r="H550" s="202">
        <v>6.25</v>
      </c>
      <c r="I550" s="203"/>
      <c r="J550" s="199"/>
      <c r="K550" s="199"/>
      <c r="L550" s="204"/>
      <c r="M550" s="205"/>
      <c r="N550" s="206"/>
      <c r="O550" s="206"/>
      <c r="P550" s="206"/>
      <c r="Q550" s="206"/>
      <c r="R550" s="206"/>
      <c r="S550" s="206"/>
      <c r="T550" s="207"/>
      <c r="AT550" s="208" t="s">
        <v>188</v>
      </c>
      <c r="AU550" s="208" t="s">
        <v>88</v>
      </c>
      <c r="AV550" s="13" t="s">
        <v>88</v>
      </c>
      <c r="AW550" s="13" t="s">
        <v>33</v>
      </c>
      <c r="AX550" s="13" t="s">
        <v>80</v>
      </c>
      <c r="AY550" s="208" t="s">
        <v>169</v>
      </c>
    </row>
    <row r="551" spans="1:65" s="2" customFormat="1" ht="37.9" customHeight="1">
      <c r="A551" s="36"/>
      <c r="B551" s="37"/>
      <c r="C551" s="180" t="s">
        <v>939</v>
      </c>
      <c r="D551" s="180" t="s">
        <v>171</v>
      </c>
      <c r="E551" s="181" t="s">
        <v>940</v>
      </c>
      <c r="F551" s="182" t="s">
        <v>941</v>
      </c>
      <c r="G551" s="183" t="s">
        <v>185</v>
      </c>
      <c r="H551" s="184">
        <v>6.25</v>
      </c>
      <c r="I551" s="185"/>
      <c r="J551" s="186">
        <f>ROUND(I551*H551,2)</f>
        <v>0</v>
      </c>
      <c r="K551" s="182" t="s">
        <v>175</v>
      </c>
      <c r="L551" s="41"/>
      <c r="M551" s="187" t="s">
        <v>19</v>
      </c>
      <c r="N551" s="188" t="s">
        <v>44</v>
      </c>
      <c r="O551" s="66"/>
      <c r="P551" s="189">
        <f>O551*H551</f>
        <v>0</v>
      </c>
      <c r="Q551" s="189">
        <v>4.3800000000000002E-3</v>
      </c>
      <c r="R551" s="189">
        <f>Q551*H551</f>
        <v>2.7375E-2</v>
      </c>
      <c r="S551" s="189">
        <v>0</v>
      </c>
      <c r="T551" s="190">
        <f>S551*H551</f>
        <v>0</v>
      </c>
      <c r="U551" s="36"/>
      <c r="V551" s="36"/>
      <c r="W551" s="36"/>
      <c r="X551" s="36"/>
      <c r="Y551" s="36"/>
      <c r="Z551" s="36"/>
      <c r="AA551" s="36"/>
      <c r="AB551" s="36"/>
      <c r="AC551" s="36"/>
      <c r="AD551" s="36"/>
      <c r="AE551" s="36"/>
      <c r="AR551" s="191" t="s">
        <v>176</v>
      </c>
      <c r="AT551" s="191" t="s">
        <v>171</v>
      </c>
      <c r="AU551" s="191" t="s">
        <v>88</v>
      </c>
      <c r="AY551" s="19" t="s">
        <v>169</v>
      </c>
      <c r="BE551" s="192">
        <f>IF(N551="základní",J551,0)</f>
        <v>0</v>
      </c>
      <c r="BF551" s="192">
        <f>IF(N551="snížená",J551,0)</f>
        <v>0</v>
      </c>
      <c r="BG551" s="192">
        <f>IF(N551="zákl. přenesená",J551,0)</f>
        <v>0</v>
      </c>
      <c r="BH551" s="192">
        <f>IF(N551="sníž. přenesená",J551,0)</f>
        <v>0</v>
      </c>
      <c r="BI551" s="192">
        <f>IF(N551="nulová",J551,0)</f>
        <v>0</v>
      </c>
      <c r="BJ551" s="19" t="s">
        <v>88</v>
      </c>
      <c r="BK551" s="192">
        <f>ROUND(I551*H551,2)</f>
        <v>0</v>
      </c>
      <c r="BL551" s="19" t="s">
        <v>176</v>
      </c>
      <c r="BM551" s="191" t="s">
        <v>942</v>
      </c>
    </row>
    <row r="552" spans="1:65" s="2" customFormat="1" ht="29.25">
      <c r="A552" s="36"/>
      <c r="B552" s="37"/>
      <c r="C552" s="38"/>
      <c r="D552" s="193" t="s">
        <v>178</v>
      </c>
      <c r="E552" s="38"/>
      <c r="F552" s="194" t="s">
        <v>943</v>
      </c>
      <c r="G552" s="38"/>
      <c r="H552" s="38"/>
      <c r="I552" s="195"/>
      <c r="J552" s="38"/>
      <c r="K552" s="38"/>
      <c r="L552" s="41"/>
      <c r="M552" s="196"/>
      <c r="N552" s="197"/>
      <c r="O552" s="66"/>
      <c r="P552" s="66"/>
      <c r="Q552" s="66"/>
      <c r="R552" s="66"/>
      <c r="S552" s="66"/>
      <c r="T552" s="67"/>
      <c r="U552" s="36"/>
      <c r="V552" s="36"/>
      <c r="W552" s="36"/>
      <c r="X552" s="36"/>
      <c r="Y552" s="36"/>
      <c r="Z552" s="36"/>
      <c r="AA552" s="36"/>
      <c r="AB552" s="36"/>
      <c r="AC552" s="36"/>
      <c r="AD552" s="36"/>
      <c r="AE552" s="36"/>
      <c r="AT552" s="19" t="s">
        <v>178</v>
      </c>
      <c r="AU552" s="19" t="s">
        <v>88</v>
      </c>
    </row>
    <row r="553" spans="1:65" s="15" customFormat="1" ht="11.25">
      <c r="B553" s="225"/>
      <c r="C553" s="226"/>
      <c r="D553" s="193" t="s">
        <v>188</v>
      </c>
      <c r="E553" s="227" t="s">
        <v>19</v>
      </c>
      <c r="F553" s="228" t="s">
        <v>937</v>
      </c>
      <c r="G553" s="226"/>
      <c r="H553" s="227" t="s">
        <v>19</v>
      </c>
      <c r="I553" s="229"/>
      <c r="J553" s="226"/>
      <c r="K553" s="226"/>
      <c r="L553" s="230"/>
      <c r="M553" s="231"/>
      <c r="N553" s="232"/>
      <c r="O553" s="232"/>
      <c r="P553" s="232"/>
      <c r="Q553" s="232"/>
      <c r="R553" s="232"/>
      <c r="S553" s="232"/>
      <c r="T553" s="233"/>
      <c r="AT553" s="234" t="s">
        <v>188</v>
      </c>
      <c r="AU553" s="234" t="s">
        <v>88</v>
      </c>
      <c r="AV553" s="15" t="s">
        <v>80</v>
      </c>
      <c r="AW553" s="15" t="s">
        <v>33</v>
      </c>
      <c r="AX553" s="15" t="s">
        <v>72</v>
      </c>
      <c r="AY553" s="234" t="s">
        <v>169</v>
      </c>
    </row>
    <row r="554" spans="1:65" s="13" customFormat="1" ht="11.25">
      <c r="B554" s="198"/>
      <c r="C554" s="199"/>
      <c r="D554" s="193" t="s">
        <v>188</v>
      </c>
      <c r="E554" s="200" t="s">
        <v>19</v>
      </c>
      <c r="F554" s="201" t="s">
        <v>938</v>
      </c>
      <c r="G554" s="199"/>
      <c r="H554" s="202">
        <v>6.25</v>
      </c>
      <c r="I554" s="203"/>
      <c r="J554" s="199"/>
      <c r="K554" s="199"/>
      <c r="L554" s="204"/>
      <c r="M554" s="205"/>
      <c r="N554" s="206"/>
      <c r="O554" s="206"/>
      <c r="P554" s="206"/>
      <c r="Q554" s="206"/>
      <c r="R554" s="206"/>
      <c r="S554" s="206"/>
      <c r="T554" s="207"/>
      <c r="AT554" s="208" t="s">
        <v>188</v>
      </c>
      <c r="AU554" s="208" t="s">
        <v>88</v>
      </c>
      <c r="AV554" s="13" t="s">
        <v>88</v>
      </c>
      <c r="AW554" s="13" t="s">
        <v>33</v>
      </c>
      <c r="AX554" s="13" t="s">
        <v>80</v>
      </c>
      <c r="AY554" s="208" t="s">
        <v>169</v>
      </c>
    </row>
    <row r="555" spans="1:65" s="2" customFormat="1" ht="37.9" customHeight="1">
      <c r="A555" s="36"/>
      <c r="B555" s="37"/>
      <c r="C555" s="180" t="s">
        <v>944</v>
      </c>
      <c r="D555" s="180" t="s">
        <v>171</v>
      </c>
      <c r="E555" s="181" t="s">
        <v>945</v>
      </c>
      <c r="F555" s="182" t="s">
        <v>946</v>
      </c>
      <c r="G555" s="183" t="s">
        <v>185</v>
      </c>
      <c r="H555" s="184">
        <v>6.25</v>
      </c>
      <c r="I555" s="185"/>
      <c r="J555" s="186">
        <f>ROUND(I555*H555,2)</f>
        <v>0</v>
      </c>
      <c r="K555" s="182" t="s">
        <v>175</v>
      </c>
      <c r="L555" s="41"/>
      <c r="M555" s="187" t="s">
        <v>19</v>
      </c>
      <c r="N555" s="188" t="s">
        <v>44</v>
      </c>
      <c r="O555" s="66"/>
      <c r="P555" s="189">
        <f>O555*H555</f>
        <v>0</v>
      </c>
      <c r="Q555" s="189">
        <v>3.48E-3</v>
      </c>
      <c r="R555" s="189">
        <f>Q555*H555</f>
        <v>2.1749999999999999E-2</v>
      </c>
      <c r="S555" s="189">
        <v>0</v>
      </c>
      <c r="T555" s="190">
        <f>S555*H555</f>
        <v>0</v>
      </c>
      <c r="U555" s="36"/>
      <c r="V555" s="36"/>
      <c r="W555" s="36"/>
      <c r="X555" s="36"/>
      <c r="Y555" s="36"/>
      <c r="Z555" s="36"/>
      <c r="AA555" s="36"/>
      <c r="AB555" s="36"/>
      <c r="AC555" s="36"/>
      <c r="AD555" s="36"/>
      <c r="AE555" s="36"/>
      <c r="AR555" s="191" t="s">
        <v>176</v>
      </c>
      <c r="AT555" s="191" t="s">
        <v>171</v>
      </c>
      <c r="AU555" s="191" t="s">
        <v>88</v>
      </c>
      <c r="AY555" s="19" t="s">
        <v>169</v>
      </c>
      <c r="BE555" s="192">
        <f>IF(N555="základní",J555,0)</f>
        <v>0</v>
      </c>
      <c r="BF555" s="192">
        <f>IF(N555="snížená",J555,0)</f>
        <v>0</v>
      </c>
      <c r="BG555" s="192">
        <f>IF(N555="zákl. přenesená",J555,0)</f>
        <v>0</v>
      </c>
      <c r="BH555" s="192">
        <f>IF(N555="sníž. přenesená",J555,0)</f>
        <v>0</v>
      </c>
      <c r="BI555" s="192">
        <f>IF(N555="nulová",J555,0)</f>
        <v>0</v>
      </c>
      <c r="BJ555" s="19" t="s">
        <v>88</v>
      </c>
      <c r="BK555" s="192">
        <f>ROUND(I555*H555,2)</f>
        <v>0</v>
      </c>
      <c r="BL555" s="19" t="s">
        <v>176</v>
      </c>
      <c r="BM555" s="191" t="s">
        <v>947</v>
      </c>
    </row>
    <row r="556" spans="1:65" s="2" customFormat="1" ht="24.2" customHeight="1">
      <c r="A556" s="36"/>
      <c r="B556" s="37"/>
      <c r="C556" s="180" t="s">
        <v>948</v>
      </c>
      <c r="D556" s="180" t="s">
        <v>171</v>
      </c>
      <c r="E556" s="181" t="s">
        <v>949</v>
      </c>
      <c r="F556" s="182" t="s">
        <v>950</v>
      </c>
      <c r="G556" s="183" t="s">
        <v>185</v>
      </c>
      <c r="H556" s="184">
        <v>583.13</v>
      </c>
      <c r="I556" s="185"/>
      <c r="J556" s="186">
        <f>ROUND(I556*H556,2)</f>
        <v>0</v>
      </c>
      <c r="K556" s="182" t="s">
        <v>175</v>
      </c>
      <c r="L556" s="41"/>
      <c r="M556" s="187" t="s">
        <v>19</v>
      </c>
      <c r="N556" s="188" t="s">
        <v>44</v>
      </c>
      <c r="O556" s="66"/>
      <c r="P556" s="189">
        <f>O556*H556</f>
        <v>0</v>
      </c>
      <c r="Q556" s="189">
        <v>6.4999999999999997E-3</v>
      </c>
      <c r="R556" s="189">
        <f>Q556*H556</f>
        <v>3.7903449999999999</v>
      </c>
      <c r="S556" s="189">
        <v>0</v>
      </c>
      <c r="T556" s="190">
        <f>S556*H556</f>
        <v>0</v>
      </c>
      <c r="U556" s="36"/>
      <c r="V556" s="36"/>
      <c r="W556" s="36"/>
      <c r="X556" s="36"/>
      <c r="Y556" s="36"/>
      <c r="Z556" s="36"/>
      <c r="AA556" s="36"/>
      <c r="AB556" s="36"/>
      <c r="AC556" s="36"/>
      <c r="AD556" s="36"/>
      <c r="AE556" s="36"/>
      <c r="AR556" s="191" t="s">
        <v>250</v>
      </c>
      <c r="AT556" s="191" t="s">
        <v>171</v>
      </c>
      <c r="AU556" s="191" t="s">
        <v>88</v>
      </c>
      <c r="AY556" s="19" t="s">
        <v>169</v>
      </c>
      <c r="BE556" s="192">
        <f>IF(N556="základní",J556,0)</f>
        <v>0</v>
      </c>
      <c r="BF556" s="192">
        <f>IF(N556="snížená",J556,0)</f>
        <v>0</v>
      </c>
      <c r="BG556" s="192">
        <f>IF(N556="zákl. přenesená",J556,0)</f>
        <v>0</v>
      </c>
      <c r="BH556" s="192">
        <f>IF(N556="sníž. přenesená",J556,0)</f>
        <v>0</v>
      </c>
      <c r="BI556" s="192">
        <f>IF(N556="nulová",J556,0)</f>
        <v>0</v>
      </c>
      <c r="BJ556" s="19" t="s">
        <v>88</v>
      </c>
      <c r="BK556" s="192">
        <f>ROUND(I556*H556,2)</f>
        <v>0</v>
      </c>
      <c r="BL556" s="19" t="s">
        <v>250</v>
      </c>
      <c r="BM556" s="191" t="s">
        <v>951</v>
      </c>
    </row>
    <row r="557" spans="1:65" s="15" customFormat="1" ht="11.25">
      <c r="B557" s="225"/>
      <c r="C557" s="226"/>
      <c r="D557" s="193" t="s">
        <v>188</v>
      </c>
      <c r="E557" s="227" t="s">
        <v>19</v>
      </c>
      <c r="F557" s="228" t="s">
        <v>952</v>
      </c>
      <c r="G557" s="226"/>
      <c r="H557" s="227" t="s">
        <v>19</v>
      </c>
      <c r="I557" s="229"/>
      <c r="J557" s="226"/>
      <c r="K557" s="226"/>
      <c r="L557" s="230"/>
      <c r="M557" s="231"/>
      <c r="N557" s="232"/>
      <c r="O557" s="232"/>
      <c r="P557" s="232"/>
      <c r="Q557" s="232"/>
      <c r="R557" s="232"/>
      <c r="S557" s="232"/>
      <c r="T557" s="233"/>
      <c r="AT557" s="234" t="s">
        <v>188</v>
      </c>
      <c r="AU557" s="234" t="s">
        <v>88</v>
      </c>
      <c r="AV557" s="15" t="s">
        <v>80</v>
      </c>
      <c r="AW557" s="15" t="s">
        <v>33</v>
      </c>
      <c r="AX557" s="15" t="s">
        <v>72</v>
      </c>
      <c r="AY557" s="234" t="s">
        <v>169</v>
      </c>
    </row>
    <row r="558" spans="1:65" s="13" customFormat="1" ht="11.25">
      <c r="B558" s="198"/>
      <c r="C558" s="199"/>
      <c r="D558" s="193" t="s">
        <v>188</v>
      </c>
      <c r="E558" s="200" t="s">
        <v>19</v>
      </c>
      <c r="F558" s="201" t="s">
        <v>953</v>
      </c>
      <c r="G558" s="199"/>
      <c r="H558" s="202">
        <v>512.66999999999996</v>
      </c>
      <c r="I558" s="203"/>
      <c r="J558" s="199"/>
      <c r="K558" s="199"/>
      <c r="L558" s="204"/>
      <c r="M558" s="205"/>
      <c r="N558" s="206"/>
      <c r="O558" s="206"/>
      <c r="P558" s="206"/>
      <c r="Q558" s="206"/>
      <c r="R558" s="206"/>
      <c r="S558" s="206"/>
      <c r="T558" s="207"/>
      <c r="AT558" s="208" t="s">
        <v>188</v>
      </c>
      <c r="AU558" s="208" t="s">
        <v>88</v>
      </c>
      <c r="AV558" s="13" t="s">
        <v>88</v>
      </c>
      <c r="AW558" s="13" t="s">
        <v>33</v>
      </c>
      <c r="AX558" s="13" t="s">
        <v>72</v>
      </c>
      <c r="AY558" s="208" t="s">
        <v>169</v>
      </c>
    </row>
    <row r="559" spans="1:65" s="13" customFormat="1" ht="11.25">
      <c r="B559" s="198"/>
      <c r="C559" s="199"/>
      <c r="D559" s="193" t="s">
        <v>188</v>
      </c>
      <c r="E559" s="200" t="s">
        <v>19</v>
      </c>
      <c r="F559" s="201" t="s">
        <v>954</v>
      </c>
      <c r="G559" s="199"/>
      <c r="H559" s="202">
        <v>70.459999999999994</v>
      </c>
      <c r="I559" s="203"/>
      <c r="J559" s="199"/>
      <c r="K559" s="199"/>
      <c r="L559" s="204"/>
      <c r="M559" s="205"/>
      <c r="N559" s="206"/>
      <c r="O559" s="206"/>
      <c r="P559" s="206"/>
      <c r="Q559" s="206"/>
      <c r="R559" s="206"/>
      <c r="S559" s="206"/>
      <c r="T559" s="207"/>
      <c r="AT559" s="208" t="s">
        <v>188</v>
      </c>
      <c r="AU559" s="208" t="s">
        <v>88</v>
      </c>
      <c r="AV559" s="13" t="s">
        <v>88</v>
      </c>
      <c r="AW559" s="13" t="s">
        <v>33</v>
      </c>
      <c r="AX559" s="13" t="s">
        <v>72</v>
      </c>
      <c r="AY559" s="208" t="s">
        <v>169</v>
      </c>
    </row>
    <row r="560" spans="1:65" s="14" customFormat="1" ht="11.25">
      <c r="B560" s="209"/>
      <c r="C560" s="210"/>
      <c r="D560" s="193" t="s">
        <v>188</v>
      </c>
      <c r="E560" s="211" t="s">
        <v>19</v>
      </c>
      <c r="F560" s="212" t="s">
        <v>191</v>
      </c>
      <c r="G560" s="210"/>
      <c r="H560" s="213">
        <v>583.13</v>
      </c>
      <c r="I560" s="214"/>
      <c r="J560" s="210"/>
      <c r="K560" s="210"/>
      <c r="L560" s="215"/>
      <c r="M560" s="216"/>
      <c r="N560" s="217"/>
      <c r="O560" s="217"/>
      <c r="P560" s="217"/>
      <c r="Q560" s="217"/>
      <c r="R560" s="217"/>
      <c r="S560" s="217"/>
      <c r="T560" s="218"/>
      <c r="AT560" s="219" t="s">
        <v>188</v>
      </c>
      <c r="AU560" s="219" t="s">
        <v>88</v>
      </c>
      <c r="AV560" s="14" t="s">
        <v>176</v>
      </c>
      <c r="AW560" s="14" t="s">
        <v>33</v>
      </c>
      <c r="AX560" s="14" t="s">
        <v>80</v>
      </c>
      <c r="AY560" s="219" t="s">
        <v>169</v>
      </c>
    </row>
    <row r="561" spans="1:65" s="2" customFormat="1" ht="37.9" customHeight="1">
      <c r="A561" s="36"/>
      <c r="B561" s="37"/>
      <c r="C561" s="180" t="s">
        <v>955</v>
      </c>
      <c r="D561" s="180" t="s">
        <v>171</v>
      </c>
      <c r="E561" s="181" t="s">
        <v>956</v>
      </c>
      <c r="F561" s="182" t="s">
        <v>957</v>
      </c>
      <c r="G561" s="183" t="s">
        <v>185</v>
      </c>
      <c r="H561" s="184">
        <v>583.13</v>
      </c>
      <c r="I561" s="185"/>
      <c r="J561" s="186">
        <f>ROUND(I561*H561,2)</f>
        <v>0</v>
      </c>
      <c r="K561" s="182" t="s">
        <v>175</v>
      </c>
      <c r="L561" s="41"/>
      <c r="M561" s="187" t="s">
        <v>19</v>
      </c>
      <c r="N561" s="188" t="s">
        <v>44</v>
      </c>
      <c r="O561" s="66"/>
      <c r="P561" s="189">
        <f>O561*H561</f>
        <v>0</v>
      </c>
      <c r="Q561" s="189">
        <v>4.3800000000000002E-3</v>
      </c>
      <c r="R561" s="189">
        <f>Q561*H561</f>
        <v>2.5541094000000002</v>
      </c>
      <c r="S561" s="189">
        <v>0</v>
      </c>
      <c r="T561" s="190">
        <f>S561*H561</f>
        <v>0</v>
      </c>
      <c r="U561" s="36"/>
      <c r="V561" s="36"/>
      <c r="W561" s="36"/>
      <c r="X561" s="36"/>
      <c r="Y561" s="36"/>
      <c r="Z561" s="36"/>
      <c r="AA561" s="36"/>
      <c r="AB561" s="36"/>
      <c r="AC561" s="36"/>
      <c r="AD561" s="36"/>
      <c r="AE561" s="36"/>
      <c r="AR561" s="191" t="s">
        <v>176</v>
      </c>
      <c r="AT561" s="191" t="s">
        <v>171</v>
      </c>
      <c r="AU561" s="191" t="s">
        <v>88</v>
      </c>
      <c r="AY561" s="19" t="s">
        <v>169</v>
      </c>
      <c r="BE561" s="192">
        <f>IF(N561="základní",J561,0)</f>
        <v>0</v>
      </c>
      <c r="BF561" s="192">
        <f>IF(N561="snížená",J561,0)</f>
        <v>0</v>
      </c>
      <c r="BG561" s="192">
        <f>IF(N561="zákl. přenesená",J561,0)</f>
        <v>0</v>
      </c>
      <c r="BH561" s="192">
        <f>IF(N561="sníž. přenesená",J561,0)</f>
        <v>0</v>
      </c>
      <c r="BI561" s="192">
        <f>IF(N561="nulová",J561,0)</f>
        <v>0</v>
      </c>
      <c r="BJ561" s="19" t="s">
        <v>88</v>
      </c>
      <c r="BK561" s="192">
        <f>ROUND(I561*H561,2)</f>
        <v>0</v>
      </c>
      <c r="BL561" s="19" t="s">
        <v>176</v>
      </c>
      <c r="BM561" s="191" t="s">
        <v>958</v>
      </c>
    </row>
    <row r="562" spans="1:65" s="2" customFormat="1" ht="29.25">
      <c r="A562" s="36"/>
      <c r="B562" s="37"/>
      <c r="C562" s="38"/>
      <c r="D562" s="193" t="s">
        <v>178</v>
      </c>
      <c r="E562" s="38"/>
      <c r="F562" s="194" t="s">
        <v>943</v>
      </c>
      <c r="G562" s="38"/>
      <c r="H562" s="38"/>
      <c r="I562" s="195"/>
      <c r="J562" s="38"/>
      <c r="K562" s="38"/>
      <c r="L562" s="41"/>
      <c r="M562" s="196"/>
      <c r="N562" s="197"/>
      <c r="O562" s="66"/>
      <c r="P562" s="66"/>
      <c r="Q562" s="66"/>
      <c r="R562" s="66"/>
      <c r="S562" s="66"/>
      <c r="T562" s="67"/>
      <c r="U562" s="36"/>
      <c r="V562" s="36"/>
      <c r="W562" s="36"/>
      <c r="X562" s="36"/>
      <c r="Y562" s="36"/>
      <c r="Z562" s="36"/>
      <c r="AA562" s="36"/>
      <c r="AB562" s="36"/>
      <c r="AC562" s="36"/>
      <c r="AD562" s="36"/>
      <c r="AE562" s="36"/>
      <c r="AT562" s="19" t="s">
        <v>178</v>
      </c>
      <c r="AU562" s="19" t="s">
        <v>88</v>
      </c>
    </row>
    <row r="563" spans="1:65" s="2" customFormat="1" ht="37.9" customHeight="1">
      <c r="A563" s="36"/>
      <c r="B563" s="37"/>
      <c r="C563" s="180" t="s">
        <v>959</v>
      </c>
      <c r="D563" s="180" t="s">
        <v>171</v>
      </c>
      <c r="E563" s="181" t="s">
        <v>960</v>
      </c>
      <c r="F563" s="182" t="s">
        <v>961</v>
      </c>
      <c r="G563" s="183" t="s">
        <v>463</v>
      </c>
      <c r="H563" s="184">
        <v>674.87</v>
      </c>
      <c r="I563" s="185"/>
      <c r="J563" s="186">
        <f>ROUND(I563*H563,2)</f>
        <v>0</v>
      </c>
      <c r="K563" s="182" t="s">
        <v>19</v>
      </c>
      <c r="L563" s="41"/>
      <c r="M563" s="187" t="s">
        <v>19</v>
      </c>
      <c r="N563" s="188" t="s">
        <v>44</v>
      </c>
      <c r="O563" s="66"/>
      <c r="P563" s="189">
        <f>O563*H563</f>
        <v>0</v>
      </c>
      <c r="Q563" s="189">
        <v>0</v>
      </c>
      <c r="R563" s="189">
        <f>Q563*H563</f>
        <v>0</v>
      </c>
      <c r="S563" s="189">
        <v>0</v>
      </c>
      <c r="T563" s="190">
        <f>S563*H563</f>
        <v>0</v>
      </c>
      <c r="U563" s="36"/>
      <c r="V563" s="36"/>
      <c r="W563" s="36"/>
      <c r="X563" s="36"/>
      <c r="Y563" s="36"/>
      <c r="Z563" s="36"/>
      <c r="AA563" s="36"/>
      <c r="AB563" s="36"/>
      <c r="AC563" s="36"/>
      <c r="AD563" s="36"/>
      <c r="AE563" s="36"/>
      <c r="AR563" s="191" t="s">
        <v>176</v>
      </c>
      <c r="AT563" s="191" t="s">
        <v>171</v>
      </c>
      <c r="AU563" s="191" t="s">
        <v>88</v>
      </c>
      <c r="AY563" s="19" t="s">
        <v>169</v>
      </c>
      <c r="BE563" s="192">
        <f>IF(N563="základní",J563,0)</f>
        <v>0</v>
      </c>
      <c r="BF563" s="192">
        <f>IF(N563="snížená",J563,0)</f>
        <v>0</v>
      </c>
      <c r="BG563" s="192">
        <f>IF(N563="zákl. přenesená",J563,0)</f>
        <v>0</v>
      </c>
      <c r="BH563" s="192">
        <f>IF(N563="sníž. přenesená",J563,0)</f>
        <v>0</v>
      </c>
      <c r="BI563" s="192">
        <f>IF(N563="nulová",J563,0)</f>
        <v>0</v>
      </c>
      <c r="BJ563" s="19" t="s">
        <v>88</v>
      </c>
      <c r="BK563" s="192">
        <f>ROUND(I563*H563,2)</f>
        <v>0</v>
      </c>
      <c r="BL563" s="19" t="s">
        <v>176</v>
      </c>
      <c r="BM563" s="191" t="s">
        <v>962</v>
      </c>
    </row>
    <row r="564" spans="1:65" s="2" customFormat="1" ht="87.75">
      <c r="A564" s="36"/>
      <c r="B564" s="37"/>
      <c r="C564" s="38"/>
      <c r="D564" s="193" t="s">
        <v>178</v>
      </c>
      <c r="E564" s="38"/>
      <c r="F564" s="194" t="s">
        <v>963</v>
      </c>
      <c r="G564" s="38"/>
      <c r="H564" s="38"/>
      <c r="I564" s="195"/>
      <c r="J564" s="38"/>
      <c r="K564" s="38"/>
      <c r="L564" s="41"/>
      <c r="M564" s="196"/>
      <c r="N564" s="197"/>
      <c r="O564" s="66"/>
      <c r="P564" s="66"/>
      <c r="Q564" s="66"/>
      <c r="R564" s="66"/>
      <c r="S564" s="66"/>
      <c r="T564" s="67"/>
      <c r="U564" s="36"/>
      <c r="V564" s="36"/>
      <c r="W564" s="36"/>
      <c r="X564" s="36"/>
      <c r="Y564" s="36"/>
      <c r="Z564" s="36"/>
      <c r="AA564" s="36"/>
      <c r="AB564" s="36"/>
      <c r="AC564" s="36"/>
      <c r="AD564" s="36"/>
      <c r="AE564" s="36"/>
      <c r="AT564" s="19" t="s">
        <v>178</v>
      </c>
      <c r="AU564" s="19" t="s">
        <v>88</v>
      </c>
    </row>
    <row r="565" spans="1:65" s="13" customFormat="1" ht="11.25">
      <c r="B565" s="198"/>
      <c r="C565" s="199"/>
      <c r="D565" s="193" t="s">
        <v>188</v>
      </c>
      <c r="E565" s="200" t="s">
        <v>19</v>
      </c>
      <c r="F565" s="201" t="s">
        <v>964</v>
      </c>
      <c r="G565" s="199"/>
      <c r="H565" s="202">
        <v>674.87</v>
      </c>
      <c r="I565" s="203"/>
      <c r="J565" s="199"/>
      <c r="K565" s="199"/>
      <c r="L565" s="204"/>
      <c r="M565" s="205"/>
      <c r="N565" s="206"/>
      <c r="O565" s="206"/>
      <c r="P565" s="206"/>
      <c r="Q565" s="206"/>
      <c r="R565" s="206"/>
      <c r="S565" s="206"/>
      <c r="T565" s="207"/>
      <c r="AT565" s="208" t="s">
        <v>188</v>
      </c>
      <c r="AU565" s="208" t="s">
        <v>88</v>
      </c>
      <c r="AV565" s="13" t="s">
        <v>88</v>
      </c>
      <c r="AW565" s="13" t="s">
        <v>33</v>
      </c>
      <c r="AX565" s="13" t="s">
        <v>80</v>
      </c>
      <c r="AY565" s="208" t="s">
        <v>169</v>
      </c>
    </row>
    <row r="566" spans="1:65" s="2" customFormat="1" ht="49.15" customHeight="1">
      <c r="A566" s="36"/>
      <c r="B566" s="37"/>
      <c r="C566" s="180" t="s">
        <v>965</v>
      </c>
      <c r="D566" s="180" t="s">
        <v>171</v>
      </c>
      <c r="E566" s="181" t="s">
        <v>966</v>
      </c>
      <c r="F566" s="182" t="s">
        <v>967</v>
      </c>
      <c r="G566" s="183" t="s">
        <v>185</v>
      </c>
      <c r="H566" s="184">
        <v>91.74</v>
      </c>
      <c r="I566" s="185"/>
      <c r="J566" s="186">
        <f>ROUND(I566*H566,2)</f>
        <v>0</v>
      </c>
      <c r="K566" s="182" t="s">
        <v>175</v>
      </c>
      <c r="L566" s="41"/>
      <c r="M566" s="187" t="s">
        <v>19</v>
      </c>
      <c r="N566" s="188" t="s">
        <v>44</v>
      </c>
      <c r="O566" s="66"/>
      <c r="P566" s="189">
        <f>O566*H566</f>
        <v>0</v>
      </c>
      <c r="Q566" s="189">
        <v>8.2699999999999996E-3</v>
      </c>
      <c r="R566" s="189">
        <f>Q566*H566</f>
        <v>0.75868979999999997</v>
      </c>
      <c r="S566" s="189">
        <v>0</v>
      </c>
      <c r="T566" s="190">
        <f>S566*H566</f>
        <v>0</v>
      </c>
      <c r="U566" s="36"/>
      <c r="V566" s="36"/>
      <c r="W566" s="36"/>
      <c r="X566" s="36"/>
      <c r="Y566" s="36"/>
      <c r="Z566" s="36"/>
      <c r="AA566" s="36"/>
      <c r="AB566" s="36"/>
      <c r="AC566" s="36"/>
      <c r="AD566" s="36"/>
      <c r="AE566" s="36"/>
      <c r="AR566" s="191" t="s">
        <v>176</v>
      </c>
      <c r="AT566" s="191" t="s">
        <v>171</v>
      </c>
      <c r="AU566" s="191" t="s">
        <v>88</v>
      </c>
      <c r="AY566" s="19" t="s">
        <v>169</v>
      </c>
      <c r="BE566" s="192">
        <f>IF(N566="základní",J566,0)</f>
        <v>0</v>
      </c>
      <c r="BF566" s="192">
        <f>IF(N566="snížená",J566,0)</f>
        <v>0</v>
      </c>
      <c r="BG566" s="192">
        <f>IF(N566="zákl. přenesená",J566,0)</f>
        <v>0</v>
      </c>
      <c r="BH566" s="192">
        <f>IF(N566="sníž. přenesená",J566,0)</f>
        <v>0</v>
      </c>
      <c r="BI566" s="192">
        <f>IF(N566="nulová",J566,0)</f>
        <v>0</v>
      </c>
      <c r="BJ566" s="19" t="s">
        <v>88</v>
      </c>
      <c r="BK566" s="192">
        <f>ROUND(I566*H566,2)</f>
        <v>0</v>
      </c>
      <c r="BL566" s="19" t="s">
        <v>176</v>
      </c>
      <c r="BM566" s="191" t="s">
        <v>968</v>
      </c>
    </row>
    <row r="567" spans="1:65" s="2" customFormat="1" ht="273">
      <c r="A567" s="36"/>
      <c r="B567" s="37"/>
      <c r="C567" s="38"/>
      <c r="D567" s="193" t="s">
        <v>178</v>
      </c>
      <c r="E567" s="38"/>
      <c r="F567" s="194" t="s">
        <v>969</v>
      </c>
      <c r="G567" s="38"/>
      <c r="H567" s="38"/>
      <c r="I567" s="195"/>
      <c r="J567" s="38"/>
      <c r="K567" s="38"/>
      <c r="L567" s="41"/>
      <c r="M567" s="196"/>
      <c r="N567" s="197"/>
      <c r="O567" s="66"/>
      <c r="P567" s="66"/>
      <c r="Q567" s="66"/>
      <c r="R567" s="66"/>
      <c r="S567" s="66"/>
      <c r="T567" s="67"/>
      <c r="U567" s="36"/>
      <c r="V567" s="36"/>
      <c r="W567" s="36"/>
      <c r="X567" s="36"/>
      <c r="Y567" s="36"/>
      <c r="Z567" s="36"/>
      <c r="AA567" s="36"/>
      <c r="AB567" s="36"/>
      <c r="AC567" s="36"/>
      <c r="AD567" s="36"/>
      <c r="AE567" s="36"/>
      <c r="AT567" s="19" t="s">
        <v>178</v>
      </c>
      <c r="AU567" s="19" t="s">
        <v>88</v>
      </c>
    </row>
    <row r="568" spans="1:65" s="15" customFormat="1" ht="11.25">
      <c r="B568" s="225"/>
      <c r="C568" s="226"/>
      <c r="D568" s="193" t="s">
        <v>188</v>
      </c>
      <c r="E568" s="227" t="s">
        <v>19</v>
      </c>
      <c r="F568" s="228" t="s">
        <v>952</v>
      </c>
      <c r="G568" s="226"/>
      <c r="H568" s="227" t="s">
        <v>19</v>
      </c>
      <c r="I568" s="229"/>
      <c r="J568" s="226"/>
      <c r="K568" s="226"/>
      <c r="L568" s="230"/>
      <c r="M568" s="231"/>
      <c r="N568" s="232"/>
      <c r="O568" s="232"/>
      <c r="P568" s="232"/>
      <c r="Q568" s="232"/>
      <c r="R568" s="232"/>
      <c r="S568" s="232"/>
      <c r="T568" s="233"/>
      <c r="AT568" s="234" t="s">
        <v>188</v>
      </c>
      <c r="AU568" s="234" t="s">
        <v>88</v>
      </c>
      <c r="AV568" s="15" t="s">
        <v>80</v>
      </c>
      <c r="AW568" s="15" t="s">
        <v>33</v>
      </c>
      <c r="AX568" s="15" t="s">
        <v>72</v>
      </c>
      <c r="AY568" s="234" t="s">
        <v>169</v>
      </c>
    </row>
    <row r="569" spans="1:65" s="13" customFormat="1" ht="11.25">
      <c r="B569" s="198"/>
      <c r="C569" s="199"/>
      <c r="D569" s="193" t="s">
        <v>188</v>
      </c>
      <c r="E569" s="200" t="s">
        <v>19</v>
      </c>
      <c r="F569" s="201" t="s">
        <v>970</v>
      </c>
      <c r="G569" s="199"/>
      <c r="H569" s="202">
        <v>91.74</v>
      </c>
      <c r="I569" s="203"/>
      <c r="J569" s="199"/>
      <c r="K569" s="199"/>
      <c r="L569" s="204"/>
      <c r="M569" s="205"/>
      <c r="N569" s="206"/>
      <c r="O569" s="206"/>
      <c r="P569" s="206"/>
      <c r="Q569" s="206"/>
      <c r="R569" s="206"/>
      <c r="S569" s="206"/>
      <c r="T569" s="207"/>
      <c r="AT569" s="208" t="s">
        <v>188</v>
      </c>
      <c r="AU569" s="208" t="s">
        <v>88</v>
      </c>
      <c r="AV569" s="13" t="s">
        <v>88</v>
      </c>
      <c r="AW569" s="13" t="s">
        <v>33</v>
      </c>
      <c r="AX569" s="13" t="s">
        <v>80</v>
      </c>
      <c r="AY569" s="208" t="s">
        <v>169</v>
      </c>
    </row>
    <row r="570" spans="1:65" s="2" customFormat="1" ht="24.2" customHeight="1">
      <c r="A570" s="36"/>
      <c r="B570" s="37"/>
      <c r="C570" s="235" t="s">
        <v>971</v>
      </c>
      <c r="D570" s="235" t="s">
        <v>456</v>
      </c>
      <c r="E570" s="236" t="s">
        <v>972</v>
      </c>
      <c r="F570" s="237" t="s">
        <v>973</v>
      </c>
      <c r="G570" s="238" t="s">
        <v>185</v>
      </c>
      <c r="H570" s="239">
        <v>93.575000000000003</v>
      </c>
      <c r="I570" s="240"/>
      <c r="J570" s="241">
        <f>ROUND(I570*H570,2)</f>
        <v>0</v>
      </c>
      <c r="K570" s="237" t="s">
        <v>175</v>
      </c>
      <c r="L570" s="242"/>
      <c r="M570" s="243" t="s">
        <v>19</v>
      </c>
      <c r="N570" s="244" t="s">
        <v>44</v>
      </c>
      <c r="O570" s="66"/>
      <c r="P570" s="189">
        <f>O570*H570</f>
        <v>0</v>
      </c>
      <c r="Q570" s="189">
        <v>1.1999999999999999E-3</v>
      </c>
      <c r="R570" s="189">
        <f>Q570*H570</f>
        <v>0.11228999999999999</v>
      </c>
      <c r="S570" s="189">
        <v>0</v>
      </c>
      <c r="T570" s="190">
        <f>S570*H570</f>
        <v>0</v>
      </c>
      <c r="U570" s="36"/>
      <c r="V570" s="36"/>
      <c r="W570" s="36"/>
      <c r="X570" s="36"/>
      <c r="Y570" s="36"/>
      <c r="Z570" s="36"/>
      <c r="AA570" s="36"/>
      <c r="AB570" s="36"/>
      <c r="AC570" s="36"/>
      <c r="AD570" s="36"/>
      <c r="AE570" s="36"/>
      <c r="AR570" s="191" t="s">
        <v>209</v>
      </c>
      <c r="AT570" s="191" t="s">
        <v>456</v>
      </c>
      <c r="AU570" s="191" t="s">
        <v>88</v>
      </c>
      <c r="AY570" s="19" t="s">
        <v>169</v>
      </c>
      <c r="BE570" s="192">
        <f>IF(N570="základní",J570,0)</f>
        <v>0</v>
      </c>
      <c r="BF570" s="192">
        <f>IF(N570="snížená",J570,0)</f>
        <v>0</v>
      </c>
      <c r="BG570" s="192">
        <f>IF(N570="zákl. přenesená",J570,0)</f>
        <v>0</v>
      </c>
      <c r="BH570" s="192">
        <f>IF(N570="sníž. přenesená",J570,0)</f>
        <v>0</v>
      </c>
      <c r="BI570" s="192">
        <f>IF(N570="nulová",J570,0)</f>
        <v>0</v>
      </c>
      <c r="BJ570" s="19" t="s">
        <v>88</v>
      </c>
      <c r="BK570" s="192">
        <f>ROUND(I570*H570,2)</f>
        <v>0</v>
      </c>
      <c r="BL570" s="19" t="s">
        <v>176</v>
      </c>
      <c r="BM570" s="191" t="s">
        <v>974</v>
      </c>
    </row>
    <row r="571" spans="1:65" s="13" customFormat="1" ht="11.25">
      <c r="B571" s="198"/>
      <c r="C571" s="199"/>
      <c r="D571" s="193" t="s">
        <v>188</v>
      </c>
      <c r="E571" s="199"/>
      <c r="F571" s="201" t="s">
        <v>975</v>
      </c>
      <c r="G571" s="199"/>
      <c r="H571" s="202">
        <v>93.575000000000003</v>
      </c>
      <c r="I571" s="203"/>
      <c r="J571" s="199"/>
      <c r="K571" s="199"/>
      <c r="L571" s="204"/>
      <c r="M571" s="205"/>
      <c r="N571" s="206"/>
      <c r="O571" s="206"/>
      <c r="P571" s="206"/>
      <c r="Q571" s="206"/>
      <c r="R571" s="206"/>
      <c r="S571" s="206"/>
      <c r="T571" s="207"/>
      <c r="AT571" s="208" t="s">
        <v>188</v>
      </c>
      <c r="AU571" s="208" t="s">
        <v>88</v>
      </c>
      <c r="AV571" s="13" t="s">
        <v>88</v>
      </c>
      <c r="AW571" s="13" t="s">
        <v>4</v>
      </c>
      <c r="AX571" s="13" t="s">
        <v>80</v>
      </c>
      <c r="AY571" s="208" t="s">
        <v>169</v>
      </c>
    </row>
    <row r="572" spans="1:65" s="2" customFormat="1" ht="37.9" customHeight="1">
      <c r="A572" s="36"/>
      <c r="B572" s="37"/>
      <c r="C572" s="180" t="s">
        <v>976</v>
      </c>
      <c r="D572" s="180" t="s">
        <v>171</v>
      </c>
      <c r="E572" s="181" t="s">
        <v>977</v>
      </c>
      <c r="F572" s="182" t="s">
        <v>978</v>
      </c>
      <c r="G572" s="183" t="s">
        <v>185</v>
      </c>
      <c r="H572" s="184">
        <v>91.74</v>
      </c>
      <c r="I572" s="185"/>
      <c r="J572" s="186">
        <f>ROUND(I572*H572,2)</f>
        <v>0</v>
      </c>
      <c r="K572" s="182" t="s">
        <v>19</v>
      </c>
      <c r="L572" s="41"/>
      <c r="M572" s="187" t="s">
        <v>19</v>
      </c>
      <c r="N572" s="188" t="s">
        <v>44</v>
      </c>
      <c r="O572" s="66"/>
      <c r="P572" s="189">
        <f>O572*H572</f>
        <v>0</v>
      </c>
      <c r="Q572" s="189">
        <v>3.1900000000000001E-3</v>
      </c>
      <c r="R572" s="189">
        <f>Q572*H572</f>
        <v>0.29265059999999998</v>
      </c>
      <c r="S572" s="189">
        <v>0</v>
      </c>
      <c r="T572" s="190">
        <f>S572*H572</f>
        <v>0</v>
      </c>
      <c r="U572" s="36"/>
      <c r="V572" s="36"/>
      <c r="W572" s="36"/>
      <c r="X572" s="36"/>
      <c r="Y572" s="36"/>
      <c r="Z572" s="36"/>
      <c r="AA572" s="36"/>
      <c r="AB572" s="36"/>
      <c r="AC572" s="36"/>
      <c r="AD572" s="36"/>
      <c r="AE572" s="36"/>
      <c r="AR572" s="191" t="s">
        <v>176</v>
      </c>
      <c r="AT572" s="191" t="s">
        <v>171</v>
      </c>
      <c r="AU572" s="191" t="s">
        <v>88</v>
      </c>
      <c r="AY572" s="19" t="s">
        <v>169</v>
      </c>
      <c r="BE572" s="192">
        <f>IF(N572="základní",J572,0)</f>
        <v>0</v>
      </c>
      <c r="BF572" s="192">
        <f>IF(N572="snížená",J572,0)</f>
        <v>0</v>
      </c>
      <c r="BG572" s="192">
        <f>IF(N572="zákl. přenesená",J572,0)</f>
        <v>0</v>
      </c>
      <c r="BH572" s="192">
        <f>IF(N572="sníž. přenesená",J572,0)</f>
        <v>0</v>
      </c>
      <c r="BI572" s="192">
        <f>IF(N572="nulová",J572,0)</f>
        <v>0</v>
      </c>
      <c r="BJ572" s="19" t="s">
        <v>88</v>
      </c>
      <c r="BK572" s="192">
        <f>ROUND(I572*H572,2)</f>
        <v>0</v>
      </c>
      <c r="BL572" s="19" t="s">
        <v>176</v>
      </c>
      <c r="BM572" s="191" t="s">
        <v>979</v>
      </c>
    </row>
    <row r="573" spans="1:65" s="2" customFormat="1" ht="273">
      <c r="A573" s="36"/>
      <c r="B573" s="37"/>
      <c r="C573" s="38"/>
      <c r="D573" s="193" t="s">
        <v>178</v>
      </c>
      <c r="E573" s="38"/>
      <c r="F573" s="194" t="s">
        <v>969</v>
      </c>
      <c r="G573" s="38"/>
      <c r="H573" s="38"/>
      <c r="I573" s="195"/>
      <c r="J573" s="38"/>
      <c r="K573" s="38"/>
      <c r="L573" s="41"/>
      <c r="M573" s="196"/>
      <c r="N573" s="197"/>
      <c r="O573" s="66"/>
      <c r="P573" s="66"/>
      <c r="Q573" s="66"/>
      <c r="R573" s="66"/>
      <c r="S573" s="66"/>
      <c r="T573" s="67"/>
      <c r="U573" s="36"/>
      <c r="V573" s="36"/>
      <c r="W573" s="36"/>
      <c r="X573" s="36"/>
      <c r="Y573" s="36"/>
      <c r="Z573" s="36"/>
      <c r="AA573" s="36"/>
      <c r="AB573" s="36"/>
      <c r="AC573" s="36"/>
      <c r="AD573" s="36"/>
      <c r="AE573" s="36"/>
      <c r="AT573" s="19" t="s">
        <v>178</v>
      </c>
      <c r="AU573" s="19" t="s">
        <v>88</v>
      </c>
    </row>
    <row r="574" spans="1:65" s="2" customFormat="1" ht="37.9" customHeight="1">
      <c r="A574" s="36"/>
      <c r="B574" s="37"/>
      <c r="C574" s="180" t="s">
        <v>980</v>
      </c>
      <c r="D574" s="180" t="s">
        <v>171</v>
      </c>
      <c r="E574" s="181" t="s">
        <v>981</v>
      </c>
      <c r="F574" s="182" t="s">
        <v>982</v>
      </c>
      <c r="G574" s="183" t="s">
        <v>185</v>
      </c>
      <c r="H574" s="184">
        <v>583.13</v>
      </c>
      <c r="I574" s="185"/>
      <c r="J574" s="186">
        <f>ROUND(I574*H574,2)</f>
        <v>0</v>
      </c>
      <c r="K574" s="182" t="s">
        <v>175</v>
      </c>
      <c r="L574" s="41"/>
      <c r="M574" s="187" t="s">
        <v>19</v>
      </c>
      <c r="N574" s="188" t="s">
        <v>44</v>
      </c>
      <c r="O574" s="66"/>
      <c r="P574" s="189">
        <f>O574*H574</f>
        <v>0</v>
      </c>
      <c r="Q574" s="189">
        <v>3.48E-3</v>
      </c>
      <c r="R574" s="189">
        <f>Q574*H574</f>
        <v>2.0292924000000001</v>
      </c>
      <c r="S574" s="189">
        <v>0</v>
      </c>
      <c r="T574" s="190">
        <f>S574*H574</f>
        <v>0</v>
      </c>
      <c r="U574" s="36"/>
      <c r="V574" s="36"/>
      <c r="W574" s="36"/>
      <c r="X574" s="36"/>
      <c r="Y574" s="36"/>
      <c r="Z574" s="36"/>
      <c r="AA574" s="36"/>
      <c r="AB574" s="36"/>
      <c r="AC574" s="36"/>
      <c r="AD574" s="36"/>
      <c r="AE574" s="36"/>
      <c r="AR574" s="191" t="s">
        <v>176</v>
      </c>
      <c r="AT574" s="191" t="s">
        <v>171</v>
      </c>
      <c r="AU574" s="191" t="s">
        <v>88</v>
      </c>
      <c r="AY574" s="19" t="s">
        <v>169</v>
      </c>
      <c r="BE574" s="192">
        <f>IF(N574="základní",J574,0)</f>
        <v>0</v>
      </c>
      <c r="BF574" s="192">
        <f>IF(N574="snížená",J574,0)</f>
        <v>0</v>
      </c>
      <c r="BG574" s="192">
        <f>IF(N574="zákl. přenesená",J574,0)</f>
        <v>0</v>
      </c>
      <c r="BH574" s="192">
        <f>IF(N574="sníž. přenesená",J574,0)</f>
        <v>0</v>
      </c>
      <c r="BI574" s="192">
        <f>IF(N574="nulová",J574,0)</f>
        <v>0</v>
      </c>
      <c r="BJ574" s="19" t="s">
        <v>88</v>
      </c>
      <c r="BK574" s="192">
        <f>ROUND(I574*H574,2)</f>
        <v>0</v>
      </c>
      <c r="BL574" s="19" t="s">
        <v>176</v>
      </c>
      <c r="BM574" s="191" t="s">
        <v>983</v>
      </c>
    </row>
    <row r="575" spans="1:65" s="2" customFormat="1" ht="24.2" customHeight="1">
      <c r="A575" s="36"/>
      <c r="B575" s="37"/>
      <c r="C575" s="180" t="s">
        <v>984</v>
      </c>
      <c r="D575" s="180" t="s">
        <v>171</v>
      </c>
      <c r="E575" s="181" t="s">
        <v>985</v>
      </c>
      <c r="F575" s="182" t="s">
        <v>986</v>
      </c>
      <c r="G575" s="183" t="s">
        <v>185</v>
      </c>
      <c r="H575" s="184">
        <v>583.13</v>
      </c>
      <c r="I575" s="185"/>
      <c r="J575" s="186">
        <f>ROUND(I575*H575,2)</f>
        <v>0</v>
      </c>
      <c r="K575" s="182" t="s">
        <v>175</v>
      </c>
      <c r="L575" s="41"/>
      <c r="M575" s="187" t="s">
        <v>19</v>
      </c>
      <c r="N575" s="188" t="s">
        <v>44</v>
      </c>
      <c r="O575" s="66"/>
      <c r="P575" s="189">
        <f>O575*H575</f>
        <v>0</v>
      </c>
      <c r="Q575" s="189">
        <v>1.8749999999999999E-2</v>
      </c>
      <c r="R575" s="189">
        <f>Q575*H575</f>
        <v>10.9336875</v>
      </c>
      <c r="S575" s="189">
        <v>0</v>
      </c>
      <c r="T575" s="190">
        <f>S575*H575</f>
        <v>0</v>
      </c>
      <c r="U575" s="36"/>
      <c r="V575" s="36"/>
      <c r="W575" s="36"/>
      <c r="X575" s="36"/>
      <c r="Y575" s="36"/>
      <c r="Z575" s="36"/>
      <c r="AA575" s="36"/>
      <c r="AB575" s="36"/>
      <c r="AC575" s="36"/>
      <c r="AD575" s="36"/>
      <c r="AE575" s="36"/>
      <c r="AR575" s="191" t="s">
        <v>176</v>
      </c>
      <c r="AT575" s="191" t="s">
        <v>171</v>
      </c>
      <c r="AU575" s="191" t="s">
        <v>88</v>
      </c>
      <c r="AY575" s="19" t="s">
        <v>169</v>
      </c>
      <c r="BE575" s="192">
        <f>IF(N575="základní",J575,0)</f>
        <v>0</v>
      </c>
      <c r="BF575" s="192">
        <f>IF(N575="snížená",J575,0)</f>
        <v>0</v>
      </c>
      <c r="BG575" s="192">
        <f>IF(N575="zákl. přenesená",J575,0)</f>
        <v>0</v>
      </c>
      <c r="BH575" s="192">
        <f>IF(N575="sníž. přenesená",J575,0)</f>
        <v>0</v>
      </c>
      <c r="BI575" s="192">
        <f>IF(N575="nulová",J575,0)</f>
        <v>0</v>
      </c>
      <c r="BJ575" s="19" t="s">
        <v>88</v>
      </c>
      <c r="BK575" s="192">
        <f>ROUND(I575*H575,2)</f>
        <v>0</v>
      </c>
      <c r="BL575" s="19" t="s">
        <v>176</v>
      </c>
      <c r="BM575" s="191" t="s">
        <v>987</v>
      </c>
    </row>
    <row r="576" spans="1:65" s="2" customFormat="1" ht="58.5">
      <c r="A576" s="36"/>
      <c r="B576" s="37"/>
      <c r="C576" s="38"/>
      <c r="D576" s="193" t="s">
        <v>178</v>
      </c>
      <c r="E576" s="38"/>
      <c r="F576" s="194" t="s">
        <v>988</v>
      </c>
      <c r="G576" s="38"/>
      <c r="H576" s="38"/>
      <c r="I576" s="195"/>
      <c r="J576" s="38"/>
      <c r="K576" s="38"/>
      <c r="L576" s="41"/>
      <c r="M576" s="196"/>
      <c r="N576" s="197"/>
      <c r="O576" s="66"/>
      <c r="P576" s="66"/>
      <c r="Q576" s="66"/>
      <c r="R576" s="66"/>
      <c r="S576" s="66"/>
      <c r="T576" s="67"/>
      <c r="U576" s="36"/>
      <c r="V576" s="36"/>
      <c r="W576" s="36"/>
      <c r="X576" s="36"/>
      <c r="Y576" s="36"/>
      <c r="Z576" s="36"/>
      <c r="AA576" s="36"/>
      <c r="AB576" s="36"/>
      <c r="AC576" s="36"/>
      <c r="AD576" s="36"/>
      <c r="AE576" s="36"/>
      <c r="AT576" s="19" t="s">
        <v>178</v>
      </c>
      <c r="AU576" s="19" t="s">
        <v>88</v>
      </c>
    </row>
    <row r="577" spans="1:65" s="13" customFormat="1" ht="11.25">
      <c r="B577" s="198"/>
      <c r="C577" s="199"/>
      <c r="D577" s="193" t="s">
        <v>188</v>
      </c>
      <c r="E577" s="199"/>
      <c r="F577" s="201" t="s">
        <v>989</v>
      </c>
      <c r="G577" s="199"/>
      <c r="H577" s="202">
        <v>583.13</v>
      </c>
      <c r="I577" s="203"/>
      <c r="J577" s="199"/>
      <c r="K577" s="199"/>
      <c r="L577" s="204"/>
      <c r="M577" s="205"/>
      <c r="N577" s="206"/>
      <c r="O577" s="206"/>
      <c r="P577" s="206"/>
      <c r="Q577" s="206"/>
      <c r="R577" s="206"/>
      <c r="S577" s="206"/>
      <c r="T577" s="207"/>
      <c r="AT577" s="208" t="s">
        <v>188</v>
      </c>
      <c r="AU577" s="208" t="s">
        <v>88</v>
      </c>
      <c r="AV577" s="13" t="s">
        <v>88</v>
      </c>
      <c r="AW577" s="13" t="s">
        <v>4</v>
      </c>
      <c r="AX577" s="13" t="s">
        <v>80</v>
      </c>
      <c r="AY577" s="208" t="s">
        <v>169</v>
      </c>
    </row>
    <row r="578" spans="1:65" s="2" customFormat="1" ht="24.2" customHeight="1">
      <c r="A578" s="36"/>
      <c r="B578" s="37"/>
      <c r="C578" s="180" t="s">
        <v>990</v>
      </c>
      <c r="D578" s="180" t="s">
        <v>171</v>
      </c>
      <c r="E578" s="181" t="s">
        <v>991</v>
      </c>
      <c r="F578" s="182" t="s">
        <v>992</v>
      </c>
      <c r="G578" s="183" t="s">
        <v>230</v>
      </c>
      <c r="H578" s="184">
        <v>0.21</v>
      </c>
      <c r="I578" s="185"/>
      <c r="J578" s="186">
        <f>ROUND(I578*H578,2)</f>
        <v>0</v>
      </c>
      <c r="K578" s="182" t="s">
        <v>175</v>
      </c>
      <c r="L578" s="41"/>
      <c r="M578" s="187" t="s">
        <v>19</v>
      </c>
      <c r="N578" s="188" t="s">
        <v>44</v>
      </c>
      <c r="O578" s="66"/>
      <c r="P578" s="189">
        <f>O578*H578</f>
        <v>0</v>
      </c>
      <c r="Q578" s="189">
        <v>2.2563399999999998</v>
      </c>
      <c r="R578" s="189">
        <f>Q578*H578</f>
        <v>0.47383139999999996</v>
      </c>
      <c r="S578" s="189">
        <v>0</v>
      </c>
      <c r="T578" s="190">
        <f>S578*H578</f>
        <v>0</v>
      </c>
      <c r="U578" s="36"/>
      <c r="V578" s="36"/>
      <c r="W578" s="36"/>
      <c r="X578" s="36"/>
      <c r="Y578" s="36"/>
      <c r="Z578" s="36"/>
      <c r="AA578" s="36"/>
      <c r="AB578" s="36"/>
      <c r="AC578" s="36"/>
      <c r="AD578" s="36"/>
      <c r="AE578" s="36"/>
      <c r="AR578" s="191" t="s">
        <v>176</v>
      </c>
      <c r="AT578" s="191" t="s">
        <v>171</v>
      </c>
      <c r="AU578" s="191" t="s">
        <v>88</v>
      </c>
      <c r="AY578" s="19" t="s">
        <v>169</v>
      </c>
      <c r="BE578" s="192">
        <f>IF(N578="základní",J578,0)</f>
        <v>0</v>
      </c>
      <c r="BF578" s="192">
        <f>IF(N578="snížená",J578,0)</f>
        <v>0</v>
      </c>
      <c r="BG578" s="192">
        <f>IF(N578="zákl. přenesená",J578,0)</f>
        <v>0</v>
      </c>
      <c r="BH578" s="192">
        <f>IF(N578="sníž. přenesená",J578,0)</f>
        <v>0</v>
      </c>
      <c r="BI578" s="192">
        <f>IF(N578="nulová",J578,0)</f>
        <v>0</v>
      </c>
      <c r="BJ578" s="19" t="s">
        <v>88</v>
      </c>
      <c r="BK578" s="192">
        <f>ROUND(I578*H578,2)</f>
        <v>0</v>
      </c>
      <c r="BL578" s="19" t="s">
        <v>176</v>
      </c>
      <c r="BM578" s="191" t="s">
        <v>993</v>
      </c>
    </row>
    <row r="579" spans="1:65" s="2" customFormat="1" ht="224.25">
      <c r="A579" s="36"/>
      <c r="B579" s="37"/>
      <c r="C579" s="38"/>
      <c r="D579" s="193" t="s">
        <v>178</v>
      </c>
      <c r="E579" s="38"/>
      <c r="F579" s="194" t="s">
        <v>994</v>
      </c>
      <c r="G579" s="38"/>
      <c r="H579" s="38"/>
      <c r="I579" s="195"/>
      <c r="J579" s="38"/>
      <c r="K579" s="38"/>
      <c r="L579" s="41"/>
      <c r="M579" s="196"/>
      <c r="N579" s="197"/>
      <c r="O579" s="66"/>
      <c r="P579" s="66"/>
      <c r="Q579" s="66"/>
      <c r="R579" s="66"/>
      <c r="S579" s="66"/>
      <c r="T579" s="67"/>
      <c r="U579" s="36"/>
      <c r="V579" s="36"/>
      <c r="W579" s="36"/>
      <c r="X579" s="36"/>
      <c r="Y579" s="36"/>
      <c r="Z579" s="36"/>
      <c r="AA579" s="36"/>
      <c r="AB579" s="36"/>
      <c r="AC579" s="36"/>
      <c r="AD579" s="36"/>
      <c r="AE579" s="36"/>
      <c r="AT579" s="19" t="s">
        <v>178</v>
      </c>
      <c r="AU579" s="19" t="s">
        <v>88</v>
      </c>
    </row>
    <row r="580" spans="1:65" s="13" customFormat="1" ht="11.25">
      <c r="B580" s="198"/>
      <c r="C580" s="199"/>
      <c r="D580" s="193" t="s">
        <v>188</v>
      </c>
      <c r="E580" s="200" t="s">
        <v>19</v>
      </c>
      <c r="F580" s="201" t="s">
        <v>995</v>
      </c>
      <c r="G580" s="199"/>
      <c r="H580" s="202">
        <v>0.21</v>
      </c>
      <c r="I580" s="203"/>
      <c r="J580" s="199"/>
      <c r="K580" s="199"/>
      <c r="L580" s="204"/>
      <c r="M580" s="205"/>
      <c r="N580" s="206"/>
      <c r="O580" s="206"/>
      <c r="P580" s="206"/>
      <c r="Q580" s="206"/>
      <c r="R580" s="206"/>
      <c r="S580" s="206"/>
      <c r="T580" s="207"/>
      <c r="AT580" s="208" t="s">
        <v>188</v>
      </c>
      <c r="AU580" s="208" t="s">
        <v>88</v>
      </c>
      <c r="AV580" s="13" t="s">
        <v>88</v>
      </c>
      <c r="AW580" s="13" t="s">
        <v>33</v>
      </c>
      <c r="AX580" s="13" t="s">
        <v>80</v>
      </c>
      <c r="AY580" s="208" t="s">
        <v>169</v>
      </c>
    </row>
    <row r="581" spans="1:65" s="2" customFormat="1" ht="24.2" customHeight="1">
      <c r="A581" s="36"/>
      <c r="B581" s="37"/>
      <c r="C581" s="180" t="s">
        <v>996</v>
      </c>
      <c r="D581" s="180" t="s">
        <v>171</v>
      </c>
      <c r="E581" s="181" t="s">
        <v>997</v>
      </c>
      <c r="F581" s="182" t="s">
        <v>998</v>
      </c>
      <c r="G581" s="183" t="s">
        <v>185</v>
      </c>
      <c r="H581" s="184">
        <v>666.7</v>
      </c>
      <c r="I581" s="185"/>
      <c r="J581" s="186">
        <f>ROUND(I581*H581,2)</f>
        <v>0</v>
      </c>
      <c r="K581" s="182" t="s">
        <v>175</v>
      </c>
      <c r="L581" s="41"/>
      <c r="M581" s="187" t="s">
        <v>19</v>
      </c>
      <c r="N581" s="188" t="s">
        <v>44</v>
      </c>
      <c r="O581" s="66"/>
      <c r="P581" s="189">
        <f>O581*H581</f>
        <v>0</v>
      </c>
      <c r="Q581" s="189">
        <v>0.10199999999999999</v>
      </c>
      <c r="R581" s="189">
        <f>Q581*H581</f>
        <v>68.003399999999999</v>
      </c>
      <c r="S581" s="189">
        <v>0</v>
      </c>
      <c r="T581" s="190">
        <f>S581*H581</f>
        <v>0</v>
      </c>
      <c r="U581" s="36"/>
      <c r="V581" s="36"/>
      <c r="W581" s="36"/>
      <c r="X581" s="36"/>
      <c r="Y581" s="36"/>
      <c r="Z581" s="36"/>
      <c r="AA581" s="36"/>
      <c r="AB581" s="36"/>
      <c r="AC581" s="36"/>
      <c r="AD581" s="36"/>
      <c r="AE581" s="36"/>
      <c r="AR581" s="191" t="s">
        <v>250</v>
      </c>
      <c r="AT581" s="191" t="s">
        <v>171</v>
      </c>
      <c r="AU581" s="191" t="s">
        <v>88</v>
      </c>
      <c r="AY581" s="19" t="s">
        <v>169</v>
      </c>
      <c r="BE581" s="192">
        <f>IF(N581="základní",J581,0)</f>
        <v>0</v>
      </c>
      <c r="BF581" s="192">
        <f>IF(N581="snížená",J581,0)</f>
        <v>0</v>
      </c>
      <c r="BG581" s="192">
        <f>IF(N581="zákl. přenesená",J581,0)</f>
        <v>0</v>
      </c>
      <c r="BH581" s="192">
        <f>IF(N581="sníž. přenesená",J581,0)</f>
        <v>0</v>
      </c>
      <c r="BI581" s="192">
        <f>IF(N581="nulová",J581,0)</f>
        <v>0</v>
      </c>
      <c r="BJ581" s="19" t="s">
        <v>88</v>
      </c>
      <c r="BK581" s="192">
        <f>ROUND(I581*H581,2)</f>
        <v>0</v>
      </c>
      <c r="BL581" s="19" t="s">
        <v>250</v>
      </c>
      <c r="BM581" s="191" t="s">
        <v>999</v>
      </c>
    </row>
    <row r="582" spans="1:65" s="2" customFormat="1" ht="48.75">
      <c r="A582" s="36"/>
      <c r="B582" s="37"/>
      <c r="C582" s="38"/>
      <c r="D582" s="193" t="s">
        <v>178</v>
      </c>
      <c r="E582" s="38"/>
      <c r="F582" s="194" t="s">
        <v>1000</v>
      </c>
      <c r="G582" s="38"/>
      <c r="H582" s="38"/>
      <c r="I582" s="195"/>
      <c r="J582" s="38"/>
      <c r="K582" s="38"/>
      <c r="L582" s="41"/>
      <c r="M582" s="196"/>
      <c r="N582" s="197"/>
      <c r="O582" s="66"/>
      <c r="P582" s="66"/>
      <c r="Q582" s="66"/>
      <c r="R582" s="66"/>
      <c r="S582" s="66"/>
      <c r="T582" s="67"/>
      <c r="U582" s="36"/>
      <c r="V582" s="36"/>
      <c r="W582" s="36"/>
      <c r="X582" s="36"/>
      <c r="Y582" s="36"/>
      <c r="Z582" s="36"/>
      <c r="AA582" s="36"/>
      <c r="AB582" s="36"/>
      <c r="AC582" s="36"/>
      <c r="AD582" s="36"/>
      <c r="AE582" s="36"/>
      <c r="AT582" s="19" t="s">
        <v>178</v>
      </c>
      <c r="AU582" s="19" t="s">
        <v>88</v>
      </c>
    </row>
    <row r="583" spans="1:65" s="15" customFormat="1" ht="11.25">
      <c r="B583" s="225"/>
      <c r="C583" s="226"/>
      <c r="D583" s="193" t="s">
        <v>188</v>
      </c>
      <c r="E583" s="227" t="s">
        <v>19</v>
      </c>
      <c r="F583" s="228" t="s">
        <v>864</v>
      </c>
      <c r="G583" s="226"/>
      <c r="H583" s="227" t="s">
        <v>19</v>
      </c>
      <c r="I583" s="229"/>
      <c r="J583" s="226"/>
      <c r="K583" s="226"/>
      <c r="L583" s="230"/>
      <c r="M583" s="231"/>
      <c r="N583" s="232"/>
      <c r="O583" s="232"/>
      <c r="P583" s="232"/>
      <c r="Q583" s="232"/>
      <c r="R583" s="232"/>
      <c r="S583" s="232"/>
      <c r="T583" s="233"/>
      <c r="AT583" s="234" t="s">
        <v>188</v>
      </c>
      <c r="AU583" s="234" t="s">
        <v>88</v>
      </c>
      <c r="AV583" s="15" t="s">
        <v>80</v>
      </c>
      <c r="AW583" s="15" t="s">
        <v>33</v>
      </c>
      <c r="AX583" s="15" t="s">
        <v>72</v>
      </c>
      <c r="AY583" s="234" t="s">
        <v>169</v>
      </c>
    </row>
    <row r="584" spans="1:65" s="13" customFormat="1" ht="11.25">
      <c r="B584" s="198"/>
      <c r="C584" s="199"/>
      <c r="D584" s="193" t="s">
        <v>188</v>
      </c>
      <c r="E584" s="200" t="s">
        <v>373</v>
      </c>
      <c r="F584" s="201" t="s">
        <v>1001</v>
      </c>
      <c r="G584" s="199"/>
      <c r="H584" s="202">
        <v>105.01</v>
      </c>
      <c r="I584" s="203"/>
      <c r="J584" s="199"/>
      <c r="K584" s="199"/>
      <c r="L584" s="204"/>
      <c r="M584" s="205"/>
      <c r="N584" s="206"/>
      <c r="O584" s="206"/>
      <c r="P584" s="206"/>
      <c r="Q584" s="206"/>
      <c r="R584" s="206"/>
      <c r="S584" s="206"/>
      <c r="T584" s="207"/>
      <c r="AT584" s="208" t="s">
        <v>188</v>
      </c>
      <c r="AU584" s="208" t="s">
        <v>88</v>
      </c>
      <c r="AV584" s="13" t="s">
        <v>88</v>
      </c>
      <c r="AW584" s="13" t="s">
        <v>33</v>
      </c>
      <c r="AX584" s="13" t="s">
        <v>72</v>
      </c>
      <c r="AY584" s="208" t="s">
        <v>169</v>
      </c>
    </row>
    <row r="585" spans="1:65" s="13" customFormat="1" ht="11.25">
      <c r="B585" s="198"/>
      <c r="C585" s="199"/>
      <c r="D585" s="193" t="s">
        <v>188</v>
      </c>
      <c r="E585" s="200" t="s">
        <v>376</v>
      </c>
      <c r="F585" s="201" t="s">
        <v>1002</v>
      </c>
      <c r="G585" s="199"/>
      <c r="H585" s="202">
        <v>34.79</v>
      </c>
      <c r="I585" s="203"/>
      <c r="J585" s="199"/>
      <c r="K585" s="199"/>
      <c r="L585" s="204"/>
      <c r="M585" s="205"/>
      <c r="N585" s="206"/>
      <c r="O585" s="206"/>
      <c r="P585" s="206"/>
      <c r="Q585" s="206"/>
      <c r="R585" s="206"/>
      <c r="S585" s="206"/>
      <c r="T585" s="207"/>
      <c r="AT585" s="208" t="s">
        <v>188</v>
      </c>
      <c r="AU585" s="208" t="s">
        <v>88</v>
      </c>
      <c r="AV585" s="13" t="s">
        <v>88</v>
      </c>
      <c r="AW585" s="13" t="s">
        <v>33</v>
      </c>
      <c r="AX585" s="13" t="s">
        <v>72</v>
      </c>
      <c r="AY585" s="208" t="s">
        <v>169</v>
      </c>
    </row>
    <row r="586" spans="1:65" s="13" customFormat="1" ht="11.25">
      <c r="B586" s="198"/>
      <c r="C586" s="199"/>
      <c r="D586" s="193" t="s">
        <v>188</v>
      </c>
      <c r="E586" s="200" t="s">
        <v>370</v>
      </c>
      <c r="F586" s="201" t="s">
        <v>1003</v>
      </c>
      <c r="G586" s="199"/>
      <c r="H586" s="202">
        <v>201.41</v>
      </c>
      <c r="I586" s="203"/>
      <c r="J586" s="199"/>
      <c r="K586" s="199"/>
      <c r="L586" s="204"/>
      <c r="M586" s="205"/>
      <c r="N586" s="206"/>
      <c r="O586" s="206"/>
      <c r="P586" s="206"/>
      <c r="Q586" s="206"/>
      <c r="R586" s="206"/>
      <c r="S586" s="206"/>
      <c r="T586" s="207"/>
      <c r="AT586" s="208" t="s">
        <v>188</v>
      </c>
      <c r="AU586" s="208" t="s">
        <v>88</v>
      </c>
      <c r="AV586" s="13" t="s">
        <v>88</v>
      </c>
      <c r="AW586" s="13" t="s">
        <v>33</v>
      </c>
      <c r="AX586" s="13" t="s">
        <v>72</v>
      </c>
      <c r="AY586" s="208" t="s">
        <v>169</v>
      </c>
    </row>
    <row r="587" spans="1:65" s="13" customFormat="1" ht="11.25">
      <c r="B587" s="198"/>
      <c r="C587" s="199"/>
      <c r="D587" s="193" t="s">
        <v>188</v>
      </c>
      <c r="E587" s="200" t="s">
        <v>379</v>
      </c>
      <c r="F587" s="201" t="s">
        <v>1004</v>
      </c>
      <c r="G587" s="199"/>
      <c r="H587" s="202">
        <v>85.33</v>
      </c>
      <c r="I587" s="203"/>
      <c r="J587" s="199"/>
      <c r="K587" s="199"/>
      <c r="L587" s="204"/>
      <c r="M587" s="205"/>
      <c r="N587" s="206"/>
      <c r="O587" s="206"/>
      <c r="P587" s="206"/>
      <c r="Q587" s="206"/>
      <c r="R587" s="206"/>
      <c r="S587" s="206"/>
      <c r="T587" s="207"/>
      <c r="AT587" s="208" t="s">
        <v>188</v>
      </c>
      <c r="AU587" s="208" t="s">
        <v>88</v>
      </c>
      <c r="AV587" s="13" t="s">
        <v>88</v>
      </c>
      <c r="AW587" s="13" t="s">
        <v>33</v>
      </c>
      <c r="AX587" s="13" t="s">
        <v>72</v>
      </c>
      <c r="AY587" s="208" t="s">
        <v>169</v>
      </c>
    </row>
    <row r="588" spans="1:65" s="13" customFormat="1" ht="11.25">
      <c r="B588" s="198"/>
      <c r="C588" s="199"/>
      <c r="D588" s="193" t="s">
        <v>188</v>
      </c>
      <c r="E588" s="200" t="s">
        <v>382</v>
      </c>
      <c r="F588" s="201" t="s">
        <v>1005</v>
      </c>
      <c r="G588" s="199"/>
      <c r="H588" s="202">
        <v>31.19</v>
      </c>
      <c r="I588" s="203"/>
      <c r="J588" s="199"/>
      <c r="K588" s="199"/>
      <c r="L588" s="204"/>
      <c r="M588" s="205"/>
      <c r="N588" s="206"/>
      <c r="O588" s="206"/>
      <c r="P588" s="206"/>
      <c r="Q588" s="206"/>
      <c r="R588" s="206"/>
      <c r="S588" s="206"/>
      <c r="T588" s="207"/>
      <c r="AT588" s="208" t="s">
        <v>188</v>
      </c>
      <c r="AU588" s="208" t="s">
        <v>88</v>
      </c>
      <c r="AV588" s="13" t="s">
        <v>88</v>
      </c>
      <c r="AW588" s="13" t="s">
        <v>33</v>
      </c>
      <c r="AX588" s="13" t="s">
        <v>72</v>
      </c>
      <c r="AY588" s="208" t="s">
        <v>169</v>
      </c>
    </row>
    <row r="589" spans="1:65" s="13" customFormat="1" ht="11.25">
      <c r="B589" s="198"/>
      <c r="C589" s="199"/>
      <c r="D589" s="193" t="s">
        <v>188</v>
      </c>
      <c r="E589" s="200" t="s">
        <v>385</v>
      </c>
      <c r="F589" s="201" t="s">
        <v>1006</v>
      </c>
      <c r="G589" s="199"/>
      <c r="H589" s="202">
        <v>208.97</v>
      </c>
      <c r="I589" s="203"/>
      <c r="J589" s="199"/>
      <c r="K589" s="199"/>
      <c r="L589" s="204"/>
      <c r="M589" s="205"/>
      <c r="N589" s="206"/>
      <c r="O589" s="206"/>
      <c r="P589" s="206"/>
      <c r="Q589" s="206"/>
      <c r="R589" s="206"/>
      <c r="S589" s="206"/>
      <c r="T589" s="207"/>
      <c r="AT589" s="208" t="s">
        <v>188</v>
      </c>
      <c r="AU589" s="208" t="s">
        <v>88</v>
      </c>
      <c r="AV589" s="13" t="s">
        <v>88</v>
      </c>
      <c r="AW589" s="13" t="s">
        <v>33</v>
      </c>
      <c r="AX589" s="13" t="s">
        <v>72</v>
      </c>
      <c r="AY589" s="208" t="s">
        <v>169</v>
      </c>
    </row>
    <row r="590" spans="1:65" s="14" customFormat="1" ht="11.25">
      <c r="B590" s="209"/>
      <c r="C590" s="210"/>
      <c r="D590" s="193" t="s">
        <v>188</v>
      </c>
      <c r="E590" s="211" t="s">
        <v>19</v>
      </c>
      <c r="F590" s="212" t="s">
        <v>191</v>
      </c>
      <c r="G590" s="210"/>
      <c r="H590" s="213">
        <v>666.7</v>
      </c>
      <c r="I590" s="214"/>
      <c r="J590" s="210"/>
      <c r="K590" s="210"/>
      <c r="L590" s="215"/>
      <c r="M590" s="216"/>
      <c r="N590" s="217"/>
      <c r="O590" s="217"/>
      <c r="P590" s="217"/>
      <c r="Q590" s="217"/>
      <c r="R590" s="217"/>
      <c r="S590" s="217"/>
      <c r="T590" s="218"/>
      <c r="AT590" s="219" t="s">
        <v>188</v>
      </c>
      <c r="AU590" s="219" t="s">
        <v>88</v>
      </c>
      <c r="AV590" s="14" t="s">
        <v>176</v>
      </c>
      <c r="AW590" s="14" t="s">
        <v>33</v>
      </c>
      <c r="AX590" s="14" t="s">
        <v>80</v>
      </c>
      <c r="AY590" s="219" t="s">
        <v>169</v>
      </c>
    </row>
    <row r="591" spans="1:65" s="2" customFormat="1" ht="37.9" customHeight="1">
      <c r="A591" s="36"/>
      <c r="B591" s="37"/>
      <c r="C591" s="180" t="s">
        <v>1007</v>
      </c>
      <c r="D591" s="180" t="s">
        <v>171</v>
      </c>
      <c r="E591" s="181" t="s">
        <v>1008</v>
      </c>
      <c r="F591" s="182" t="s">
        <v>1009</v>
      </c>
      <c r="G591" s="183" t="s">
        <v>185</v>
      </c>
      <c r="H591" s="184">
        <v>833.32</v>
      </c>
      <c r="I591" s="185"/>
      <c r="J591" s="186">
        <f>ROUND(I591*H591,2)</f>
        <v>0</v>
      </c>
      <c r="K591" s="182" t="s">
        <v>175</v>
      </c>
      <c r="L591" s="41"/>
      <c r="M591" s="187" t="s">
        <v>19</v>
      </c>
      <c r="N591" s="188" t="s">
        <v>44</v>
      </c>
      <c r="O591" s="66"/>
      <c r="P591" s="189">
        <f>O591*H591</f>
        <v>0</v>
      </c>
      <c r="Q591" s="189">
        <v>1.0200000000000001E-2</v>
      </c>
      <c r="R591" s="189">
        <f>Q591*H591</f>
        <v>8.4998640000000005</v>
      </c>
      <c r="S591" s="189">
        <v>0</v>
      </c>
      <c r="T591" s="190">
        <f>S591*H591</f>
        <v>0</v>
      </c>
      <c r="U591" s="36"/>
      <c r="V591" s="36"/>
      <c r="W591" s="36"/>
      <c r="X591" s="36"/>
      <c r="Y591" s="36"/>
      <c r="Z591" s="36"/>
      <c r="AA591" s="36"/>
      <c r="AB591" s="36"/>
      <c r="AC591" s="36"/>
      <c r="AD591" s="36"/>
      <c r="AE591" s="36"/>
      <c r="AR591" s="191" t="s">
        <v>176</v>
      </c>
      <c r="AT591" s="191" t="s">
        <v>171</v>
      </c>
      <c r="AU591" s="191" t="s">
        <v>88</v>
      </c>
      <c r="AY591" s="19" t="s">
        <v>169</v>
      </c>
      <c r="BE591" s="192">
        <f>IF(N591="základní",J591,0)</f>
        <v>0</v>
      </c>
      <c r="BF591" s="192">
        <f>IF(N591="snížená",J591,0)</f>
        <v>0</v>
      </c>
      <c r="BG591" s="192">
        <f>IF(N591="zákl. přenesená",J591,0)</f>
        <v>0</v>
      </c>
      <c r="BH591" s="192">
        <f>IF(N591="sníž. přenesená",J591,0)</f>
        <v>0</v>
      </c>
      <c r="BI591" s="192">
        <f>IF(N591="nulová",J591,0)</f>
        <v>0</v>
      </c>
      <c r="BJ591" s="19" t="s">
        <v>88</v>
      </c>
      <c r="BK591" s="192">
        <f>ROUND(I591*H591,2)</f>
        <v>0</v>
      </c>
      <c r="BL591" s="19" t="s">
        <v>176</v>
      </c>
      <c r="BM591" s="191" t="s">
        <v>1010</v>
      </c>
    </row>
    <row r="592" spans="1:65" s="2" customFormat="1" ht="48.75">
      <c r="A592" s="36"/>
      <c r="B592" s="37"/>
      <c r="C592" s="38"/>
      <c r="D592" s="193" t="s">
        <v>178</v>
      </c>
      <c r="E592" s="38"/>
      <c r="F592" s="194" t="s">
        <v>1000</v>
      </c>
      <c r="G592" s="38"/>
      <c r="H592" s="38"/>
      <c r="I592" s="195"/>
      <c r="J592" s="38"/>
      <c r="K592" s="38"/>
      <c r="L592" s="41"/>
      <c r="M592" s="196"/>
      <c r="N592" s="197"/>
      <c r="O592" s="66"/>
      <c r="P592" s="66"/>
      <c r="Q592" s="66"/>
      <c r="R592" s="66"/>
      <c r="S592" s="66"/>
      <c r="T592" s="67"/>
      <c r="U592" s="36"/>
      <c r="V592" s="36"/>
      <c r="W592" s="36"/>
      <c r="X592" s="36"/>
      <c r="Y592" s="36"/>
      <c r="Z592" s="36"/>
      <c r="AA592" s="36"/>
      <c r="AB592" s="36"/>
      <c r="AC592" s="36"/>
      <c r="AD592" s="36"/>
      <c r="AE592" s="36"/>
      <c r="AT592" s="19" t="s">
        <v>178</v>
      </c>
      <c r="AU592" s="19" t="s">
        <v>88</v>
      </c>
    </row>
    <row r="593" spans="1:65" s="13" customFormat="1" ht="11.25">
      <c r="B593" s="198"/>
      <c r="C593" s="199"/>
      <c r="D593" s="193" t="s">
        <v>188</v>
      </c>
      <c r="E593" s="200" t="s">
        <v>19</v>
      </c>
      <c r="F593" s="201" t="s">
        <v>1011</v>
      </c>
      <c r="G593" s="199"/>
      <c r="H593" s="202">
        <v>422.94</v>
      </c>
      <c r="I593" s="203"/>
      <c r="J593" s="199"/>
      <c r="K593" s="199"/>
      <c r="L593" s="204"/>
      <c r="M593" s="205"/>
      <c r="N593" s="206"/>
      <c r="O593" s="206"/>
      <c r="P593" s="206"/>
      <c r="Q593" s="206"/>
      <c r="R593" s="206"/>
      <c r="S593" s="206"/>
      <c r="T593" s="207"/>
      <c r="AT593" s="208" t="s">
        <v>188</v>
      </c>
      <c r="AU593" s="208" t="s">
        <v>88</v>
      </c>
      <c r="AV593" s="13" t="s">
        <v>88</v>
      </c>
      <c r="AW593" s="13" t="s">
        <v>33</v>
      </c>
      <c r="AX593" s="13" t="s">
        <v>72</v>
      </c>
      <c r="AY593" s="208" t="s">
        <v>169</v>
      </c>
    </row>
    <row r="594" spans="1:65" s="13" customFormat="1" ht="11.25">
      <c r="B594" s="198"/>
      <c r="C594" s="199"/>
      <c r="D594" s="193" t="s">
        <v>188</v>
      </c>
      <c r="E594" s="200" t="s">
        <v>19</v>
      </c>
      <c r="F594" s="201" t="s">
        <v>1012</v>
      </c>
      <c r="G594" s="199"/>
      <c r="H594" s="202">
        <v>410.38</v>
      </c>
      <c r="I594" s="203"/>
      <c r="J594" s="199"/>
      <c r="K594" s="199"/>
      <c r="L594" s="204"/>
      <c r="M594" s="205"/>
      <c r="N594" s="206"/>
      <c r="O594" s="206"/>
      <c r="P594" s="206"/>
      <c r="Q594" s="206"/>
      <c r="R594" s="206"/>
      <c r="S594" s="206"/>
      <c r="T594" s="207"/>
      <c r="AT594" s="208" t="s">
        <v>188</v>
      </c>
      <c r="AU594" s="208" t="s">
        <v>88</v>
      </c>
      <c r="AV594" s="13" t="s">
        <v>88</v>
      </c>
      <c r="AW594" s="13" t="s">
        <v>33</v>
      </c>
      <c r="AX594" s="13" t="s">
        <v>72</v>
      </c>
      <c r="AY594" s="208" t="s">
        <v>169</v>
      </c>
    </row>
    <row r="595" spans="1:65" s="14" customFormat="1" ht="11.25">
      <c r="B595" s="209"/>
      <c r="C595" s="210"/>
      <c r="D595" s="193" t="s">
        <v>188</v>
      </c>
      <c r="E595" s="211" t="s">
        <v>19</v>
      </c>
      <c r="F595" s="212" t="s">
        <v>191</v>
      </c>
      <c r="G595" s="210"/>
      <c r="H595" s="213">
        <v>833.32</v>
      </c>
      <c r="I595" s="214"/>
      <c r="J595" s="210"/>
      <c r="K595" s="210"/>
      <c r="L595" s="215"/>
      <c r="M595" s="216"/>
      <c r="N595" s="217"/>
      <c r="O595" s="217"/>
      <c r="P595" s="217"/>
      <c r="Q595" s="217"/>
      <c r="R595" s="217"/>
      <c r="S595" s="217"/>
      <c r="T595" s="218"/>
      <c r="AT595" s="219" t="s">
        <v>188</v>
      </c>
      <c r="AU595" s="219" t="s">
        <v>88</v>
      </c>
      <c r="AV595" s="14" t="s">
        <v>176</v>
      </c>
      <c r="AW595" s="14" t="s">
        <v>33</v>
      </c>
      <c r="AX595" s="14" t="s">
        <v>80</v>
      </c>
      <c r="AY595" s="219" t="s">
        <v>169</v>
      </c>
    </row>
    <row r="596" spans="1:65" s="2" customFormat="1" ht="24.2" customHeight="1">
      <c r="A596" s="36"/>
      <c r="B596" s="37"/>
      <c r="C596" s="180" t="s">
        <v>1013</v>
      </c>
      <c r="D596" s="180" t="s">
        <v>171</v>
      </c>
      <c r="E596" s="181" t="s">
        <v>1014</v>
      </c>
      <c r="F596" s="182" t="s">
        <v>1015</v>
      </c>
      <c r="G596" s="183" t="s">
        <v>185</v>
      </c>
      <c r="H596" s="184">
        <v>666.7</v>
      </c>
      <c r="I596" s="185"/>
      <c r="J596" s="186">
        <f>ROUND(I596*H596,2)</f>
        <v>0</v>
      </c>
      <c r="K596" s="182" t="s">
        <v>175</v>
      </c>
      <c r="L596" s="41"/>
      <c r="M596" s="187" t="s">
        <v>19</v>
      </c>
      <c r="N596" s="188" t="s">
        <v>44</v>
      </c>
      <c r="O596" s="66"/>
      <c r="P596" s="189">
        <f>O596*H596</f>
        <v>0</v>
      </c>
      <c r="Q596" s="189">
        <v>1.2999999999999999E-4</v>
      </c>
      <c r="R596" s="189">
        <f>Q596*H596</f>
        <v>8.6670999999999998E-2</v>
      </c>
      <c r="S596" s="189">
        <v>0</v>
      </c>
      <c r="T596" s="190">
        <f>S596*H596</f>
        <v>0</v>
      </c>
      <c r="U596" s="36"/>
      <c r="V596" s="36"/>
      <c r="W596" s="36"/>
      <c r="X596" s="36"/>
      <c r="Y596" s="36"/>
      <c r="Z596" s="36"/>
      <c r="AA596" s="36"/>
      <c r="AB596" s="36"/>
      <c r="AC596" s="36"/>
      <c r="AD596" s="36"/>
      <c r="AE596" s="36"/>
      <c r="AR596" s="191" t="s">
        <v>176</v>
      </c>
      <c r="AT596" s="191" t="s">
        <v>171</v>
      </c>
      <c r="AU596" s="191" t="s">
        <v>88</v>
      </c>
      <c r="AY596" s="19" t="s">
        <v>169</v>
      </c>
      <c r="BE596" s="192">
        <f>IF(N596="základní",J596,0)</f>
        <v>0</v>
      </c>
      <c r="BF596" s="192">
        <f>IF(N596="snížená",J596,0)</f>
        <v>0</v>
      </c>
      <c r="BG596" s="192">
        <f>IF(N596="zákl. přenesená",J596,0)</f>
        <v>0</v>
      </c>
      <c r="BH596" s="192">
        <f>IF(N596="sníž. přenesená",J596,0)</f>
        <v>0</v>
      </c>
      <c r="BI596" s="192">
        <f>IF(N596="nulová",J596,0)</f>
        <v>0</v>
      </c>
      <c r="BJ596" s="19" t="s">
        <v>88</v>
      </c>
      <c r="BK596" s="192">
        <f>ROUND(I596*H596,2)</f>
        <v>0</v>
      </c>
      <c r="BL596" s="19" t="s">
        <v>176</v>
      </c>
      <c r="BM596" s="191" t="s">
        <v>1016</v>
      </c>
    </row>
    <row r="597" spans="1:65" s="15" customFormat="1" ht="11.25">
      <c r="B597" s="225"/>
      <c r="C597" s="226"/>
      <c r="D597" s="193" t="s">
        <v>188</v>
      </c>
      <c r="E597" s="227" t="s">
        <v>19</v>
      </c>
      <c r="F597" s="228" t="s">
        <v>864</v>
      </c>
      <c r="G597" s="226"/>
      <c r="H597" s="227" t="s">
        <v>19</v>
      </c>
      <c r="I597" s="229"/>
      <c r="J597" s="226"/>
      <c r="K597" s="226"/>
      <c r="L597" s="230"/>
      <c r="M597" s="231"/>
      <c r="N597" s="232"/>
      <c r="O597" s="232"/>
      <c r="P597" s="232"/>
      <c r="Q597" s="232"/>
      <c r="R597" s="232"/>
      <c r="S597" s="232"/>
      <c r="T597" s="233"/>
      <c r="AT597" s="234" t="s">
        <v>188</v>
      </c>
      <c r="AU597" s="234" t="s">
        <v>88</v>
      </c>
      <c r="AV597" s="15" t="s">
        <v>80</v>
      </c>
      <c r="AW597" s="15" t="s">
        <v>33</v>
      </c>
      <c r="AX597" s="15" t="s">
        <v>72</v>
      </c>
      <c r="AY597" s="234" t="s">
        <v>169</v>
      </c>
    </row>
    <row r="598" spans="1:65" s="13" customFormat="1" ht="11.25">
      <c r="B598" s="198"/>
      <c r="C598" s="199"/>
      <c r="D598" s="193" t="s">
        <v>188</v>
      </c>
      <c r="E598" s="200" t="s">
        <v>19</v>
      </c>
      <c r="F598" s="201" t="s">
        <v>1001</v>
      </c>
      <c r="G598" s="199"/>
      <c r="H598" s="202">
        <v>105.01</v>
      </c>
      <c r="I598" s="203"/>
      <c r="J598" s="199"/>
      <c r="K598" s="199"/>
      <c r="L598" s="204"/>
      <c r="M598" s="205"/>
      <c r="N598" s="206"/>
      <c r="O598" s="206"/>
      <c r="P598" s="206"/>
      <c r="Q598" s="206"/>
      <c r="R598" s="206"/>
      <c r="S598" s="206"/>
      <c r="T598" s="207"/>
      <c r="AT598" s="208" t="s">
        <v>188</v>
      </c>
      <c r="AU598" s="208" t="s">
        <v>88</v>
      </c>
      <c r="AV598" s="13" t="s">
        <v>88</v>
      </c>
      <c r="AW598" s="13" t="s">
        <v>33</v>
      </c>
      <c r="AX598" s="13" t="s">
        <v>72</v>
      </c>
      <c r="AY598" s="208" t="s">
        <v>169</v>
      </c>
    </row>
    <row r="599" spans="1:65" s="13" customFormat="1" ht="11.25">
      <c r="B599" s="198"/>
      <c r="C599" s="199"/>
      <c r="D599" s="193" t="s">
        <v>188</v>
      </c>
      <c r="E599" s="200" t="s">
        <v>19</v>
      </c>
      <c r="F599" s="201" t="s">
        <v>1002</v>
      </c>
      <c r="G599" s="199"/>
      <c r="H599" s="202">
        <v>34.79</v>
      </c>
      <c r="I599" s="203"/>
      <c r="J599" s="199"/>
      <c r="K599" s="199"/>
      <c r="L599" s="204"/>
      <c r="M599" s="205"/>
      <c r="N599" s="206"/>
      <c r="O599" s="206"/>
      <c r="P599" s="206"/>
      <c r="Q599" s="206"/>
      <c r="R599" s="206"/>
      <c r="S599" s="206"/>
      <c r="T599" s="207"/>
      <c r="AT599" s="208" t="s">
        <v>188</v>
      </c>
      <c r="AU599" s="208" t="s">
        <v>88</v>
      </c>
      <c r="AV599" s="13" t="s">
        <v>88</v>
      </c>
      <c r="AW599" s="13" t="s">
        <v>33</v>
      </c>
      <c r="AX599" s="13" t="s">
        <v>72</v>
      </c>
      <c r="AY599" s="208" t="s">
        <v>169</v>
      </c>
    </row>
    <row r="600" spans="1:65" s="13" customFormat="1" ht="11.25">
      <c r="B600" s="198"/>
      <c r="C600" s="199"/>
      <c r="D600" s="193" t="s">
        <v>188</v>
      </c>
      <c r="E600" s="200" t="s">
        <v>19</v>
      </c>
      <c r="F600" s="201" t="s">
        <v>1003</v>
      </c>
      <c r="G600" s="199"/>
      <c r="H600" s="202">
        <v>201.41</v>
      </c>
      <c r="I600" s="203"/>
      <c r="J600" s="199"/>
      <c r="K600" s="199"/>
      <c r="L600" s="204"/>
      <c r="M600" s="205"/>
      <c r="N600" s="206"/>
      <c r="O600" s="206"/>
      <c r="P600" s="206"/>
      <c r="Q600" s="206"/>
      <c r="R600" s="206"/>
      <c r="S600" s="206"/>
      <c r="T600" s="207"/>
      <c r="AT600" s="208" t="s">
        <v>188</v>
      </c>
      <c r="AU600" s="208" t="s">
        <v>88</v>
      </c>
      <c r="AV600" s="13" t="s">
        <v>88</v>
      </c>
      <c r="AW600" s="13" t="s">
        <v>33</v>
      </c>
      <c r="AX600" s="13" t="s">
        <v>72</v>
      </c>
      <c r="AY600" s="208" t="s">
        <v>169</v>
      </c>
    </row>
    <row r="601" spans="1:65" s="13" customFormat="1" ht="11.25">
      <c r="B601" s="198"/>
      <c r="C601" s="199"/>
      <c r="D601" s="193" t="s">
        <v>188</v>
      </c>
      <c r="E601" s="200" t="s">
        <v>19</v>
      </c>
      <c r="F601" s="201" t="s">
        <v>1004</v>
      </c>
      <c r="G601" s="199"/>
      <c r="H601" s="202">
        <v>85.33</v>
      </c>
      <c r="I601" s="203"/>
      <c r="J601" s="199"/>
      <c r="K601" s="199"/>
      <c r="L601" s="204"/>
      <c r="M601" s="205"/>
      <c r="N601" s="206"/>
      <c r="O601" s="206"/>
      <c r="P601" s="206"/>
      <c r="Q601" s="206"/>
      <c r="R601" s="206"/>
      <c r="S601" s="206"/>
      <c r="T601" s="207"/>
      <c r="AT601" s="208" t="s">
        <v>188</v>
      </c>
      <c r="AU601" s="208" t="s">
        <v>88</v>
      </c>
      <c r="AV601" s="13" t="s">
        <v>88</v>
      </c>
      <c r="AW601" s="13" t="s">
        <v>33</v>
      </c>
      <c r="AX601" s="13" t="s">
        <v>72</v>
      </c>
      <c r="AY601" s="208" t="s">
        <v>169</v>
      </c>
    </row>
    <row r="602" spans="1:65" s="13" customFormat="1" ht="11.25">
      <c r="B602" s="198"/>
      <c r="C602" s="199"/>
      <c r="D602" s="193" t="s">
        <v>188</v>
      </c>
      <c r="E602" s="200" t="s">
        <v>19</v>
      </c>
      <c r="F602" s="201" t="s">
        <v>1005</v>
      </c>
      <c r="G602" s="199"/>
      <c r="H602" s="202">
        <v>31.19</v>
      </c>
      <c r="I602" s="203"/>
      <c r="J602" s="199"/>
      <c r="K602" s="199"/>
      <c r="L602" s="204"/>
      <c r="M602" s="205"/>
      <c r="N602" s="206"/>
      <c r="O602" s="206"/>
      <c r="P602" s="206"/>
      <c r="Q602" s="206"/>
      <c r="R602" s="206"/>
      <c r="S602" s="206"/>
      <c r="T602" s="207"/>
      <c r="AT602" s="208" t="s">
        <v>188</v>
      </c>
      <c r="AU602" s="208" t="s">
        <v>88</v>
      </c>
      <c r="AV602" s="13" t="s">
        <v>88</v>
      </c>
      <c r="AW602" s="13" t="s">
        <v>33</v>
      </c>
      <c r="AX602" s="13" t="s">
        <v>72</v>
      </c>
      <c r="AY602" s="208" t="s">
        <v>169</v>
      </c>
    </row>
    <row r="603" spans="1:65" s="13" customFormat="1" ht="11.25">
      <c r="B603" s="198"/>
      <c r="C603" s="199"/>
      <c r="D603" s="193" t="s">
        <v>188</v>
      </c>
      <c r="E603" s="200" t="s">
        <v>19</v>
      </c>
      <c r="F603" s="201" t="s">
        <v>1006</v>
      </c>
      <c r="G603" s="199"/>
      <c r="H603" s="202">
        <v>208.97</v>
      </c>
      <c r="I603" s="203"/>
      <c r="J603" s="199"/>
      <c r="K603" s="199"/>
      <c r="L603" s="204"/>
      <c r="M603" s="205"/>
      <c r="N603" s="206"/>
      <c r="O603" s="206"/>
      <c r="P603" s="206"/>
      <c r="Q603" s="206"/>
      <c r="R603" s="206"/>
      <c r="S603" s="206"/>
      <c r="T603" s="207"/>
      <c r="AT603" s="208" t="s">
        <v>188</v>
      </c>
      <c r="AU603" s="208" t="s">
        <v>88</v>
      </c>
      <c r="AV603" s="13" t="s">
        <v>88</v>
      </c>
      <c r="AW603" s="13" t="s">
        <v>33</v>
      </c>
      <c r="AX603" s="13" t="s">
        <v>72</v>
      </c>
      <c r="AY603" s="208" t="s">
        <v>169</v>
      </c>
    </row>
    <row r="604" spans="1:65" s="14" customFormat="1" ht="11.25">
      <c r="B604" s="209"/>
      <c r="C604" s="210"/>
      <c r="D604" s="193" t="s">
        <v>188</v>
      </c>
      <c r="E604" s="211" t="s">
        <v>19</v>
      </c>
      <c r="F604" s="212" t="s">
        <v>191</v>
      </c>
      <c r="G604" s="210"/>
      <c r="H604" s="213">
        <v>666.7</v>
      </c>
      <c r="I604" s="214"/>
      <c r="J604" s="210"/>
      <c r="K604" s="210"/>
      <c r="L604" s="215"/>
      <c r="M604" s="216"/>
      <c r="N604" s="217"/>
      <c r="O604" s="217"/>
      <c r="P604" s="217"/>
      <c r="Q604" s="217"/>
      <c r="R604" s="217"/>
      <c r="S604" s="217"/>
      <c r="T604" s="218"/>
      <c r="AT604" s="219" t="s">
        <v>188</v>
      </c>
      <c r="AU604" s="219" t="s">
        <v>88</v>
      </c>
      <c r="AV604" s="14" t="s">
        <v>176</v>
      </c>
      <c r="AW604" s="14" t="s">
        <v>33</v>
      </c>
      <c r="AX604" s="14" t="s">
        <v>80</v>
      </c>
      <c r="AY604" s="219" t="s">
        <v>169</v>
      </c>
    </row>
    <row r="605" spans="1:65" s="2" customFormat="1" ht="37.9" customHeight="1">
      <c r="A605" s="36"/>
      <c r="B605" s="37"/>
      <c r="C605" s="180" t="s">
        <v>1017</v>
      </c>
      <c r="D605" s="180" t="s">
        <v>171</v>
      </c>
      <c r="E605" s="181" t="s">
        <v>1018</v>
      </c>
      <c r="F605" s="182" t="s">
        <v>1019</v>
      </c>
      <c r="G605" s="183" t="s">
        <v>463</v>
      </c>
      <c r="H605" s="184">
        <v>933.38</v>
      </c>
      <c r="I605" s="185"/>
      <c r="J605" s="186">
        <f>ROUND(I605*H605,2)</f>
        <v>0</v>
      </c>
      <c r="K605" s="182" t="s">
        <v>175</v>
      </c>
      <c r="L605" s="41"/>
      <c r="M605" s="187" t="s">
        <v>19</v>
      </c>
      <c r="N605" s="188" t="s">
        <v>44</v>
      </c>
      <c r="O605" s="66"/>
      <c r="P605" s="189">
        <f>O605*H605</f>
        <v>0</v>
      </c>
      <c r="Q605" s="189">
        <v>2.0000000000000002E-5</v>
      </c>
      <c r="R605" s="189">
        <f>Q605*H605</f>
        <v>1.8667600000000003E-2</v>
      </c>
      <c r="S605" s="189">
        <v>0</v>
      </c>
      <c r="T605" s="190">
        <f>S605*H605</f>
        <v>0</v>
      </c>
      <c r="U605" s="36"/>
      <c r="V605" s="36"/>
      <c r="W605" s="36"/>
      <c r="X605" s="36"/>
      <c r="Y605" s="36"/>
      <c r="Z605" s="36"/>
      <c r="AA605" s="36"/>
      <c r="AB605" s="36"/>
      <c r="AC605" s="36"/>
      <c r="AD605" s="36"/>
      <c r="AE605" s="36"/>
      <c r="AR605" s="191" t="s">
        <v>176</v>
      </c>
      <c r="AT605" s="191" t="s">
        <v>171</v>
      </c>
      <c r="AU605" s="191" t="s">
        <v>88</v>
      </c>
      <c r="AY605" s="19" t="s">
        <v>169</v>
      </c>
      <c r="BE605" s="192">
        <f>IF(N605="základní",J605,0)</f>
        <v>0</v>
      </c>
      <c r="BF605" s="192">
        <f>IF(N605="snížená",J605,0)</f>
        <v>0</v>
      </c>
      <c r="BG605" s="192">
        <f>IF(N605="zákl. přenesená",J605,0)</f>
        <v>0</v>
      </c>
      <c r="BH605" s="192">
        <f>IF(N605="sníž. přenesená",J605,0)</f>
        <v>0</v>
      </c>
      <c r="BI605" s="192">
        <f>IF(N605="nulová",J605,0)</f>
        <v>0</v>
      </c>
      <c r="BJ605" s="19" t="s">
        <v>88</v>
      </c>
      <c r="BK605" s="192">
        <f>ROUND(I605*H605,2)</f>
        <v>0</v>
      </c>
      <c r="BL605" s="19" t="s">
        <v>176</v>
      </c>
      <c r="BM605" s="191" t="s">
        <v>1020</v>
      </c>
    </row>
    <row r="606" spans="1:65" s="13" customFormat="1" ht="11.25">
      <c r="B606" s="198"/>
      <c r="C606" s="199"/>
      <c r="D606" s="193" t="s">
        <v>188</v>
      </c>
      <c r="E606" s="199"/>
      <c r="F606" s="201" t="s">
        <v>1021</v>
      </c>
      <c r="G606" s="199"/>
      <c r="H606" s="202">
        <v>933.38</v>
      </c>
      <c r="I606" s="203"/>
      <c r="J606" s="199"/>
      <c r="K606" s="199"/>
      <c r="L606" s="204"/>
      <c r="M606" s="205"/>
      <c r="N606" s="206"/>
      <c r="O606" s="206"/>
      <c r="P606" s="206"/>
      <c r="Q606" s="206"/>
      <c r="R606" s="206"/>
      <c r="S606" s="206"/>
      <c r="T606" s="207"/>
      <c r="AT606" s="208" t="s">
        <v>188</v>
      </c>
      <c r="AU606" s="208" t="s">
        <v>88</v>
      </c>
      <c r="AV606" s="13" t="s">
        <v>88</v>
      </c>
      <c r="AW606" s="13" t="s">
        <v>4</v>
      </c>
      <c r="AX606" s="13" t="s">
        <v>80</v>
      </c>
      <c r="AY606" s="208" t="s">
        <v>169</v>
      </c>
    </row>
    <row r="607" spans="1:65" s="2" customFormat="1" ht="37.9" customHeight="1">
      <c r="A607" s="36"/>
      <c r="B607" s="37"/>
      <c r="C607" s="180" t="s">
        <v>1022</v>
      </c>
      <c r="D607" s="180" t="s">
        <v>171</v>
      </c>
      <c r="E607" s="181" t="s">
        <v>1023</v>
      </c>
      <c r="F607" s="182" t="s">
        <v>1024</v>
      </c>
      <c r="G607" s="183" t="s">
        <v>174</v>
      </c>
      <c r="H607" s="184">
        <v>22</v>
      </c>
      <c r="I607" s="185"/>
      <c r="J607" s="186">
        <f>ROUND(I607*H607,2)</f>
        <v>0</v>
      </c>
      <c r="K607" s="182" t="s">
        <v>175</v>
      </c>
      <c r="L607" s="41"/>
      <c r="M607" s="187" t="s">
        <v>19</v>
      </c>
      <c r="N607" s="188" t="s">
        <v>44</v>
      </c>
      <c r="O607" s="66"/>
      <c r="P607" s="189">
        <f>O607*H607</f>
        <v>0</v>
      </c>
      <c r="Q607" s="189">
        <v>1.7770000000000001E-2</v>
      </c>
      <c r="R607" s="189">
        <f>Q607*H607</f>
        <v>0.39094000000000001</v>
      </c>
      <c r="S607" s="189">
        <v>0</v>
      </c>
      <c r="T607" s="190">
        <f>S607*H607</f>
        <v>0</v>
      </c>
      <c r="U607" s="36"/>
      <c r="V607" s="36"/>
      <c r="W607" s="36"/>
      <c r="X607" s="36"/>
      <c r="Y607" s="36"/>
      <c r="Z607" s="36"/>
      <c r="AA607" s="36"/>
      <c r="AB607" s="36"/>
      <c r="AC607" s="36"/>
      <c r="AD607" s="36"/>
      <c r="AE607" s="36"/>
      <c r="AR607" s="191" t="s">
        <v>176</v>
      </c>
      <c r="AT607" s="191" t="s">
        <v>171</v>
      </c>
      <c r="AU607" s="191" t="s">
        <v>88</v>
      </c>
      <c r="AY607" s="19" t="s">
        <v>169</v>
      </c>
      <c r="BE607" s="192">
        <f>IF(N607="základní",J607,0)</f>
        <v>0</v>
      </c>
      <c r="BF607" s="192">
        <f>IF(N607="snížená",J607,0)</f>
        <v>0</v>
      </c>
      <c r="BG607" s="192">
        <f>IF(N607="zákl. přenesená",J607,0)</f>
        <v>0</v>
      </c>
      <c r="BH607" s="192">
        <f>IF(N607="sníž. přenesená",J607,0)</f>
        <v>0</v>
      </c>
      <c r="BI607" s="192">
        <f>IF(N607="nulová",J607,0)</f>
        <v>0</v>
      </c>
      <c r="BJ607" s="19" t="s">
        <v>88</v>
      </c>
      <c r="BK607" s="192">
        <f>ROUND(I607*H607,2)</f>
        <v>0</v>
      </c>
      <c r="BL607" s="19" t="s">
        <v>176</v>
      </c>
      <c r="BM607" s="191" t="s">
        <v>1025</v>
      </c>
    </row>
    <row r="608" spans="1:65" s="2" customFormat="1" ht="195">
      <c r="A608" s="36"/>
      <c r="B608" s="37"/>
      <c r="C608" s="38"/>
      <c r="D608" s="193" t="s">
        <v>178</v>
      </c>
      <c r="E608" s="38"/>
      <c r="F608" s="194" t="s">
        <v>1026</v>
      </c>
      <c r="G608" s="38"/>
      <c r="H608" s="38"/>
      <c r="I608" s="195"/>
      <c r="J608" s="38"/>
      <c r="K608" s="38"/>
      <c r="L608" s="41"/>
      <c r="M608" s="196"/>
      <c r="N608" s="197"/>
      <c r="O608" s="66"/>
      <c r="P608" s="66"/>
      <c r="Q608" s="66"/>
      <c r="R608" s="66"/>
      <c r="S608" s="66"/>
      <c r="T608" s="67"/>
      <c r="U608" s="36"/>
      <c r="V608" s="36"/>
      <c r="W608" s="36"/>
      <c r="X608" s="36"/>
      <c r="Y608" s="36"/>
      <c r="Z608" s="36"/>
      <c r="AA608" s="36"/>
      <c r="AB608" s="36"/>
      <c r="AC608" s="36"/>
      <c r="AD608" s="36"/>
      <c r="AE608" s="36"/>
      <c r="AT608" s="19" t="s">
        <v>178</v>
      </c>
      <c r="AU608" s="19" t="s">
        <v>88</v>
      </c>
    </row>
    <row r="609" spans="1:65" s="2" customFormat="1" ht="24.2" customHeight="1">
      <c r="A609" s="36"/>
      <c r="B609" s="37"/>
      <c r="C609" s="235" t="s">
        <v>1027</v>
      </c>
      <c r="D609" s="235" t="s">
        <v>456</v>
      </c>
      <c r="E609" s="236" t="s">
        <v>1028</v>
      </c>
      <c r="F609" s="237" t="s">
        <v>1029</v>
      </c>
      <c r="G609" s="238" t="s">
        <v>174</v>
      </c>
      <c r="H609" s="239">
        <v>22</v>
      </c>
      <c r="I609" s="240"/>
      <c r="J609" s="241">
        <f>ROUND(I609*H609,2)</f>
        <v>0</v>
      </c>
      <c r="K609" s="237" t="s">
        <v>19</v>
      </c>
      <c r="L609" s="242"/>
      <c r="M609" s="243" t="s">
        <v>19</v>
      </c>
      <c r="N609" s="244" t="s">
        <v>44</v>
      </c>
      <c r="O609" s="66"/>
      <c r="P609" s="189">
        <f>O609*H609</f>
        <v>0</v>
      </c>
      <c r="Q609" s="189">
        <v>1.2489999999999999E-2</v>
      </c>
      <c r="R609" s="189">
        <f>Q609*H609</f>
        <v>0.27477999999999997</v>
      </c>
      <c r="S609" s="189">
        <v>0</v>
      </c>
      <c r="T609" s="190">
        <f>S609*H609</f>
        <v>0</v>
      </c>
      <c r="U609" s="36"/>
      <c r="V609" s="36"/>
      <c r="W609" s="36"/>
      <c r="X609" s="36"/>
      <c r="Y609" s="36"/>
      <c r="Z609" s="36"/>
      <c r="AA609" s="36"/>
      <c r="AB609" s="36"/>
      <c r="AC609" s="36"/>
      <c r="AD609" s="36"/>
      <c r="AE609" s="36"/>
      <c r="AR609" s="191" t="s">
        <v>209</v>
      </c>
      <c r="AT609" s="191" t="s">
        <v>456</v>
      </c>
      <c r="AU609" s="191" t="s">
        <v>88</v>
      </c>
      <c r="AY609" s="19" t="s">
        <v>169</v>
      </c>
      <c r="BE609" s="192">
        <f>IF(N609="základní",J609,0)</f>
        <v>0</v>
      </c>
      <c r="BF609" s="192">
        <f>IF(N609="snížená",J609,0)</f>
        <v>0</v>
      </c>
      <c r="BG609" s="192">
        <f>IF(N609="zákl. přenesená",J609,0)</f>
        <v>0</v>
      </c>
      <c r="BH609" s="192">
        <f>IF(N609="sníž. přenesená",J609,0)</f>
        <v>0</v>
      </c>
      <c r="BI609" s="192">
        <f>IF(N609="nulová",J609,0)</f>
        <v>0</v>
      </c>
      <c r="BJ609" s="19" t="s">
        <v>88</v>
      </c>
      <c r="BK609" s="192">
        <f>ROUND(I609*H609,2)</f>
        <v>0</v>
      </c>
      <c r="BL609" s="19" t="s">
        <v>176</v>
      </c>
      <c r="BM609" s="191" t="s">
        <v>1030</v>
      </c>
    </row>
    <row r="610" spans="1:65" s="2" customFormat="1" ht="37.9" customHeight="1">
      <c r="A610" s="36"/>
      <c r="B610" s="37"/>
      <c r="C610" s="180" t="s">
        <v>1031</v>
      </c>
      <c r="D610" s="180" t="s">
        <v>171</v>
      </c>
      <c r="E610" s="181" t="s">
        <v>1032</v>
      </c>
      <c r="F610" s="182" t="s">
        <v>1033</v>
      </c>
      <c r="G610" s="183" t="s">
        <v>174</v>
      </c>
      <c r="H610" s="184">
        <v>1</v>
      </c>
      <c r="I610" s="185"/>
      <c r="J610" s="186">
        <f>ROUND(I610*H610,2)</f>
        <v>0</v>
      </c>
      <c r="K610" s="182" t="s">
        <v>175</v>
      </c>
      <c r="L610" s="41"/>
      <c r="M610" s="187" t="s">
        <v>19</v>
      </c>
      <c r="N610" s="188" t="s">
        <v>44</v>
      </c>
      <c r="O610" s="66"/>
      <c r="P610" s="189">
        <f>O610*H610</f>
        <v>0</v>
      </c>
      <c r="Q610" s="189">
        <v>3.5319999999999997E-2</v>
      </c>
      <c r="R610" s="189">
        <f>Q610*H610</f>
        <v>3.5319999999999997E-2</v>
      </c>
      <c r="S610" s="189">
        <v>0</v>
      </c>
      <c r="T610" s="190">
        <f>S610*H610</f>
        <v>0</v>
      </c>
      <c r="U610" s="36"/>
      <c r="V610" s="36"/>
      <c r="W610" s="36"/>
      <c r="X610" s="36"/>
      <c r="Y610" s="36"/>
      <c r="Z610" s="36"/>
      <c r="AA610" s="36"/>
      <c r="AB610" s="36"/>
      <c r="AC610" s="36"/>
      <c r="AD610" s="36"/>
      <c r="AE610" s="36"/>
      <c r="AR610" s="191" t="s">
        <v>176</v>
      </c>
      <c r="AT610" s="191" t="s">
        <v>171</v>
      </c>
      <c r="AU610" s="191" t="s">
        <v>88</v>
      </c>
      <c r="AY610" s="19" t="s">
        <v>169</v>
      </c>
      <c r="BE610" s="192">
        <f>IF(N610="základní",J610,0)</f>
        <v>0</v>
      </c>
      <c r="BF610" s="192">
        <f>IF(N610="snížená",J610,0)</f>
        <v>0</v>
      </c>
      <c r="BG610" s="192">
        <f>IF(N610="zákl. přenesená",J610,0)</f>
        <v>0</v>
      </c>
      <c r="BH610" s="192">
        <f>IF(N610="sníž. přenesená",J610,0)</f>
        <v>0</v>
      </c>
      <c r="BI610" s="192">
        <f>IF(N610="nulová",J610,0)</f>
        <v>0</v>
      </c>
      <c r="BJ610" s="19" t="s">
        <v>88</v>
      </c>
      <c r="BK610" s="192">
        <f>ROUND(I610*H610,2)</f>
        <v>0</v>
      </c>
      <c r="BL610" s="19" t="s">
        <v>176</v>
      </c>
      <c r="BM610" s="191" t="s">
        <v>1034</v>
      </c>
    </row>
    <row r="611" spans="1:65" s="2" customFormat="1" ht="195">
      <c r="A611" s="36"/>
      <c r="B611" s="37"/>
      <c r="C611" s="38"/>
      <c r="D611" s="193" t="s">
        <v>178</v>
      </c>
      <c r="E611" s="38"/>
      <c r="F611" s="194" t="s">
        <v>1026</v>
      </c>
      <c r="G611" s="38"/>
      <c r="H611" s="38"/>
      <c r="I611" s="195"/>
      <c r="J611" s="38"/>
      <c r="K611" s="38"/>
      <c r="L611" s="41"/>
      <c r="M611" s="196"/>
      <c r="N611" s="197"/>
      <c r="O611" s="66"/>
      <c r="P611" s="66"/>
      <c r="Q611" s="66"/>
      <c r="R611" s="66"/>
      <c r="S611" s="66"/>
      <c r="T611" s="67"/>
      <c r="U611" s="36"/>
      <c r="V611" s="36"/>
      <c r="W611" s="36"/>
      <c r="X611" s="36"/>
      <c r="Y611" s="36"/>
      <c r="Z611" s="36"/>
      <c r="AA611" s="36"/>
      <c r="AB611" s="36"/>
      <c r="AC611" s="36"/>
      <c r="AD611" s="36"/>
      <c r="AE611" s="36"/>
      <c r="AT611" s="19" t="s">
        <v>178</v>
      </c>
      <c r="AU611" s="19" t="s">
        <v>88</v>
      </c>
    </row>
    <row r="612" spans="1:65" s="2" customFormat="1" ht="24.2" customHeight="1">
      <c r="A612" s="36"/>
      <c r="B612" s="37"/>
      <c r="C612" s="235" t="s">
        <v>1035</v>
      </c>
      <c r="D612" s="235" t="s">
        <v>456</v>
      </c>
      <c r="E612" s="236" t="s">
        <v>1036</v>
      </c>
      <c r="F612" s="237" t="s">
        <v>1037</v>
      </c>
      <c r="G612" s="238" t="s">
        <v>174</v>
      </c>
      <c r="H612" s="239">
        <v>1</v>
      </c>
      <c r="I612" s="240"/>
      <c r="J612" s="241">
        <f>ROUND(I612*H612,2)</f>
        <v>0</v>
      </c>
      <c r="K612" s="237" t="s">
        <v>19</v>
      </c>
      <c r="L612" s="242"/>
      <c r="M612" s="243" t="s">
        <v>19</v>
      </c>
      <c r="N612" s="244" t="s">
        <v>44</v>
      </c>
      <c r="O612" s="66"/>
      <c r="P612" s="189">
        <f>O612*H612</f>
        <v>0</v>
      </c>
      <c r="Q612" s="189">
        <v>2.5559999999999999E-2</v>
      </c>
      <c r="R612" s="189">
        <f>Q612*H612</f>
        <v>2.5559999999999999E-2</v>
      </c>
      <c r="S612" s="189">
        <v>0</v>
      </c>
      <c r="T612" s="190">
        <f>S612*H612</f>
        <v>0</v>
      </c>
      <c r="U612" s="36"/>
      <c r="V612" s="36"/>
      <c r="W612" s="36"/>
      <c r="X612" s="36"/>
      <c r="Y612" s="36"/>
      <c r="Z612" s="36"/>
      <c r="AA612" s="36"/>
      <c r="AB612" s="36"/>
      <c r="AC612" s="36"/>
      <c r="AD612" s="36"/>
      <c r="AE612" s="36"/>
      <c r="AR612" s="191" t="s">
        <v>209</v>
      </c>
      <c r="AT612" s="191" t="s">
        <v>456</v>
      </c>
      <c r="AU612" s="191" t="s">
        <v>88</v>
      </c>
      <c r="AY612" s="19" t="s">
        <v>169</v>
      </c>
      <c r="BE612" s="192">
        <f>IF(N612="základní",J612,0)</f>
        <v>0</v>
      </c>
      <c r="BF612" s="192">
        <f>IF(N612="snížená",J612,0)</f>
        <v>0</v>
      </c>
      <c r="BG612" s="192">
        <f>IF(N612="zákl. přenesená",J612,0)</f>
        <v>0</v>
      </c>
      <c r="BH612" s="192">
        <f>IF(N612="sníž. přenesená",J612,0)</f>
        <v>0</v>
      </c>
      <c r="BI612" s="192">
        <f>IF(N612="nulová",J612,0)</f>
        <v>0</v>
      </c>
      <c r="BJ612" s="19" t="s">
        <v>88</v>
      </c>
      <c r="BK612" s="192">
        <f>ROUND(I612*H612,2)</f>
        <v>0</v>
      </c>
      <c r="BL612" s="19" t="s">
        <v>176</v>
      </c>
      <c r="BM612" s="191" t="s">
        <v>1038</v>
      </c>
    </row>
    <row r="613" spans="1:65" s="2" customFormat="1" ht="37.9" customHeight="1">
      <c r="A613" s="36"/>
      <c r="B613" s="37"/>
      <c r="C613" s="180" t="s">
        <v>1039</v>
      </c>
      <c r="D613" s="180" t="s">
        <v>171</v>
      </c>
      <c r="E613" s="181" t="s">
        <v>1040</v>
      </c>
      <c r="F613" s="182" t="s">
        <v>1041</v>
      </c>
      <c r="G613" s="183" t="s">
        <v>174</v>
      </c>
      <c r="H613" s="184">
        <v>19</v>
      </c>
      <c r="I613" s="185"/>
      <c r="J613" s="186">
        <f>ROUND(I613*H613,2)</f>
        <v>0</v>
      </c>
      <c r="K613" s="182" t="s">
        <v>175</v>
      </c>
      <c r="L613" s="41"/>
      <c r="M613" s="187" t="s">
        <v>19</v>
      </c>
      <c r="N613" s="188" t="s">
        <v>44</v>
      </c>
      <c r="O613" s="66"/>
      <c r="P613" s="189">
        <f>O613*H613</f>
        <v>0</v>
      </c>
      <c r="Q613" s="189">
        <v>0.44169999999999998</v>
      </c>
      <c r="R613" s="189">
        <f>Q613*H613</f>
        <v>8.3922999999999988</v>
      </c>
      <c r="S613" s="189">
        <v>0</v>
      </c>
      <c r="T613" s="190">
        <f>S613*H613</f>
        <v>0</v>
      </c>
      <c r="U613" s="36"/>
      <c r="V613" s="36"/>
      <c r="W613" s="36"/>
      <c r="X613" s="36"/>
      <c r="Y613" s="36"/>
      <c r="Z613" s="36"/>
      <c r="AA613" s="36"/>
      <c r="AB613" s="36"/>
      <c r="AC613" s="36"/>
      <c r="AD613" s="36"/>
      <c r="AE613" s="36"/>
      <c r="AR613" s="191" t="s">
        <v>176</v>
      </c>
      <c r="AT613" s="191" t="s">
        <v>171</v>
      </c>
      <c r="AU613" s="191" t="s">
        <v>88</v>
      </c>
      <c r="AY613" s="19" t="s">
        <v>169</v>
      </c>
      <c r="BE613" s="192">
        <f>IF(N613="základní",J613,0)</f>
        <v>0</v>
      </c>
      <c r="BF613" s="192">
        <f>IF(N613="snížená",J613,0)</f>
        <v>0</v>
      </c>
      <c r="BG613" s="192">
        <f>IF(N613="zákl. přenesená",J613,0)</f>
        <v>0</v>
      </c>
      <c r="BH613" s="192">
        <f>IF(N613="sníž. přenesená",J613,0)</f>
        <v>0</v>
      </c>
      <c r="BI613" s="192">
        <f>IF(N613="nulová",J613,0)</f>
        <v>0</v>
      </c>
      <c r="BJ613" s="19" t="s">
        <v>88</v>
      </c>
      <c r="BK613" s="192">
        <f>ROUND(I613*H613,2)</f>
        <v>0</v>
      </c>
      <c r="BL613" s="19" t="s">
        <v>176</v>
      </c>
      <c r="BM613" s="191" t="s">
        <v>1042</v>
      </c>
    </row>
    <row r="614" spans="1:65" s="2" customFormat="1" ht="146.25">
      <c r="A614" s="36"/>
      <c r="B614" s="37"/>
      <c r="C614" s="38"/>
      <c r="D614" s="193" t="s">
        <v>178</v>
      </c>
      <c r="E614" s="38"/>
      <c r="F614" s="194" t="s">
        <v>1043</v>
      </c>
      <c r="G614" s="38"/>
      <c r="H614" s="38"/>
      <c r="I614" s="195"/>
      <c r="J614" s="38"/>
      <c r="K614" s="38"/>
      <c r="L614" s="41"/>
      <c r="M614" s="196"/>
      <c r="N614" s="197"/>
      <c r="O614" s="66"/>
      <c r="P614" s="66"/>
      <c r="Q614" s="66"/>
      <c r="R614" s="66"/>
      <c r="S614" s="66"/>
      <c r="T614" s="67"/>
      <c r="U614" s="36"/>
      <c r="V614" s="36"/>
      <c r="W614" s="36"/>
      <c r="X614" s="36"/>
      <c r="Y614" s="36"/>
      <c r="Z614" s="36"/>
      <c r="AA614" s="36"/>
      <c r="AB614" s="36"/>
      <c r="AC614" s="36"/>
      <c r="AD614" s="36"/>
      <c r="AE614" s="36"/>
      <c r="AT614" s="19" t="s">
        <v>178</v>
      </c>
      <c r="AU614" s="19" t="s">
        <v>88</v>
      </c>
    </row>
    <row r="615" spans="1:65" s="2" customFormat="1" ht="24.2" customHeight="1">
      <c r="A615" s="36"/>
      <c r="B615" s="37"/>
      <c r="C615" s="235" t="s">
        <v>1044</v>
      </c>
      <c r="D615" s="235" t="s">
        <v>456</v>
      </c>
      <c r="E615" s="236" t="s">
        <v>1045</v>
      </c>
      <c r="F615" s="237" t="s">
        <v>1046</v>
      </c>
      <c r="G615" s="238" t="s">
        <v>174</v>
      </c>
      <c r="H615" s="239">
        <v>17</v>
      </c>
      <c r="I615" s="240"/>
      <c r="J615" s="241">
        <f>ROUND(I615*H615,2)</f>
        <v>0</v>
      </c>
      <c r="K615" s="237" t="s">
        <v>19</v>
      </c>
      <c r="L615" s="242"/>
      <c r="M615" s="243" t="s">
        <v>19</v>
      </c>
      <c r="N615" s="244" t="s">
        <v>44</v>
      </c>
      <c r="O615" s="66"/>
      <c r="P615" s="189">
        <f>O615*H615</f>
        <v>0</v>
      </c>
      <c r="Q615" s="189">
        <v>1.2489999999999999E-2</v>
      </c>
      <c r="R615" s="189">
        <f>Q615*H615</f>
        <v>0.21232999999999999</v>
      </c>
      <c r="S615" s="189">
        <v>0</v>
      </c>
      <c r="T615" s="190">
        <f>S615*H615</f>
        <v>0</v>
      </c>
      <c r="U615" s="36"/>
      <c r="V615" s="36"/>
      <c r="W615" s="36"/>
      <c r="X615" s="36"/>
      <c r="Y615" s="36"/>
      <c r="Z615" s="36"/>
      <c r="AA615" s="36"/>
      <c r="AB615" s="36"/>
      <c r="AC615" s="36"/>
      <c r="AD615" s="36"/>
      <c r="AE615" s="36"/>
      <c r="AR615" s="191" t="s">
        <v>209</v>
      </c>
      <c r="AT615" s="191" t="s">
        <v>456</v>
      </c>
      <c r="AU615" s="191" t="s">
        <v>88</v>
      </c>
      <c r="AY615" s="19" t="s">
        <v>169</v>
      </c>
      <c r="BE615" s="192">
        <f>IF(N615="základní",J615,0)</f>
        <v>0</v>
      </c>
      <c r="BF615" s="192">
        <f>IF(N615="snížená",J615,0)</f>
        <v>0</v>
      </c>
      <c r="BG615" s="192">
        <f>IF(N615="zákl. přenesená",J615,0)</f>
        <v>0</v>
      </c>
      <c r="BH615" s="192">
        <f>IF(N615="sníž. přenesená",J615,0)</f>
        <v>0</v>
      </c>
      <c r="BI615" s="192">
        <f>IF(N615="nulová",J615,0)</f>
        <v>0</v>
      </c>
      <c r="BJ615" s="19" t="s">
        <v>88</v>
      </c>
      <c r="BK615" s="192">
        <f>ROUND(I615*H615,2)</f>
        <v>0</v>
      </c>
      <c r="BL615" s="19" t="s">
        <v>176</v>
      </c>
      <c r="BM615" s="191" t="s">
        <v>1047</v>
      </c>
    </row>
    <row r="616" spans="1:65" s="2" customFormat="1" ht="24.2" customHeight="1">
      <c r="A616" s="36"/>
      <c r="B616" s="37"/>
      <c r="C616" s="235" t="s">
        <v>1048</v>
      </c>
      <c r="D616" s="235" t="s">
        <v>456</v>
      </c>
      <c r="E616" s="236" t="s">
        <v>1049</v>
      </c>
      <c r="F616" s="237" t="s">
        <v>1050</v>
      </c>
      <c r="G616" s="238" t="s">
        <v>174</v>
      </c>
      <c r="H616" s="239">
        <v>2</v>
      </c>
      <c r="I616" s="240"/>
      <c r="J616" s="241">
        <f>ROUND(I616*H616,2)</f>
        <v>0</v>
      </c>
      <c r="K616" s="237" t="s">
        <v>19</v>
      </c>
      <c r="L616" s="242"/>
      <c r="M616" s="243" t="s">
        <v>19</v>
      </c>
      <c r="N616" s="244" t="s">
        <v>44</v>
      </c>
      <c r="O616" s="66"/>
      <c r="P616" s="189">
        <f>O616*H616</f>
        <v>0</v>
      </c>
      <c r="Q616" s="189">
        <v>1.272E-2</v>
      </c>
      <c r="R616" s="189">
        <f>Q616*H616</f>
        <v>2.5440000000000001E-2</v>
      </c>
      <c r="S616" s="189">
        <v>0</v>
      </c>
      <c r="T616" s="190">
        <f>S616*H616</f>
        <v>0</v>
      </c>
      <c r="U616" s="36"/>
      <c r="V616" s="36"/>
      <c r="W616" s="36"/>
      <c r="X616" s="36"/>
      <c r="Y616" s="36"/>
      <c r="Z616" s="36"/>
      <c r="AA616" s="36"/>
      <c r="AB616" s="36"/>
      <c r="AC616" s="36"/>
      <c r="AD616" s="36"/>
      <c r="AE616" s="36"/>
      <c r="AR616" s="191" t="s">
        <v>209</v>
      </c>
      <c r="AT616" s="191" t="s">
        <v>456</v>
      </c>
      <c r="AU616" s="191" t="s">
        <v>88</v>
      </c>
      <c r="AY616" s="19" t="s">
        <v>169</v>
      </c>
      <c r="BE616" s="192">
        <f>IF(N616="základní",J616,0)</f>
        <v>0</v>
      </c>
      <c r="BF616" s="192">
        <f>IF(N616="snížená",J616,0)</f>
        <v>0</v>
      </c>
      <c r="BG616" s="192">
        <f>IF(N616="zákl. přenesená",J616,0)</f>
        <v>0</v>
      </c>
      <c r="BH616" s="192">
        <f>IF(N616="sníž. přenesená",J616,0)</f>
        <v>0</v>
      </c>
      <c r="BI616" s="192">
        <f>IF(N616="nulová",J616,0)</f>
        <v>0</v>
      </c>
      <c r="BJ616" s="19" t="s">
        <v>88</v>
      </c>
      <c r="BK616" s="192">
        <f>ROUND(I616*H616,2)</f>
        <v>0</v>
      </c>
      <c r="BL616" s="19" t="s">
        <v>176</v>
      </c>
      <c r="BM616" s="191" t="s">
        <v>1051</v>
      </c>
    </row>
    <row r="617" spans="1:65" s="2" customFormat="1" ht="37.9" customHeight="1">
      <c r="A617" s="36"/>
      <c r="B617" s="37"/>
      <c r="C617" s="180" t="s">
        <v>1052</v>
      </c>
      <c r="D617" s="180" t="s">
        <v>171</v>
      </c>
      <c r="E617" s="181" t="s">
        <v>1053</v>
      </c>
      <c r="F617" s="182" t="s">
        <v>1054</v>
      </c>
      <c r="G617" s="183" t="s">
        <v>174</v>
      </c>
      <c r="H617" s="184">
        <v>2</v>
      </c>
      <c r="I617" s="185"/>
      <c r="J617" s="186">
        <f>ROUND(I617*H617,2)</f>
        <v>0</v>
      </c>
      <c r="K617" s="182" t="s">
        <v>175</v>
      </c>
      <c r="L617" s="41"/>
      <c r="M617" s="187" t="s">
        <v>19</v>
      </c>
      <c r="N617" s="188" t="s">
        <v>44</v>
      </c>
      <c r="O617" s="66"/>
      <c r="P617" s="189">
        <f>O617*H617</f>
        <v>0</v>
      </c>
      <c r="Q617" s="189">
        <v>0.54769000000000001</v>
      </c>
      <c r="R617" s="189">
        <f>Q617*H617</f>
        <v>1.09538</v>
      </c>
      <c r="S617" s="189">
        <v>0</v>
      </c>
      <c r="T617" s="190">
        <f>S617*H617</f>
        <v>0</v>
      </c>
      <c r="U617" s="36"/>
      <c r="V617" s="36"/>
      <c r="W617" s="36"/>
      <c r="X617" s="36"/>
      <c r="Y617" s="36"/>
      <c r="Z617" s="36"/>
      <c r="AA617" s="36"/>
      <c r="AB617" s="36"/>
      <c r="AC617" s="36"/>
      <c r="AD617" s="36"/>
      <c r="AE617" s="36"/>
      <c r="AR617" s="191" t="s">
        <v>176</v>
      </c>
      <c r="AT617" s="191" t="s">
        <v>171</v>
      </c>
      <c r="AU617" s="191" t="s">
        <v>88</v>
      </c>
      <c r="AY617" s="19" t="s">
        <v>169</v>
      </c>
      <c r="BE617" s="192">
        <f>IF(N617="základní",J617,0)</f>
        <v>0</v>
      </c>
      <c r="BF617" s="192">
        <f>IF(N617="snížená",J617,0)</f>
        <v>0</v>
      </c>
      <c r="BG617" s="192">
        <f>IF(N617="zákl. přenesená",J617,0)</f>
        <v>0</v>
      </c>
      <c r="BH617" s="192">
        <f>IF(N617="sníž. přenesená",J617,0)</f>
        <v>0</v>
      </c>
      <c r="BI617" s="192">
        <f>IF(N617="nulová",J617,0)</f>
        <v>0</v>
      </c>
      <c r="BJ617" s="19" t="s">
        <v>88</v>
      </c>
      <c r="BK617" s="192">
        <f>ROUND(I617*H617,2)</f>
        <v>0</v>
      </c>
      <c r="BL617" s="19" t="s">
        <v>176</v>
      </c>
      <c r="BM617" s="191" t="s">
        <v>1055</v>
      </c>
    </row>
    <row r="618" spans="1:65" s="2" customFormat="1" ht="146.25">
      <c r="A618" s="36"/>
      <c r="B618" s="37"/>
      <c r="C618" s="38"/>
      <c r="D618" s="193" t="s">
        <v>178</v>
      </c>
      <c r="E618" s="38"/>
      <c r="F618" s="194" t="s">
        <v>1043</v>
      </c>
      <c r="G618" s="38"/>
      <c r="H618" s="38"/>
      <c r="I618" s="195"/>
      <c r="J618" s="38"/>
      <c r="K618" s="38"/>
      <c r="L618" s="41"/>
      <c r="M618" s="196"/>
      <c r="N618" s="197"/>
      <c r="O618" s="66"/>
      <c r="P618" s="66"/>
      <c r="Q618" s="66"/>
      <c r="R618" s="66"/>
      <c r="S618" s="66"/>
      <c r="T618" s="67"/>
      <c r="U618" s="36"/>
      <c r="V618" s="36"/>
      <c r="W618" s="36"/>
      <c r="X618" s="36"/>
      <c r="Y618" s="36"/>
      <c r="Z618" s="36"/>
      <c r="AA618" s="36"/>
      <c r="AB618" s="36"/>
      <c r="AC618" s="36"/>
      <c r="AD618" s="36"/>
      <c r="AE618" s="36"/>
      <c r="AT618" s="19" t="s">
        <v>178</v>
      </c>
      <c r="AU618" s="19" t="s">
        <v>88</v>
      </c>
    </row>
    <row r="619" spans="1:65" s="2" customFormat="1" ht="24.2" customHeight="1">
      <c r="A619" s="36"/>
      <c r="B619" s="37"/>
      <c r="C619" s="235" t="s">
        <v>1056</v>
      </c>
      <c r="D619" s="235" t="s">
        <v>456</v>
      </c>
      <c r="E619" s="236" t="s">
        <v>1057</v>
      </c>
      <c r="F619" s="237" t="s">
        <v>1058</v>
      </c>
      <c r="G619" s="238" t="s">
        <v>174</v>
      </c>
      <c r="H619" s="239">
        <v>2</v>
      </c>
      <c r="I619" s="240"/>
      <c r="J619" s="241">
        <f>ROUND(I619*H619,2)</f>
        <v>0</v>
      </c>
      <c r="K619" s="237" t="s">
        <v>19</v>
      </c>
      <c r="L619" s="242"/>
      <c r="M619" s="243" t="s">
        <v>19</v>
      </c>
      <c r="N619" s="244" t="s">
        <v>44</v>
      </c>
      <c r="O619" s="66"/>
      <c r="P619" s="189">
        <f>O619*H619</f>
        <v>0</v>
      </c>
      <c r="Q619" s="189">
        <v>2.5559999999999999E-2</v>
      </c>
      <c r="R619" s="189">
        <f>Q619*H619</f>
        <v>5.1119999999999999E-2</v>
      </c>
      <c r="S619" s="189">
        <v>0</v>
      </c>
      <c r="T619" s="190">
        <f>S619*H619</f>
        <v>0</v>
      </c>
      <c r="U619" s="36"/>
      <c r="V619" s="36"/>
      <c r="W619" s="36"/>
      <c r="X619" s="36"/>
      <c r="Y619" s="36"/>
      <c r="Z619" s="36"/>
      <c r="AA619" s="36"/>
      <c r="AB619" s="36"/>
      <c r="AC619" s="36"/>
      <c r="AD619" s="36"/>
      <c r="AE619" s="36"/>
      <c r="AR619" s="191" t="s">
        <v>209</v>
      </c>
      <c r="AT619" s="191" t="s">
        <v>456</v>
      </c>
      <c r="AU619" s="191" t="s">
        <v>88</v>
      </c>
      <c r="AY619" s="19" t="s">
        <v>169</v>
      </c>
      <c r="BE619" s="192">
        <f>IF(N619="základní",J619,0)</f>
        <v>0</v>
      </c>
      <c r="BF619" s="192">
        <f>IF(N619="snížená",J619,0)</f>
        <v>0</v>
      </c>
      <c r="BG619" s="192">
        <f>IF(N619="zákl. přenesená",J619,0)</f>
        <v>0</v>
      </c>
      <c r="BH619" s="192">
        <f>IF(N619="sníž. přenesená",J619,0)</f>
        <v>0</v>
      </c>
      <c r="BI619" s="192">
        <f>IF(N619="nulová",J619,0)</f>
        <v>0</v>
      </c>
      <c r="BJ619" s="19" t="s">
        <v>88</v>
      </c>
      <c r="BK619" s="192">
        <f>ROUND(I619*H619,2)</f>
        <v>0</v>
      </c>
      <c r="BL619" s="19" t="s">
        <v>176</v>
      </c>
      <c r="BM619" s="191" t="s">
        <v>1059</v>
      </c>
    </row>
    <row r="620" spans="1:65" s="12" customFormat="1" ht="22.9" customHeight="1">
      <c r="B620" s="164"/>
      <c r="C620" s="165"/>
      <c r="D620" s="166" t="s">
        <v>71</v>
      </c>
      <c r="E620" s="178" t="s">
        <v>214</v>
      </c>
      <c r="F620" s="178" t="s">
        <v>1060</v>
      </c>
      <c r="G620" s="165"/>
      <c r="H620" s="165"/>
      <c r="I620" s="168"/>
      <c r="J620" s="179">
        <f>BK620</f>
        <v>0</v>
      </c>
      <c r="K620" s="165"/>
      <c r="L620" s="170"/>
      <c r="M620" s="171"/>
      <c r="N620" s="172"/>
      <c r="O620" s="172"/>
      <c r="P620" s="173">
        <f>SUM(P621:P647)</f>
        <v>0</v>
      </c>
      <c r="Q620" s="172"/>
      <c r="R620" s="173">
        <f>SUM(R621:R647)</f>
        <v>9.0950000000000003E-2</v>
      </c>
      <c r="S620" s="172"/>
      <c r="T620" s="174">
        <f>SUM(T621:T647)</f>
        <v>0</v>
      </c>
      <c r="AR620" s="175" t="s">
        <v>80</v>
      </c>
      <c r="AT620" s="176" t="s">
        <v>71</v>
      </c>
      <c r="AU620" s="176" t="s">
        <v>80</v>
      </c>
      <c r="AY620" s="175" t="s">
        <v>169</v>
      </c>
      <c r="BK620" s="177">
        <f>SUM(BK621:BK647)</f>
        <v>0</v>
      </c>
    </row>
    <row r="621" spans="1:65" s="2" customFormat="1" ht="37.9" customHeight="1">
      <c r="A621" s="36"/>
      <c r="B621" s="37"/>
      <c r="C621" s="180" t="s">
        <v>1061</v>
      </c>
      <c r="D621" s="180" t="s">
        <v>171</v>
      </c>
      <c r="E621" s="181" t="s">
        <v>1062</v>
      </c>
      <c r="F621" s="182" t="s">
        <v>1063</v>
      </c>
      <c r="G621" s="183" t="s">
        <v>185</v>
      </c>
      <c r="H621" s="184">
        <v>750</v>
      </c>
      <c r="I621" s="185"/>
      <c r="J621" s="186">
        <f>ROUND(I621*H621,2)</f>
        <v>0</v>
      </c>
      <c r="K621" s="182" t="s">
        <v>175</v>
      </c>
      <c r="L621" s="41"/>
      <c r="M621" s="187" t="s">
        <v>19</v>
      </c>
      <c r="N621" s="188" t="s">
        <v>44</v>
      </c>
      <c r="O621" s="66"/>
      <c r="P621" s="189">
        <f>O621*H621</f>
        <v>0</v>
      </c>
      <c r="Q621" s="189">
        <v>0</v>
      </c>
      <c r="R621" s="189">
        <f>Q621*H621</f>
        <v>0</v>
      </c>
      <c r="S621" s="189">
        <v>0</v>
      </c>
      <c r="T621" s="190">
        <f>S621*H621</f>
        <v>0</v>
      </c>
      <c r="U621" s="36"/>
      <c r="V621" s="36"/>
      <c r="W621" s="36"/>
      <c r="X621" s="36"/>
      <c r="Y621" s="36"/>
      <c r="Z621" s="36"/>
      <c r="AA621" s="36"/>
      <c r="AB621" s="36"/>
      <c r="AC621" s="36"/>
      <c r="AD621" s="36"/>
      <c r="AE621" s="36"/>
      <c r="AR621" s="191" t="s">
        <v>176</v>
      </c>
      <c r="AT621" s="191" t="s">
        <v>171</v>
      </c>
      <c r="AU621" s="191" t="s">
        <v>88</v>
      </c>
      <c r="AY621" s="19" t="s">
        <v>169</v>
      </c>
      <c r="BE621" s="192">
        <f>IF(N621="základní",J621,0)</f>
        <v>0</v>
      </c>
      <c r="BF621" s="192">
        <f>IF(N621="snížená",J621,0)</f>
        <v>0</v>
      </c>
      <c r="BG621" s="192">
        <f>IF(N621="zákl. přenesená",J621,0)</f>
        <v>0</v>
      </c>
      <c r="BH621" s="192">
        <f>IF(N621="sníž. přenesená",J621,0)</f>
        <v>0</v>
      </c>
      <c r="BI621" s="192">
        <f>IF(N621="nulová",J621,0)</f>
        <v>0</v>
      </c>
      <c r="BJ621" s="19" t="s">
        <v>88</v>
      </c>
      <c r="BK621" s="192">
        <f>ROUND(I621*H621,2)</f>
        <v>0</v>
      </c>
      <c r="BL621" s="19" t="s">
        <v>176</v>
      </c>
      <c r="BM621" s="191" t="s">
        <v>1064</v>
      </c>
    </row>
    <row r="622" spans="1:65" s="2" customFormat="1" ht="78">
      <c r="A622" s="36"/>
      <c r="B622" s="37"/>
      <c r="C622" s="38"/>
      <c r="D622" s="193" t="s">
        <v>178</v>
      </c>
      <c r="E622" s="38"/>
      <c r="F622" s="194" t="s">
        <v>1065</v>
      </c>
      <c r="G622" s="38"/>
      <c r="H622" s="38"/>
      <c r="I622" s="195"/>
      <c r="J622" s="38"/>
      <c r="K622" s="38"/>
      <c r="L622" s="41"/>
      <c r="M622" s="196"/>
      <c r="N622" s="197"/>
      <c r="O622" s="66"/>
      <c r="P622" s="66"/>
      <c r="Q622" s="66"/>
      <c r="R622" s="66"/>
      <c r="S622" s="66"/>
      <c r="T622" s="67"/>
      <c r="U622" s="36"/>
      <c r="V622" s="36"/>
      <c r="W622" s="36"/>
      <c r="X622" s="36"/>
      <c r="Y622" s="36"/>
      <c r="Z622" s="36"/>
      <c r="AA622" s="36"/>
      <c r="AB622" s="36"/>
      <c r="AC622" s="36"/>
      <c r="AD622" s="36"/>
      <c r="AE622" s="36"/>
      <c r="AT622" s="19" t="s">
        <v>178</v>
      </c>
      <c r="AU622" s="19" t="s">
        <v>88</v>
      </c>
    </row>
    <row r="623" spans="1:65" s="2" customFormat="1" ht="49.15" customHeight="1">
      <c r="A623" s="36"/>
      <c r="B623" s="37"/>
      <c r="C623" s="180" t="s">
        <v>1066</v>
      </c>
      <c r="D623" s="180" t="s">
        <v>171</v>
      </c>
      <c r="E623" s="181" t="s">
        <v>1067</v>
      </c>
      <c r="F623" s="182" t="s">
        <v>1068</v>
      </c>
      <c r="G623" s="183" t="s">
        <v>185</v>
      </c>
      <c r="H623" s="184">
        <v>45000</v>
      </c>
      <c r="I623" s="185"/>
      <c r="J623" s="186">
        <f>ROUND(I623*H623,2)</f>
        <v>0</v>
      </c>
      <c r="K623" s="182" t="s">
        <v>175</v>
      </c>
      <c r="L623" s="41"/>
      <c r="M623" s="187" t="s">
        <v>19</v>
      </c>
      <c r="N623" s="188" t="s">
        <v>44</v>
      </c>
      <c r="O623" s="66"/>
      <c r="P623" s="189">
        <f>O623*H623</f>
        <v>0</v>
      </c>
      <c r="Q623" s="189">
        <v>0</v>
      </c>
      <c r="R623" s="189">
        <f>Q623*H623</f>
        <v>0</v>
      </c>
      <c r="S623" s="189">
        <v>0</v>
      </c>
      <c r="T623" s="190">
        <f>S623*H623</f>
        <v>0</v>
      </c>
      <c r="U623" s="36"/>
      <c r="V623" s="36"/>
      <c r="W623" s="36"/>
      <c r="X623" s="36"/>
      <c r="Y623" s="36"/>
      <c r="Z623" s="36"/>
      <c r="AA623" s="36"/>
      <c r="AB623" s="36"/>
      <c r="AC623" s="36"/>
      <c r="AD623" s="36"/>
      <c r="AE623" s="36"/>
      <c r="AR623" s="191" t="s">
        <v>176</v>
      </c>
      <c r="AT623" s="191" t="s">
        <v>171</v>
      </c>
      <c r="AU623" s="191" t="s">
        <v>88</v>
      </c>
      <c r="AY623" s="19" t="s">
        <v>169</v>
      </c>
      <c r="BE623" s="192">
        <f>IF(N623="základní",J623,0)</f>
        <v>0</v>
      </c>
      <c r="BF623" s="192">
        <f>IF(N623="snížená",J623,0)</f>
        <v>0</v>
      </c>
      <c r="BG623" s="192">
        <f>IF(N623="zákl. přenesená",J623,0)</f>
        <v>0</v>
      </c>
      <c r="BH623" s="192">
        <f>IF(N623="sníž. přenesená",J623,0)</f>
        <v>0</v>
      </c>
      <c r="BI623" s="192">
        <f>IF(N623="nulová",J623,0)</f>
        <v>0</v>
      </c>
      <c r="BJ623" s="19" t="s">
        <v>88</v>
      </c>
      <c r="BK623" s="192">
        <f>ROUND(I623*H623,2)</f>
        <v>0</v>
      </c>
      <c r="BL623" s="19" t="s">
        <v>176</v>
      </c>
      <c r="BM623" s="191" t="s">
        <v>1069</v>
      </c>
    </row>
    <row r="624" spans="1:65" s="2" customFormat="1" ht="78">
      <c r="A624" s="36"/>
      <c r="B624" s="37"/>
      <c r="C624" s="38"/>
      <c r="D624" s="193" t="s">
        <v>178</v>
      </c>
      <c r="E624" s="38"/>
      <c r="F624" s="194" t="s">
        <v>1065</v>
      </c>
      <c r="G624" s="38"/>
      <c r="H624" s="38"/>
      <c r="I624" s="195"/>
      <c r="J624" s="38"/>
      <c r="K624" s="38"/>
      <c r="L624" s="41"/>
      <c r="M624" s="196"/>
      <c r="N624" s="197"/>
      <c r="O624" s="66"/>
      <c r="P624" s="66"/>
      <c r="Q624" s="66"/>
      <c r="R624" s="66"/>
      <c r="S624" s="66"/>
      <c r="T624" s="67"/>
      <c r="U624" s="36"/>
      <c r="V624" s="36"/>
      <c r="W624" s="36"/>
      <c r="X624" s="36"/>
      <c r="Y624" s="36"/>
      <c r="Z624" s="36"/>
      <c r="AA624" s="36"/>
      <c r="AB624" s="36"/>
      <c r="AC624" s="36"/>
      <c r="AD624" s="36"/>
      <c r="AE624" s="36"/>
      <c r="AT624" s="19" t="s">
        <v>178</v>
      </c>
      <c r="AU624" s="19" t="s">
        <v>88</v>
      </c>
    </row>
    <row r="625" spans="1:65" s="13" customFormat="1" ht="11.25">
      <c r="B625" s="198"/>
      <c r="C625" s="199"/>
      <c r="D625" s="193" t="s">
        <v>188</v>
      </c>
      <c r="E625" s="199"/>
      <c r="F625" s="201" t="s">
        <v>1070</v>
      </c>
      <c r="G625" s="199"/>
      <c r="H625" s="202">
        <v>45000</v>
      </c>
      <c r="I625" s="203"/>
      <c r="J625" s="199"/>
      <c r="K625" s="199"/>
      <c r="L625" s="204"/>
      <c r="M625" s="205"/>
      <c r="N625" s="206"/>
      <c r="O625" s="206"/>
      <c r="P625" s="206"/>
      <c r="Q625" s="206"/>
      <c r="R625" s="206"/>
      <c r="S625" s="206"/>
      <c r="T625" s="207"/>
      <c r="AT625" s="208" t="s">
        <v>188</v>
      </c>
      <c r="AU625" s="208" t="s">
        <v>88</v>
      </c>
      <c r="AV625" s="13" t="s">
        <v>88</v>
      </c>
      <c r="AW625" s="13" t="s">
        <v>4</v>
      </c>
      <c r="AX625" s="13" t="s">
        <v>80</v>
      </c>
      <c r="AY625" s="208" t="s">
        <v>169</v>
      </c>
    </row>
    <row r="626" spans="1:65" s="2" customFormat="1" ht="37.9" customHeight="1">
      <c r="A626" s="36"/>
      <c r="B626" s="37"/>
      <c r="C626" s="180" t="s">
        <v>1071</v>
      </c>
      <c r="D626" s="180" t="s">
        <v>171</v>
      </c>
      <c r="E626" s="181" t="s">
        <v>1072</v>
      </c>
      <c r="F626" s="182" t="s">
        <v>1073</v>
      </c>
      <c r="G626" s="183" t="s">
        <v>185</v>
      </c>
      <c r="H626" s="184">
        <v>750</v>
      </c>
      <c r="I626" s="185"/>
      <c r="J626" s="186">
        <f>ROUND(I626*H626,2)</f>
        <v>0</v>
      </c>
      <c r="K626" s="182" t="s">
        <v>175</v>
      </c>
      <c r="L626" s="41"/>
      <c r="M626" s="187" t="s">
        <v>19</v>
      </c>
      <c r="N626" s="188" t="s">
        <v>44</v>
      </c>
      <c r="O626" s="66"/>
      <c r="P626" s="189">
        <f>O626*H626</f>
        <v>0</v>
      </c>
      <c r="Q626" s="189">
        <v>0</v>
      </c>
      <c r="R626" s="189">
        <f>Q626*H626</f>
        <v>0</v>
      </c>
      <c r="S626" s="189">
        <v>0</v>
      </c>
      <c r="T626" s="190">
        <f>S626*H626</f>
        <v>0</v>
      </c>
      <c r="U626" s="36"/>
      <c r="V626" s="36"/>
      <c r="W626" s="36"/>
      <c r="X626" s="36"/>
      <c r="Y626" s="36"/>
      <c r="Z626" s="36"/>
      <c r="AA626" s="36"/>
      <c r="AB626" s="36"/>
      <c r="AC626" s="36"/>
      <c r="AD626" s="36"/>
      <c r="AE626" s="36"/>
      <c r="AR626" s="191" t="s">
        <v>176</v>
      </c>
      <c r="AT626" s="191" t="s">
        <v>171</v>
      </c>
      <c r="AU626" s="191" t="s">
        <v>88</v>
      </c>
      <c r="AY626" s="19" t="s">
        <v>169</v>
      </c>
      <c r="BE626" s="192">
        <f>IF(N626="základní",J626,0)</f>
        <v>0</v>
      </c>
      <c r="BF626" s="192">
        <f>IF(N626="snížená",J626,0)</f>
        <v>0</v>
      </c>
      <c r="BG626" s="192">
        <f>IF(N626="zákl. přenesená",J626,0)</f>
        <v>0</v>
      </c>
      <c r="BH626" s="192">
        <f>IF(N626="sníž. přenesená",J626,0)</f>
        <v>0</v>
      </c>
      <c r="BI626" s="192">
        <f>IF(N626="nulová",J626,0)</f>
        <v>0</v>
      </c>
      <c r="BJ626" s="19" t="s">
        <v>88</v>
      </c>
      <c r="BK626" s="192">
        <f>ROUND(I626*H626,2)</f>
        <v>0</v>
      </c>
      <c r="BL626" s="19" t="s">
        <v>176</v>
      </c>
      <c r="BM626" s="191" t="s">
        <v>1074</v>
      </c>
    </row>
    <row r="627" spans="1:65" s="2" customFormat="1" ht="39">
      <c r="A627" s="36"/>
      <c r="B627" s="37"/>
      <c r="C627" s="38"/>
      <c r="D627" s="193" t="s">
        <v>178</v>
      </c>
      <c r="E627" s="38"/>
      <c r="F627" s="194" t="s">
        <v>1075</v>
      </c>
      <c r="G627" s="38"/>
      <c r="H627" s="38"/>
      <c r="I627" s="195"/>
      <c r="J627" s="38"/>
      <c r="K627" s="38"/>
      <c r="L627" s="41"/>
      <c r="M627" s="196"/>
      <c r="N627" s="197"/>
      <c r="O627" s="66"/>
      <c r="P627" s="66"/>
      <c r="Q627" s="66"/>
      <c r="R627" s="66"/>
      <c r="S627" s="66"/>
      <c r="T627" s="67"/>
      <c r="U627" s="36"/>
      <c r="V627" s="36"/>
      <c r="W627" s="36"/>
      <c r="X627" s="36"/>
      <c r="Y627" s="36"/>
      <c r="Z627" s="36"/>
      <c r="AA627" s="36"/>
      <c r="AB627" s="36"/>
      <c r="AC627" s="36"/>
      <c r="AD627" s="36"/>
      <c r="AE627" s="36"/>
      <c r="AT627" s="19" t="s">
        <v>178</v>
      </c>
      <c r="AU627" s="19" t="s">
        <v>88</v>
      </c>
    </row>
    <row r="628" spans="1:65" s="2" customFormat="1" ht="24.2" customHeight="1">
      <c r="A628" s="36"/>
      <c r="B628" s="37"/>
      <c r="C628" s="180" t="s">
        <v>1076</v>
      </c>
      <c r="D628" s="180" t="s">
        <v>171</v>
      </c>
      <c r="E628" s="181" t="s">
        <v>1077</v>
      </c>
      <c r="F628" s="182" t="s">
        <v>1078</v>
      </c>
      <c r="G628" s="183" t="s">
        <v>185</v>
      </c>
      <c r="H628" s="184">
        <v>750</v>
      </c>
      <c r="I628" s="185"/>
      <c r="J628" s="186">
        <f>ROUND(I628*H628,2)</f>
        <v>0</v>
      </c>
      <c r="K628" s="182" t="s">
        <v>175</v>
      </c>
      <c r="L628" s="41"/>
      <c r="M628" s="187" t="s">
        <v>19</v>
      </c>
      <c r="N628" s="188" t="s">
        <v>44</v>
      </c>
      <c r="O628" s="66"/>
      <c r="P628" s="189">
        <f>O628*H628</f>
        <v>0</v>
      </c>
      <c r="Q628" s="189">
        <v>0</v>
      </c>
      <c r="R628" s="189">
        <f>Q628*H628</f>
        <v>0</v>
      </c>
      <c r="S628" s="189">
        <v>0</v>
      </c>
      <c r="T628" s="190">
        <f>S628*H628</f>
        <v>0</v>
      </c>
      <c r="U628" s="36"/>
      <c r="V628" s="36"/>
      <c r="W628" s="36"/>
      <c r="X628" s="36"/>
      <c r="Y628" s="36"/>
      <c r="Z628" s="36"/>
      <c r="AA628" s="36"/>
      <c r="AB628" s="36"/>
      <c r="AC628" s="36"/>
      <c r="AD628" s="36"/>
      <c r="AE628" s="36"/>
      <c r="AR628" s="191" t="s">
        <v>176</v>
      </c>
      <c r="AT628" s="191" t="s">
        <v>171</v>
      </c>
      <c r="AU628" s="191" t="s">
        <v>88</v>
      </c>
      <c r="AY628" s="19" t="s">
        <v>169</v>
      </c>
      <c r="BE628" s="192">
        <f>IF(N628="základní",J628,0)</f>
        <v>0</v>
      </c>
      <c r="BF628" s="192">
        <f>IF(N628="snížená",J628,0)</f>
        <v>0</v>
      </c>
      <c r="BG628" s="192">
        <f>IF(N628="zákl. přenesená",J628,0)</f>
        <v>0</v>
      </c>
      <c r="BH628" s="192">
        <f>IF(N628="sníž. přenesená",J628,0)</f>
        <v>0</v>
      </c>
      <c r="BI628" s="192">
        <f>IF(N628="nulová",J628,0)</f>
        <v>0</v>
      </c>
      <c r="BJ628" s="19" t="s">
        <v>88</v>
      </c>
      <c r="BK628" s="192">
        <f>ROUND(I628*H628,2)</f>
        <v>0</v>
      </c>
      <c r="BL628" s="19" t="s">
        <v>176</v>
      </c>
      <c r="BM628" s="191" t="s">
        <v>1079</v>
      </c>
    </row>
    <row r="629" spans="1:65" s="2" customFormat="1" ht="39">
      <c r="A629" s="36"/>
      <c r="B629" s="37"/>
      <c r="C629" s="38"/>
      <c r="D629" s="193" t="s">
        <v>178</v>
      </c>
      <c r="E629" s="38"/>
      <c r="F629" s="194" t="s">
        <v>1080</v>
      </c>
      <c r="G629" s="38"/>
      <c r="H629" s="38"/>
      <c r="I629" s="195"/>
      <c r="J629" s="38"/>
      <c r="K629" s="38"/>
      <c r="L629" s="41"/>
      <c r="M629" s="196"/>
      <c r="N629" s="197"/>
      <c r="O629" s="66"/>
      <c r="P629" s="66"/>
      <c r="Q629" s="66"/>
      <c r="R629" s="66"/>
      <c r="S629" s="66"/>
      <c r="T629" s="67"/>
      <c r="U629" s="36"/>
      <c r="V629" s="36"/>
      <c r="W629" s="36"/>
      <c r="X629" s="36"/>
      <c r="Y629" s="36"/>
      <c r="Z629" s="36"/>
      <c r="AA629" s="36"/>
      <c r="AB629" s="36"/>
      <c r="AC629" s="36"/>
      <c r="AD629" s="36"/>
      <c r="AE629" s="36"/>
      <c r="AT629" s="19" t="s">
        <v>178</v>
      </c>
      <c r="AU629" s="19" t="s">
        <v>88</v>
      </c>
    </row>
    <row r="630" spans="1:65" s="2" customFormat="1" ht="24.2" customHeight="1">
      <c r="A630" s="36"/>
      <c r="B630" s="37"/>
      <c r="C630" s="180" t="s">
        <v>1081</v>
      </c>
      <c r="D630" s="180" t="s">
        <v>171</v>
      </c>
      <c r="E630" s="181" t="s">
        <v>1082</v>
      </c>
      <c r="F630" s="182" t="s">
        <v>1083</v>
      </c>
      <c r="G630" s="183" t="s">
        <v>185</v>
      </c>
      <c r="H630" s="184">
        <v>45000</v>
      </c>
      <c r="I630" s="185"/>
      <c r="J630" s="186">
        <f>ROUND(I630*H630,2)</f>
        <v>0</v>
      </c>
      <c r="K630" s="182" t="s">
        <v>175</v>
      </c>
      <c r="L630" s="41"/>
      <c r="M630" s="187" t="s">
        <v>19</v>
      </c>
      <c r="N630" s="188" t="s">
        <v>44</v>
      </c>
      <c r="O630" s="66"/>
      <c r="P630" s="189">
        <f>O630*H630</f>
        <v>0</v>
      </c>
      <c r="Q630" s="189">
        <v>0</v>
      </c>
      <c r="R630" s="189">
        <f>Q630*H630</f>
        <v>0</v>
      </c>
      <c r="S630" s="189">
        <v>0</v>
      </c>
      <c r="T630" s="190">
        <f>S630*H630</f>
        <v>0</v>
      </c>
      <c r="U630" s="36"/>
      <c r="V630" s="36"/>
      <c r="W630" s="36"/>
      <c r="X630" s="36"/>
      <c r="Y630" s="36"/>
      <c r="Z630" s="36"/>
      <c r="AA630" s="36"/>
      <c r="AB630" s="36"/>
      <c r="AC630" s="36"/>
      <c r="AD630" s="36"/>
      <c r="AE630" s="36"/>
      <c r="AR630" s="191" t="s">
        <v>176</v>
      </c>
      <c r="AT630" s="191" t="s">
        <v>171</v>
      </c>
      <c r="AU630" s="191" t="s">
        <v>88</v>
      </c>
      <c r="AY630" s="19" t="s">
        <v>169</v>
      </c>
      <c r="BE630" s="192">
        <f>IF(N630="základní",J630,0)</f>
        <v>0</v>
      </c>
      <c r="BF630" s="192">
        <f>IF(N630="snížená",J630,0)</f>
        <v>0</v>
      </c>
      <c r="BG630" s="192">
        <f>IF(N630="zákl. přenesená",J630,0)</f>
        <v>0</v>
      </c>
      <c r="BH630" s="192">
        <f>IF(N630="sníž. přenesená",J630,0)</f>
        <v>0</v>
      </c>
      <c r="BI630" s="192">
        <f>IF(N630="nulová",J630,0)</f>
        <v>0</v>
      </c>
      <c r="BJ630" s="19" t="s">
        <v>88</v>
      </c>
      <c r="BK630" s="192">
        <f>ROUND(I630*H630,2)</f>
        <v>0</v>
      </c>
      <c r="BL630" s="19" t="s">
        <v>176</v>
      </c>
      <c r="BM630" s="191" t="s">
        <v>1084</v>
      </c>
    </row>
    <row r="631" spans="1:65" s="2" customFormat="1" ht="39">
      <c r="A631" s="36"/>
      <c r="B631" s="37"/>
      <c r="C631" s="38"/>
      <c r="D631" s="193" t="s">
        <v>178</v>
      </c>
      <c r="E631" s="38"/>
      <c r="F631" s="194" t="s">
        <v>1080</v>
      </c>
      <c r="G631" s="38"/>
      <c r="H631" s="38"/>
      <c r="I631" s="195"/>
      <c r="J631" s="38"/>
      <c r="K631" s="38"/>
      <c r="L631" s="41"/>
      <c r="M631" s="196"/>
      <c r="N631" s="197"/>
      <c r="O631" s="66"/>
      <c r="P631" s="66"/>
      <c r="Q631" s="66"/>
      <c r="R631" s="66"/>
      <c r="S631" s="66"/>
      <c r="T631" s="67"/>
      <c r="U631" s="36"/>
      <c r="V631" s="36"/>
      <c r="W631" s="36"/>
      <c r="X631" s="36"/>
      <c r="Y631" s="36"/>
      <c r="Z631" s="36"/>
      <c r="AA631" s="36"/>
      <c r="AB631" s="36"/>
      <c r="AC631" s="36"/>
      <c r="AD631" s="36"/>
      <c r="AE631" s="36"/>
      <c r="AT631" s="19" t="s">
        <v>178</v>
      </c>
      <c r="AU631" s="19" t="s">
        <v>88</v>
      </c>
    </row>
    <row r="632" spans="1:65" s="13" customFormat="1" ht="11.25">
      <c r="B632" s="198"/>
      <c r="C632" s="199"/>
      <c r="D632" s="193" t="s">
        <v>188</v>
      </c>
      <c r="E632" s="199"/>
      <c r="F632" s="201" t="s">
        <v>1070</v>
      </c>
      <c r="G632" s="199"/>
      <c r="H632" s="202">
        <v>45000</v>
      </c>
      <c r="I632" s="203"/>
      <c r="J632" s="199"/>
      <c r="K632" s="199"/>
      <c r="L632" s="204"/>
      <c r="M632" s="205"/>
      <c r="N632" s="206"/>
      <c r="O632" s="206"/>
      <c r="P632" s="206"/>
      <c r="Q632" s="206"/>
      <c r="R632" s="206"/>
      <c r="S632" s="206"/>
      <c r="T632" s="207"/>
      <c r="AT632" s="208" t="s">
        <v>188</v>
      </c>
      <c r="AU632" s="208" t="s">
        <v>88</v>
      </c>
      <c r="AV632" s="13" t="s">
        <v>88</v>
      </c>
      <c r="AW632" s="13" t="s">
        <v>4</v>
      </c>
      <c r="AX632" s="13" t="s">
        <v>80</v>
      </c>
      <c r="AY632" s="208" t="s">
        <v>169</v>
      </c>
    </row>
    <row r="633" spans="1:65" s="2" customFormat="1" ht="24.2" customHeight="1">
      <c r="A633" s="36"/>
      <c r="B633" s="37"/>
      <c r="C633" s="180" t="s">
        <v>1085</v>
      </c>
      <c r="D633" s="180" t="s">
        <v>171</v>
      </c>
      <c r="E633" s="181" t="s">
        <v>1086</v>
      </c>
      <c r="F633" s="182" t="s">
        <v>1087</v>
      </c>
      <c r="G633" s="183" t="s">
        <v>185</v>
      </c>
      <c r="H633" s="184">
        <v>750</v>
      </c>
      <c r="I633" s="185"/>
      <c r="J633" s="186">
        <f>ROUND(I633*H633,2)</f>
        <v>0</v>
      </c>
      <c r="K633" s="182" t="s">
        <v>175</v>
      </c>
      <c r="L633" s="41"/>
      <c r="M633" s="187" t="s">
        <v>19</v>
      </c>
      <c r="N633" s="188" t="s">
        <v>44</v>
      </c>
      <c r="O633" s="66"/>
      <c r="P633" s="189">
        <f>O633*H633</f>
        <v>0</v>
      </c>
      <c r="Q633" s="189">
        <v>0</v>
      </c>
      <c r="R633" s="189">
        <f>Q633*H633</f>
        <v>0</v>
      </c>
      <c r="S633" s="189">
        <v>0</v>
      </c>
      <c r="T633" s="190">
        <f>S633*H633</f>
        <v>0</v>
      </c>
      <c r="U633" s="36"/>
      <c r="V633" s="36"/>
      <c r="W633" s="36"/>
      <c r="X633" s="36"/>
      <c r="Y633" s="36"/>
      <c r="Z633" s="36"/>
      <c r="AA633" s="36"/>
      <c r="AB633" s="36"/>
      <c r="AC633" s="36"/>
      <c r="AD633" s="36"/>
      <c r="AE633" s="36"/>
      <c r="AR633" s="191" t="s">
        <v>176</v>
      </c>
      <c r="AT633" s="191" t="s">
        <v>171</v>
      </c>
      <c r="AU633" s="191" t="s">
        <v>88</v>
      </c>
      <c r="AY633" s="19" t="s">
        <v>169</v>
      </c>
      <c r="BE633" s="192">
        <f>IF(N633="základní",J633,0)</f>
        <v>0</v>
      </c>
      <c r="BF633" s="192">
        <f>IF(N633="snížená",J633,0)</f>
        <v>0</v>
      </c>
      <c r="BG633" s="192">
        <f>IF(N633="zákl. přenesená",J633,0)</f>
        <v>0</v>
      </c>
      <c r="BH633" s="192">
        <f>IF(N633="sníž. přenesená",J633,0)</f>
        <v>0</v>
      </c>
      <c r="BI633" s="192">
        <f>IF(N633="nulová",J633,0)</f>
        <v>0</v>
      </c>
      <c r="BJ633" s="19" t="s">
        <v>88</v>
      </c>
      <c r="BK633" s="192">
        <f>ROUND(I633*H633,2)</f>
        <v>0</v>
      </c>
      <c r="BL633" s="19" t="s">
        <v>176</v>
      </c>
      <c r="BM633" s="191" t="s">
        <v>1088</v>
      </c>
    </row>
    <row r="634" spans="1:65" s="2" customFormat="1" ht="37.9" customHeight="1">
      <c r="A634" s="36"/>
      <c r="B634" s="37"/>
      <c r="C634" s="180" t="s">
        <v>1089</v>
      </c>
      <c r="D634" s="180" t="s">
        <v>171</v>
      </c>
      <c r="E634" s="181" t="s">
        <v>1090</v>
      </c>
      <c r="F634" s="182" t="s">
        <v>1091</v>
      </c>
      <c r="G634" s="183" t="s">
        <v>185</v>
      </c>
      <c r="H634" s="184">
        <v>900</v>
      </c>
      <c r="I634" s="185"/>
      <c r="J634" s="186">
        <f>ROUND(I634*H634,2)</f>
        <v>0</v>
      </c>
      <c r="K634" s="182" t="s">
        <v>175</v>
      </c>
      <c r="L634" s="41"/>
      <c r="M634" s="187" t="s">
        <v>19</v>
      </c>
      <c r="N634" s="188" t="s">
        <v>44</v>
      </c>
      <c r="O634" s="66"/>
      <c r="P634" s="189">
        <f>O634*H634</f>
        <v>0</v>
      </c>
      <c r="Q634" s="189">
        <v>4.0000000000000003E-5</v>
      </c>
      <c r="R634" s="189">
        <f>Q634*H634</f>
        <v>3.6000000000000004E-2</v>
      </c>
      <c r="S634" s="189">
        <v>0</v>
      </c>
      <c r="T634" s="190">
        <f>S634*H634</f>
        <v>0</v>
      </c>
      <c r="U634" s="36"/>
      <c r="V634" s="36"/>
      <c r="W634" s="36"/>
      <c r="X634" s="36"/>
      <c r="Y634" s="36"/>
      <c r="Z634" s="36"/>
      <c r="AA634" s="36"/>
      <c r="AB634" s="36"/>
      <c r="AC634" s="36"/>
      <c r="AD634" s="36"/>
      <c r="AE634" s="36"/>
      <c r="AR634" s="191" t="s">
        <v>176</v>
      </c>
      <c r="AT634" s="191" t="s">
        <v>171</v>
      </c>
      <c r="AU634" s="191" t="s">
        <v>88</v>
      </c>
      <c r="AY634" s="19" t="s">
        <v>169</v>
      </c>
      <c r="BE634" s="192">
        <f>IF(N634="základní",J634,0)</f>
        <v>0</v>
      </c>
      <c r="BF634" s="192">
        <f>IF(N634="snížená",J634,0)</f>
        <v>0</v>
      </c>
      <c r="BG634" s="192">
        <f>IF(N634="zákl. přenesená",J634,0)</f>
        <v>0</v>
      </c>
      <c r="BH634" s="192">
        <f>IF(N634="sníž. přenesená",J634,0)</f>
        <v>0</v>
      </c>
      <c r="BI634" s="192">
        <f>IF(N634="nulová",J634,0)</f>
        <v>0</v>
      </c>
      <c r="BJ634" s="19" t="s">
        <v>88</v>
      </c>
      <c r="BK634" s="192">
        <f>ROUND(I634*H634,2)</f>
        <v>0</v>
      </c>
      <c r="BL634" s="19" t="s">
        <v>176</v>
      </c>
      <c r="BM634" s="191" t="s">
        <v>1092</v>
      </c>
    </row>
    <row r="635" spans="1:65" s="2" customFormat="1" ht="273">
      <c r="A635" s="36"/>
      <c r="B635" s="37"/>
      <c r="C635" s="38"/>
      <c r="D635" s="193" t="s">
        <v>178</v>
      </c>
      <c r="E635" s="38"/>
      <c r="F635" s="194" t="s">
        <v>1093</v>
      </c>
      <c r="G635" s="38"/>
      <c r="H635" s="38"/>
      <c r="I635" s="195"/>
      <c r="J635" s="38"/>
      <c r="K635" s="38"/>
      <c r="L635" s="41"/>
      <c r="M635" s="196"/>
      <c r="N635" s="197"/>
      <c r="O635" s="66"/>
      <c r="P635" s="66"/>
      <c r="Q635" s="66"/>
      <c r="R635" s="66"/>
      <c r="S635" s="66"/>
      <c r="T635" s="67"/>
      <c r="U635" s="36"/>
      <c r="V635" s="36"/>
      <c r="W635" s="36"/>
      <c r="X635" s="36"/>
      <c r="Y635" s="36"/>
      <c r="Z635" s="36"/>
      <c r="AA635" s="36"/>
      <c r="AB635" s="36"/>
      <c r="AC635" s="36"/>
      <c r="AD635" s="36"/>
      <c r="AE635" s="36"/>
      <c r="AT635" s="19" t="s">
        <v>178</v>
      </c>
      <c r="AU635" s="19" t="s">
        <v>88</v>
      </c>
    </row>
    <row r="636" spans="1:65" s="2" customFormat="1" ht="49.15" customHeight="1">
      <c r="A636" s="36"/>
      <c r="B636" s="37"/>
      <c r="C636" s="180" t="s">
        <v>1094</v>
      </c>
      <c r="D636" s="180" t="s">
        <v>171</v>
      </c>
      <c r="E636" s="181" t="s">
        <v>1095</v>
      </c>
      <c r="F636" s="182" t="s">
        <v>1096</v>
      </c>
      <c r="G636" s="183" t="s">
        <v>174</v>
      </c>
      <c r="H636" s="184">
        <v>5</v>
      </c>
      <c r="I636" s="185"/>
      <c r="J636" s="186">
        <f>ROUND(I636*H636,2)</f>
        <v>0</v>
      </c>
      <c r="K636" s="182" t="s">
        <v>175</v>
      </c>
      <c r="L636" s="41"/>
      <c r="M636" s="187" t="s">
        <v>19</v>
      </c>
      <c r="N636" s="188" t="s">
        <v>44</v>
      </c>
      <c r="O636" s="66"/>
      <c r="P636" s="189">
        <f>O636*H636</f>
        <v>0</v>
      </c>
      <c r="Q636" s="189">
        <v>2.5000000000000001E-4</v>
      </c>
      <c r="R636" s="189">
        <f>Q636*H636</f>
        <v>1.25E-3</v>
      </c>
      <c r="S636" s="189">
        <v>0</v>
      </c>
      <c r="T636" s="190">
        <f>S636*H636</f>
        <v>0</v>
      </c>
      <c r="U636" s="36"/>
      <c r="V636" s="36"/>
      <c r="W636" s="36"/>
      <c r="X636" s="36"/>
      <c r="Y636" s="36"/>
      <c r="Z636" s="36"/>
      <c r="AA636" s="36"/>
      <c r="AB636" s="36"/>
      <c r="AC636" s="36"/>
      <c r="AD636" s="36"/>
      <c r="AE636" s="36"/>
      <c r="AR636" s="191" t="s">
        <v>176</v>
      </c>
      <c r="AT636" s="191" t="s">
        <v>171</v>
      </c>
      <c r="AU636" s="191" t="s">
        <v>88</v>
      </c>
      <c r="AY636" s="19" t="s">
        <v>169</v>
      </c>
      <c r="BE636" s="192">
        <f>IF(N636="základní",J636,0)</f>
        <v>0</v>
      </c>
      <c r="BF636" s="192">
        <f>IF(N636="snížená",J636,0)</f>
        <v>0</v>
      </c>
      <c r="BG636" s="192">
        <f>IF(N636="zákl. přenesená",J636,0)</f>
        <v>0</v>
      </c>
      <c r="BH636" s="192">
        <f>IF(N636="sníž. přenesená",J636,0)</f>
        <v>0</v>
      </c>
      <c r="BI636" s="192">
        <f>IF(N636="nulová",J636,0)</f>
        <v>0</v>
      </c>
      <c r="BJ636" s="19" t="s">
        <v>88</v>
      </c>
      <c r="BK636" s="192">
        <f>ROUND(I636*H636,2)</f>
        <v>0</v>
      </c>
      <c r="BL636" s="19" t="s">
        <v>176</v>
      </c>
      <c r="BM636" s="191" t="s">
        <v>1097</v>
      </c>
    </row>
    <row r="637" spans="1:65" s="2" customFormat="1" ht="97.5">
      <c r="A637" s="36"/>
      <c r="B637" s="37"/>
      <c r="C637" s="38"/>
      <c r="D637" s="193" t="s">
        <v>178</v>
      </c>
      <c r="E637" s="38"/>
      <c r="F637" s="194" t="s">
        <v>1098</v>
      </c>
      <c r="G637" s="38"/>
      <c r="H637" s="38"/>
      <c r="I637" s="195"/>
      <c r="J637" s="38"/>
      <c r="K637" s="38"/>
      <c r="L637" s="41"/>
      <c r="M637" s="196"/>
      <c r="N637" s="197"/>
      <c r="O637" s="66"/>
      <c r="P637" s="66"/>
      <c r="Q637" s="66"/>
      <c r="R637" s="66"/>
      <c r="S637" s="66"/>
      <c r="T637" s="67"/>
      <c r="U637" s="36"/>
      <c r="V637" s="36"/>
      <c r="W637" s="36"/>
      <c r="X637" s="36"/>
      <c r="Y637" s="36"/>
      <c r="Z637" s="36"/>
      <c r="AA637" s="36"/>
      <c r="AB637" s="36"/>
      <c r="AC637" s="36"/>
      <c r="AD637" s="36"/>
      <c r="AE637" s="36"/>
      <c r="AT637" s="19" t="s">
        <v>178</v>
      </c>
      <c r="AU637" s="19" t="s">
        <v>88</v>
      </c>
    </row>
    <row r="638" spans="1:65" s="2" customFormat="1" ht="14.45" customHeight="1">
      <c r="A638" s="36"/>
      <c r="B638" s="37"/>
      <c r="C638" s="235" t="s">
        <v>1099</v>
      </c>
      <c r="D638" s="235" t="s">
        <v>456</v>
      </c>
      <c r="E638" s="236" t="s">
        <v>1100</v>
      </c>
      <c r="F638" s="237" t="s">
        <v>1101</v>
      </c>
      <c r="G638" s="238" t="s">
        <v>174</v>
      </c>
      <c r="H638" s="239">
        <v>5</v>
      </c>
      <c r="I638" s="240"/>
      <c r="J638" s="241">
        <f>ROUND(I638*H638,2)</f>
        <v>0</v>
      </c>
      <c r="K638" s="237" t="s">
        <v>19</v>
      </c>
      <c r="L638" s="242"/>
      <c r="M638" s="243" t="s">
        <v>19</v>
      </c>
      <c r="N638" s="244" t="s">
        <v>44</v>
      </c>
      <c r="O638" s="66"/>
      <c r="P638" s="189">
        <f>O638*H638</f>
        <v>0</v>
      </c>
      <c r="Q638" s="189">
        <v>3.3600000000000001E-3</v>
      </c>
      <c r="R638" s="189">
        <f>Q638*H638</f>
        <v>1.6800000000000002E-2</v>
      </c>
      <c r="S638" s="189">
        <v>0</v>
      </c>
      <c r="T638" s="190">
        <f>S638*H638</f>
        <v>0</v>
      </c>
      <c r="U638" s="36"/>
      <c r="V638" s="36"/>
      <c r="W638" s="36"/>
      <c r="X638" s="36"/>
      <c r="Y638" s="36"/>
      <c r="Z638" s="36"/>
      <c r="AA638" s="36"/>
      <c r="AB638" s="36"/>
      <c r="AC638" s="36"/>
      <c r="AD638" s="36"/>
      <c r="AE638" s="36"/>
      <c r="AR638" s="191" t="s">
        <v>209</v>
      </c>
      <c r="AT638" s="191" t="s">
        <v>456</v>
      </c>
      <c r="AU638" s="191" t="s">
        <v>88</v>
      </c>
      <c r="AY638" s="19" t="s">
        <v>169</v>
      </c>
      <c r="BE638" s="192">
        <f>IF(N638="základní",J638,0)</f>
        <v>0</v>
      </c>
      <c r="BF638" s="192">
        <f>IF(N638="snížená",J638,0)</f>
        <v>0</v>
      </c>
      <c r="BG638" s="192">
        <f>IF(N638="zákl. přenesená",J638,0)</f>
        <v>0</v>
      </c>
      <c r="BH638" s="192">
        <f>IF(N638="sníž. přenesená",J638,0)</f>
        <v>0</v>
      </c>
      <c r="BI638" s="192">
        <f>IF(N638="nulová",J638,0)</f>
        <v>0</v>
      </c>
      <c r="BJ638" s="19" t="s">
        <v>88</v>
      </c>
      <c r="BK638" s="192">
        <f>ROUND(I638*H638,2)</f>
        <v>0</v>
      </c>
      <c r="BL638" s="19" t="s">
        <v>176</v>
      </c>
      <c r="BM638" s="191" t="s">
        <v>1102</v>
      </c>
    </row>
    <row r="639" spans="1:65" s="2" customFormat="1" ht="24.2" customHeight="1">
      <c r="A639" s="36"/>
      <c r="B639" s="37"/>
      <c r="C639" s="180" t="s">
        <v>1103</v>
      </c>
      <c r="D639" s="180" t="s">
        <v>171</v>
      </c>
      <c r="E639" s="181" t="s">
        <v>1104</v>
      </c>
      <c r="F639" s="182" t="s">
        <v>1105</v>
      </c>
      <c r="G639" s="183" t="s">
        <v>174</v>
      </c>
      <c r="H639" s="184">
        <v>3</v>
      </c>
      <c r="I639" s="185"/>
      <c r="J639" s="186">
        <f>ROUND(I639*H639,2)</f>
        <v>0</v>
      </c>
      <c r="K639" s="182" t="s">
        <v>175</v>
      </c>
      <c r="L639" s="41"/>
      <c r="M639" s="187" t="s">
        <v>19</v>
      </c>
      <c r="N639" s="188" t="s">
        <v>44</v>
      </c>
      <c r="O639" s="66"/>
      <c r="P639" s="189">
        <f>O639*H639</f>
        <v>0</v>
      </c>
      <c r="Q639" s="189">
        <v>1.8000000000000001E-4</v>
      </c>
      <c r="R639" s="189">
        <f>Q639*H639</f>
        <v>5.4000000000000001E-4</v>
      </c>
      <c r="S639" s="189">
        <v>0</v>
      </c>
      <c r="T639" s="190">
        <f>S639*H639</f>
        <v>0</v>
      </c>
      <c r="U639" s="36"/>
      <c r="V639" s="36"/>
      <c r="W639" s="36"/>
      <c r="X639" s="36"/>
      <c r="Y639" s="36"/>
      <c r="Z639" s="36"/>
      <c r="AA639" s="36"/>
      <c r="AB639" s="36"/>
      <c r="AC639" s="36"/>
      <c r="AD639" s="36"/>
      <c r="AE639" s="36"/>
      <c r="AR639" s="191" t="s">
        <v>176</v>
      </c>
      <c r="AT639" s="191" t="s">
        <v>171</v>
      </c>
      <c r="AU639" s="191" t="s">
        <v>88</v>
      </c>
      <c r="AY639" s="19" t="s">
        <v>169</v>
      </c>
      <c r="BE639" s="192">
        <f>IF(N639="základní",J639,0)</f>
        <v>0</v>
      </c>
      <c r="BF639" s="192">
        <f>IF(N639="snížená",J639,0)</f>
        <v>0</v>
      </c>
      <c r="BG639" s="192">
        <f>IF(N639="zákl. přenesená",J639,0)</f>
        <v>0</v>
      </c>
      <c r="BH639" s="192">
        <f>IF(N639="sníž. přenesená",J639,0)</f>
        <v>0</v>
      </c>
      <c r="BI639" s="192">
        <f>IF(N639="nulová",J639,0)</f>
        <v>0</v>
      </c>
      <c r="BJ639" s="19" t="s">
        <v>88</v>
      </c>
      <c r="BK639" s="192">
        <f>ROUND(I639*H639,2)</f>
        <v>0</v>
      </c>
      <c r="BL639" s="19" t="s">
        <v>176</v>
      </c>
      <c r="BM639" s="191" t="s">
        <v>1106</v>
      </c>
    </row>
    <row r="640" spans="1:65" s="2" customFormat="1" ht="97.5">
      <c r="A640" s="36"/>
      <c r="B640" s="37"/>
      <c r="C640" s="38"/>
      <c r="D640" s="193" t="s">
        <v>178</v>
      </c>
      <c r="E640" s="38"/>
      <c r="F640" s="194" t="s">
        <v>1098</v>
      </c>
      <c r="G640" s="38"/>
      <c r="H640" s="38"/>
      <c r="I640" s="195"/>
      <c r="J640" s="38"/>
      <c r="K640" s="38"/>
      <c r="L640" s="41"/>
      <c r="M640" s="196"/>
      <c r="N640" s="197"/>
      <c r="O640" s="66"/>
      <c r="P640" s="66"/>
      <c r="Q640" s="66"/>
      <c r="R640" s="66"/>
      <c r="S640" s="66"/>
      <c r="T640" s="67"/>
      <c r="U640" s="36"/>
      <c r="V640" s="36"/>
      <c r="W640" s="36"/>
      <c r="X640" s="36"/>
      <c r="Y640" s="36"/>
      <c r="Z640" s="36"/>
      <c r="AA640" s="36"/>
      <c r="AB640" s="36"/>
      <c r="AC640" s="36"/>
      <c r="AD640" s="36"/>
      <c r="AE640" s="36"/>
      <c r="AT640" s="19" t="s">
        <v>178</v>
      </c>
      <c r="AU640" s="19" t="s">
        <v>88</v>
      </c>
    </row>
    <row r="641" spans="1:65" s="13" customFormat="1" ht="11.25">
      <c r="B641" s="198"/>
      <c r="C641" s="199"/>
      <c r="D641" s="193" t="s">
        <v>188</v>
      </c>
      <c r="E641" s="200" t="s">
        <v>19</v>
      </c>
      <c r="F641" s="201" t="s">
        <v>1107</v>
      </c>
      <c r="G641" s="199"/>
      <c r="H641" s="202">
        <v>3</v>
      </c>
      <c r="I641" s="203"/>
      <c r="J641" s="199"/>
      <c r="K641" s="199"/>
      <c r="L641" s="204"/>
      <c r="M641" s="205"/>
      <c r="N641" s="206"/>
      <c r="O641" s="206"/>
      <c r="P641" s="206"/>
      <c r="Q641" s="206"/>
      <c r="R641" s="206"/>
      <c r="S641" s="206"/>
      <c r="T641" s="207"/>
      <c r="AT641" s="208" t="s">
        <v>188</v>
      </c>
      <c r="AU641" s="208" t="s">
        <v>88</v>
      </c>
      <c r="AV641" s="13" t="s">
        <v>88</v>
      </c>
      <c r="AW641" s="13" t="s">
        <v>33</v>
      </c>
      <c r="AX641" s="13" t="s">
        <v>80</v>
      </c>
      <c r="AY641" s="208" t="s">
        <v>169</v>
      </c>
    </row>
    <row r="642" spans="1:65" s="2" customFormat="1" ht="14.45" customHeight="1">
      <c r="A642" s="36"/>
      <c r="B642" s="37"/>
      <c r="C642" s="235" t="s">
        <v>1108</v>
      </c>
      <c r="D642" s="235" t="s">
        <v>456</v>
      </c>
      <c r="E642" s="236" t="s">
        <v>1109</v>
      </c>
      <c r="F642" s="237" t="s">
        <v>1110</v>
      </c>
      <c r="G642" s="238" t="s">
        <v>174</v>
      </c>
      <c r="H642" s="239">
        <v>3</v>
      </c>
      <c r="I642" s="240"/>
      <c r="J642" s="241">
        <f>ROUND(I642*H642,2)</f>
        <v>0</v>
      </c>
      <c r="K642" s="237" t="s">
        <v>175</v>
      </c>
      <c r="L642" s="242"/>
      <c r="M642" s="243" t="s">
        <v>19</v>
      </c>
      <c r="N642" s="244" t="s">
        <v>44</v>
      </c>
      <c r="O642" s="66"/>
      <c r="P642" s="189">
        <f>O642*H642</f>
        <v>0</v>
      </c>
      <c r="Q642" s="189">
        <v>1.2E-2</v>
      </c>
      <c r="R642" s="189">
        <f>Q642*H642</f>
        <v>3.6000000000000004E-2</v>
      </c>
      <c r="S642" s="189">
        <v>0</v>
      </c>
      <c r="T642" s="190">
        <f>S642*H642</f>
        <v>0</v>
      </c>
      <c r="U642" s="36"/>
      <c r="V642" s="36"/>
      <c r="W642" s="36"/>
      <c r="X642" s="36"/>
      <c r="Y642" s="36"/>
      <c r="Z642" s="36"/>
      <c r="AA642" s="36"/>
      <c r="AB642" s="36"/>
      <c r="AC642" s="36"/>
      <c r="AD642" s="36"/>
      <c r="AE642" s="36"/>
      <c r="AR642" s="191" t="s">
        <v>209</v>
      </c>
      <c r="AT642" s="191" t="s">
        <v>456</v>
      </c>
      <c r="AU642" s="191" t="s">
        <v>88</v>
      </c>
      <c r="AY642" s="19" t="s">
        <v>169</v>
      </c>
      <c r="BE642" s="192">
        <f>IF(N642="základní",J642,0)</f>
        <v>0</v>
      </c>
      <c r="BF642" s="192">
        <f>IF(N642="snížená",J642,0)</f>
        <v>0</v>
      </c>
      <c r="BG642" s="192">
        <f>IF(N642="zákl. přenesená",J642,0)</f>
        <v>0</v>
      </c>
      <c r="BH642" s="192">
        <f>IF(N642="sníž. přenesená",J642,0)</f>
        <v>0</v>
      </c>
      <c r="BI642" s="192">
        <f>IF(N642="nulová",J642,0)</f>
        <v>0</v>
      </c>
      <c r="BJ642" s="19" t="s">
        <v>88</v>
      </c>
      <c r="BK642" s="192">
        <f>ROUND(I642*H642,2)</f>
        <v>0</v>
      </c>
      <c r="BL642" s="19" t="s">
        <v>176</v>
      </c>
      <c r="BM642" s="191" t="s">
        <v>1111</v>
      </c>
    </row>
    <row r="643" spans="1:65" s="2" customFormat="1" ht="37.9" customHeight="1">
      <c r="A643" s="36"/>
      <c r="B643" s="37"/>
      <c r="C643" s="180" t="s">
        <v>1112</v>
      </c>
      <c r="D643" s="180" t="s">
        <v>171</v>
      </c>
      <c r="E643" s="181" t="s">
        <v>1113</v>
      </c>
      <c r="F643" s="182" t="s">
        <v>1114</v>
      </c>
      <c r="G643" s="183" t="s">
        <v>1115</v>
      </c>
      <c r="H643" s="184">
        <v>2</v>
      </c>
      <c r="I643" s="185"/>
      <c r="J643" s="186">
        <f>ROUND(I643*H643,2)</f>
        <v>0</v>
      </c>
      <c r="K643" s="182" t="s">
        <v>19</v>
      </c>
      <c r="L643" s="41"/>
      <c r="M643" s="187" t="s">
        <v>19</v>
      </c>
      <c r="N643" s="188" t="s">
        <v>44</v>
      </c>
      <c r="O643" s="66"/>
      <c r="P643" s="189">
        <f>O643*H643</f>
        <v>0</v>
      </c>
      <c r="Q643" s="189">
        <v>1.8000000000000001E-4</v>
      </c>
      <c r="R643" s="189">
        <f>Q643*H643</f>
        <v>3.6000000000000002E-4</v>
      </c>
      <c r="S643" s="189">
        <v>0</v>
      </c>
      <c r="T643" s="190">
        <f>S643*H643</f>
        <v>0</v>
      </c>
      <c r="U643" s="36"/>
      <c r="V643" s="36"/>
      <c r="W643" s="36"/>
      <c r="X643" s="36"/>
      <c r="Y643" s="36"/>
      <c r="Z643" s="36"/>
      <c r="AA643" s="36"/>
      <c r="AB643" s="36"/>
      <c r="AC643" s="36"/>
      <c r="AD643" s="36"/>
      <c r="AE643" s="36"/>
      <c r="AR643" s="191" t="s">
        <v>176</v>
      </c>
      <c r="AT643" s="191" t="s">
        <v>171</v>
      </c>
      <c r="AU643" s="191" t="s">
        <v>88</v>
      </c>
      <c r="AY643" s="19" t="s">
        <v>169</v>
      </c>
      <c r="BE643" s="192">
        <f>IF(N643="základní",J643,0)</f>
        <v>0</v>
      </c>
      <c r="BF643" s="192">
        <f>IF(N643="snížená",J643,0)</f>
        <v>0</v>
      </c>
      <c r="BG643" s="192">
        <f>IF(N643="zákl. přenesená",J643,0)</f>
        <v>0</v>
      </c>
      <c r="BH643" s="192">
        <f>IF(N643="sníž. přenesená",J643,0)</f>
        <v>0</v>
      </c>
      <c r="BI643" s="192">
        <f>IF(N643="nulová",J643,0)</f>
        <v>0</v>
      </c>
      <c r="BJ643" s="19" t="s">
        <v>88</v>
      </c>
      <c r="BK643" s="192">
        <f>ROUND(I643*H643,2)</f>
        <v>0</v>
      </c>
      <c r="BL643" s="19" t="s">
        <v>176</v>
      </c>
      <c r="BM643" s="191" t="s">
        <v>1116</v>
      </c>
    </row>
    <row r="644" spans="1:65" s="2" customFormat="1" ht="97.5">
      <c r="A644" s="36"/>
      <c r="B644" s="37"/>
      <c r="C644" s="38"/>
      <c r="D644" s="193" t="s">
        <v>178</v>
      </c>
      <c r="E644" s="38"/>
      <c r="F644" s="194" t="s">
        <v>1098</v>
      </c>
      <c r="G644" s="38"/>
      <c r="H644" s="38"/>
      <c r="I644" s="195"/>
      <c r="J644" s="38"/>
      <c r="K644" s="38"/>
      <c r="L644" s="41"/>
      <c r="M644" s="196"/>
      <c r="N644" s="197"/>
      <c r="O644" s="66"/>
      <c r="P644" s="66"/>
      <c r="Q644" s="66"/>
      <c r="R644" s="66"/>
      <c r="S644" s="66"/>
      <c r="T644" s="67"/>
      <c r="U644" s="36"/>
      <c r="V644" s="36"/>
      <c r="W644" s="36"/>
      <c r="X644" s="36"/>
      <c r="Y644" s="36"/>
      <c r="Z644" s="36"/>
      <c r="AA644" s="36"/>
      <c r="AB644" s="36"/>
      <c r="AC644" s="36"/>
      <c r="AD644" s="36"/>
      <c r="AE644" s="36"/>
      <c r="AT644" s="19" t="s">
        <v>178</v>
      </c>
      <c r="AU644" s="19" t="s">
        <v>88</v>
      </c>
    </row>
    <row r="645" spans="1:65" s="13" customFormat="1" ht="11.25">
      <c r="B645" s="198"/>
      <c r="C645" s="199"/>
      <c r="D645" s="193" t="s">
        <v>188</v>
      </c>
      <c r="E645" s="200" t="s">
        <v>19</v>
      </c>
      <c r="F645" s="201" t="s">
        <v>1117</v>
      </c>
      <c r="G645" s="199"/>
      <c r="H645" s="202">
        <v>1</v>
      </c>
      <c r="I645" s="203"/>
      <c r="J645" s="199"/>
      <c r="K645" s="199"/>
      <c r="L645" s="204"/>
      <c r="M645" s="205"/>
      <c r="N645" s="206"/>
      <c r="O645" s="206"/>
      <c r="P645" s="206"/>
      <c r="Q645" s="206"/>
      <c r="R645" s="206"/>
      <c r="S645" s="206"/>
      <c r="T645" s="207"/>
      <c r="AT645" s="208" t="s">
        <v>188</v>
      </c>
      <c r="AU645" s="208" t="s">
        <v>88</v>
      </c>
      <c r="AV645" s="13" t="s">
        <v>88</v>
      </c>
      <c r="AW645" s="13" t="s">
        <v>33</v>
      </c>
      <c r="AX645" s="13" t="s">
        <v>72</v>
      </c>
      <c r="AY645" s="208" t="s">
        <v>169</v>
      </c>
    </row>
    <row r="646" spans="1:65" s="13" customFormat="1" ht="11.25">
      <c r="B646" s="198"/>
      <c r="C646" s="199"/>
      <c r="D646" s="193" t="s">
        <v>188</v>
      </c>
      <c r="E646" s="200" t="s">
        <v>19</v>
      </c>
      <c r="F646" s="201" t="s">
        <v>1118</v>
      </c>
      <c r="G646" s="199"/>
      <c r="H646" s="202">
        <v>1</v>
      </c>
      <c r="I646" s="203"/>
      <c r="J646" s="199"/>
      <c r="K646" s="199"/>
      <c r="L646" s="204"/>
      <c r="M646" s="205"/>
      <c r="N646" s="206"/>
      <c r="O646" s="206"/>
      <c r="P646" s="206"/>
      <c r="Q646" s="206"/>
      <c r="R646" s="206"/>
      <c r="S646" s="206"/>
      <c r="T646" s="207"/>
      <c r="AT646" s="208" t="s">
        <v>188</v>
      </c>
      <c r="AU646" s="208" t="s">
        <v>88</v>
      </c>
      <c r="AV646" s="13" t="s">
        <v>88</v>
      </c>
      <c r="AW646" s="13" t="s">
        <v>33</v>
      </c>
      <c r="AX646" s="13" t="s">
        <v>72</v>
      </c>
      <c r="AY646" s="208" t="s">
        <v>169</v>
      </c>
    </row>
    <row r="647" spans="1:65" s="14" customFormat="1" ht="11.25">
      <c r="B647" s="209"/>
      <c r="C647" s="210"/>
      <c r="D647" s="193" t="s">
        <v>188</v>
      </c>
      <c r="E647" s="211" t="s">
        <v>19</v>
      </c>
      <c r="F647" s="212" t="s">
        <v>191</v>
      </c>
      <c r="G647" s="210"/>
      <c r="H647" s="213">
        <v>2</v>
      </c>
      <c r="I647" s="214"/>
      <c r="J647" s="210"/>
      <c r="K647" s="210"/>
      <c r="L647" s="215"/>
      <c r="M647" s="216"/>
      <c r="N647" s="217"/>
      <c r="O647" s="217"/>
      <c r="P647" s="217"/>
      <c r="Q647" s="217"/>
      <c r="R647" s="217"/>
      <c r="S647" s="217"/>
      <c r="T647" s="218"/>
      <c r="AT647" s="219" t="s">
        <v>188</v>
      </c>
      <c r="AU647" s="219" t="s">
        <v>88</v>
      </c>
      <c r="AV647" s="14" t="s">
        <v>176</v>
      </c>
      <c r="AW647" s="14" t="s">
        <v>33</v>
      </c>
      <c r="AX647" s="14" t="s">
        <v>80</v>
      </c>
      <c r="AY647" s="219" t="s">
        <v>169</v>
      </c>
    </row>
    <row r="648" spans="1:65" s="12" customFormat="1" ht="22.9" customHeight="1">
      <c r="B648" s="164"/>
      <c r="C648" s="165"/>
      <c r="D648" s="166" t="s">
        <v>71</v>
      </c>
      <c r="E648" s="178" t="s">
        <v>1119</v>
      </c>
      <c r="F648" s="178" t="s">
        <v>1120</v>
      </c>
      <c r="G648" s="165"/>
      <c r="H648" s="165"/>
      <c r="I648" s="168"/>
      <c r="J648" s="179">
        <f>BK648</f>
        <v>0</v>
      </c>
      <c r="K648" s="165"/>
      <c r="L648" s="170"/>
      <c r="M648" s="171"/>
      <c r="N648" s="172"/>
      <c r="O648" s="172"/>
      <c r="P648" s="173">
        <f>SUM(P649:P650)</f>
        <v>0</v>
      </c>
      <c r="Q648" s="172"/>
      <c r="R648" s="173">
        <f>SUM(R649:R650)</f>
        <v>0</v>
      </c>
      <c r="S648" s="172"/>
      <c r="T648" s="174">
        <f>SUM(T649:T650)</f>
        <v>0</v>
      </c>
      <c r="AR648" s="175" t="s">
        <v>80</v>
      </c>
      <c r="AT648" s="176" t="s">
        <v>71</v>
      </c>
      <c r="AU648" s="176" t="s">
        <v>80</v>
      </c>
      <c r="AY648" s="175" t="s">
        <v>169</v>
      </c>
      <c r="BK648" s="177">
        <f>SUM(BK649:BK650)</f>
        <v>0</v>
      </c>
    </row>
    <row r="649" spans="1:65" s="2" customFormat="1" ht="49.15" customHeight="1">
      <c r="A649" s="36"/>
      <c r="B649" s="37"/>
      <c r="C649" s="180" t="s">
        <v>1121</v>
      </c>
      <c r="D649" s="180" t="s">
        <v>171</v>
      </c>
      <c r="E649" s="181" t="s">
        <v>1122</v>
      </c>
      <c r="F649" s="182" t="s">
        <v>1123</v>
      </c>
      <c r="G649" s="183" t="s">
        <v>347</v>
      </c>
      <c r="H649" s="184">
        <v>1701.221</v>
      </c>
      <c r="I649" s="185"/>
      <c r="J649" s="186">
        <f>ROUND(I649*H649,2)</f>
        <v>0</v>
      </c>
      <c r="K649" s="182" t="s">
        <v>175</v>
      </c>
      <c r="L649" s="41"/>
      <c r="M649" s="187" t="s">
        <v>19</v>
      </c>
      <c r="N649" s="188" t="s">
        <v>44</v>
      </c>
      <c r="O649" s="66"/>
      <c r="P649" s="189">
        <f>O649*H649</f>
        <v>0</v>
      </c>
      <c r="Q649" s="189">
        <v>0</v>
      </c>
      <c r="R649" s="189">
        <f>Q649*H649</f>
        <v>0</v>
      </c>
      <c r="S649" s="189">
        <v>0</v>
      </c>
      <c r="T649" s="190">
        <f>S649*H649</f>
        <v>0</v>
      </c>
      <c r="U649" s="36"/>
      <c r="V649" s="36"/>
      <c r="W649" s="36"/>
      <c r="X649" s="36"/>
      <c r="Y649" s="36"/>
      <c r="Z649" s="36"/>
      <c r="AA649" s="36"/>
      <c r="AB649" s="36"/>
      <c r="AC649" s="36"/>
      <c r="AD649" s="36"/>
      <c r="AE649" s="36"/>
      <c r="AR649" s="191" t="s">
        <v>176</v>
      </c>
      <c r="AT649" s="191" t="s">
        <v>171</v>
      </c>
      <c r="AU649" s="191" t="s">
        <v>88</v>
      </c>
      <c r="AY649" s="19" t="s">
        <v>169</v>
      </c>
      <c r="BE649" s="192">
        <f>IF(N649="základní",J649,0)</f>
        <v>0</v>
      </c>
      <c r="BF649" s="192">
        <f>IF(N649="snížená",J649,0)</f>
        <v>0</v>
      </c>
      <c r="BG649" s="192">
        <f>IF(N649="zákl. přenesená",J649,0)</f>
        <v>0</v>
      </c>
      <c r="BH649" s="192">
        <f>IF(N649="sníž. přenesená",J649,0)</f>
        <v>0</v>
      </c>
      <c r="BI649" s="192">
        <f>IF(N649="nulová",J649,0)</f>
        <v>0</v>
      </c>
      <c r="BJ649" s="19" t="s">
        <v>88</v>
      </c>
      <c r="BK649" s="192">
        <f>ROUND(I649*H649,2)</f>
        <v>0</v>
      </c>
      <c r="BL649" s="19" t="s">
        <v>176</v>
      </c>
      <c r="BM649" s="191" t="s">
        <v>1124</v>
      </c>
    </row>
    <row r="650" spans="1:65" s="2" customFormat="1" ht="87.75">
      <c r="A650" s="36"/>
      <c r="B650" s="37"/>
      <c r="C650" s="38"/>
      <c r="D650" s="193" t="s">
        <v>178</v>
      </c>
      <c r="E650" s="38"/>
      <c r="F650" s="194" t="s">
        <v>1125</v>
      </c>
      <c r="G650" s="38"/>
      <c r="H650" s="38"/>
      <c r="I650" s="195"/>
      <c r="J650" s="38"/>
      <c r="K650" s="38"/>
      <c r="L650" s="41"/>
      <c r="M650" s="196"/>
      <c r="N650" s="197"/>
      <c r="O650" s="66"/>
      <c r="P650" s="66"/>
      <c r="Q650" s="66"/>
      <c r="R650" s="66"/>
      <c r="S650" s="66"/>
      <c r="T650" s="67"/>
      <c r="U650" s="36"/>
      <c r="V650" s="36"/>
      <c r="W650" s="36"/>
      <c r="X650" s="36"/>
      <c r="Y650" s="36"/>
      <c r="Z650" s="36"/>
      <c r="AA650" s="36"/>
      <c r="AB650" s="36"/>
      <c r="AC650" s="36"/>
      <c r="AD650" s="36"/>
      <c r="AE650" s="36"/>
      <c r="AT650" s="19" t="s">
        <v>178</v>
      </c>
      <c r="AU650" s="19" t="s">
        <v>88</v>
      </c>
    </row>
    <row r="651" spans="1:65" s="12" customFormat="1" ht="25.9" customHeight="1">
      <c r="B651" s="164"/>
      <c r="C651" s="165"/>
      <c r="D651" s="166" t="s">
        <v>71</v>
      </c>
      <c r="E651" s="167" t="s">
        <v>1126</v>
      </c>
      <c r="F651" s="167" t="s">
        <v>1127</v>
      </c>
      <c r="G651" s="165"/>
      <c r="H651" s="165"/>
      <c r="I651" s="168"/>
      <c r="J651" s="169">
        <f>BK651</f>
        <v>0</v>
      </c>
      <c r="K651" s="165"/>
      <c r="L651" s="170"/>
      <c r="M651" s="171"/>
      <c r="N651" s="172"/>
      <c r="O651" s="172"/>
      <c r="P651" s="173">
        <f>P652+P699+P731+P781+P787+P790+P795+P890+P917+P972+P985+P1101+P1132+P1168+P1198+P1209+P1248+P1257+P1268+P1273</f>
        <v>0</v>
      </c>
      <c r="Q651" s="172"/>
      <c r="R651" s="173">
        <f>R652+R699+R731+R781+R787+R790+R795+R890+R917+R972+R985+R1101+R1132+R1168+R1198+R1209+R1248+R1257+R1268+R1273</f>
        <v>87.661070680000037</v>
      </c>
      <c r="S651" s="172"/>
      <c r="T651" s="174">
        <f>T652+T699+T731+T781+T787+T790+T795+T890+T917+T972+T985+T1101+T1132+T1168+T1198+T1209+T1248+T1257+T1268+T1273</f>
        <v>0</v>
      </c>
      <c r="AR651" s="175" t="s">
        <v>88</v>
      </c>
      <c r="AT651" s="176" t="s">
        <v>71</v>
      </c>
      <c r="AU651" s="176" t="s">
        <v>72</v>
      </c>
      <c r="AY651" s="175" t="s">
        <v>169</v>
      </c>
      <c r="BK651" s="177">
        <f>BK652+BK699+BK731+BK781+BK787+BK790+BK795+BK890+BK917+BK972+BK985+BK1101+BK1132+BK1168+BK1198+BK1209+BK1248+BK1257+BK1268+BK1273</f>
        <v>0</v>
      </c>
    </row>
    <row r="652" spans="1:65" s="12" customFormat="1" ht="22.9" customHeight="1">
      <c r="B652" s="164"/>
      <c r="C652" s="165"/>
      <c r="D652" s="166" t="s">
        <v>71</v>
      </c>
      <c r="E652" s="178" t="s">
        <v>1128</v>
      </c>
      <c r="F652" s="178" t="s">
        <v>1129</v>
      </c>
      <c r="G652" s="165"/>
      <c r="H652" s="165"/>
      <c r="I652" s="168"/>
      <c r="J652" s="179">
        <f>BK652</f>
        <v>0</v>
      </c>
      <c r="K652" s="165"/>
      <c r="L652" s="170"/>
      <c r="M652" s="171"/>
      <c r="N652" s="172"/>
      <c r="O652" s="172"/>
      <c r="P652" s="173">
        <f>SUM(P653:P698)</f>
        <v>0</v>
      </c>
      <c r="Q652" s="172"/>
      <c r="R652" s="173">
        <f>SUM(R653:R698)</f>
        <v>6.9484139000000003</v>
      </c>
      <c r="S652" s="172"/>
      <c r="T652" s="174">
        <f>SUM(T653:T698)</f>
        <v>0</v>
      </c>
      <c r="AR652" s="175" t="s">
        <v>88</v>
      </c>
      <c r="AT652" s="176" t="s">
        <v>71</v>
      </c>
      <c r="AU652" s="176" t="s">
        <v>80</v>
      </c>
      <c r="AY652" s="175" t="s">
        <v>169</v>
      </c>
      <c r="BK652" s="177">
        <f>SUM(BK653:BK698)</f>
        <v>0</v>
      </c>
    </row>
    <row r="653" spans="1:65" s="2" customFormat="1" ht="37.9" customHeight="1">
      <c r="A653" s="36"/>
      <c r="B653" s="37"/>
      <c r="C653" s="180" t="s">
        <v>1130</v>
      </c>
      <c r="D653" s="180" t="s">
        <v>171</v>
      </c>
      <c r="E653" s="181" t="s">
        <v>1131</v>
      </c>
      <c r="F653" s="182" t="s">
        <v>1132</v>
      </c>
      <c r="G653" s="183" t="s">
        <v>185</v>
      </c>
      <c r="H653" s="184">
        <v>399.56599999999997</v>
      </c>
      <c r="I653" s="185"/>
      <c r="J653" s="186">
        <f>ROUND(I653*H653,2)</f>
        <v>0</v>
      </c>
      <c r="K653" s="182" t="s">
        <v>175</v>
      </c>
      <c r="L653" s="41"/>
      <c r="M653" s="187" t="s">
        <v>19</v>
      </c>
      <c r="N653" s="188" t="s">
        <v>44</v>
      </c>
      <c r="O653" s="66"/>
      <c r="P653" s="189">
        <f>O653*H653</f>
        <v>0</v>
      </c>
      <c r="Q653" s="189">
        <v>0</v>
      </c>
      <c r="R653" s="189">
        <f>Q653*H653</f>
        <v>0</v>
      </c>
      <c r="S653" s="189">
        <v>0</v>
      </c>
      <c r="T653" s="190">
        <f>S653*H653</f>
        <v>0</v>
      </c>
      <c r="U653" s="36"/>
      <c r="V653" s="36"/>
      <c r="W653" s="36"/>
      <c r="X653" s="36"/>
      <c r="Y653" s="36"/>
      <c r="Z653" s="36"/>
      <c r="AA653" s="36"/>
      <c r="AB653" s="36"/>
      <c r="AC653" s="36"/>
      <c r="AD653" s="36"/>
      <c r="AE653" s="36"/>
      <c r="AR653" s="191" t="s">
        <v>250</v>
      </c>
      <c r="AT653" s="191" t="s">
        <v>171</v>
      </c>
      <c r="AU653" s="191" t="s">
        <v>88</v>
      </c>
      <c r="AY653" s="19" t="s">
        <v>169</v>
      </c>
      <c r="BE653" s="192">
        <f>IF(N653="základní",J653,0)</f>
        <v>0</v>
      </c>
      <c r="BF653" s="192">
        <f>IF(N653="snížená",J653,0)</f>
        <v>0</v>
      </c>
      <c r="BG653" s="192">
        <f>IF(N653="zákl. přenesená",J653,0)</f>
        <v>0</v>
      </c>
      <c r="BH653" s="192">
        <f>IF(N653="sníž. přenesená",J653,0)</f>
        <v>0</v>
      </c>
      <c r="BI653" s="192">
        <f>IF(N653="nulová",J653,0)</f>
        <v>0</v>
      </c>
      <c r="BJ653" s="19" t="s">
        <v>88</v>
      </c>
      <c r="BK653" s="192">
        <f>ROUND(I653*H653,2)</f>
        <v>0</v>
      </c>
      <c r="BL653" s="19" t="s">
        <v>250</v>
      </c>
      <c r="BM653" s="191" t="s">
        <v>1133</v>
      </c>
    </row>
    <row r="654" spans="1:65" s="2" customFormat="1" ht="39">
      <c r="A654" s="36"/>
      <c r="B654" s="37"/>
      <c r="C654" s="38"/>
      <c r="D654" s="193" t="s">
        <v>178</v>
      </c>
      <c r="E654" s="38"/>
      <c r="F654" s="194" t="s">
        <v>1134</v>
      </c>
      <c r="G654" s="38"/>
      <c r="H654" s="38"/>
      <c r="I654" s="195"/>
      <c r="J654" s="38"/>
      <c r="K654" s="38"/>
      <c r="L654" s="41"/>
      <c r="M654" s="196"/>
      <c r="N654" s="197"/>
      <c r="O654" s="66"/>
      <c r="P654" s="66"/>
      <c r="Q654" s="66"/>
      <c r="R654" s="66"/>
      <c r="S654" s="66"/>
      <c r="T654" s="67"/>
      <c r="U654" s="36"/>
      <c r="V654" s="36"/>
      <c r="W654" s="36"/>
      <c r="X654" s="36"/>
      <c r="Y654" s="36"/>
      <c r="Z654" s="36"/>
      <c r="AA654" s="36"/>
      <c r="AB654" s="36"/>
      <c r="AC654" s="36"/>
      <c r="AD654" s="36"/>
      <c r="AE654" s="36"/>
      <c r="AT654" s="19" t="s">
        <v>178</v>
      </c>
      <c r="AU654" s="19" t="s">
        <v>88</v>
      </c>
    </row>
    <row r="655" spans="1:65" s="15" customFormat="1" ht="11.25">
      <c r="B655" s="225"/>
      <c r="C655" s="226"/>
      <c r="D655" s="193" t="s">
        <v>188</v>
      </c>
      <c r="E655" s="227" t="s">
        <v>19</v>
      </c>
      <c r="F655" s="228" t="s">
        <v>491</v>
      </c>
      <c r="G655" s="226"/>
      <c r="H655" s="227" t="s">
        <v>19</v>
      </c>
      <c r="I655" s="229"/>
      <c r="J655" s="226"/>
      <c r="K655" s="226"/>
      <c r="L655" s="230"/>
      <c r="M655" s="231"/>
      <c r="N655" s="232"/>
      <c r="O655" s="232"/>
      <c r="P655" s="232"/>
      <c r="Q655" s="232"/>
      <c r="R655" s="232"/>
      <c r="S655" s="232"/>
      <c r="T655" s="233"/>
      <c r="AT655" s="234" t="s">
        <v>188</v>
      </c>
      <c r="AU655" s="234" t="s">
        <v>88</v>
      </c>
      <c r="AV655" s="15" t="s">
        <v>80</v>
      </c>
      <c r="AW655" s="15" t="s">
        <v>33</v>
      </c>
      <c r="AX655" s="15" t="s">
        <v>72</v>
      </c>
      <c r="AY655" s="234" t="s">
        <v>169</v>
      </c>
    </row>
    <row r="656" spans="1:65" s="13" customFormat="1" ht="11.25">
      <c r="B656" s="198"/>
      <c r="C656" s="199"/>
      <c r="D656" s="193" t="s">
        <v>188</v>
      </c>
      <c r="E656" s="200" t="s">
        <v>19</v>
      </c>
      <c r="F656" s="201" t="s">
        <v>1135</v>
      </c>
      <c r="G656" s="199"/>
      <c r="H656" s="202">
        <v>389.87599999999998</v>
      </c>
      <c r="I656" s="203"/>
      <c r="J656" s="199"/>
      <c r="K656" s="199"/>
      <c r="L656" s="204"/>
      <c r="M656" s="205"/>
      <c r="N656" s="206"/>
      <c r="O656" s="206"/>
      <c r="P656" s="206"/>
      <c r="Q656" s="206"/>
      <c r="R656" s="206"/>
      <c r="S656" s="206"/>
      <c r="T656" s="207"/>
      <c r="AT656" s="208" t="s">
        <v>188</v>
      </c>
      <c r="AU656" s="208" t="s">
        <v>88</v>
      </c>
      <c r="AV656" s="13" t="s">
        <v>88</v>
      </c>
      <c r="AW656" s="13" t="s">
        <v>33</v>
      </c>
      <c r="AX656" s="13" t="s">
        <v>72</v>
      </c>
      <c r="AY656" s="208" t="s">
        <v>169</v>
      </c>
    </row>
    <row r="657" spans="1:65" s="13" customFormat="1" ht="11.25">
      <c r="B657" s="198"/>
      <c r="C657" s="199"/>
      <c r="D657" s="193" t="s">
        <v>188</v>
      </c>
      <c r="E657" s="200" t="s">
        <v>19</v>
      </c>
      <c r="F657" s="201" t="s">
        <v>1136</v>
      </c>
      <c r="G657" s="199"/>
      <c r="H657" s="202">
        <v>9.69</v>
      </c>
      <c r="I657" s="203"/>
      <c r="J657" s="199"/>
      <c r="K657" s="199"/>
      <c r="L657" s="204"/>
      <c r="M657" s="205"/>
      <c r="N657" s="206"/>
      <c r="O657" s="206"/>
      <c r="P657" s="206"/>
      <c r="Q657" s="206"/>
      <c r="R657" s="206"/>
      <c r="S657" s="206"/>
      <c r="T657" s="207"/>
      <c r="AT657" s="208" t="s">
        <v>188</v>
      </c>
      <c r="AU657" s="208" t="s">
        <v>88</v>
      </c>
      <c r="AV657" s="13" t="s">
        <v>88</v>
      </c>
      <c r="AW657" s="13" t="s">
        <v>33</v>
      </c>
      <c r="AX657" s="13" t="s">
        <v>72</v>
      </c>
      <c r="AY657" s="208" t="s">
        <v>169</v>
      </c>
    </row>
    <row r="658" spans="1:65" s="14" customFormat="1" ht="11.25">
      <c r="B658" s="209"/>
      <c r="C658" s="210"/>
      <c r="D658" s="193" t="s">
        <v>188</v>
      </c>
      <c r="E658" s="211" t="s">
        <v>19</v>
      </c>
      <c r="F658" s="212" t="s">
        <v>191</v>
      </c>
      <c r="G658" s="210"/>
      <c r="H658" s="213">
        <v>399.56599999999997</v>
      </c>
      <c r="I658" s="214"/>
      <c r="J658" s="210"/>
      <c r="K658" s="210"/>
      <c r="L658" s="215"/>
      <c r="M658" s="216"/>
      <c r="N658" s="217"/>
      <c r="O658" s="217"/>
      <c r="P658" s="217"/>
      <c r="Q658" s="217"/>
      <c r="R658" s="217"/>
      <c r="S658" s="217"/>
      <c r="T658" s="218"/>
      <c r="AT658" s="219" t="s">
        <v>188</v>
      </c>
      <c r="AU658" s="219" t="s">
        <v>88</v>
      </c>
      <c r="AV658" s="14" t="s">
        <v>176</v>
      </c>
      <c r="AW658" s="14" t="s">
        <v>33</v>
      </c>
      <c r="AX658" s="14" t="s">
        <v>80</v>
      </c>
      <c r="AY658" s="219" t="s">
        <v>169</v>
      </c>
    </row>
    <row r="659" spans="1:65" s="2" customFormat="1" ht="14.45" customHeight="1">
      <c r="A659" s="36"/>
      <c r="B659" s="37"/>
      <c r="C659" s="235" t="s">
        <v>1137</v>
      </c>
      <c r="D659" s="235" t="s">
        <v>456</v>
      </c>
      <c r="E659" s="236" t="s">
        <v>1138</v>
      </c>
      <c r="F659" s="237" t="s">
        <v>1139</v>
      </c>
      <c r="G659" s="238" t="s">
        <v>347</v>
      </c>
      <c r="H659" s="239">
        <v>0.12</v>
      </c>
      <c r="I659" s="240"/>
      <c r="J659" s="241">
        <f>ROUND(I659*H659,2)</f>
        <v>0</v>
      </c>
      <c r="K659" s="237" t="s">
        <v>175</v>
      </c>
      <c r="L659" s="242"/>
      <c r="M659" s="243" t="s">
        <v>19</v>
      </c>
      <c r="N659" s="244" t="s">
        <v>44</v>
      </c>
      <c r="O659" s="66"/>
      <c r="P659" s="189">
        <f>O659*H659</f>
        <v>0</v>
      </c>
      <c r="Q659" s="189">
        <v>1</v>
      </c>
      <c r="R659" s="189">
        <f>Q659*H659</f>
        <v>0.12</v>
      </c>
      <c r="S659" s="189">
        <v>0</v>
      </c>
      <c r="T659" s="190">
        <f>S659*H659</f>
        <v>0</v>
      </c>
      <c r="U659" s="36"/>
      <c r="V659" s="36"/>
      <c r="W659" s="36"/>
      <c r="X659" s="36"/>
      <c r="Y659" s="36"/>
      <c r="Z659" s="36"/>
      <c r="AA659" s="36"/>
      <c r="AB659" s="36"/>
      <c r="AC659" s="36"/>
      <c r="AD659" s="36"/>
      <c r="AE659" s="36"/>
      <c r="AR659" s="191" t="s">
        <v>323</v>
      </c>
      <c r="AT659" s="191" t="s">
        <v>456</v>
      </c>
      <c r="AU659" s="191" t="s">
        <v>88</v>
      </c>
      <c r="AY659" s="19" t="s">
        <v>169</v>
      </c>
      <c r="BE659" s="192">
        <f>IF(N659="základní",J659,0)</f>
        <v>0</v>
      </c>
      <c r="BF659" s="192">
        <f>IF(N659="snížená",J659,0)</f>
        <v>0</v>
      </c>
      <c r="BG659" s="192">
        <f>IF(N659="zákl. přenesená",J659,0)</f>
        <v>0</v>
      </c>
      <c r="BH659" s="192">
        <f>IF(N659="sníž. přenesená",J659,0)</f>
        <v>0</v>
      </c>
      <c r="BI659" s="192">
        <f>IF(N659="nulová",J659,0)</f>
        <v>0</v>
      </c>
      <c r="BJ659" s="19" t="s">
        <v>88</v>
      </c>
      <c r="BK659" s="192">
        <f>ROUND(I659*H659,2)</f>
        <v>0</v>
      </c>
      <c r="BL659" s="19" t="s">
        <v>250</v>
      </c>
      <c r="BM659" s="191" t="s">
        <v>1140</v>
      </c>
    </row>
    <row r="660" spans="1:65" s="13" customFormat="1" ht="11.25">
      <c r="B660" s="198"/>
      <c r="C660" s="199"/>
      <c r="D660" s="193" t="s">
        <v>188</v>
      </c>
      <c r="E660" s="199"/>
      <c r="F660" s="201" t="s">
        <v>1141</v>
      </c>
      <c r="G660" s="199"/>
      <c r="H660" s="202">
        <v>0.12</v>
      </c>
      <c r="I660" s="203"/>
      <c r="J660" s="199"/>
      <c r="K660" s="199"/>
      <c r="L660" s="204"/>
      <c r="M660" s="205"/>
      <c r="N660" s="206"/>
      <c r="O660" s="206"/>
      <c r="P660" s="206"/>
      <c r="Q660" s="206"/>
      <c r="R660" s="206"/>
      <c r="S660" s="206"/>
      <c r="T660" s="207"/>
      <c r="AT660" s="208" t="s">
        <v>188</v>
      </c>
      <c r="AU660" s="208" t="s">
        <v>88</v>
      </c>
      <c r="AV660" s="13" t="s">
        <v>88</v>
      </c>
      <c r="AW660" s="13" t="s">
        <v>4</v>
      </c>
      <c r="AX660" s="13" t="s">
        <v>80</v>
      </c>
      <c r="AY660" s="208" t="s">
        <v>169</v>
      </c>
    </row>
    <row r="661" spans="1:65" s="2" customFormat="1" ht="24.2" customHeight="1">
      <c r="A661" s="36"/>
      <c r="B661" s="37"/>
      <c r="C661" s="180" t="s">
        <v>1142</v>
      </c>
      <c r="D661" s="180" t="s">
        <v>171</v>
      </c>
      <c r="E661" s="181" t="s">
        <v>1143</v>
      </c>
      <c r="F661" s="182" t="s">
        <v>1144</v>
      </c>
      <c r="G661" s="183" t="s">
        <v>185</v>
      </c>
      <c r="H661" s="184">
        <v>130.86799999999999</v>
      </c>
      <c r="I661" s="185"/>
      <c r="J661" s="186">
        <f>ROUND(I661*H661,2)</f>
        <v>0</v>
      </c>
      <c r="K661" s="182" t="s">
        <v>175</v>
      </c>
      <c r="L661" s="41"/>
      <c r="M661" s="187" t="s">
        <v>19</v>
      </c>
      <c r="N661" s="188" t="s">
        <v>44</v>
      </c>
      <c r="O661" s="66"/>
      <c r="P661" s="189">
        <f>O661*H661</f>
        <v>0</v>
      </c>
      <c r="Q661" s="189">
        <v>0</v>
      </c>
      <c r="R661" s="189">
        <f>Q661*H661</f>
        <v>0</v>
      </c>
      <c r="S661" s="189">
        <v>0</v>
      </c>
      <c r="T661" s="190">
        <f>S661*H661</f>
        <v>0</v>
      </c>
      <c r="U661" s="36"/>
      <c r="V661" s="36"/>
      <c r="W661" s="36"/>
      <c r="X661" s="36"/>
      <c r="Y661" s="36"/>
      <c r="Z661" s="36"/>
      <c r="AA661" s="36"/>
      <c r="AB661" s="36"/>
      <c r="AC661" s="36"/>
      <c r="AD661" s="36"/>
      <c r="AE661" s="36"/>
      <c r="AR661" s="191" t="s">
        <v>250</v>
      </c>
      <c r="AT661" s="191" t="s">
        <v>171</v>
      </c>
      <c r="AU661" s="191" t="s">
        <v>88</v>
      </c>
      <c r="AY661" s="19" t="s">
        <v>169</v>
      </c>
      <c r="BE661" s="192">
        <f>IF(N661="základní",J661,0)</f>
        <v>0</v>
      </c>
      <c r="BF661" s="192">
        <f>IF(N661="snížená",J661,0)</f>
        <v>0</v>
      </c>
      <c r="BG661" s="192">
        <f>IF(N661="zákl. přenesená",J661,0)</f>
        <v>0</v>
      </c>
      <c r="BH661" s="192">
        <f>IF(N661="sníž. přenesená",J661,0)</f>
        <v>0</v>
      </c>
      <c r="BI661" s="192">
        <f>IF(N661="nulová",J661,0)</f>
        <v>0</v>
      </c>
      <c r="BJ661" s="19" t="s">
        <v>88</v>
      </c>
      <c r="BK661" s="192">
        <f>ROUND(I661*H661,2)</f>
        <v>0</v>
      </c>
      <c r="BL661" s="19" t="s">
        <v>250</v>
      </c>
      <c r="BM661" s="191" t="s">
        <v>1145</v>
      </c>
    </row>
    <row r="662" spans="1:65" s="2" customFormat="1" ht="39">
      <c r="A662" s="36"/>
      <c r="B662" s="37"/>
      <c r="C662" s="38"/>
      <c r="D662" s="193" t="s">
        <v>178</v>
      </c>
      <c r="E662" s="38"/>
      <c r="F662" s="194" t="s">
        <v>1134</v>
      </c>
      <c r="G662" s="38"/>
      <c r="H662" s="38"/>
      <c r="I662" s="195"/>
      <c r="J662" s="38"/>
      <c r="K662" s="38"/>
      <c r="L662" s="41"/>
      <c r="M662" s="196"/>
      <c r="N662" s="197"/>
      <c r="O662" s="66"/>
      <c r="P662" s="66"/>
      <c r="Q662" s="66"/>
      <c r="R662" s="66"/>
      <c r="S662" s="66"/>
      <c r="T662" s="67"/>
      <c r="U662" s="36"/>
      <c r="V662" s="36"/>
      <c r="W662" s="36"/>
      <c r="X662" s="36"/>
      <c r="Y662" s="36"/>
      <c r="Z662" s="36"/>
      <c r="AA662" s="36"/>
      <c r="AB662" s="36"/>
      <c r="AC662" s="36"/>
      <c r="AD662" s="36"/>
      <c r="AE662" s="36"/>
      <c r="AT662" s="19" t="s">
        <v>178</v>
      </c>
      <c r="AU662" s="19" t="s">
        <v>88</v>
      </c>
    </row>
    <row r="663" spans="1:65" s="15" customFormat="1" ht="11.25">
      <c r="B663" s="225"/>
      <c r="C663" s="226"/>
      <c r="D663" s="193" t="s">
        <v>188</v>
      </c>
      <c r="E663" s="227" t="s">
        <v>19</v>
      </c>
      <c r="F663" s="228" t="s">
        <v>575</v>
      </c>
      <c r="G663" s="226"/>
      <c r="H663" s="227" t="s">
        <v>19</v>
      </c>
      <c r="I663" s="229"/>
      <c r="J663" s="226"/>
      <c r="K663" s="226"/>
      <c r="L663" s="230"/>
      <c r="M663" s="231"/>
      <c r="N663" s="232"/>
      <c r="O663" s="232"/>
      <c r="P663" s="232"/>
      <c r="Q663" s="232"/>
      <c r="R663" s="232"/>
      <c r="S663" s="232"/>
      <c r="T663" s="233"/>
      <c r="AT663" s="234" t="s">
        <v>188</v>
      </c>
      <c r="AU663" s="234" t="s">
        <v>88</v>
      </c>
      <c r="AV663" s="15" t="s">
        <v>80</v>
      </c>
      <c r="AW663" s="15" t="s">
        <v>33</v>
      </c>
      <c r="AX663" s="15" t="s">
        <v>72</v>
      </c>
      <c r="AY663" s="234" t="s">
        <v>169</v>
      </c>
    </row>
    <row r="664" spans="1:65" s="13" customFormat="1" ht="11.25">
      <c r="B664" s="198"/>
      <c r="C664" s="199"/>
      <c r="D664" s="193" t="s">
        <v>188</v>
      </c>
      <c r="E664" s="200" t="s">
        <v>19</v>
      </c>
      <c r="F664" s="201" t="s">
        <v>1146</v>
      </c>
      <c r="G664" s="199"/>
      <c r="H664" s="202">
        <v>120.24</v>
      </c>
      <c r="I664" s="203"/>
      <c r="J664" s="199"/>
      <c r="K664" s="199"/>
      <c r="L664" s="204"/>
      <c r="M664" s="205"/>
      <c r="N664" s="206"/>
      <c r="O664" s="206"/>
      <c r="P664" s="206"/>
      <c r="Q664" s="206"/>
      <c r="R664" s="206"/>
      <c r="S664" s="206"/>
      <c r="T664" s="207"/>
      <c r="AT664" s="208" t="s">
        <v>188</v>
      </c>
      <c r="AU664" s="208" t="s">
        <v>88</v>
      </c>
      <c r="AV664" s="13" t="s">
        <v>88</v>
      </c>
      <c r="AW664" s="13" t="s">
        <v>33</v>
      </c>
      <c r="AX664" s="13" t="s">
        <v>72</v>
      </c>
      <c r="AY664" s="208" t="s">
        <v>169</v>
      </c>
    </row>
    <row r="665" spans="1:65" s="13" customFormat="1" ht="11.25">
      <c r="B665" s="198"/>
      <c r="C665" s="199"/>
      <c r="D665" s="193" t="s">
        <v>188</v>
      </c>
      <c r="E665" s="200" t="s">
        <v>19</v>
      </c>
      <c r="F665" s="201" t="s">
        <v>1147</v>
      </c>
      <c r="G665" s="199"/>
      <c r="H665" s="202">
        <v>10.628</v>
      </c>
      <c r="I665" s="203"/>
      <c r="J665" s="199"/>
      <c r="K665" s="199"/>
      <c r="L665" s="204"/>
      <c r="M665" s="205"/>
      <c r="N665" s="206"/>
      <c r="O665" s="206"/>
      <c r="P665" s="206"/>
      <c r="Q665" s="206"/>
      <c r="R665" s="206"/>
      <c r="S665" s="206"/>
      <c r="T665" s="207"/>
      <c r="AT665" s="208" t="s">
        <v>188</v>
      </c>
      <c r="AU665" s="208" t="s">
        <v>88</v>
      </c>
      <c r="AV665" s="13" t="s">
        <v>88</v>
      </c>
      <c r="AW665" s="13" t="s">
        <v>33</v>
      </c>
      <c r="AX665" s="13" t="s">
        <v>72</v>
      </c>
      <c r="AY665" s="208" t="s">
        <v>169</v>
      </c>
    </row>
    <row r="666" spans="1:65" s="14" customFormat="1" ht="11.25">
      <c r="B666" s="209"/>
      <c r="C666" s="210"/>
      <c r="D666" s="193" t="s">
        <v>188</v>
      </c>
      <c r="E666" s="211" t="s">
        <v>19</v>
      </c>
      <c r="F666" s="212" t="s">
        <v>191</v>
      </c>
      <c r="G666" s="210"/>
      <c r="H666" s="213">
        <v>130.86799999999999</v>
      </c>
      <c r="I666" s="214"/>
      <c r="J666" s="210"/>
      <c r="K666" s="210"/>
      <c r="L666" s="215"/>
      <c r="M666" s="216"/>
      <c r="N666" s="217"/>
      <c r="O666" s="217"/>
      <c r="P666" s="217"/>
      <c r="Q666" s="217"/>
      <c r="R666" s="217"/>
      <c r="S666" s="217"/>
      <c r="T666" s="218"/>
      <c r="AT666" s="219" t="s">
        <v>188</v>
      </c>
      <c r="AU666" s="219" t="s">
        <v>88</v>
      </c>
      <c r="AV666" s="14" t="s">
        <v>176</v>
      </c>
      <c r="AW666" s="14" t="s">
        <v>33</v>
      </c>
      <c r="AX666" s="14" t="s">
        <v>80</v>
      </c>
      <c r="AY666" s="219" t="s">
        <v>169</v>
      </c>
    </row>
    <row r="667" spans="1:65" s="2" customFormat="1" ht="14.45" customHeight="1">
      <c r="A667" s="36"/>
      <c r="B667" s="37"/>
      <c r="C667" s="235" t="s">
        <v>1148</v>
      </c>
      <c r="D667" s="235" t="s">
        <v>456</v>
      </c>
      <c r="E667" s="236" t="s">
        <v>1138</v>
      </c>
      <c r="F667" s="237" t="s">
        <v>1139</v>
      </c>
      <c r="G667" s="238" t="s">
        <v>347</v>
      </c>
      <c r="H667" s="239">
        <v>4.5999999999999999E-2</v>
      </c>
      <c r="I667" s="240"/>
      <c r="J667" s="241">
        <f>ROUND(I667*H667,2)</f>
        <v>0</v>
      </c>
      <c r="K667" s="237" t="s">
        <v>175</v>
      </c>
      <c r="L667" s="242"/>
      <c r="M667" s="243" t="s">
        <v>19</v>
      </c>
      <c r="N667" s="244" t="s">
        <v>44</v>
      </c>
      <c r="O667" s="66"/>
      <c r="P667" s="189">
        <f>O667*H667</f>
        <v>0</v>
      </c>
      <c r="Q667" s="189">
        <v>1</v>
      </c>
      <c r="R667" s="189">
        <f>Q667*H667</f>
        <v>4.5999999999999999E-2</v>
      </c>
      <c r="S667" s="189">
        <v>0</v>
      </c>
      <c r="T667" s="190">
        <f>S667*H667</f>
        <v>0</v>
      </c>
      <c r="U667" s="36"/>
      <c r="V667" s="36"/>
      <c r="W667" s="36"/>
      <c r="X667" s="36"/>
      <c r="Y667" s="36"/>
      <c r="Z667" s="36"/>
      <c r="AA667" s="36"/>
      <c r="AB667" s="36"/>
      <c r="AC667" s="36"/>
      <c r="AD667" s="36"/>
      <c r="AE667" s="36"/>
      <c r="AR667" s="191" t="s">
        <v>323</v>
      </c>
      <c r="AT667" s="191" t="s">
        <v>456</v>
      </c>
      <c r="AU667" s="191" t="s">
        <v>88</v>
      </c>
      <c r="AY667" s="19" t="s">
        <v>169</v>
      </c>
      <c r="BE667" s="192">
        <f>IF(N667="základní",J667,0)</f>
        <v>0</v>
      </c>
      <c r="BF667" s="192">
        <f>IF(N667="snížená",J667,0)</f>
        <v>0</v>
      </c>
      <c r="BG667" s="192">
        <f>IF(N667="zákl. přenesená",J667,0)</f>
        <v>0</v>
      </c>
      <c r="BH667" s="192">
        <f>IF(N667="sníž. přenesená",J667,0)</f>
        <v>0</v>
      </c>
      <c r="BI667" s="192">
        <f>IF(N667="nulová",J667,0)</f>
        <v>0</v>
      </c>
      <c r="BJ667" s="19" t="s">
        <v>88</v>
      </c>
      <c r="BK667" s="192">
        <f>ROUND(I667*H667,2)</f>
        <v>0</v>
      </c>
      <c r="BL667" s="19" t="s">
        <v>250</v>
      </c>
      <c r="BM667" s="191" t="s">
        <v>1149</v>
      </c>
    </row>
    <row r="668" spans="1:65" s="13" customFormat="1" ht="11.25">
      <c r="B668" s="198"/>
      <c r="C668" s="199"/>
      <c r="D668" s="193" t="s">
        <v>188</v>
      </c>
      <c r="E668" s="199"/>
      <c r="F668" s="201" t="s">
        <v>1150</v>
      </c>
      <c r="G668" s="199"/>
      <c r="H668" s="202">
        <v>4.5999999999999999E-2</v>
      </c>
      <c r="I668" s="203"/>
      <c r="J668" s="199"/>
      <c r="K668" s="199"/>
      <c r="L668" s="204"/>
      <c r="M668" s="205"/>
      <c r="N668" s="206"/>
      <c r="O668" s="206"/>
      <c r="P668" s="206"/>
      <c r="Q668" s="206"/>
      <c r="R668" s="206"/>
      <c r="S668" s="206"/>
      <c r="T668" s="207"/>
      <c r="AT668" s="208" t="s">
        <v>188</v>
      </c>
      <c r="AU668" s="208" t="s">
        <v>88</v>
      </c>
      <c r="AV668" s="13" t="s">
        <v>88</v>
      </c>
      <c r="AW668" s="13" t="s">
        <v>4</v>
      </c>
      <c r="AX668" s="13" t="s">
        <v>80</v>
      </c>
      <c r="AY668" s="208" t="s">
        <v>169</v>
      </c>
    </row>
    <row r="669" spans="1:65" s="2" customFormat="1" ht="37.9" customHeight="1">
      <c r="A669" s="36"/>
      <c r="B669" s="37"/>
      <c r="C669" s="180" t="s">
        <v>1151</v>
      </c>
      <c r="D669" s="180" t="s">
        <v>171</v>
      </c>
      <c r="E669" s="181" t="s">
        <v>1152</v>
      </c>
      <c r="F669" s="182" t="s">
        <v>1153</v>
      </c>
      <c r="G669" s="183" t="s">
        <v>185</v>
      </c>
      <c r="H669" s="184">
        <v>7.26</v>
      </c>
      <c r="I669" s="185"/>
      <c r="J669" s="186">
        <f>ROUND(I669*H669,2)</f>
        <v>0</v>
      </c>
      <c r="K669" s="182" t="s">
        <v>175</v>
      </c>
      <c r="L669" s="41"/>
      <c r="M669" s="187" t="s">
        <v>19</v>
      </c>
      <c r="N669" s="188" t="s">
        <v>44</v>
      </c>
      <c r="O669" s="66"/>
      <c r="P669" s="189">
        <f>O669*H669</f>
        <v>0</v>
      </c>
      <c r="Q669" s="189">
        <v>3.5000000000000001E-3</v>
      </c>
      <c r="R669" s="189">
        <f>Q669*H669</f>
        <v>2.5409999999999999E-2</v>
      </c>
      <c r="S669" s="189">
        <v>0</v>
      </c>
      <c r="T669" s="190">
        <f>S669*H669</f>
        <v>0</v>
      </c>
      <c r="U669" s="36"/>
      <c r="V669" s="36"/>
      <c r="W669" s="36"/>
      <c r="X669" s="36"/>
      <c r="Y669" s="36"/>
      <c r="Z669" s="36"/>
      <c r="AA669" s="36"/>
      <c r="AB669" s="36"/>
      <c r="AC669" s="36"/>
      <c r="AD669" s="36"/>
      <c r="AE669" s="36"/>
      <c r="AR669" s="191" t="s">
        <v>250</v>
      </c>
      <c r="AT669" s="191" t="s">
        <v>171</v>
      </c>
      <c r="AU669" s="191" t="s">
        <v>88</v>
      </c>
      <c r="AY669" s="19" t="s">
        <v>169</v>
      </c>
      <c r="BE669" s="192">
        <f>IF(N669="základní",J669,0)</f>
        <v>0</v>
      </c>
      <c r="BF669" s="192">
        <f>IF(N669="snížená",J669,0)</f>
        <v>0</v>
      </c>
      <c r="BG669" s="192">
        <f>IF(N669="zákl. přenesená",J669,0)</f>
        <v>0</v>
      </c>
      <c r="BH669" s="192">
        <f>IF(N669="sníž. přenesená",J669,0)</f>
        <v>0</v>
      </c>
      <c r="BI669" s="192">
        <f>IF(N669="nulová",J669,0)</f>
        <v>0</v>
      </c>
      <c r="BJ669" s="19" t="s">
        <v>88</v>
      </c>
      <c r="BK669" s="192">
        <f>ROUND(I669*H669,2)</f>
        <v>0</v>
      </c>
      <c r="BL669" s="19" t="s">
        <v>250</v>
      </c>
      <c r="BM669" s="191" t="s">
        <v>1154</v>
      </c>
    </row>
    <row r="670" spans="1:65" s="13" customFormat="1" ht="11.25">
      <c r="B670" s="198"/>
      <c r="C670" s="199"/>
      <c r="D670" s="193" t="s">
        <v>188</v>
      </c>
      <c r="E670" s="200" t="s">
        <v>19</v>
      </c>
      <c r="F670" s="201" t="s">
        <v>1155</v>
      </c>
      <c r="G670" s="199"/>
      <c r="H670" s="202">
        <v>3.63</v>
      </c>
      <c r="I670" s="203"/>
      <c r="J670" s="199"/>
      <c r="K670" s="199"/>
      <c r="L670" s="204"/>
      <c r="M670" s="205"/>
      <c r="N670" s="206"/>
      <c r="O670" s="206"/>
      <c r="P670" s="206"/>
      <c r="Q670" s="206"/>
      <c r="R670" s="206"/>
      <c r="S670" s="206"/>
      <c r="T670" s="207"/>
      <c r="AT670" s="208" t="s">
        <v>188</v>
      </c>
      <c r="AU670" s="208" t="s">
        <v>88</v>
      </c>
      <c r="AV670" s="13" t="s">
        <v>88</v>
      </c>
      <c r="AW670" s="13" t="s">
        <v>33</v>
      </c>
      <c r="AX670" s="13" t="s">
        <v>80</v>
      </c>
      <c r="AY670" s="208" t="s">
        <v>169</v>
      </c>
    </row>
    <row r="671" spans="1:65" s="13" customFormat="1" ht="11.25">
      <c r="B671" s="198"/>
      <c r="C671" s="199"/>
      <c r="D671" s="193" t="s">
        <v>188</v>
      </c>
      <c r="E671" s="199"/>
      <c r="F671" s="201" t="s">
        <v>1156</v>
      </c>
      <c r="G671" s="199"/>
      <c r="H671" s="202">
        <v>7.26</v>
      </c>
      <c r="I671" s="203"/>
      <c r="J671" s="199"/>
      <c r="K671" s="199"/>
      <c r="L671" s="204"/>
      <c r="M671" s="205"/>
      <c r="N671" s="206"/>
      <c r="O671" s="206"/>
      <c r="P671" s="206"/>
      <c r="Q671" s="206"/>
      <c r="R671" s="206"/>
      <c r="S671" s="206"/>
      <c r="T671" s="207"/>
      <c r="AT671" s="208" t="s">
        <v>188</v>
      </c>
      <c r="AU671" s="208" t="s">
        <v>88</v>
      </c>
      <c r="AV671" s="13" t="s">
        <v>88</v>
      </c>
      <c r="AW671" s="13" t="s">
        <v>4</v>
      </c>
      <c r="AX671" s="13" t="s">
        <v>80</v>
      </c>
      <c r="AY671" s="208" t="s">
        <v>169</v>
      </c>
    </row>
    <row r="672" spans="1:65" s="2" customFormat="1" ht="37.9" customHeight="1">
      <c r="A672" s="36"/>
      <c r="B672" s="37"/>
      <c r="C672" s="180" t="s">
        <v>1157</v>
      </c>
      <c r="D672" s="180" t="s">
        <v>171</v>
      </c>
      <c r="E672" s="181" t="s">
        <v>1158</v>
      </c>
      <c r="F672" s="182" t="s">
        <v>1159</v>
      </c>
      <c r="G672" s="183" t="s">
        <v>185</v>
      </c>
      <c r="H672" s="184">
        <v>3.08</v>
      </c>
      <c r="I672" s="185"/>
      <c r="J672" s="186">
        <f>ROUND(I672*H672,2)</f>
        <v>0</v>
      </c>
      <c r="K672" s="182" t="s">
        <v>175</v>
      </c>
      <c r="L672" s="41"/>
      <c r="M672" s="187" t="s">
        <v>19</v>
      </c>
      <c r="N672" s="188" t="s">
        <v>44</v>
      </c>
      <c r="O672" s="66"/>
      <c r="P672" s="189">
        <f>O672*H672</f>
        <v>0</v>
      </c>
      <c r="Q672" s="189">
        <v>3.5000000000000001E-3</v>
      </c>
      <c r="R672" s="189">
        <f>Q672*H672</f>
        <v>1.078E-2</v>
      </c>
      <c r="S672" s="189">
        <v>0</v>
      </c>
      <c r="T672" s="190">
        <f>S672*H672</f>
        <v>0</v>
      </c>
      <c r="U672" s="36"/>
      <c r="V672" s="36"/>
      <c r="W672" s="36"/>
      <c r="X672" s="36"/>
      <c r="Y672" s="36"/>
      <c r="Z672" s="36"/>
      <c r="AA672" s="36"/>
      <c r="AB672" s="36"/>
      <c r="AC672" s="36"/>
      <c r="AD672" s="36"/>
      <c r="AE672" s="36"/>
      <c r="AR672" s="191" t="s">
        <v>250</v>
      </c>
      <c r="AT672" s="191" t="s">
        <v>171</v>
      </c>
      <c r="AU672" s="191" t="s">
        <v>88</v>
      </c>
      <c r="AY672" s="19" t="s">
        <v>169</v>
      </c>
      <c r="BE672" s="192">
        <f>IF(N672="základní",J672,0)</f>
        <v>0</v>
      </c>
      <c r="BF672" s="192">
        <f>IF(N672="snížená",J672,0)</f>
        <v>0</v>
      </c>
      <c r="BG672" s="192">
        <f>IF(N672="zákl. přenesená",J672,0)</f>
        <v>0</v>
      </c>
      <c r="BH672" s="192">
        <f>IF(N672="sníž. přenesená",J672,0)</f>
        <v>0</v>
      </c>
      <c r="BI672" s="192">
        <f>IF(N672="nulová",J672,0)</f>
        <v>0</v>
      </c>
      <c r="BJ672" s="19" t="s">
        <v>88</v>
      </c>
      <c r="BK672" s="192">
        <f>ROUND(I672*H672,2)</f>
        <v>0</v>
      </c>
      <c r="BL672" s="19" t="s">
        <v>250</v>
      </c>
      <c r="BM672" s="191" t="s">
        <v>1160</v>
      </c>
    </row>
    <row r="673" spans="1:65" s="13" customFormat="1" ht="11.25">
      <c r="B673" s="198"/>
      <c r="C673" s="199"/>
      <c r="D673" s="193" t="s">
        <v>188</v>
      </c>
      <c r="E673" s="200" t="s">
        <v>19</v>
      </c>
      <c r="F673" s="201" t="s">
        <v>1161</v>
      </c>
      <c r="G673" s="199"/>
      <c r="H673" s="202">
        <v>1.54</v>
      </c>
      <c r="I673" s="203"/>
      <c r="J673" s="199"/>
      <c r="K673" s="199"/>
      <c r="L673" s="204"/>
      <c r="M673" s="205"/>
      <c r="N673" s="206"/>
      <c r="O673" s="206"/>
      <c r="P673" s="206"/>
      <c r="Q673" s="206"/>
      <c r="R673" s="206"/>
      <c r="S673" s="206"/>
      <c r="T673" s="207"/>
      <c r="AT673" s="208" t="s">
        <v>188</v>
      </c>
      <c r="AU673" s="208" t="s">
        <v>88</v>
      </c>
      <c r="AV673" s="13" t="s">
        <v>88</v>
      </c>
      <c r="AW673" s="13" t="s">
        <v>33</v>
      </c>
      <c r="AX673" s="13" t="s">
        <v>80</v>
      </c>
      <c r="AY673" s="208" t="s">
        <v>169</v>
      </c>
    </row>
    <row r="674" spans="1:65" s="13" customFormat="1" ht="11.25">
      <c r="B674" s="198"/>
      <c r="C674" s="199"/>
      <c r="D674" s="193" t="s">
        <v>188</v>
      </c>
      <c r="E674" s="199"/>
      <c r="F674" s="201" t="s">
        <v>1162</v>
      </c>
      <c r="G674" s="199"/>
      <c r="H674" s="202">
        <v>3.08</v>
      </c>
      <c r="I674" s="203"/>
      <c r="J674" s="199"/>
      <c r="K674" s="199"/>
      <c r="L674" s="204"/>
      <c r="M674" s="205"/>
      <c r="N674" s="206"/>
      <c r="O674" s="206"/>
      <c r="P674" s="206"/>
      <c r="Q674" s="206"/>
      <c r="R674" s="206"/>
      <c r="S674" s="206"/>
      <c r="T674" s="207"/>
      <c r="AT674" s="208" t="s">
        <v>188</v>
      </c>
      <c r="AU674" s="208" t="s">
        <v>88</v>
      </c>
      <c r="AV674" s="13" t="s">
        <v>88</v>
      </c>
      <c r="AW674" s="13" t="s">
        <v>4</v>
      </c>
      <c r="AX674" s="13" t="s">
        <v>80</v>
      </c>
      <c r="AY674" s="208" t="s">
        <v>169</v>
      </c>
    </row>
    <row r="675" spans="1:65" s="2" customFormat="1" ht="24.2" customHeight="1">
      <c r="A675" s="36"/>
      <c r="B675" s="37"/>
      <c r="C675" s="180" t="s">
        <v>1163</v>
      </c>
      <c r="D675" s="180" t="s">
        <v>171</v>
      </c>
      <c r="E675" s="181" t="s">
        <v>1164</v>
      </c>
      <c r="F675" s="182" t="s">
        <v>1165</v>
      </c>
      <c r="G675" s="183" t="s">
        <v>185</v>
      </c>
      <c r="H675" s="184">
        <v>799.13199999999995</v>
      </c>
      <c r="I675" s="185"/>
      <c r="J675" s="186">
        <f>ROUND(I675*H675,2)</f>
        <v>0</v>
      </c>
      <c r="K675" s="182" t="s">
        <v>175</v>
      </c>
      <c r="L675" s="41"/>
      <c r="M675" s="187" t="s">
        <v>19</v>
      </c>
      <c r="N675" s="188" t="s">
        <v>44</v>
      </c>
      <c r="O675" s="66"/>
      <c r="P675" s="189">
        <f>O675*H675</f>
        <v>0</v>
      </c>
      <c r="Q675" s="189">
        <v>4.0000000000000002E-4</v>
      </c>
      <c r="R675" s="189">
        <f>Q675*H675</f>
        <v>0.31965280000000001</v>
      </c>
      <c r="S675" s="189">
        <v>0</v>
      </c>
      <c r="T675" s="190">
        <f>S675*H675</f>
        <v>0</v>
      </c>
      <c r="U675" s="36"/>
      <c r="V675" s="36"/>
      <c r="W675" s="36"/>
      <c r="X675" s="36"/>
      <c r="Y675" s="36"/>
      <c r="Z675" s="36"/>
      <c r="AA675" s="36"/>
      <c r="AB675" s="36"/>
      <c r="AC675" s="36"/>
      <c r="AD675" s="36"/>
      <c r="AE675" s="36"/>
      <c r="AR675" s="191" t="s">
        <v>250</v>
      </c>
      <c r="AT675" s="191" t="s">
        <v>171</v>
      </c>
      <c r="AU675" s="191" t="s">
        <v>88</v>
      </c>
      <c r="AY675" s="19" t="s">
        <v>169</v>
      </c>
      <c r="BE675" s="192">
        <f>IF(N675="základní",J675,0)</f>
        <v>0</v>
      </c>
      <c r="BF675" s="192">
        <f>IF(N675="snížená",J675,0)</f>
        <v>0</v>
      </c>
      <c r="BG675" s="192">
        <f>IF(N675="zákl. přenesená",J675,0)</f>
        <v>0</v>
      </c>
      <c r="BH675" s="192">
        <f>IF(N675="sníž. přenesená",J675,0)</f>
        <v>0</v>
      </c>
      <c r="BI675" s="192">
        <f>IF(N675="nulová",J675,0)</f>
        <v>0</v>
      </c>
      <c r="BJ675" s="19" t="s">
        <v>88</v>
      </c>
      <c r="BK675" s="192">
        <f>ROUND(I675*H675,2)</f>
        <v>0</v>
      </c>
      <c r="BL675" s="19" t="s">
        <v>250</v>
      </c>
      <c r="BM675" s="191" t="s">
        <v>1166</v>
      </c>
    </row>
    <row r="676" spans="1:65" s="2" customFormat="1" ht="39">
      <c r="A676" s="36"/>
      <c r="B676" s="37"/>
      <c r="C676" s="38"/>
      <c r="D676" s="193" t="s">
        <v>178</v>
      </c>
      <c r="E676" s="38"/>
      <c r="F676" s="194" t="s">
        <v>1167</v>
      </c>
      <c r="G676" s="38"/>
      <c r="H676" s="38"/>
      <c r="I676" s="195"/>
      <c r="J676" s="38"/>
      <c r="K676" s="38"/>
      <c r="L676" s="41"/>
      <c r="M676" s="196"/>
      <c r="N676" s="197"/>
      <c r="O676" s="66"/>
      <c r="P676" s="66"/>
      <c r="Q676" s="66"/>
      <c r="R676" s="66"/>
      <c r="S676" s="66"/>
      <c r="T676" s="67"/>
      <c r="U676" s="36"/>
      <c r="V676" s="36"/>
      <c r="W676" s="36"/>
      <c r="X676" s="36"/>
      <c r="Y676" s="36"/>
      <c r="Z676" s="36"/>
      <c r="AA676" s="36"/>
      <c r="AB676" s="36"/>
      <c r="AC676" s="36"/>
      <c r="AD676" s="36"/>
      <c r="AE676" s="36"/>
      <c r="AT676" s="19" t="s">
        <v>178</v>
      </c>
      <c r="AU676" s="19" t="s">
        <v>88</v>
      </c>
    </row>
    <row r="677" spans="1:65" s="13" customFormat="1" ht="11.25">
      <c r="B677" s="198"/>
      <c r="C677" s="199"/>
      <c r="D677" s="193" t="s">
        <v>188</v>
      </c>
      <c r="E677" s="199"/>
      <c r="F677" s="201" t="s">
        <v>1168</v>
      </c>
      <c r="G677" s="199"/>
      <c r="H677" s="202">
        <v>799.13199999999995</v>
      </c>
      <c r="I677" s="203"/>
      <c r="J677" s="199"/>
      <c r="K677" s="199"/>
      <c r="L677" s="204"/>
      <c r="M677" s="205"/>
      <c r="N677" s="206"/>
      <c r="O677" s="206"/>
      <c r="P677" s="206"/>
      <c r="Q677" s="206"/>
      <c r="R677" s="206"/>
      <c r="S677" s="206"/>
      <c r="T677" s="207"/>
      <c r="AT677" s="208" t="s">
        <v>188</v>
      </c>
      <c r="AU677" s="208" t="s">
        <v>88</v>
      </c>
      <c r="AV677" s="13" t="s">
        <v>88</v>
      </c>
      <c r="AW677" s="13" t="s">
        <v>4</v>
      </c>
      <c r="AX677" s="13" t="s">
        <v>80</v>
      </c>
      <c r="AY677" s="208" t="s">
        <v>169</v>
      </c>
    </row>
    <row r="678" spans="1:65" s="2" customFormat="1" ht="37.9" customHeight="1">
      <c r="A678" s="36"/>
      <c r="B678" s="37"/>
      <c r="C678" s="235" t="s">
        <v>1169</v>
      </c>
      <c r="D678" s="235" t="s">
        <v>456</v>
      </c>
      <c r="E678" s="236" t="s">
        <v>1170</v>
      </c>
      <c r="F678" s="237" t="s">
        <v>1171</v>
      </c>
      <c r="G678" s="238" t="s">
        <v>185</v>
      </c>
      <c r="H678" s="239">
        <v>459.50099999999998</v>
      </c>
      <c r="I678" s="240"/>
      <c r="J678" s="241">
        <f>ROUND(I678*H678,2)</f>
        <v>0</v>
      </c>
      <c r="K678" s="237" t="s">
        <v>175</v>
      </c>
      <c r="L678" s="242"/>
      <c r="M678" s="243" t="s">
        <v>19</v>
      </c>
      <c r="N678" s="244" t="s">
        <v>44</v>
      </c>
      <c r="O678" s="66"/>
      <c r="P678" s="189">
        <f>O678*H678</f>
        <v>0</v>
      </c>
      <c r="Q678" s="189">
        <v>4.7999999999999996E-3</v>
      </c>
      <c r="R678" s="189">
        <f>Q678*H678</f>
        <v>2.2056047999999997</v>
      </c>
      <c r="S678" s="189">
        <v>0</v>
      </c>
      <c r="T678" s="190">
        <f>S678*H678</f>
        <v>0</v>
      </c>
      <c r="U678" s="36"/>
      <c r="V678" s="36"/>
      <c r="W678" s="36"/>
      <c r="X678" s="36"/>
      <c r="Y678" s="36"/>
      <c r="Z678" s="36"/>
      <c r="AA678" s="36"/>
      <c r="AB678" s="36"/>
      <c r="AC678" s="36"/>
      <c r="AD678" s="36"/>
      <c r="AE678" s="36"/>
      <c r="AR678" s="191" t="s">
        <v>323</v>
      </c>
      <c r="AT678" s="191" t="s">
        <v>456</v>
      </c>
      <c r="AU678" s="191" t="s">
        <v>88</v>
      </c>
      <c r="AY678" s="19" t="s">
        <v>169</v>
      </c>
      <c r="BE678" s="192">
        <f>IF(N678="základní",J678,0)</f>
        <v>0</v>
      </c>
      <c r="BF678" s="192">
        <f>IF(N678="snížená",J678,0)</f>
        <v>0</v>
      </c>
      <c r="BG678" s="192">
        <f>IF(N678="zákl. přenesená",J678,0)</f>
        <v>0</v>
      </c>
      <c r="BH678" s="192">
        <f>IF(N678="sníž. přenesená",J678,0)</f>
        <v>0</v>
      </c>
      <c r="BI678" s="192">
        <f>IF(N678="nulová",J678,0)</f>
        <v>0</v>
      </c>
      <c r="BJ678" s="19" t="s">
        <v>88</v>
      </c>
      <c r="BK678" s="192">
        <f>ROUND(I678*H678,2)</f>
        <v>0</v>
      </c>
      <c r="BL678" s="19" t="s">
        <v>250</v>
      </c>
      <c r="BM678" s="191" t="s">
        <v>1172</v>
      </c>
    </row>
    <row r="679" spans="1:65" s="13" customFormat="1" ht="11.25">
      <c r="B679" s="198"/>
      <c r="C679" s="199"/>
      <c r="D679" s="193" t="s">
        <v>188</v>
      </c>
      <c r="E679" s="199"/>
      <c r="F679" s="201" t="s">
        <v>1173</v>
      </c>
      <c r="G679" s="199"/>
      <c r="H679" s="202">
        <v>459.50099999999998</v>
      </c>
      <c r="I679" s="203"/>
      <c r="J679" s="199"/>
      <c r="K679" s="199"/>
      <c r="L679" s="204"/>
      <c r="M679" s="205"/>
      <c r="N679" s="206"/>
      <c r="O679" s="206"/>
      <c r="P679" s="206"/>
      <c r="Q679" s="206"/>
      <c r="R679" s="206"/>
      <c r="S679" s="206"/>
      <c r="T679" s="207"/>
      <c r="AT679" s="208" t="s">
        <v>188</v>
      </c>
      <c r="AU679" s="208" t="s">
        <v>88</v>
      </c>
      <c r="AV679" s="13" t="s">
        <v>88</v>
      </c>
      <c r="AW679" s="13" t="s">
        <v>4</v>
      </c>
      <c r="AX679" s="13" t="s">
        <v>80</v>
      </c>
      <c r="AY679" s="208" t="s">
        <v>169</v>
      </c>
    </row>
    <row r="680" spans="1:65" s="2" customFormat="1" ht="49.15" customHeight="1">
      <c r="A680" s="36"/>
      <c r="B680" s="37"/>
      <c r="C680" s="235" t="s">
        <v>1174</v>
      </c>
      <c r="D680" s="235" t="s">
        <v>456</v>
      </c>
      <c r="E680" s="236" t="s">
        <v>1175</v>
      </c>
      <c r="F680" s="237" t="s">
        <v>1176</v>
      </c>
      <c r="G680" s="238" t="s">
        <v>185</v>
      </c>
      <c r="H680" s="239">
        <v>459.50099999999998</v>
      </c>
      <c r="I680" s="240"/>
      <c r="J680" s="241">
        <f>ROUND(I680*H680,2)</f>
        <v>0</v>
      </c>
      <c r="K680" s="237" t="s">
        <v>175</v>
      </c>
      <c r="L680" s="242"/>
      <c r="M680" s="243" t="s">
        <v>19</v>
      </c>
      <c r="N680" s="244" t="s">
        <v>44</v>
      </c>
      <c r="O680" s="66"/>
      <c r="P680" s="189">
        <f>O680*H680</f>
        <v>0</v>
      </c>
      <c r="Q680" s="189">
        <v>4.7000000000000002E-3</v>
      </c>
      <c r="R680" s="189">
        <f>Q680*H680</f>
        <v>2.1596546999999999</v>
      </c>
      <c r="S680" s="189">
        <v>0</v>
      </c>
      <c r="T680" s="190">
        <f>S680*H680</f>
        <v>0</v>
      </c>
      <c r="U680" s="36"/>
      <c r="V680" s="36"/>
      <c r="W680" s="36"/>
      <c r="X680" s="36"/>
      <c r="Y680" s="36"/>
      <c r="Z680" s="36"/>
      <c r="AA680" s="36"/>
      <c r="AB680" s="36"/>
      <c r="AC680" s="36"/>
      <c r="AD680" s="36"/>
      <c r="AE680" s="36"/>
      <c r="AR680" s="191" t="s">
        <v>323</v>
      </c>
      <c r="AT680" s="191" t="s">
        <v>456</v>
      </c>
      <c r="AU680" s="191" t="s">
        <v>88</v>
      </c>
      <c r="AY680" s="19" t="s">
        <v>169</v>
      </c>
      <c r="BE680" s="192">
        <f>IF(N680="základní",J680,0)</f>
        <v>0</v>
      </c>
      <c r="BF680" s="192">
        <f>IF(N680="snížená",J680,0)</f>
        <v>0</v>
      </c>
      <c r="BG680" s="192">
        <f>IF(N680="zákl. přenesená",J680,0)</f>
        <v>0</v>
      </c>
      <c r="BH680" s="192">
        <f>IF(N680="sníž. přenesená",J680,0)</f>
        <v>0</v>
      </c>
      <c r="BI680" s="192">
        <f>IF(N680="nulová",J680,0)</f>
        <v>0</v>
      </c>
      <c r="BJ680" s="19" t="s">
        <v>88</v>
      </c>
      <c r="BK680" s="192">
        <f>ROUND(I680*H680,2)</f>
        <v>0</v>
      </c>
      <c r="BL680" s="19" t="s">
        <v>250</v>
      </c>
      <c r="BM680" s="191" t="s">
        <v>1177</v>
      </c>
    </row>
    <row r="681" spans="1:65" s="13" customFormat="1" ht="11.25">
      <c r="B681" s="198"/>
      <c r="C681" s="199"/>
      <c r="D681" s="193" t="s">
        <v>188</v>
      </c>
      <c r="E681" s="199"/>
      <c r="F681" s="201" t="s">
        <v>1173</v>
      </c>
      <c r="G681" s="199"/>
      <c r="H681" s="202">
        <v>459.50099999999998</v>
      </c>
      <c r="I681" s="203"/>
      <c r="J681" s="199"/>
      <c r="K681" s="199"/>
      <c r="L681" s="204"/>
      <c r="M681" s="205"/>
      <c r="N681" s="206"/>
      <c r="O681" s="206"/>
      <c r="P681" s="206"/>
      <c r="Q681" s="206"/>
      <c r="R681" s="206"/>
      <c r="S681" s="206"/>
      <c r="T681" s="207"/>
      <c r="AT681" s="208" t="s">
        <v>188</v>
      </c>
      <c r="AU681" s="208" t="s">
        <v>88</v>
      </c>
      <c r="AV681" s="13" t="s">
        <v>88</v>
      </c>
      <c r="AW681" s="13" t="s">
        <v>4</v>
      </c>
      <c r="AX681" s="13" t="s">
        <v>80</v>
      </c>
      <c r="AY681" s="208" t="s">
        <v>169</v>
      </c>
    </row>
    <row r="682" spans="1:65" s="2" customFormat="1" ht="24.2" customHeight="1">
      <c r="A682" s="36"/>
      <c r="B682" s="37"/>
      <c r="C682" s="180" t="s">
        <v>1178</v>
      </c>
      <c r="D682" s="180" t="s">
        <v>171</v>
      </c>
      <c r="E682" s="181" t="s">
        <v>1179</v>
      </c>
      <c r="F682" s="182" t="s">
        <v>1180</v>
      </c>
      <c r="G682" s="183" t="s">
        <v>185</v>
      </c>
      <c r="H682" s="184">
        <v>317.286</v>
      </c>
      <c r="I682" s="185"/>
      <c r="J682" s="186">
        <f>ROUND(I682*H682,2)</f>
        <v>0</v>
      </c>
      <c r="K682" s="182" t="s">
        <v>175</v>
      </c>
      <c r="L682" s="41"/>
      <c r="M682" s="187" t="s">
        <v>19</v>
      </c>
      <c r="N682" s="188" t="s">
        <v>44</v>
      </c>
      <c r="O682" s="66"/>
      <c r="P682" s="189">
        <f>O682*H682</f>
        <v>0</v>
      </c>
      <c r="Q682" s="189">
        <v>4.0000000000000002E-4</v>
      </c>
      <c r="R682" s="189">
        <f>Q682*H682</f>
        <v>0.12691440000000001</v>
      </c>
      <c r="S682" s="189">
        <v>0</v>
      </c>
      <c r="T682" s="190">
        <f>S682*H682</f>
        <v>0</v>
      </c>
      <c r="U682" s="36"/>
      <c r="V682" s="36"/>
      <c r="W682" s="36"/>
      <c r="X682" s="36"/>
      <c r="Y682" s="36"/>
      <c r="Z682" s="36"/>
      <c r="AA682" s="36"/>
      <c r="AB682" s="36"/>
      <c r="AC682" s="36"/>
      <c r="AD682" s="36"/>
      <c r="AE682" s="36"/>
      <c r="AR682" s="191" t="s">
        <v>250</v>
      </c>
      <c r="AT682" s="191" t="s">
        <v>171</v>
      </c>
      <c r="AU682" s="191" t="s">
        <v>88</v>
      </c>
      <c r="AY682" s="19" t="s">
        <v>169</v>
      </c>
      <c r="BE682" s="192">
        <f>IF(N682="základní",J682,0)</f>
        <v>0</v>
      </c>
      <c r="BF682" s="192">
        <f>IF(N682="snížená",J682,0)</f>
        <v>0</v>
      </c>
      <c r="BG682" s="192">
        <f>IF(N682="zákl. přenesená",J682,0)</f>
        <v>0</v>
      </c>
      <c r="BH682" s="192">
        <f>IF(N682="sníž. přenesená",J682,0)</f>
        <v>0</v>
      </c>
      <c r="BI682" s="192">
        <f>IF(N682="nulová",J682,0)</f>
        <v>0</v>
      </c>
      <c r="BJ682" s="19" t="s">
        <v>88</v>
      </c>
      <c r="BK682" s="192">
        <f>ROUND(I682*H682,2)</f>
        <v>0</v>
      </c>
      <c r="BL682" s="19" t="s">
        <v>250</v>
      </c>
      <c r="BM682" s="191" t="s">
        <v>1181</v>
      </c>
    </row>
    <row r="683" spans="1:65" s="2" customFormat="1" ht="39">
      <c r="A683" s="36"/>
      <c r="B683" s="37"/>
      <c r="C683" s="38"/>
      <c r="D683" s="193" t="s">
        <v>178</v>
      </c>
      <c r="E683" s="38"/>
      <c r="F683" s="194" t="s">
        <v>1167</v>
      </c>
      <c r="G683" s="38"/>
      <c r="H683" s="38"/>
      <c r="I683" s="195"/>
      <c r="J683" s="38"/>
      <c r="K683" s="38"/>
      <c r="L683" s="41"/>
      <c r="M683" s="196"/>
      <c r="N683" s="197"/>
      <c r="O683" s="66"/>
      <c r="P683" s="66"/>
      <c r="Q683" s="66"/>
      <c r="R683" s="66"/>
      <c r="S683" s="66"/>
      <c r="T683" s="67"/>
      <c r="U683" s="36"/>
      <c r="V683" s="36"/>
      <c r="W683" s="36"/>
      <c r="X683" s="36"/>
      <c r="Y683" s="36"/>
      <c r="Z683" s="36"/>
      <c r="AA683" s="36"/>
      <c r="AB683" s="36"/>
      <c r="AC683" s="36"/>
      <c r="AD683" s="36"/>
      <c r="AE683" s="36"/>
      <c r="AT683" s="19" t="s">
        <v>178</v>
      </c>
      <c r="AU683" s="19" t="s">
        <v>88</v>
      </c>
    </row>
    <row r="684" spans="1:65" s="15" customFormat="1" ht="11.25">
      <c r="B684" s="225"/>
      <c r="C684" s="226"/>
      <c r="D684" s="193" t="s">
        <v>188</v>
      </c>
      <c r="E684" s="227" t="s">
        <v>19</v>
      </c>
      <c r="F684" s="228" t="s">
        <v>575</v>
      </c>
      <c r="G684" s="226"/>
      <c r="H684" s="227" t="s">
        <v>19</v>
      </c>
      <c r="I684" s="229"/>
      <c r="J684" s="226"/>
      <c r="K684" s="226"/>
      <c r="L684" s="230"/>
      <c r="M684" s="231"/>
      <c r="N684" s="232"/>
      <c r="O684" s="232"/>
      <c r="P684" s="232"/>
      <c r="Q684" s="232"/>
      <c r="R684" s="232"/>
      <c r="S684" s="232"/>
      <c r="T684" s="233"/>
      <c r="AT684" s="234" t="s">
        <v>188</v>
      </c>
      <c r="AU684" s="234" t="s">
        <v>88</v>
      </c>
      <c r="AV684" s="15" t="s">
        <v>80</v>
      </c>
      <c r="AW684" s="15" t="s">
        <v>33</v>
      </c>
      <c r="AX684" s="15" t="s">
        <v>72</v>
      </c>
      <c r="AY684" s="234" t="s">
        <v>169</v>
      </c>
    </row>
    <row r="685" spans="1:65" s="13" customFormat="1" ht="11.25">
      <c r="B685" s="198"/>
      <c r="C685" s="199"/>
      <c r="D685" s="193" t="s">
        <v>188</v>
      </c>
      <c r="E685" s="200" t="s">
        <v>19</v>
      </c>
      <c r="F685" s="201" t="s">
        <v>1182</v>
      </c>
      <c r="G685" s="199"/>
      <c r="H685" s="202">
        <v>145.29</v>
      </c>
      <c r="I685" s="203"/>
      <c r="J685" s="199"/>
      <c r="K685" s="199"/>
      <c r="L685" s="204"/>
      <c r="M685" s="205"/>
      <c r="N685" s="206"/>
      <c r="O685" s="206"/>
      <c r="P685" s="206"/>
      <c r="Q685" s="206"/>
      <c r="R685" s="206"/>
      <c r="S685" s="206"/>
      <c r="T685" s="207"/>
      <c r="AT685" s="208" t="s">
        <v>188</v>
      </c>
      <c r="AU685" s="208" t="s">
        <v>88</v>
      </c>
      <c r="AV685" s="13" t="s">
        <v>88</v>
      </c>
      <c r="AW685" s="13" t="s">
        <v>33</v>
      </c>
      <c r="AX685" s="13" t="s">
        <v>72</v>
      </c>
      <c r="AY685" s="208" t="s">
        <v>169</v>
      </c>
    </row>
    <row r="686" spans="1:65" s="13" customFormat="1" ht="11.25">
      <c r="B686" s="198"/>
      <c r="C686" s="199"/>
      <c r="D686" s="193" t="s">
        <v>188</v>
      </c>
      <c r="E686" s="200" t="s">
        <v>19</v>
      </c>
      <c r="F686" s="201" t="s">
        <v>1183</v>
      </c>
      <c r="G686" s="199"/>
      <c r="H686" s="202">
        <v>13.353</v>
      </c>
      <c r="I686" s="203"/>
      <c r="J686" s="199"/>
      <c r="K686" s="199"/>
      <c r="L686" s="204"/>
      <c r="M686" s="205"/>
      <c r="N686" s="206"/>
      <c r="O686" s="206"/>
      <c r="P686" s="206"/>
      <c r="Q686" s="206"/>
      <c r="R686" s="206"/>
      <c r="S686" s="206"/>
      <c r="T686" s="207"/>
      <c r="AT686" s="208" t="s">
        <v>188</v>
      </c>
      <c r="AU686" s="208" t="s">
        <v>88</v>
      </c>
      <c r="AV686" s="13" t="s">
        <v>88</v>
      </c>
      <c r="AW686" s="13" t="s">
        <v>33</v>
      </c>
      <c r="AX686" s="13" t="s">
        <v>72</v>
      </c>
      <c r="AY686" s="208" t="s">
        <v>169</v>
      </c>
    </row>
    <row r="687" spans="1:65" s="14" customFormat="1" ht="11.25">
      <c r="B687" s="209"/>
      <c r="C687" s="210"/>
      <c r="D687" s="193" t="s">
        <v>188</v>
      </c>
      <c r="E687" s="211" t="s">
        <v>19</v>
      </c>
      <c r="F687" s="212" t="s">
        <v>191</v>
      </c>
      <c r="G687" s="210"/>
      <c r="H687" s="213">
        <v>158.643</v>
      </c>
      <c r="I687" s="214"/>
      <c r="J687" s="210"/>
      <c r="K687" s="210"/>
      <c r="L687" s="215"/>
      <c r="M687" s="216"/>
      <c r="N687" s="217"/>
      <c r="O687" s="217"/>
      <c r="P687" s="217"/>
      <c r="Q687" s="217"/>
      <c r="R687" s="217"/>
      <c r="S687" s="217"/>
      <c r="T687" s="218"/>
      <c r="AT687" s="219" t="s">
        <v>188</v>
      </c>
      <c r="AU687" s="219" t="s">
        <v>88</v>
      </c>
      <c r="AV687" s="14" t="s">
        <v>176</v>
      </c>
      <c r="AW687" s="14" t="s">
        <v>33</v>
      </c>
      <c r="AX687" s="14" t="s">
        <v>80</v>
      </c>
      <c r="AY687" s="219" t="s">
        <v>169</v>
      </c>
    </row>
    <row r="688" spans="1:65" s="13" customFormat="1" ht="11.25">
      <c r="B688" s="198"/>
      <c r="C688" s="199"/>
      <c r="D688" s="193" t="s">
        <v>188</v>
      </c>
      <c r="E688" s="199"/>
      <c r="F688" s="201" t="s">
        <v>1184</v>
      </c>
      <c r="G688" s="199"/>
      <c r="H688" s="202">
        <v>317.286</v>
      </c>
      <c r="I688" s="203"/>
      <c r="J688" s="199"/>
      <c r="K688" s="199"/>
      <c r="L688" s="204"/>
      <c r="M688" s="205"/>
      <c r="N688" s="206"/>
      <c r="O688" s="206"/>
      <c r="P688" s="206"/>
      <c r="Q688" s="206"/>
      <c r="R688" s="206"/>
      <c r="S688" s="206"/>
      <c r="T688" s="207"/>
      <c r="AT688" s="208" t="s">
        <v>188</v>
      </c>
      <c r="AU688" s="208" t="s">
        <v>88</v>
      </c>
      <c r="AV688" s="13" t="s">
        <v>88</v>
      </c>
      <c r="AW688" s="13" t="s">
        <v>4</v>
      </c>
      <c r="AX688" s="13" t="s">
        <v>80</v>
      </c>
      <c r="AY688" s="208" t="s">
        <v>169</v>
      </c>
    </row>
    <row r="689" spans="1:65" s="2" customFormat="1" ht="37.9" customHeight="1">
      <c r="A689" s="36"/>
      <c r="B689" s="37"/>
      <c r="C689" s="235" t="s">
        <v>1185</v>
      </c>
      <c r="D689" s="235" t="s">
        <v>456</v>
      </c>
      <c r="E689" s="236" t="s">
        <v>1170</v>
      </c>
      <c r="F689" s="237" t="s">
        <v>1171</v>
      </c>
      <c r="G689" s="238" t="s">
        <v>185</v>
      </c>
      <c r="H689" s="239">
        <v>190.37200000000001</v>
      </c>
      <c r="I689" s="240"/>
      <c r="J689" s="241">
        <f>ROUND(I689*H689,2)</f>
        <v>0</v>
      </c>
      <c r="K689" s="237" t="s">
        <v>175</v>
      </c>
      <c r="L689" s="242"/>
      <c r="M689" s="243" t="s">
        <v>19</v>
      </c>
      <c r="N689" s="244" t="s">
        <v>44</v>
      </c>
      <c r="O689" s="66"/>
      <c r="P689" s="189">
        <f>O689*H689</f>
        <v>0</v>
      </c>
      <c r="Q689" s="189">
        <v>4.7999999999999996E-3</v>
      </c>
      <c r="R689" s="189">
        <f>Q689*H689</f>
        <v>0.91378559999999998</v>
      </c>
      <c r="S689" s="189">
        <v>0</v>
      </c>
      <c r="T689" s="190">
        <f>S689*H689</f>
        <v>0</v>
      </c>
      <c r="U689" s="36"/>
      <c r="V689" s="36"/>
      <c r="W689" s="36"/>
      <c r="X689" s="36"/>
      <c r="Y689" s="36"/>
      <c r="Z689" s="36"/>
      <c r="AA689" s="36"/>
      <c r="AB689" s="36"/>
      <c r="AC689" s="36"/>
      <c r="AD689" s="36"/>
      <c r="AE689" s="36"/>
      <c r="AR689" s="191" t="s">
        <v>323</v>
      </c>
      <c r="AT689" s="191" t="s">
        <v>456</v>
      </c>
      <c r="AU689" s="191" t="s">
        <v>88</v>
      </c>
      <c r="AY689" s="19" t="s">
        <v>169</v>
      </c>
      <c r="BE689" s="192">
        <f>IF(N689="základní",J689,0)</f>
        <v>0</v>
      </c>
      <c r="BF689" s="192">
        <f>IF(N689="snížená",J689,0)</f>
        <v>0</v>
      </c>
      <c r="BG689" s="192">
        <f>IF(N689="zákl. přenesená",J689,0)</f>
        <v>0</v>
      </c>
      <c r="BH689" s="192">
        <f>IF(N689="sníž. přenesená",J689,0)</f>
        <v>0</v>
      </c>
      <c r="BI689" s="192">
        <f>IF(N689="nulová",J689,0)</f>
        <v>0</v>
      </c>
      <c r="BJ689" s="19" t="s">
        <v>88</v>
      </c>
      <c r="BK689" s="192">
        <f>ROUND(I689*H689,2)</f>
        <v>0</v>
      </c>
      <c r="BL689" s="19" t="s">
        <v>250</v>
      </c>
      <c r="BM689" s="191" t="s">
        <v>1186</v>
      </c>
    </row>
    <row r="690" spans="1:65" s="13" customFormat="1" ht="11.25">
      <c r="B690" s="198"/>
      <c r="C690" s="199"/>
      <c r="D690" s="193" t="s">
        <v>188</v>
      </c>
      <c r="E690" s="199"/>
      <c r="F690" s="201" t="s">
        <v>1187</v>
      </c>
      <c r="G690" s="199"/>
      <c r="H690" s="202">
        <v>190.37200000000001</v>
      </c>
      <c r="I690" s="203"/>
      <c r="J690" s="199"/>
      <c r="K690" s="199"/>
      <c r="L690" s="204"/>
      <c r="M690" s="205"/>
      <c r="N690" s="206"/>
      <c r="O690" s="206"/>
      <c r="P690" s="206"/>
      <c r="Q690" s="206"/>
      <c r="R690" s="206"/>
      <c r="S690" s="206"/>
      <c r="T690" s="207"/>
      <c r="AT690" s="208" t="s">
        <v>188</v>
      </c>
      <c r="AU690" s="208" t="s">
        <v>88</v>
      </c>
      <c r="AV690" s="13" t="s">
        <v>88</v>
      </c>
      <c r="AW690" s="13" t="s">
        <v>4</v>
      </c>
      <c r="AX690" s="13" t="s">
        <v>80</v>
      </c>
      <c r="AY690" s="208" t="s">
        <v>169</v>
      </c>
    </row>
    <row r="691" spans="1:65" s="2" customFormat="1" ht="49.15" customHeight="1">
      <c r="A691" s="36"/>
      <c r="B691" s="37"/>
      <c r="C691" s="235" t="s">
        <v>1188</v>
      </c>
      <c r="D691" s="235" t="s">
        <v>456</v>
      </c>
      <c r="E691" s="236" t="s">
        <v>1175</v>
      </c>
      <c r="F691" s="237" t="s">
        <v>1176</v>
      </c>
      <c r="G691" s="238" t="s">
        <v>185</v>
      </c>
      <c r="H691" s="239">
        <v>190.37200000000001</v>
      </c>
      <c r="I691" s="240"/>
      <c r="J691" s="241">
        <f>ROUND(I691*H691,2)</f>
        <v>0</v>
      </c>
      <c r="K691" s="237" t="s">
        <v>175</v>
      </c>
      <c r="L691" s="242"/>
      <c r="M691" s="243" t="s">
        <v>19</v>
      </c>
      <c r="N691" s="244" t="s">
        <v>44</v>
      </c>
      <c r="O691" s="66"/>
      <c r="P691" s="189">
        <f>O691*H691</f>
        <v>0</v>
      </c>
      <c r="Q691" s="189">
        <v>4.7000000000000002E-3</v>
      </c>
      <c r="R691" s="189">
        <f>Q691*H691</f>
        <v>0.89474840000000011</v>
      </c>
      <c r="S691" s="189">
        <v>0</v>
      </c>
      <c r="T691" s="190">
        <f>S691*H691</f>
        <v>0</v>
      </c>
      <c r="U691" s="36"/>
      <c r="V691" s="36"/>
      <c r="W691" s="36"/>
      <c r="X691" s="36"/>
      <c r="Y691" s="36"/>
      <c r="Z691" s="36"/>
      <c r="AA691" s="36"/>
      <c r="AB691" s="36"/>
      <c r="AC691" s="36"/>
      <c r="AD691" s="36"/>
      <c r="AE691" s="36"/>
      <c r="AR691" s="191" t="s">
        <v>323</v>
      </c>
      <c r="AT691" s="191" t="s">
        <v>456</v>
      </c>
      <c r="AU691" s="191" t="s">
        <v>88</v>
      </c>
      <c r="AY691" s="19" t="s">
        <v>169</v>
      </c>
      <c r="BE691" s="192">
        <f>IF(N691="základní",J691,0)</f>
        <v>0</v>
      </c>
      <c r="BF691" s="192">
        <f>IF(N691="snížená",J691,0)</f>
        <v>0</v>
      </c>
      <c r="BG691" s="192">
        <f>IF(N691="zákl. přenesená",J691,0)</f>
        <v>0</v>
      </c>
      <c r="BH691" s="192">
        <f>IF(N691="sníž. přenesená",J691,0)</f>
        <v>0</v>
      </c>
      <c r="BI691" s="192">
        <f>IF(N691="nulová",J691,0)</f>
        <v>0</v>
      </c>
      <c r="BJ691" s="19" t="s">
        <v>88</v>
      </c>
      <c r="BK691" s="192">
        <f>ROUND(I691*H691,2)</f>
        <v>0</v>
      </c>
      <c r="BL691" s="19" t="s">
        <v>250</v>
      </c>
      <c r="BM691" s="191" t="s">
        <v>1189</v>
      </c>
    </row>
    <row r="692" spans="1:65" s="13" customFormat="1" ht="11.25">
      <c r="B692" s="198"/>
      <c r="C692" s="199"/>
      <c r="D692" s="193" t="s">
        <v>188</v>
      </c>
      <c r="E692" s="199"/>
      <c r="F692" s="201" t="s">
        <v>1187</v>
      </c>
      <c r="G692" s="199"/>
      <c r="H692" s="202">
        <v>190.37200000000001</v>
      </c>
      <c r="I692" s="203"/>
      <c r="J692" s="199"/>
      <c r="K692" s="199"/>
      <c r="L692" s="204"/>
      <c r="M692" s="205"/>
      <c r="N692" s="206"/>
      <c r="O692" s="206"/>
      <c r="P692" s="206"/>
      <c r="Q692" s="206"/>
      <c r="R692" s="206"/>
      <c r="S692" s="206"/>
      <c r="T692" s="207"/>
      <c r="AT692" s="208" t="s">
        <v>188</v>
      </c>
      <c r="AU692" s="208" t="s">
        <v>88</v>
      </c>
      <c r="AV692" s="13" t="s">
        <v>88</v>
      </c>
      <c r="AW692" s="13" t="s">
        <v>4</v>
      </c>
      <c r="AX692" s="13" t="s">
        <v>80</v>
      </c>
      <c r="AY692" s="208" t="s">
        <v>169</v>
      </c>
    </row>
    <row r="693" spans="1:65" s="2" customFormat="1" ht="24.2" customHeight="1">
      <c r="A693" s="36"/>
      <c r="B693" s="37"/>
      <c r="C693" s="180" t="s">
        <v>1190</v>
      </c>
      <c r="D693" s="180" t="s">
        <v>171</v>
      </c>
      <c r="E693" s="181" t="s">
        <v>1191</v>
      </c>
      <c r="F693" s="182" t="s">
        <v>1192</v>
      </c>
      <c r="G693" s="183" t="s">
        <v>185</v>
      </c>
      <c r="H693" s="184">
        <v>399.56599999999997</v>
      </c>
      <c r="I693" s="185"/>
      <c r="J693" s="186">
        <f>ROUND(I693*H693,2)</f>
        <v>0</v>
      </c>
      <c r="K693" s="182" t="s">
        <v>175</v>
      </c>
      <c r="L693" s="41"/>
      <c r="M693" s="187" t="s">
        <v>19</v>
      </c>
      <c r="N693" s="188" t="s">
        <v>44</v>
      </c>
      <c r="O693" s="66"/>
      <c r="P693" s="189">
        <f>O693*H693</f>
        <v>0</v>
      </c>
      <c r="Q693" s="189">
        <v>0</v>
      </c>
      <c r="R693" s="189">
        <f>Q693*H693</f>
        <v>0</v>
      </c>
      <c r="S693" s="189">
        <v>0</v>
      </c>
      <c r="T693" s="190">
        <f>S693*H693</f>
        <v>0</v>
      </c>
      <c r="U693" s="36"/>
      <c r="V693" s="36"/>
      <c r="W693" s="36"/>
      <c r="X693" s="36"/>
      <c r="Y693" s="36"/>
      <c r="Z693" s="36"/>
      <c r="AA693" s="36"/>
      <c r="AB693" s="36"/>
      <c r="AC693" s="36"/>
      <c r="AD693" s="36"/>
      <c r="AE693" s="36"/>
      <c r="AR693" s="191" t="s">
        <v>250</v>
      </c>
      <c r="AT693" s="191" t="s">
        <v>171</v>
      </c>
      <c r="AU693" s="191" t="s">
        <v>88</v>
      </c>
      <c r="AY693" s="19" t="s">
        <v>169</v>
      </c>
      <c r="BE693" s="192">
        <f>IF(N693="základní",J693,0)</f>
        <v>0</v>
      </c>
      <c r="BF693" s="192">
        <f>IF(N693="snížená",J693,0)</f>
        <v>0</v>
      </c>
      <c r="BG693" s="192">
        <f>IF(N693="zákl. přenesená",J693,0)</f>
        <v>0</v>
      </c>
      <c r="BH693" s="192">
        <f>IF(N693="sníž. přenesená",J693,0)</f>
        <v>0</v>
      </c>
      <c r="BI693" s="192">
        <f>IF(N693="nulová",J693,0)</f>
        <v>0</v>
      </c>
      <c r="BJ693" s="19" t="s">
        <v>88</v>
      </c>
      <c r="BK693" s="192">
        <f>ROUND(I693*H693,2)</f>
        <v>0</v>
      </c>
      <c r="BL693" s="19" t="s">
        <v>250</v>
      </c>
      <c r="BM693" s="191" t="s">
        <v>1193</v>
      </c>
    </row>
    <row r="694" spans="1:65" s="2" customFormat="1" ht="39">
      <c r="A694" s="36"/>
      <c r="B694" s="37"/>
      <c r="C694" s="38"/>
      <c r="D694" s="193" t="s">
        <v>178</v>
      </c>
      <c r="E694" s="38"/>
      <c r="F694" s="194" t="s">
        <v>1194</v>
      </c>
      <c r="G694" s="38"/>
      <c r="H694" s="38"/>
      <c r="I694" s="195"/>
      <c r="J694" s="38"/>
      <c r="K694" s="38"/>
      <c r="L694" s="41"/>
      <c r="M694" s="196"/>
      <c r="N694" s="197"/>
      <c r="O694" s="66"/>
      <c r="P694" s="66"/>
      <c r="Q694" s="66"/>
      <c r="R694" s="66"/>
      <c r="S694" s="66"/>
      <c r="T694" s="67"/>
      <c r="U694" s="36"/>
      <c r="V694" s="36"/>
      <c r="W694" s="36"/>
      <c r="X694" s="36"/>
      <c r="Y694" s="36"/>
      <c r="Z694" s="36"/>
      <c r="AA694" s="36"/>
      <c r="AB694" s="36"/>
      <c r="AC694" s="36"/>
      <c r="AD694" s="36"/>
      <c r="AE694" s="36"/>
      <c r="AT694" s="19" t="s">
        <v>178</v>
      </c>
      <c r="AU694" s="19" t="s">
        <v>88</v>
      </c>
    </row>
    <row r="695" spans="1:65" s="2" customFormat="1" ht="24.2" customHeight="1">
      <c r="A695" s="36"/>
      <c r="B695" s="37"/>
      <c r="C695" s="235" t="s">
        <v>1195</v>
      </c>
      <c r="D695" s="235" t="s">
        <v>456</v>
      </c>
      <c r="E695" s="236" t="s">
        <v>1196</v>
      </c>
      <c r="F695" s="237" t="s">
        <v>1197</v>
      </c>
      <c r="G695" s="238" t="s">
        <v>185</v>
      </c>
      <c r="H695" s="239">
        <v>419.54399999999998</v>
      </c>
      <c r="I695" s="240"/>
      <c r="J695" s="241">
        <f>ROUND(I695*H695,2)</f>
        <v>0</v>
      </c>
      <c r="K695" s="237" t="s">
        <v>175</v>
      </c>
      <c r="L695" s="242"/>
      <c r="M695" s="243" t="s">
        <v>19</v>
      </c>
      <c r="N695" s="244" t="s">
        <v>44</v>
      </c>
      <c r="O695" s="66"/>
      <c r="P695" s="189">
        <f>O695*H695</f>
        <v>0</v>
      </c>
      <c r="Q695" s="189">
        <v>2.9999999999999997E-4</v>
      </c>
      <c r="R695" s="189">
        <f>Q695*H695</f>
        <v>0.12586319999999998</v>
      </c>
      <c r="S695" s="189">
        <v>0</v>
      </c>
      <c r="T695" s="190">
        <f>S695*H695</f>
        <v>0</v>
      </c>
      <c r="U695" s="36"/>
      <c r="V695" s="36"/>
      <c r="W695" s="36"/>
      <c r="X695" s="36"/>
      <c r="Y695" s="36"/>
      <c r="Z695" s="36"/>
      <c r="AA695" s="36"/>
      <c r="AB695" s="36"/>
      <c r="AC695" s="36"/>
      <c r="AD695" s="36"/>
      <c r="AE695" s="36"/>
      <c r="AR695" s="191" t="s">
        <v>323</v>
      </c>
      <c r="AT695" s="191" t="s">
        <v>456</v>
      </c>
      <c r="AU695" s="191" t="s">
        <v>88</v>
      </c>
      <c r="AY695" s="19" t="s">
        <v>169</v>
      </c>
      <c r="BE695" s="192">
        <f>IF(N695="základní",J695,0)</f>
        <v>0</v>
      </c>
      <c r="BF695" s="192">
        <f>IF(N695="snížená",J695,0)</f>
        <v>0</v>
      </c>
      <c r="BG695" s="192">
        <f>IF(N695="zákl. přenesená",J695,0)</f>
        <v>0</v>
      </c>
      <c r="BH695" s="192">
        <f>IF(N695="sníž. přenesená",J695,0)</f>
        <v>0</v>
      </c>
      <c r="BI695" s="192">
        <f>IF(N695="nulová",J695,0)</f>
        <v>0</v>
      </c>
      <c r="BJ695" s="19" t="s">
        <v>88</v>
      </c>
      <c r="BK695" s="192">
        <f>ROUND(I695*H695,2)</f>
        <v>0</v>
      </c>
      <c r="BL695" s="19" t="s">
        <v>250</v>
      </c>
      <c r="BM695" s="191" t="s">
        <v>1198</v>
      </c>
    </row>
    <row r="696" spans="1:65" s="13" customFormat="1" ht="11.25">
      <c r="B696" s="198"/>
      <c r="C696" s="199"/>
      <c r="D696" s="193" t="s">
        <v>188</v>
      </c>
      <c r="E696" s="199"/>
      <c r="F696" s="201" t="s">
        <v>1199</v>
      </c>
      <c r="G696" s="199"/>
      <c r="H696" s="202">
        <v>419.54399999999998</v>
      </c>
      <c r="I696" s="203"/>
      <c r="J696" s="199"/>
      <c r="K696" s="199"/>
      <c r="L696" s="204"/>
      <c r="M696" s="205"/>
      <c r="N696" s="206"/>
      <c r="O696" s="206"/>
      <c r="P696" s="206"/>
      <c r="Q696" s="206"/>
      <c r="R696" s="206"/>
      <c r="S696" s="206"/>
      <c r="T696" s="207"/>
      <c r="AT696" s="208" t="s">
        <v>188</v>
      </c>
      <c r="AU696" s="208" t="s">
        <v>88</v>
      </c>
      <c r="AV696" s="13" t="s">
        <v>88</v>
      </c>
      <c r="AW696" s="13" t="s">
        <v>4</v>
      </c>
      <c r="AX696" s="13" t="s">
        <v>80</v>
      </c>
      <c r="AY696" s="208" t="s">
        <v>169</v>
      </c>
    </row>
    <row r="697" spans="1:65" s="2" customFormat="1" ht="49.15" customHeight="1">
      <c r="A697" s="36"/>
      <c r="B697" s="37"/>
      <c r="C697" s="180" t="s">
        <v>1200</v>
      </c>
      <c r="D697" s="180" t="s">
        <v>171</v>
      </c>
      <c r="E697" s="181" t="s">
        <v>1201</v>
      </c>
      <c r="F697" s="182" t="s">
        <v>1202</v>
      </c>
      <c r="G697" s="183" t="s">
        <v>347</v>
      </c>
      <c r="H697" s="184">
        <v>6.9480000000000004</v>
      </c>
      <c r="I697" s="185"/>
      <c r="J697" s="186">
        <f>ROUND(I697*H697,2)</f>
        <v>0</v>
      </c>
      <c r="K697" s="182" t="s">
        <v>175</v>
      </c>
      <c r="L697" s="41"/>
      <c r="M697" s="187" t="s">
        <v>19</v>
      </c>
      <c r="N697" s="188" t="s">
        <v>44</v>
      </c>
      <c r="O697" s="66"/>
      <c r="P697" s="189">
        <f>O697*H697</f>
        <v>0</v>
      </c>
      <c r="Q697" s="189">
        <v>0</v>
      </c>
      <c r="R697" s="189">
        <f>Q697*H697</f>
        <v>0</v>
      </c>
      <c r="S697" s="189">
        <v>0</v>
      </c>
      <c r="T697" s="190">
        <f>S697*H697</f>
        <v>0</v>
      </c>
      <c r="U697" s="36"/>
      <c r="V697" s="36"/>
      <c r="W697" s="36"/>
      <c r="X697" s="36"/>
      <c r="Y697" s="36"/>
      <c r="Z697" s="36"/>
      <c r="AA697" s="36"/>
      <c r="AB697" s="36"/>
      <c r="AC697" s="36"/>
      <c r="AD697" s="36"/>
      <c r="AE697" s="36"/>
      <c r="AR697" s="191" t="s">
        <v>250</v>
      </c>
      <c r="AT697" s="191" t="s">
        <v>171</v>
      </c>
      <c r="AU697" s="191" t="s">
        <v>88</v>
      </c>
      <c r="AY697" s="19" t="s">
        <v>169</v>
      </c>
      <c r="BE697" s="192">
        <f>IF(N697="základní",J697,0)</f>
        <v>0</v>
      </c>
      <c r="BF697" s="192">
        <f>IF(N697="snížená",J697,0)</f>
        <v>0</v>
      </c>
      <c r="BG697" s="192">
        <f>IF(N697="zákl. přenesená",J697,0)</f>
        <v>0</v>
      </c>
      <c r="BH697" s="192">
        <f>IF(N697="sníž. přenesená",J697,0)</f>
        <v>0</v>
      </c>
      <c r="BI697" s="192">
        <f>IF(N697="nulová",J697,0)</f>
        <v>0</v>
      </c>
      <c r="BJ697" s="19" t="s">
        <v>88</v>
      </c>
      <c r="BK697" s="192">
        <f>ROUND(I697*H697,2)</f>
        <v>0</v>
      </c>
      <c r="BL697" s="19" t="s">
        <v>250</v>
      </c>
      <c r="BM697" s="191" t="s">
        <v>1203</v>
      </c>
    </row>
    <row r="698" spans="1:65" s="2" customFormat="1" ht="126.75">
      <c r="A698" s="36"/>
      <c r="B698" s="37"/>
      <c r="C698" s="38"/>
      <c r="D698" s="193" t="s">
        <v>178</v>
      </c>
      <c r="E698" s="38"/>
      <c r="F698" s="194" t="s">
        <v>1204</v>
      </c>
      <c r="G698" s="38"/>
      <c r="H698" s="38"/>
      <c r="I698" s="195"/>
      <c r="J698" s="38"/>
      <c r="K698" s="38"/>
      <c r="L698" s="41"/>
      <c r="M698" s="196"/>
      <c r="N698" s="197"/>
      <c r="O698" s="66"/>
      <c r="P698" s="66"/>
      <c r="Q698" s="66"/>
      <c r="R698" s="66"/>
      <c r="S698" s="66"/>
      <c r="T698" s="67"/>
      <c r="U698" s="36"/>
      <c r="V698" s="36"/>
      <c r="W698" s="36"/>
      <c r="X698" s="36"/>
      <c r="Y698" s="36"/>
      <c r="Z698" s="36"/>
      <c r="AA698" s="36"/>
      <c r="AB698" s="36"/>
      <c r="AC698" s="36"/>
      <c r="AD698" s="36"/>
      <c r="AE698" s="36"/>
      <c r="AT698" s="19" t="s">
        <v>178</v>
      </c>
      <c r="AU698" s="19" t="s">
        <v>88</v>
      </c>
    </row>
    <row r="699" spans="1:65" s="12" customFormat="1" ht="22.9" customHeight="1">
      <c r="B699" s="164"/>
      <c r="C699" s="165"/>
      <c r="D699" s="166" t="s">
        <v>71</v>
      </c>
      <c r="E699" s="178" t="s">
        <v>1205</v>
      </c>
      <c r="F699" s="178" t="s">
        <v>1206</v>
      </c>
      <c r="G699" s="165"/>
      <c r="H699" s="165"/>
      <c r="I699" s="168"/>
      <c r="J699" s="179">
        <f>BK699</f>
        <v>0</v>
      </c>
      <c r="K699" s="165"/>
      <c r="L699" s="170"/>
      <c r="M699" s="171"/>
      <c r="N699" s="172"/>
      <c r="O699" s="172"/>
      <c r="P699" s="173">
        <f>SUM(P700:P730)</f>
        <v>0</v>
      </c>
      <c r="Q699" s="172"/>
      <c r="R699" s="173">
        <f>SUM(R700:R730)</f>
        <v>2.5899385200000005</v>
      </c>
      <c r="S699" s="172"/>
      <c r="T699" s="174">
        <f>SUM(T700:T730)</f>
        <v>0</v>
      </c>
      <c r="AR699" s="175" t="s">
        <v>88</v>
      </c>
      <c r="AT699" s="176" t="s">
        <v>71</v>
      </c>
      <c r="AU699" s="176" t="s">
        <v>80</v>
      </c>
      <c r="AY699" s="175" t="s">
        <v>169</v>
      </c>
      <c r="BK699" s="177">
        <f>SUM(BK700:BK730)</f>
        <v>0</v>
      </c>
    </row>
    <row r="700" spans="1:65" s="2" customFormat="1" ht="37.9" customHeight="1">
      <c r="A700" s="36"/>
      <c r="B700" s="37"/>
      <c r="C700" s="180" t="s">
        <v>1207</v>
      </c>
      <c r="D700" s="180" t="s">
        <v>171</v>
      </c>
      <c r="E700" s="181" t="s">
        <v>1208</v>
      </c>
      <c r="F700" s="182" t="s">
        <v>1209</v>
      </c>
      <c r="G700" s="183" t="s">
        <v>185</v>
      </c>
      <c r="H700" s="184">
        <v>360.18799999999999</v>
      </c>
      <c r="I700" s="185"/>
      <c r="J700" s="186">
        <f>ROUND(I700*H700,2)</f>
        <v>0</v>
      </c>
      <c r="K700" s="182" t="s">
        <v>175</v>
      </c>
      <c r="L700" s="41"/>
      <c r="M700" s="187" t="s">
        <v>19</v>
      </c>
      <c r="N700" s="188" t="s">
        <v>44</v>
      </c>
      <c r="O700" s="66"/>
      <c r="P700" s="189">
        <f>O700*H700</f>
        <v>0</v>
      </c>
      <c r="Q700" s="189">
        <v>0</v>
      </c>
      <c r="R700" s="189">
        <f>Q700*H700</f>
        <v>0</v>
      </c>
      <c r="S700" s="189">
        <v>0</v>
      </c>
      <c r="T700" s="190">
        <f>S700*H700</f>
        <v>0</v>
      </c>
      <c r="U700" s="36"/>
      <c r="V700" s="36"/>
      <c r="W700" s="36"/>
      <c r="X700" s="36"/>
      <c r="Y700" s="36"/>
      <c r="Z700" s="36"/>
      <c r="AA700" s="36"/>
      <c r="AB700" s="36"/>
      <c r="AC700" s="36"/>
      <c r="AD700" s="36"/>
      <c r="AE700" s="36"/>
      <c r="AR700" s="191" t="s">
        <v>250</v>
      </c>
      <c r="AT700" s="191" t="s">
        <v>171</v>
      </c>
      <c r="AU700" s="191" t="s">
        <v>88</v>
      </c>
      <c r="AY700" s="19" t="s">
        <v>169</v>
      </c>
      <c r="BE700" s="192">
        <f>IF(N700="základní",J700,0)</f>
        <v>0</v>
      </c>
      <c r="BF700" s="192">
        <f>IF(N700="snížená",J700,0)</f>
        <v>0</v>
      </c>
      <c r="BG700" s="192">
        <f>IF(N700="zákl. přenesená",J700,0)</f>
        <v>0</v>
      </c>
      <c r="BH700" s="192">
        <f>IF(N700="sníž. přenesená",J700,0)</f>
        <v>0</v>
      </c>
      <c r="BI700" s="192">
        <f>IF(N700="nulová",J700,0)</f>
        <v>0</v>
      </c>
      <c r="BJ700" s="19" t="s">
        <v>88</v>
      </c>
      <c r="BK700" s="192">
        <f>ROUND(I700*H700,2)</f>
        <v>0</v>
      </c>
      <c r="BL700" s="19" t="s">
        <v>250</v>
      </c>
      <c r="BM700" s="191" t="s">
        <v>1210</v>
      </c>
    </row>
    <row r="701" spans="1:65" s="2" customFormat="1" ht="48.75">
      <c r="A701" s="36"/>
      <c r="B701" s="37"/>
      <c r="C701" s="38"/>
      <c r="D701" s="193" t="s">
        <v>178</v>
      </c>
      <c r="E701" s="38"/>
      <c r="F701" s="194" t="s">
        <v>1211</v>
      </c>
      <c r="G701" s="38"/>
      <c r="H701" s="38"/>
      <c r="I701" s="195"/>
      <c r="J701" s="38"/>
      <c r="K701" s="38"/>
      <c r="L701" s="41"/>
      <c r="M701" s="196"/>
      <c r="N701" s="197"/>
      <c r="O701" s="66"/>
      <c r="P701" s="66"/>
      <c r="Q701" s="66"/>
      <c r="R701" s="66"/>
      <c r="S701" s="66"/>
      <c r="T701" s="67"/>
      <c r="U701" s="36"/>
      <c r="V701" s="36"/>
      <c r="W701" s="36"/>
      <c r="X701" s="36"/>
      <c r="Y701" s="36"/>
      <c r="Z701" s="36"/>
      <c r="AA701" s="36"/>
      <c r="AB701" s="36"/>
      <c r="AC701" s="36"/>
      <c r="AD701" s="36"/>
      <c r="AE701" s="36"/>
      <c r="AT701" s="19" t="s">
        <v>178</v>
      </c>
      <c r="AU701" s="19" t="s">
        <v>88</v>
      </c>
    </row>
    <row r="702" spans="1:65" s="15" customFormat="1" ht="11.25">
      <c r="B702" s="225"/>
      <c r="C702" s="226"/>
      <c r="D702" s="193" t="s">
        <v>188</v>
      </c>
      <c r="E702" s="227" t="s">
        <v>19</v>
      </c>
      <c r="F702" s="228" t="s">
        <v>1212</v>
      </c>
      <c r="G702" s="226"/>
      <c r="H702" s="227" t="s">
        <v>19</v>
      </c>
      <c r="I702" s="229"/>
      <c r="J702" s="226"/>
      <c r="K702" s="226"/>
      <c r="L702" s="230"/>
      <c r="M702" s="231"/>
      <c r="N702" s="232"/>
      <c r="O702" s="232"/>
      <c r="P702" s="232"/>
      <c r="Q702" s="232"/>
      <c r="R702" s="232"/>
      <c r="S702" s="232"/>
      <c r="T702" s="233"/>
      <c r="AT702" s="234" t="s">
        <v>188</v>
      </c>
      <c r="AU702" s="234" t="s">
        <v>88</v>
      </c>
      <c r="AV702" s="15" t="s">
        <v>80</v>
      </c>
      <c r="AW702" s="15" t="s">
        <v>33</v>
      </c>
      <c r="AX702" s="15" t="s">
        <v>72</v>
      </c>
      <c r="AY702" s="234" t="s">
        <v>169</v>
      </c>
    </row>
    <row r="703" spans="1:65" s="13" customFormat="1" ht="11.25">
      <c r="B703" s="198"/>
      <c r="C703" s="199"/>
      <c r="D703" s="193" t="s">
        <v>188</v>
      </c>
      <c r="E703" s="200" t="s">
        <v>19</v>
      </c>
      <c r="F703" s="201" t="s">
        <v>1213</v>
      </c>
      <c r="G703" s="199"/>
      <c r="H703" s="202">
        <v>360.18799999999999</v>
      </c>
      <c r="I703" s="203"/>
      <c r="J703" s="199"/>
      <c r="K703" s="199"/>
      <c r="L703" s="204"/>
      <c r="M703" s="205"/>
      <c r="N703" s="206"/>
      <c r="O703" s="206"/>
      <c r="P703" s="206"/>
      <c r="Q703" s="206"/>
      <c r="R703" s="206"/>
      <c r="S703" s="206"/>
      <c r="T703" s="207"/>
      <c r="AT703" s="208" t="s">
        <v>188</v>
      </c>
      <c r="AU703" s="208" t="s">
        <v>88</v>
      </c>
      <c r="AV703" s="13" t="s">
        <v>88</v>
      </c>
      <c r="AW703" s="13" t="s">
        <v>33</v>
      </c>
      <c r="AX703" s="13" t="s">
        <v>80</v>
      </c>
      <c r="AY703" s="208" t="s">
        <v>169</v>
      </c>
    </row>
    <row r="704" spans="1:65" s="2" customFormat="1" ht="14.45" customHeight="1">
      <c r="A704" s="36"/>
      <c r="B704" s="37"/>
      <c r="C704" s="235" t="s">
        <v>1214</v>
      </c>
      <c r="D704" s="235" t="s">
        <v>456</v>
      </c>
      <c r="E704" s="236" t="s">
        <v>1138</v>
      </c>
      <c r="F704" s="237" t="s">
        <v>1139</v>
      </c>
      <c r="G704" s="238" t="s">
        <v>347</v>
      </c>
      <c r="H704" s="239">
        <v>0.108</v>
      </c>
      <c r="I704" s="240"/>
      <c r="J704" s="241">
        <f>ROUND(I704*H704,2)</f>
        <v>0</v>
      </c>
      <c r="K704" s="237" t="s">
        <v>175</v>
      </c>
      <c r="L704" s="242"/>
      <c r="M704" s="243" t="s">
        <v>19</v>
      </c>
      <c r="N704" s="244" t="s">
        <v>44</v>
      </c>
      <c r="O704" s="66"/>
      <c r="P704" s="189">
        <f>O704*H704</f>
        <v>0</v>
      </c>
      <c r="Q704" s="189">
        <v>1</v>
      </c>
      <c r="R704" s="189">
        <f>Q704*H704</f>
        <v>0.108</v>
      </c>
      <c r="S704" s="189">
        <v>0</v>
      </c>
      <c r="T704" s="190">
        <f>S704*H704</f>
        <v>0</v>
      </c>
      <c r="U704" s="36"/>
      <c r="V704" s="36"/>
      <c r="W704" s="36"/>
      <c r="X704" s="36"/>
      <c r="Y704" s="36"/>
      <c r="Z704" s="36"/>
      <c r="AA704" s="36"/>
      <c r="AB704" s="36"/>
      <c r="AC704" s="36"/>
      <c r="AD704" s="36"/>
      <c r="AE704" s="36"/>
      <c r="AR704" s="191" t="s">
        <v>323</v>
      </c>
      <c r="AT704" s="191" t="s">
        <v>456</v>
      </c>
      <c r="AU704" s="191" t="s">
        <v>88</v>
      </c>
      <c r="AY704" s="19" t="s">
        <v>169</v>
      </c>
      <c r="BE704" s="192">
        <f>IF(N704="základní",J704,0)</f>
        <v>0</v>
      </c>
      <c r="BF704" s="192">
        <f>IF(N704="snížená",J704,0)</f>
        <v>0</v>
      </c>
      <c r="BG704" s="192">
        <f>IF(N704="zákl. přenesená",J704,0)</f>
        <v>0</v>
      </c>
      <c r="BH704" s="192">
        <f>IF(N704="sníž. přenesená",J704,0)</f>
        <v>0</v>
      </c>
      <c r="BI704" s="192">
        <f>IF(N704="nulová",J704,0)</f>
        <v>0</v>
      </c>
      <c r="BJ704" s="19" t="s">
        <v>88</v>
      </c>
      <c r="BK704" s="192">
        <f>ROUND(I704*H704,2)</f>
        <v>0</v>
      </c>
      <c r="BL704" s="19" t="s">
        <v>250</v>
      </c>
      <c r="BM704" s="191" t="s">
        <v>1215</v>
      </c>
    </row>
    <row r="705" spans="1:65" s="13" customFormat="1" ht="11.25">
      <c r="B705" s="198"/>
      <c r="C705" s="199"/>
      <c r="D705" s="193" t="s">
        <v>188</v>
      </c>
      <c r="E705" s="199"/>
      <c r="F705" s="201" t="s">
        <v>1216</v>
      </c>
      <c r="G705" s="199"/>
      <c r="H705" s="202">
        <v>0.108</v>
      </c>
      <c r="I705" s="203"/>
      <c r="J705" s="199"/>
      <c r="K705" s="199"/>
      <c r="L705" s="204"/>
      <c r="M705" s="205"/>
      <c r="N705" s="206"/>
      <c r="O705" s="206"/>
      <c r="P705" s="206"/>
      <c r="Q705" s="206"/>
      <c r="R705" s="206"/>
      <c r="S705" s="206"/>
      <c r="T705" s="207"/>
      <c r="AT705" s="208" t="s">
        <v>188</v>
      </c>
      <c r="AU705" s="208" t="s">
        <v>88</v>
      </c>
      <c r="AV705" s="13" t="s">
        <v>88</v>
      </c>
      <c r="AW705" s="13" t="s">
        <v>4</v>
      </c>
      <c r="AX705" s="13" t="s">
        <v>80</v>
      </c>
      <c r="AY705" s="208" t="s">
        <v>169</v>
      </c>
    </row>
    <row r="706" spans="1:65" s="2" customFormat="1" ht="24.2" customHeight="1">
      <c r="A706" s="36"/>
      <c r="B706" s="37"/>
      <c r="C706" s="180" t="s">
        <v>1217</v>
      </c>
      <c r="D706" s="180" t="s">
        <v>171</v>
      </c>
      <c r="E706" s="181" t="s">
        <v>1218</v>
      </c>
      <c r="F706" s="182" t="s">
        <v>1219</v>
      </c>
      <c r="G706" s="183" t="s">
        <v>185</v>
      </c>
      <c r="H706" s="184">
        <v>360.18799999999999</v>
      </c>
      <c r="I706" s="185"/>
      <c r="J706" s="186">
        <f>ROUND(I706*H706,2)</f>
        <v>0</v>
      </c>
      <c r="K706" s="182" t="s">
        <v>175</v>
      </c>
      <c r="L706" s="41"/>
      <c r="M706" s="187" t="s">
        <v>19</v>
      </c>
      <c r="N706" s="188" t="s">
        <v>44</v>
      </c>
      <c r="O706" s="66"/>
      <c r="P706" s="189">
        <f>O706*H706</f>
        <v>0</v>
      </c>
      <c r="Q706" s="189">
        <v>8.8000000000000003E-4</v>
      </c>
      <c r="R706" s="189">
        <f>Q706*H706</f>
        <v>0.31696543999999999</v>
      </c>
      <c r="S706" s="189">
        <v>0</v>
      </c>
      <c r="T706" s="190">
        <f>S706*H706</f>
        <v>0</v>
      </c>
      <c r="U706" s="36"/>
      <c r="V706" s="36"/>
      <c r="W706" s="36"/>
      <c r="X706" s="36"/>
      <c r="Y706" s="36"/>
      <c r="Z706" s="36"/>
      <c r="AA706" s="36"/>
      <c r="AB706" s="36"/>
      <c r="AC706" s="36"/>
      <c r="AD706" s="36"/>
      <c r="AE706" s="36"/>
      <c r="AR706" s="191" t="s">
        <v>250</v>
      </c>
      <c r="AT706" s="191" t="s">
        <v>171</v>
      </c>
      <c r="AU706" s="191" t="s">
        <v>88</v>
      </c>
      <c r="AY706" s="19" t="s">
        <v>169</v>
      </c>
      <c r="BE706" s="192">
        <f>IF(N706="základní",J706,0)</f>
        <v>0</v>
      </c>
      <c r="BF706" s="192">
        <f>IF(N706="snížená",J706,0)</f>
        <v>0</v>
      </c>
      <c r="BG706" s="192">
        <f>IF(N706="zákl. přenesená",J706,0)</f>
        <v>0</v>
      </c>
      <c r="BH706" s="192">
        <f>IF(N706="sníž. přenesená",J706,0)</f>
        <v>0</v>
      </c>
      <c r="BI706" s="192">
        <f>IF(N706="nulová",J706,0)</f>
        <v>0</v>
      </c>
      <c r="BJ706" s="19" t="s">
        <v>88</v>
      </c>
      <c r="BK706" s="192">
        <f>ROUND(I706*H706,2)</f>
        <v>0</v>
      </c>
      <c r="BL706" s="19" t="s">
        <v>250</v>
      </c>
      <c r="BM706" s="191" t="s">
        <v>1220</v>
      </c>
    </row>
    <row r="707" spans="1:65" s="2" customFormat="1" ht="48.75">
      <c r="A707" s="36"/>
      <c r="B707" s="37"/>
      <c r="C707" s="38"/>
      <c r="D707" s="193" t="s">
        <v>178</v>
      </c>
      <c r="E707" s="38"/>
      <c r="F707" s="194" t="s">
        <v>1221</v>
      </c>
      <c r="G707" s="38"/>
      <c r="H707" s="38"/>
      <c r="I707" s="195"/>
      <c r="J707" s="38"/>
      <c r="K707" s="38"/>
      <c r="L707" s="41"/>
      <c r="M707" s="196"/>
      <c r="N707" s="197"/>
      <c r="O707" s="66"/>
      <c r="P707" s="66"/>
      <c r="Q707" s="66"/>
      <c r="R707" s="66"/>
      <c r="S707" s="66"/>
      <c r="T707" s="67"/>
      <c r="U707" s="36"/>
      <c r="V707" s="36"/>
      <c r="W707" s="36"/>
      <c r="X707" s="36"/>
      <c r="Y707" s="36"/>
      <c r="Z707" s="36"/>
      <c r="AA707" s="36"/>
      <c r="AB707" s="36"/>
      <c r="AC707" s="36"/>
      <c r="AD707" s="36"/>
      <c r="AE707" s="36"/>
      <c r="AT707" s="19" t="s">
        <v>178</v>
      </c>
      <c r="AU707" s="19" t="s">
        <v>88</v>
      </c>
    </row>
    <row r="708" spans="1:65" s="2" customFormat="1" ht="49.15" customHeight="1">
      <c r="A708" s="36"/>
      <c r="B708" s="37"/>
      <c r="C708" s="235" t="s">
        <v>1222</v>
      </c>
      <c r="D708" s="235" t="s">
        <v>456</v>
      </c>
      <c r="E708" s="236" t="s">
        <v>1175</v>
      </c>
      <c r="F708" s="237" t="s">
        <v>1176</v>
      </c>
      <c r="G708" s="238" t="s">
        <v>185</v>
      </c>
      <c r="H708" s="239">
        <v>414.21600000000001</v>
      </c>
      <c r="I708" s="240"/>
      <c r="J708" s="241">
        <f>ROUND(I708*H708,2)</f>
        <v>0</v>
      </c>
      <c r="K708" s="237" t="s">
        <v>175</v>
      </c>
      <c r="L708" s="242"/>
      <c r="M708" s="243" t="s">
        <v>19</v>
      </c>
      <c r="N708" s="244" t="s">
        <v>44</v>
      </c>
      <c r="O708" s="66"/>
      <c r="P708" s="189">
        <f>O708*H708</f>
        <v>0</v>
      </c>
      <c r="Q708" s="189">
        <v>4.7000000000000002E-3</v>
      </c>
      <c r="R708" s="189">
        <f>Q708*H708</f>
        <v>1.9468152000000001</v>
      </c>
      <c r="S708" s="189">
        <v>0</v>
      </c>
      <c r="T708" s="190">
        <f>S708*H708</f>
        <v>0</v>
      </c>
      <c r="U708" s="36"/>
      <c r="V708" s="36"/>
      <c r="W708" s="36"/>
      <c r="X708" s="36"/>
      <c r="Y708" s="36"/>
      <c r="Z708" s="36"/>
      <c r="AA708" s="36"/>
      <c r="AB708" s="36"/>
      <c r="AC708" s="36"/>
      <c r="AD708" s="36"/>
      <c r="AE708" s="36"/>
      <c r="AR708" s="191" t="s">
        <v>323</v>
      </c>
      <c r="AT708" s="191" t="s">
        <v>456</v>
      </c>
      <c r="AU708" s="191" t="s">
        <v>88</v>
      </c>
      <c r="AY708" s="19" t="s">
        <v>169</v>
      </c>
      <c r="BE708" s="192">
        <f>IF(N708="základní",J708,0)</f>
        <v>0</v>
      </c>
      <c r="BF708" s="192">
        <f>IF(N708="snížená",J708,0)</f>
        <v>0</v>
      </c>
      <c r="BG708" s="192">
        <f>IF(N708="zákl. přenesená",J708,0)</f>
        <v>0</v>
      </c>
      <c r="BH708" s="192">
        <f>IF(N708="sníž. přenesená",J708,0)</f>
        <v>0</v>
      </c>
      <c r="BI708" s="192">
        <f>IF(N708="nulová",J708,0)</f>
        <v>0</v>
      </c>
      <c r="BJ708" s="19" t="s">
        <v>88</v>
      </c>
      <c r="BK708" s="192">
        <f>ROUND(I708*H708,2)</f>
        <v>0</v>
      </c>
      <c r="BL708" s="19" t="s">
        <v>250</v>
      </c>
      <c r="BM708" s="191" t="s">
        <v>1223</v>
      </c>
    </row>
    <row r="709" spans="1:65" s="13" customFormat="1" ht="11.25">
      <c r="B709" s="198"/>
      <c r="C709" s="199"/>
      <c r="D709" s="193" t="s">
        <v>188</v>
      </c>
      <c r="E709" s="199"/>
      <c r="F709" s="201" t="s">
        <v>1224</v>
      </c>
      <c r="G709" s="199"/>
      <c r="H709" s="202">
        <v>414.21600000000001</v>
      </c>
      <c r="I709" s="203"/>
      <c r="J709" s="199"/>
      <c r="K709" s="199"/>
      <c r="L709" s="204"/>
      <c r="M709" s="205"/>
      <c r="N709" s="206"/>
      <c r="O709" s="206"/>
      <c r="P709" s="206"/>
      <c r="Q709" s="206"/>
      <c r="R709" s="206"/>
      <c r="S709" s="206"/>
      <c r="T709" s="207"/>
      <c r="AT709" s="208" t="s">
        <v>188</v>
      </c>
      <c r="AU709" s="208" t="s">
        <v>88</v>
      </c>
      <c r="AV709" s="13" t="s">
        <v>88</v>
      </c>
      <c r="AW709" s="13" t="s">
        <v>4</v>
      </c>
      <c r="AX709" s="13" t="s">
        <v>80</v>
      </c>
      <c r="AY709" s="208" t="s">
        <v>169</v>
      </c>
    </row>
    <row r="710" spans="1:65" s="2" customFormat="1" ht="62.65" customHeight="1">
      <c r="A710" s="36"/>
      <c r="B710" s="37"/>
      <c r="C710" s="180" t="s">
        <v>1225</v>
      </c>
      <c r="D710" s="180" t="s">
        <v>171</v>
      </c>
      <c r="E710" s="181" t="s">
        <v>1226</v>
      </c>
      <c r="F710" s="182" t="s">
        <v>1227</v>
      </c>
      <c r="G710" s="183" t="s">
        <v>185</v>
      </c>
      <c r="H710" s="184">
        <v>6.25</v>
      </c>
      <c r="I710" s="185"/>
      <c r="J710" s="186">
        <f>ROUND(I710*H710,2)</f>
        <v>0</v>
      </c>
      <c r="K710" s="182" t="s">
        <v>19</v>
      </c>
      <c r="L710" s="41"/>
      <c r="M710" s="187" t="s">
        <v>19</v>
      </c>
      <c r="N710" s="188" t="s">
        <v>44</v>
      </c>
      <c r="O710" s="66"/>
      <c r="P710" s="189">
        <f>O710*H710</f>
        <v>0</v>
      </c>
      <c r="Q710" s="189">
        <v>1.4999999999999999E-4</v>
      </c>
      <c r="R710" s="189">
        <f>Q710*H710</f>
        <v>9.3749999999999997E-4</v>
      </c>
      <c r="S710" s="189">
        <v>0</v>
      </c>
      <c r="T710" s="190">
        <f>S710*H710</f>
        <v>0</v>
      </c>
      <c r="U710" s="36"/>
      <c r="V710" s="36"/>
      <c r="W710" s="36"/>
      <c r="X710" s="36"/>
      <c r="Y710" s="36"/>
      <c r="Z710" s="36"/>
      <c r="AA710" s="36"/>
      <c r="AB710" s="36"/>
      <c r="AC710" s="36"/>
      <c r="AD710" s="36"/>
      <c r="AE710" s="36"/>
      <c r="AR710" s="191" t="s">
        <v>250</v>
      </c>
      <c r="AT710" s="191" t="s">
        <v>171</v>
      </c>
      <c r="AU710" s="191" t="s">
        <v>88</v>
      </c>
      <c r="AY710" s="19" t="s">
        <v>169</v>
      </c>
      <c r="BE710" s="192">
        <f>IF(N710="základní",J710,0)</f>
        <v>0</v>
      </c>
      <c r="BF710" s="192">
        <f>IF(N710="snížená",J710,0)</f>
        <v>0</v>
      </c>
      <c r="BG710" s="192">
        <f>IF(N710="zákl. přenesená",J710,0)</f>
        <v>0</v>
      </c>
      <c r="BH710" s="192">
        <f>IF(N710="sníž. přenesená",J710,0)</f>
        <v>0</v>
      </c>
      <c r="BI710" s="192">
        <f>IF(N710="nulová",J710,0)</f>
        <v>0</v>
      </c>
      <c r="BJ710" s="19" t="s">
        <v>88</v>
      </c>
      <c r="BK710" s="192">
        <f>ROUND(I710*H710,2)</f>
        <v>0</v>
      </c>
      <c r="BL710" s="19" t="s">
        <v>250</v>
      </c>
      <c r="BM710" s="191" t="s">
        <v>1228</v>
      </c>
    </row>
    <row r="711" spans="1:65" s="2" customFormat="1" ht="107.25">
      <c r="A711" s="36"/>
      <c r="B711" s="37"/>
      <c r="C711" s="38"/>
      <c r="D711" s="193" t="s">
        <v>178</v>
      </c>
      <c r="E711" s="38"/>
      <c r="F711" s="194" t="s">
        <v>1229</v>
      </c>
      <c r="G711" s="38"/>
      <c r="H711" s="38"/>
      <c r="I711" s="195"/>
      <c r="J711" s="38"/>
      <c r="K711" s="38"/>
      <c r="L711" s="41"/>
      <c r="M711" s="196"/>
      <c r="N711" s="197"/>
      <c r="O711" s="66"/>
      <c r="P711" s="66"/>
      <c r="Q711" s="66"/>
      <c r="R711" s="66"/>
      <c r="S711" s="66"/>
      <c r="T711" s="67"/>
      <c r="U711" s="36"/>
      <c r="V711" s="36"/>
      <c r="W711" s="36"/>
      <c r="X711" s="36"/>
      <c r="Y711" s="36"/>
      <c r="Z711" s="36"/>
      <c r="AA711" s="36"/>
      <c r="AB711" s="36"/>
      <c r="AC711" s="36"/>
      <c r="AD711" s="36"/>
      <c r="AE711" s="36"/>
      <c r="AT711" s="19" t="s">
        <v>178</v>
      </c>
      <c r="AU711" s="19" t="s">
        <v>88</v>
      </c>
    </row>
    <row r="712" spans="1:65" s="15" customFormat="1" ht="11.25">
      <c r="B712" s="225"/>
      <c r="C712" s="226"/>
      <c r="D712" s="193" t="s">
        <v>188</v>
      </c>
      <c r="E712" s="227" t="s">
        <v>19</v>
      </c>
      <c r="F712" s="228" t="s">
        <v>937</v>
      </c>
      <c r="G712" s="226"/>
      <c r="H712" s="227" t="s">
        <v>19</v>
      </c>
      <c r="I712" s="229"/>
      <c r="J712" s="226"/>
      <c r="K712" s="226"/>
      <c r="L712" s="230"/>
      <c r="M712" s="231"/>
      <c r="N712" s="232"/>
      <c r="O712" s="232"/>
      <c r="P712" s="232"/>
      <c r="Q712" s="232"/>
      <c r="R712" s="232"/>
      <c r="S712" s="232"/>
      <c r="T712" s="233"/>
      <c r="AT712" s="234" t="s">
        <v>188</v>
      </c>
      <c r="AU712" s="234" t="s">
        <v>88</v>
      </c>
      <c r="AV712" s="15" t="s">
        <v>80</v>
      </c>
      <c r="AW712" s="15" t="s">
        <v>33</v>
      </c>
      <c r="AX712" s="15" t="s">
        <v>72</v>
      </c>
      <c r="AY712" s="234" t="s">
        <v>169</v>
      </c>
    </row>
    <row r="713" spans="1:65" s="13" customFormat="1" ht="11.25">
      <c r="B713" s="198"/>
      <c r="C713" s="199"/>
      <c r="D713" s="193" t="s">
        <v>188</v>
      </c>
      <c r="E713" s="200" t="s">
        <v>19</v>
      </c>
      <c r="F713" s="201" t="s">
        <v>938</v>
      </c>
      <c r="G713" s="199"/>
      <c r="H713" s="202">
        <v>6.25</v>
      </c>
      <c r="I713" s="203"/>
      <c r="J713" s="199"/>
      <c r="K713" s="199"/>
      <c r="L713" s="204"/>
      <c r="M713" s="205"/>
      <c r="N713" s="206"/>
      <c r="O713" s="206"/>
      <c r="P713" s="206"/>
      <c r="Q713" s="206"/>
      <c r="R713" s="206"/>
      <c r="S713" s="206"/>
      <c r="T713" s="207"/>
      <c r="AT713" s="208" t="s">
        <v>188</v>
      </c>
      <c r="AU713" s="208" t="s">
        <v>88</v>
      </c>
      <c r="AV713" s="13" t="s">
        <v>88</v>
      </c>
      <c r="AW713" s="13" t="s">
        <v>33</v>
      </c>
      <c r="AX713" s="13" t="s">
        <v>80</v>
      </c>
      <c r="AY713" s="208" t="s">
        <v>169</v>
      </c>
    </row>
    <row r="714" spans="1:65" s="2" customFormat="1" ht="24.2" customHeight="1">
      <c r="A714" s="36"/>
      <c r="B714" s="37"/>
      <c r="C714" s="235" t="s">
        <v>1230</v>
      </c>
      <c r="D714" s="235" t="s">
        <v>456</v>
      </c>
      <c r="E714" s="236" t="s">
        <v>1231</v>
      </c>
      <c r="F714" s="237" t="s">
        <v>1232</v>
      </c>
      <c r="G714" s="238" t="s">
        <v>185</v>
      </c>
      <c r="H714" s="239">
        <v>7.1879999999999997</v>
      </c>
      <c r="I714" s="240"/>
      <c r="J714" s="241">
        <f>ROUND(I714*H714,2)</f>
        <v>0</v>
      </c>
      <c r="K714" s="237" t="s">
        <v>175</v>
      </c>
      <c r="L714" s="242"/>
      <c r="M714" s="243" t="s">
        <v>19</v>
      </c>
      <c r="N714" s="244" t="s">
        <v>44</v>
      </c>
      <c r="O714" s="66"/>
      <c r="P714" s="189">
        <f>O714*H714</f>
        <v>0</v>
      </c>
      <c r="Q714" s="189">
        <v>5.0000000000000001E-4</v>
      </c>
      <c r="R714" s="189">
        <f>Q714*H714</f>
        <v>3.594E-3</v>
      </c>
      <c r="S714" s="189">
        <v>0</v>
      </c>
      <c r="T714" s="190">
        <f>S714*H714</f>
        <v>0</v>
      </c>
      <c r="U714" s="36"/>
      <c r="V714" s="36"/>
      <c r="W714" s="36"/>
      <c r="X714" s="36"/>
      <c r="Y714" s="36"/>
      <c r="Z714" s="36"/>
      <c r="AA714" s="36"/>
      <c r="AB714" s="36"/>
      <c r="AC714" s="36"/>
      <c r="AD714" s="36"/>
      <c r="AE714" s="36"/>
      <c r="AR714" s="191" t="s">
        <v>323</v>
      </c>
      <c r="AT714" s="191" t="s">
        <v>456</v>
      </c>
      <c r="AU714" s="191" t="s">
        <v>88</v>
      </c>
      <c r="AY714" s="19" t="s">
        <v>169</v>
      </c>
      <c r="BE714" s="192">
        <f>IF(N714="základní",J714,0)</f>
        <v>0</v>
      </c>
      <c r="BF714" s="192">
        <f>IF(N714="snížená",J714,0)</f>
        <v>0</v>
      </c>
      <c r="BG714" s="192">
        <f>IF(N714="zákl. přenesená",J714,0)</f>
        <v>0</v>
      </c>
      <c r="BH714" s="192">
        <f>IF(N714="sníž. přenesená",J714,0)</f>
        <v>0</v>
      </c>
      <c r="BI714" s="192">
        <f>IF(N714="nulová",J714,0)</f>
        <v>0</v>
      </c>
      <c r="BJ714" s="19" t="s">
        <v>88</v>
      </c>
      <c r="BK714" s="192">
        <f>ROUND(I714*H714,2)</f>
        <v>0</v>
      </c>
      <c r="BL714" s="19" t="s">
        <v>250</v>
      </c>
      <c r="BM714" s="191" t="s">
        <v>1233</v>
      </c>
    </row>
    <row r="715" spans="1:65" s="13" customFormat="1" ht="11.25">
      <c r="B715" s="198"/>
      <c r="C715" s="199"/>
      <c r="D715" s="193" t="s">
        <v>188</v>
      </c>
      <c r="E715" s="199"/>
      <c r="F715" s="201" t="s">
        <v>1234</v>
      </c>
      <c r="G715" s="199"/>
      <c r="H715" s="202">
        <v>7.1879999999999997</v>
      </c>
      <c r="I715" s="203"/>
      <c r="J715" s="199"/>
      <c r="K715" s="199"/>
      <c r="L715" s="204"/>
      <c r="M715" s="205"/>
      <c r="N715" s="206"/>
      <c r="O715" s="206"/>
      <c r="P715" s="206"/>
      <c r="Q715" s="206"/>
      <c r="R715" s="206"/>
      <c r="S715" s="206"/>
      <c r="T715" s="207"/>
      <c r="AT715" s="208" t="s">
        <v>188</v>
      </c>
      <c r="AU715" s="208" t="s">
        <v>88</v>
      </c>
      <c r="AV715" s="13" t="s">
        <v>88</v>
      </c>
      <c r="AW715" s="13" t="s">
        <v>4</v>
      </c>
      <c r="AX715" s="13" t="s">
        <v>80</v>
      </c>
      <c r="AY715" s="208" t="s">
        <v>169</v>
      </c>
    </row>
    <row r="716" spans="1:65" s="2" customFormat="1" ht="37.9" customHeight="1">
      <c r="A716" s="36"/>
      <c r="B716" s="37"/>
      <c r="C716" s="180" t="s">
        <v>1235</v>
      </c>
      <c r="D716" s="180" t="s">
        <v>171</v>
      </c>
      <c r="E716" s="181" t="s">
        <v>1236</v>
      </c>
      <c r="F716" s="182" t="s">
        <v>1237</v>
      </c>
      <c r="G716" s="183" t="s">
        <v>185</v>
      </c>
      <c r="H716" s="184">
        <v>30.222000000000001</v>
      </c>
      <c r="I716" s="185"/>
      <c r="J716" s="186">
        <f>ROUND(I716*H716,2)</f>
        <v>0</v>
      </c>
      <c r="K716" s="182" t="s">
        <v>175</v>
      </c>
      <c r="L716" s="41"/>
      <c r="M716" s="187" t="s">
        <v>19</v>
      </c>
      <c r="N716" s="188" t="s">
        <v>44</v>
      </c>
      <c r="O716" s="66"/>
      <c r="P716" s="189">
        <f>O716*H716</f>
        <v>0</v>
      </c>
      <c r="Q716" s="189">
        <v>0</v>
      </c>
      <c r="R716" s="189">
        <f>Q716*H716</f>
        <v>0</v>
      </c>
      <c r="S716" s="189">
        <v>0</v>
      </c>
      <c r="T716" s="190">
        <f>S716*H716</f>
        <v>0</v>
      </c>
      <c r="U716" s="36"/>
      <c r="V716" s="36"/>
      <c r="W716" s="36"/>
      <c r="X716" s="36"/>
      <c r="Y716" s="36"/>
      <c r="Z716" s="36"/>
      <c r="AA716" s="36"/>
      <c r="AB716" s="36"/>
      <c r="AC716" s="36"/>
      <c r="AD716" s="36"/>
      <c r="AE716" s="36"/>
      <c r="AR716" s="191" t="s">
        <v>250</v>
      </c>
      <c r="AT716" s="191" t="s">
        <v>171</v>
      </c>
      <c r="AU716" s="191" t="s">
        <v>88</v>
      </c>
      <c r="AY716" s="19" t="s">
        <v>169</v>
      </c>
      <c r="BE716" s="192">
        <f>IF(N716="základní",J716,0)</f>
        <v>0</v>
      </c>
      <c r="BF716" s="192">
        <f>IF(N716="snížená",J716,0)</f>
        <v>0</v>
      </c>
      <c r="BG716" s="192">
        <f>IF(N716="zákl. přenesená",J716,0)</f>
        <v>0</v>
      </c>
      <c r="BH716" s="192">
        <f>IF(N716="sníž. přenesená",J716,0)</f>
        <v>0</v>
      </c>
      <c r="BI716" s="192">
        <f>IF(N716="nulová",J716,0)</f>
        <v>0</v>
      </c>
      <c r="BJ716" s="19" t="s">
        <v>88</v>
      </c>
      <c r="BK716" s="192">
        <f>ROUND(I716*H716,2)</f>
        <v>0</v>
      </c>
      <c r="BL716" s="19" t="s">
        <v>250</v>
      </c>
      <c r="BM716" s="191" t="s">
        <v>1238</v>
      </c>
    </row>
    <row r="717" spans="1:65" s="15" customFormat="1" ht="11.25">
      <c r="B717" s="225"/>
      <c r="C717" s="226"/>
      <c r="D717" s="193" t="s">
        <v>188</v>
      </c>
      <c r="E717" s="227" t="s">
        <v>19</v>
      </c>
      <c r="F717" s="228" t="s">
        <v>1212</v>
      </c>
      <c r="G717" s="226"/>
      <c r="H717" s="227" t="s">
        <v>19</v>
      </c>
      <c r="I717" s="229"/>
      <c r="J717" s="226"/>
      <c r="K717" s="226"/>
      <c r="L717" s="230"/>
      <c r="M717" s="231"/>
      <c r="N717" s="232"/>
      <c r="O717" s="232"/>
      <c r="P717" s="232"/>
      <c r="Q717" s="232"/>
      <c r="R717" s="232"/>
      <c r="S717" s="232"/>
      <c r="T717" s="233"/>
      <c r="AT717" s="234" t="s">
        <v>188</v>
      </c>
      <c r="AU717" s="234" t="s">
        <v>88</v>
      </c>
      <c r="AV717" s="15" t="s">
        <v>80</v>
      </c>
      <c r="AW717" s="15" t="s">
        <v>33</v>
      </c>
      <c r="AX717" s="15" t="s">
        <v>72</v>
      </c>
      <c r="AY717" s="234" t="s">
        <v>169</v>
      </c>
    </row>
    <row r="718" spans="1:65" s="13" customFormat="1" ht="11.25">
      <c r="B718" s="198"/>
      <c r="C718" s="199"/>
      <c r="D718" s="193" t="s">
        <v>188</v>
      </c>
      <c r="E718" s="200" t="s">
        <v>19</v>
      </c>
      <c r="F718" s="201" t="s">
        <v>1239</v>
      </c>
      <c r="G718" s="199"/>
      <c r="H718" s="202">
        <v>30.222000000000001</v>
      </c>
      <c r="I718" s="203"/>
      <c r="J718" s="199"/>
      <c r="K718" s="199"/>
      <c r="L718" s="204"/>
      <c r="M718" s="205"/>
      <c r="N718" s="206"/>
      <c r="O718" s="206"/>
      <c r="P718" s="206"/>
      <c r="Q718" s="206"/>
      <c r="R718" s="206"/>
      <c r="S718" s="206"/>
      <c r="T718" s="207"/>
      <c r="AT718" s="208" t="s">
        <v>188</v>
      </c>
      <c r="AU718" s="208" t="s">
        <v>88</v>
      </c>
      <c r="AV718" s="13" t="s">
        <v>88</v>
      </c>
      <c r="AW718" s="13" t="s">
        <v>33</v>
      </c>
      <c r="AX718" s="13" t="s">
        <v>80</v>
      </c>
      <c r="AY718" s="208" t="s">
        <v>169</v>
      </c>
    </row>
    <row r="719" spans="1:65" s="2" customFormat="1" ht="14.45" customHeight="1">
      <c r="A719" s="36"/>
      <c r="B719" s="37"/>
      <c r="C719" s="235" t="s">
        <v>1240</v>
      </c>
      <c r="D719" s="235" t="s">
        <v>456</v>
      </c>
      <c r="E719" s="236" t="s">
        <v>1138</v>
      </c>
      <c r="F719" s="237" t="s">
        <v>1139</v>
      </c>
      <c r="G719" s="238" t="s">
        <v>347</v>
      </c>
      <c r="H719" s="239">
        <v>1.0999999999999999E-2</v>
      </c>
      <c r="I719" s="240"/>
      <c r="J719" s="241">
        <f>ROUND(I719*H719,2)</f>
        <v>0</v>
      </c>
      <c r="K719" s="237" t="s">
        <v>175</v>
      </c>
      <c r="L719" s="242"/>
      <c r="M719" s="243" t="s">
        <v>19</v>
      </c>
      <c r="N719" s="244" t="s">
        <v>44</v>
      </c>
      <c r="O719" s="66"/>
      <c r="P719" s="189">
        <f>O719*H719</f>
        <v>0</v>
      </c>
      <c r="Q719" s="189">
        <v>1</v>
      </c>
      <c r="R719" s="189">
        <f>Q719*H719</f>
        <v>1.0999999999999999E-2</v>
      </c>
      <c r="S719" s="189">
        <v>0</v>
      </c>
      <c r="T719" s="190">
        <f>S719*H719</f>
        <v>0</v>
      </c>
      <c r="U719" s="36"/>
      <c r="V719" s="36"/>
      <c r="W719" s="36"/>
      <c r="X719" s="36"/>
      <c r="Y719" s="36"/>
      <c r="Z719" s="36"/>
      <c r="AA719" s="36"/>
      <c r="AB719" s="36"/>
      <c r="AC719" s="36"/>
      <c r="AD719" s="36"/>
      <c r="AE719" s="36"/>
      <c r="AR719" s="191" t="s">
        <v>323</v>
      </c>
      <c r="AT719" s="191" t="s">
        <v>456</v>
      </c>
      <c r="AU719" s="191" t="s">
        <v>88</v>
      </c>
      <c r="AY719" s="19" t="s">
        <v>169</v>
      </c>
      <c r="BE719" s="192">
        <f>IF(N719="základní",J719,0)</f>
        <v>0</v>
      </c>
      <c r="BF719" s="192">
        <f>IF(N719="snížená",J719,0)</f>
        <v>0</v>
      </c>
      <c r="BG719" s="192">
        <f>IF(N719="zákl. přenesená",J719,0)</f>
        <v>0</v>
      </c>
      <c r="BH719" s="192">
        <f>IF(N719="sníž. přenesená",J719,0)</f>
        <v>0</v>
      </c>
      <c r="BI719" s="192">
        <f>IF(N719="nulová",J719,0)</f>
        <v>0</v>
      </c>
      <c r="BJ719" s="19" t="s">
        <v>88</v>
      </c>
      <c r="BK719" s="192">
        <f>ROUND(I719*H719,2)</f>
        <v>0</v>
      </c>
      <c r="BL719" s="19" t="s">
        <v>250</v>
      </c>
      <c r="BM719" s="191" t="s">
        <v>1241</v>
      </c>
    </row>
    <row r="720" spans="1:65" s="13" customFormat="1" ht="11.25">
      <c r="B720" s="198"/>
      <c r="C720" s="199"/>
      <c r="D720" s="193" t="s">
        <v>188</v>
      </c>
      <c r="E720" s="199"/>
      <c r="F720" s="201" t="s">
        <v>1242</v>
      </c>
      <c r="G720" s="199"/>
      <c r="H720" s="202">
        <v>1.0999999999999999E-2</v>
      </c>
      <c r="I720" s="203"/>
      <c r="J720" s="199"/>
      <c r="K720" s="199"/>
      <c r="L720" s="204"/>
      <c r="M720" s="205"/>
      <c r="N720" s="206"/>
      <c r="O720" s="206"/>
      <c r="P720" s="206"/>
      <c r="Q720" s="206"/>
      <c r="R720" s="206"/>
      <c r="S720" s="206"/>
      <c r="T720" s="207"/>
      <c r="AT720" s="208" t="s">
        <v>188</v>
      </c>
      <c r="AU720" s="208" t="s">
        <v>88</v>
      </c>
      <c r="AV720" s="13" t="s">
        <v>88</v>
      </c>
      <c r="AW720" s="13" t="s">
        <v>4</v>
      </c>
      <c r="AX720" s="13" t="s">
        <v>80</v>
      </c>
      <c r="AY720" s="208" t="s">
        <v>169</v>
      </c>
    </row>
    <row r="721" spans="1:65" s="2" customFormat="1" ht="37.9" customHeight="1">
      <c r="A721" s="36"/>
      <c r="B721" s="37"/>
      <c r="C721" s="180" t="s">
        <v>1243</v>
      </c>
      <c r="D721" s="180" t="s">
        <v>171</v>
      </c>
      <c r="E721" s="181" t="s">
        <v>1244</v>
      </c>
      <c r="F721" s="182" t="s">
        <v>1245</v>
      </c>
      <c r="G721" s="183" t="s">
        <v>185</v>
      </c>
      <c r="H721" s="184">
        <v>30.222000000000001</v>
      </c>
      <c r="I721" s="185"/>
      <c r="J721" s="186">
        <f>ROUND(I721*H721,2)</f>
        <v>0</v>
      </c>
      <c r="K721" s="182" t="s">
        <v>175</v>
      </c>
      <c r="L721" s="41"/>
      <c r="M721" s="187" t="s">
        <v>19</v>
      </c>
      <c r="N721" s="188" t="s">
        <v>44</v>
      </c>
      <c r="O721" s="66"/>
      <c r="P721" s="189">
        <f>O721*H721</f>
        <v>0</v>
      </c>
      <c r="Q721" s="189">
        <v>9.3999999999999997E-4</v>
      </c>
      <c r="R721" s="189">
        <f>Q721*H721</f>
        <v>2.8408679999999999E-2</v>
      </c>
      <c r="S721" s="189">
        <v>0</v>
      </c>
      <c r="T721" s="190">
        <f>S721*H721</f>
        <v>0</v>
      </c>
      <c r="U721" s="36"/>
      <c r="V721" s="36"/>
      <c r="W721" s="36"/>
      <c r="X721" s="36"/>
      <c r="Y721" s="36"/>
      <c r="Z721" s="36"/>
      <c r="AA721" s="36"/>
      <c r="AB721" s="36"/>
      <c r="AC721" s="36"/>
      <c r="AD721" s="36"/>
      <c r="AE721" s="36"/>
      <c r="AR721" s="191" t="s">
        <v>250</v>
      </c>
      <c r="AT721" s="191" t="s">
        <v>171</v>
      </c>
      <c r="AU721" s="191" t="s">
        <v>88</v>
      </c>
      <c r="AY721" s="19" t="s">
        <v>169</v>
      </c>
      <c r="BE721" s="192">
        <f>IF(N721="základní",J721,0)</f>
        <v>0</v>
      </c>
      <c r="BF721" s="192">
        <f>IF(N721="snížená",J721,0)</f>
        <v>0</v>
      </c>
      <c r="BG721" s="192">
        <f>IF(N721="zákl. přenesená",J721,0)</f>
        <v>0</v>
      </c>
      <c r="BH721" s="192">
        <f>IF(N721="sníž. přenesená",J721,0)</f>
        <v>0</v>
      </c>
      <c r="BI721" s="192">
        <f>IF(N721="nulová",J721,0)</f>
        <v>0</v>
      </c>
      <c r="BJ721" s="19" t="s">
        <v>88</v>
      </c>
      <c r="BK721" s="192">
        <f>ROUND(I721*H721,2)</f>
        <v>0</v>
      </c>
      <c r="BL721" s="19" t="s">
        <v>250</v>
      </c>
      <c r="BM721" s="191" t="s">
        <v>1246</v>
      </c>
    </row>
    <row r="722" spans="1:65" s="2" customFormat="1" ht="49.15" customHeight="1">
      <c r="A722" s="36"/>
      <c r="B722" s="37"/>
      <c r="C722" s="235" t="s">
        <v>1247</v>
      </c>
      <c r="D722" s="235" t="s">
        <v>456</v>
      </c>
      <c r="E722" s="236" t="s">
        <v>1175</v>
      </c>
      <c r="F722" s="237" t="s">
        <v>1176</v>
      </c>
      <c r="G722" s="238" t="s">
        <v>185</v>
      </c>
      <c r="H722" s="239">
        <v>36.265999999999998</v>
      </c>
      <c r="I722" s="240"/>
      <c r="J722" s="241">
        <f>ROUND(I722*H722,2)</f>
        <v>0</v>
      </c>
      <c r="K722" s="237" t="s">
        <v>175</v>
      </c>
      <c r="L722" s="242"/>
      <c r="M722" s="243" t="s">
        <v>19</v>
      </c>
      <c r="N722" s="244" t="s">
        <v>44</v>
      </c>
      <c r="O722" s="66"/>
      <c r="P722" s="189">
        <f>O722*H722</f>
        <v>0</v>
      </c>
      <c r="Q722" s="189">
        <v>4.7000000000000002E-3</v>
      </c>
      <c r="R722" s="189">
        <f>Q722*H722</f>
        <v>0.1704502</v>
      </c>
      <c r="S722" s="189">
        <v>0</v>
      </c>
      <c r="T722" s="190">
        <f>S722*H722</f>
        <v>0</v>
      </c>
      <c r="U722" s="36"/>
      <c r="V722" s="36"/>
      <c r="W722" s="36"/>
      <c r="X722" s="36"/>
      <c r="Y722" s="36"/>
      <c r="Z722" s="36"/>
      <c r="AA722" s="36"/>
      <c r="AB722" s="36"/>
      <c r="AC722" s="36"/>
      <c r="AD722" s="36"/>
      <c r="AE722" s="36"/>
      <c r="AR722" s="191" t="s">
        <v>323</v>
      </c>
      <c r="AT722" s="191" t="s">
        <v>456</v>
      </c>
      <c r="AU722" s="191" t="s">
        <v>88</v>
      </c>
      <c r="AY722" s="19" t="s">
        <v>169</v>
      </c>
      <c r="BE722" s="192">
        <f>IF(N722="základní",J722,0)</f>
        <v>0</v>
      </c>
      <c r="BF722" s="192">
        <f>IF(N722="snížená",J722,0)</f>
        <v>0</v>
      </c>
      <c r="BG722" s="192">
        <f>IF(N722="zákl. přenesená",J722,0)</f>
        <v>0</v>
      </c>
      <c r="BH722" s="192">
        <f>IF(N722="sníž. přenesená",J722,0)</f>
        <v>0</v>
      </c>
      <c r="BI722" s="192">
        <f>IF(N722="nulová",J722,0)</f>
        <v>0</v>
      </c>
      <c r="BJ722" s="19" t="s">
        <v>88</v>
      </c>
      <c r="BK722" s="192">
        <f>ROUND(I722*H722,2)</f>
        <v>0</v>
      </c>
      <c r="BL722" s="19" t="s">
        <v>250</v>
      </c>
      <c r="BM722" s="191" t="s">
        <v>1248</v>
      </c>
    </row>
    <row r="723" spans="1:65" s="13" customFormat="1" ht="11.25">
      <c r="B723" s="198"/>
      <c r="C723" s="199"/>
      <c r="D723" s="193" t="s">
        <v>188</v>
      </c>
      <c r="E723" s="199"/>
      <c r="F723" s="201" t="s">
        <v>1249</v>
      </c>
      <c r="G723" s="199"/>
      <c r="H723" s="202">
        <v>36.265999999999998</v>
      </c>
      <c r="I723" s="203"/>
      <c r="J723" s="199"/>
      <c r="K723" s="199"/>
      <c r="L723" s="204"/>
      <c r="M723" s="205"/>
      <c r="N723" s="206"/>
      <c r="O723" s="206"/>
      <c r="P723" s="206"/>
      <c r="Q723" s="206"/>
      <c r="R723" s="206"/>
      <c r="S723" s="206"/>
      <c r="T723" s="207"/>
      <c r="AT723" s="208" t="s">
        <v>188</v>
      </c>
      <c r="AU723" s="208" t="s">
        <v>88</v>
      </c>
      <c r="AV723" s="13" t="s">
        <v>88</v>
      </c>
      <c r="AW723" s="13" t="s">
        <v>4</v>
      </c>
      <c r="AX723" s="13" t="s">
        <v>80</v>
      </c>
      <c r="AY723" s="208" t="s">
        <v>169</v>
      </c>
    </row>
    <row r="724" spans="1:65" s="2" customFormat="1" ht="49.15" customHeight="1">
      <c r="A724" s="36"/>
      <c r="B724" s="37"/>
      <c r="C724" s="180" t="s">
        <v>1250</v>
      </c>
      <c r="D724" s="180" t="s">
        <v>171</v>
      </c>
      <c r="E724" s="181" t="s">
        <v>1251</v>
      </c>
      <c r="F724" s="182" t="s">
        <v>1252</v>
      </c>
      <c r="G724" s="183" t="s">
        <v>185</v>
      </c>
      <c r="H724" s="184">
        <v>2.75</v>
      </c>
      <c r="I724" s="185"/>
      <c r="J724" s="186">
        <f>ROUND(I724*H724,2)</f>
        <v>0</v>
      </c>
      <c r="K724" s="182" t="s">
        <v>175</v>
      </c>
      <c r="L724" s="41"/>
      <c r="M724" s="187" t="s">
        <v>19</v>
      </c>
      <c r="N724" s="188" t="s">
        <v>44</v>
      </c>
      <c r="O724" s="66"/>
      <c r="P724" s="189">
        <f>O724*H724</f>
        <v>0</v>
      </c>
      <c r="Q724" s="189">
        <v>7.6999999999999996E-4</v>
      </c>
      <c r="R724" s="189">
        <f>Q724*H724</f>
        <v>2.1175E-3</v>
      </c>
      <c r="S724" s="189">
        <v>0</v>
      </c>
      <c r="T724" s="190">
        <f>S724*H724</f>
        <v>0</v>
      </c>
      <c r="U724" s="36"/>
      <c r="V724" s="36"/>
      <c r="W724" s="36"/>
      <c r="X724" s="36"/>
      <c r="Y724" s="36"/>
      <c r="Z724" s="36"/>
      <c r="AA724" s="36"/>
      <c r="AB724" s="36"/>
      <c r="AC724" s="36"/>
      <c r="AD724" s="36"/>
      <c r="AE724" s="36"/>
      <c r="AR724" s="191" t="s">
        <v>250</v>
      </c>
      <c r="AT724" s="191" t="s">
        <v>171</v>
      </c>
      <c r="AU724" s="191" t="s">
        <v>88</v>
      </c>
      <c r="AY724" s="19" t="s">
        <v>169</v>
      </c>
      <c r="BE724" s="192">
        <f>IF(N724="základní",J724,0)</f>
        <v>0</v>
      </c>
      <c r="BF724" s="192">
        <f>IF(N724="snížená",J724,0)</f>
        <v>0</v>
      </c>
      <c r="BG724" s="192">
        <f>IF(N724="zákl. přenesená",J724,0)</f>
        <v>0</v>
      </c>
      <c r="BH724" s="192">
        <f>IF(N724="sníž. přenesená",J724,0)</f>
        <v>0</v>
      </c>
      <c r="BI724" s="192">
        <f>IF(N724="nulová",J724,0)</f>
        <v>0</v>
      </c>
      <c r="BJ724" s="19" t="s">
        <v>88</v>
      </c>
      <c r="BK724" s="192">
        <f>ROUND(I724*H724,2)</f>
        <v>0</v>
      </c>
      <c r="BL724" s="19" t="s">
        <v>250</v>
      </c>
      <c r="BM724" s="191" t="s">
        <v>1253</v>
      </c>
    </row>
    <row r="725" spans="1:65" s="15" customFormat="1" ht="11.25">
      <c r="B725" s="225"/>
      <c r="C725" s="226"/>
      <c r="D725" s="193" t="s">
        <v>188</v>
      </c>
      <c r="E725" s="227" t="s">
        <v>19</v>
      </c>
      <c r="F725" s="228" t="s">
        <v>937</v>
      </c>
      <c r="G725" s="226"/>
      <c r="H725" s="227" t="s">
        <v>19</v>
      </c>
      <c r="I725" s="229"/>
      <c r="J725" s="226"/>
      <c r="K725" s="226"/>
      <c r="L725" s="230"/>
      <c r="M725" s="231"/>
      <c r="N725" s="232"/>
      <c r="O725" s="232"/>
      <c r="P725" s="232"/>
      <c r="Q725" s="232"/>
      <c r="R725" s="232"/>
      <c r="S725" s="232"/>
      <c r="T725" s="233"/>
      <c r="AT725" s="234" t="s">
        <v>188</v>
      </c>
      <c r="AU725" s="234" t="s">
        <v>88</v>
      </c>
      <c r="AV725" s="15" t="s">
        <v>80</v>
      </c>
      <c r="AW725" s="15" t="s">
        <v>33</v>
      </c>
      <c r="AX725" s="15" t="s">
        <v>72</v>
      </c>
      <c r="AY725" s="234" t="s">
        <v>169</v>
      </c>
    </row>
    <row r="726" spans="1:65" s="13" customFormat="1" ht="11.25">
      <c r="B726" s="198"/>
      <c r="C726" s="199"/>
      <c r="D726" s="193" t="s">
        <v>188</v>
      </c>
      <c r="E726" s="200" t="s">
        <v>19</v>
      </c>
      <c r="F726" s="201" t="s">
        <v>1254</v>
      </c>
      <c r="G726" s="199"/>
      <c r="H726" s="202">
        <v>2.75</v>
      </c>
      <c r="I726" s="203"/>
      <c r="J726" s="199"/>
      <c r="K726" s="199"/>
      <c r="L726" s="204"/>
      <c r="M726" s="205"/>
      <c r="N726" s="206"/>
      <c r="O726" s="206"/>
      <c r="P726" s="206"/>
      <c r="Q726" s="206"/>
      <c r="R726" s="206"/>
      <c r="S726" s="206"/>
      <c r="T726" s="207"/>
      <c r="AT726" s="208" t="s">
        <v>188</v>
      </c>
      <c r="AU726" s="208" t="s">
        <v>88</v>
      </c>
      <c r="AV726" s="13" t="s">
        <v>88</v>
      </c>
      <c r="AW726" s="13" t="s">
        <v>33</v>
      </c>
      <c r="AX726" s="13" t="s">
        <v>80</v>
      </c>
      <c r="AY726" s="208" t="s">
        <v>169</v>
      </c>
    </row>
    <row r="727" spans="1:65" s="2" customFormat="1" ht="24.2" customHeight="1">
      <c r="A727" s="36"/>
      <c r="B727" s="37"/>
      <c r="C727" s="235" t="s">
        <v>1255</v>
      </c>
      <c r="D727" s="235" t="s">
        <v>456</v>
      </c>
      <c r="E727" s="236" t="s">
        <v>1231</v>
      </c>
      <c r="F727" s="237" t="s">
        <v>1232</v>
      </c>
      <c r="G727" s="238" t="s">
        <v>185</v>
      </c>
      <c r="H727" s="239">
        <v>3.3</v>
      </c>
      <c r="I727" s="240"/>
      <c r="J727" s="241">
        <f>ROUND(I727*H727,2)</f>
        <v>0</v>
      </c>
      <c r="K727" s="237" t="s">
        <v>175</v>
      </c>
      <c r="L727" s="242"/>
      <c r="M727" s="243" t="s">
        <v>19</v>
      </c>
      <c r="N727" s="244" t="s">
        <v>44</v>
      </c>
      <c r="O727" s="66"/>
      <c r="P727" s="189">
        <f>O727*H727</f>
        <v>0</v>
      </c>
      <c r="Q727" s="189">
        <v>5.0000000000000001E-4</v>
      </c>
      <c r="R727" s="189">
        <f>Q727*H727</f>
        <v>1.65E-3</v>
      </c>
      <c r="S727" s="189">
        <v>0</v>
      </c>
      <c r="T727" s="190">
        <f>S727*H727</f>
        <v>0</v>
      </c>
      <c r="U727" s="36"/>
      <c r="V727" s="36"/>
      <c r="W727" s="36"/>
      <c r="X727" s="36"/>
      <c r="Y727" s="36"/>
      <c r="Z727" s="36"/>
      <c r="AA727" s="36"/>
      <c r="AB727" s="36"/>
      <c r="AC727" s="36"/>
      <c r="AD727" s="36"/>
      <c r="AE727" s="36"/>
      <c r="AR727" s="191" t="s">
        <v>323</v>
      </c>
      <c r="AT727" s="191" t="s">
        <v>456</v>
      </c>
      <c r="AU727" s="191" t="s">
        <v>88</v>
      </c>
      <c r="AY727" s="19" t="s">
        <v>169</v>
      </c>
      <c r="BE727" s="192">
        <f>IF(N727="základní",J727,0)</f>
        <v>0</v>
      </c>
      <c r="BF727" s="192">
        <f>IF(N727="snížená",J727,0)</f>
        <v>0</v>
      </c>
      <c r="BG727" s="192">
        <f>IF(N727="zákl. přenesená",J727,0)</f>
        <v>0</v>
      </c>
      <c r="BH727" s="192">
        <f>IF(N727="sníž. přenesená",J727,0)</f>
        <v>0</v>
      </c>
      <c r="BI727" s="192">
        <f>IF(N727="nulová",J727,0)</f>
        <v>0</v>
      </c>
      <c r="BJ727" s="19" t="s">
        <v>88</v>
      </c>
      <c r="BK727" s="192">
        <f>ROUND(I727*H727,2)</f>
        <v>0</v>
      </c>
      <c r="BL727" s="19" t="s">
        <v>250</v>
      </c>
      <c r="BM727" s="191" t="s">
        <v>1256</v>
      </c>
    </row>
    <row r="728" spans="1:65" s="13" customFormat="1" ht="11.25">
      <c r="B728" s="198"/>
      <c r="C728" s="199"/>
      <c r="D728" s="193" t="s">
        <v>188</v>
      </c>
      <c r="E728" s="199"/>
      <c r="F728" s="201" t="s">
        <v>1257</v>
      </c>
      <c r="G728" s="199"/>
      <c r="H728" s="202">
        <v>3.3</v>
      </c>
      <c r="I728" s="203"/>
      <c r="J728" s="199"/>
      <c r="K728" s="199"/>
      <c r="L728" s="204"/>
      <c r="M728" s="205"/>
      <c r="N728" s="206"/>
      <c r="O728" s="206"/>
      <c r="P728" s="206"/>
      <c r="Q728" s="206"/>
      <c r="R728" s="206"/>
      <c r="S728" s="206"/>
      <c r="T728" s="207"/>
      <c r="AT728" s="208" t="s">
        <v>188</v>
      </c>
      <c r="AU728" s="208" t="s">
        <v>88</v>
      </c>
      <c r="AV728" s="13" t="s">
        <v>88</v>
      </c>
      <c r="AW728" s="13" t="s">
        <v>4</v>
      </c>
      <c r="AX728" s="13" t="s">
        <v>80</v>
      </c>
      <c r="AY728" s="208" t="s">
        <v>169</v>
      </c>
    </row>
    <row r="729" spans="1:65" s="2" customFormat="1" ht="49.15" customHeight="1">
      <c r="A729" s="36"/>
      <c r="B729" s="37"/>
      <c r="C729" s="180" t="s">
        <v>1258</v>
      </c>
      <c r="D729" s="180" t="s">
        <v>171</v>
      </c>
      <c r="E729" s="181" t="s">
        <v>1259</v>
      </c>
      <c r="F729" s="182" t="s">
        <v>1260</v>
      </c>
      <c r="G729" s="183" t="s">
        <v>347</v>
      </c>
      <c r="H729" s="184">
        <v>2.59</v>
      </c>
      <c r="I729" s="185"/>
      <c r="J729" s="186">
        <f>ROUND(I729*H729,2)</f>
        <v>0</v>
      </c>
      <c r="K729" s="182" t="s">
        <v>175</v>
      </c>
      <c r="L729" s="41"/>
      <c r="M729" s="187" t="s">
        <v>19</v>
      </c>
      <c r="N729" s="188" t="s">
        <v>44</v>
      </c>
      <c r="O729" s="66"/>
      <c r="P729" s="189">
        <f>O729*H729</f>
        <v>0</v>
      </c>
      <c r="Q729" s="189">
        <v>0</v>
      </c>
      <c r="R729" s="189">
        <f>Q729*H729</f>
        <v>0</v>
      </c>
      <c r="S729" s="189">
        <v>0</v>
      </c>
      <c r="T729" s="190">
        <f>S729*H729</f>
        <v>0</v>
      </c>
      <c r="U729" s="36"/>
      <c r="V729" s="36"/>
      <c r="W729" s="36"/>
      <c r="X729" s="36"/>
      <c r="Y729" s="36"/>
      <c r="Z729" s="36"/>
      <c r="AA729" s="36"/>
      <c r="AB729" s="36"/>
      <c r="AC729" s="36"/>
      <c r="AD729" s="36"/>
      <c r="AE729" s="36"/>
      <c r="AR729" s="191" t="s">
        <v>250</v>
      </c>
      <c r="AT729" s="191" t="s">
        <v>171</v>
      </c>
      <c r="AU729" s="191" t="s">
        <v>88</v>
      </c>
      <c r="AY729" s="19" t="s">
        <v>169</v>
      </c>
      <c r="BE729" s="192">
        <f>IF(N729="základní",J729,0)</f>
        <v>0</v>
      </c>
      <c r="BF729" s="192">
        <f>IF(N729="snížená",J729,0)</f>
        <v>0</v>
      </c>
      <c r="BG729" s="192">
        <f>IF(N729="zákl. přenesená",J729,0)</f>
        <v>0</v>
      </c>
      <c r="BH729" s="192">
        <f>IF(N729="sníž. přenesená",J729,0)</f>
        <v>0</v>
      </c>
      <c r="BI729" s="192">
        <f>IF(N729="nulová",J729,0)</f>
        <v>0</v>
      </c>
      <c r="BJ729" s="19" t="s">
        <v>88</v>
      </c>
      <c r="BK729" s="192">
        <f>ROUND(I729*H729,2)</f>
        <v>0</v>
      </c>
      <c r="BL729" s="19" t="s">
        <v>250</v>
      </c>
      <c r="BM729" s="191" t="s">
        <v>1261</v>
      </c>
    </row>
    <row r="730" spans="1:65" s="2" customFormat="1" ht="126.75">
      <c r="A730" s="36"/>
      <c r="B730" s="37"/>
      <c r="C730" s="38"/>
      <c r="D730" s="193" t="s">
        <v>178</v>
      </c>
      <c r="E730" s="38"/>
      <c r="F730" s="194" t="s">
        <v>1262</v>
      </c>
      <c r="G730" s="38"/>
      <c r="H730" s="38"/>
      <c r="I730" s="195"/>
      <c r="J730" s="38"/>
      <c r="K730" s="38"/>
      <c r="L730" s="41"/>
      <c r="M730" s="196"/>
      <c r="N730" s="197"/>
      <c r="O730" s="66"/>
      <c r="P730" s="66"/>
      <c r="Q730" s="66"/>
      <c r="R730" s="66"/>
      <c r="S730" s="66"/>
      <c r="T730" s="67"/>
      <c r="U730" s="36"/>
      <c r="V730" s="36"/>
      <c r="W730" s="36"/>
      <c r="X730" s="36"/>
      <c r="Y730" s="36"/>
      <c r="Z730" s="36"/>
      <c r="AA730" s="36"/>
      <c r="AB730" s="36"/>
      <c r="AC730" s="36"/>
      <c r="AD730" s="36"/>
      <c r="AE730" s="36"/>
      <c r="AT730" s="19" t="s">
        <v>178</v>
      </c>
      <c r="AU730" s="19" t="s">
        <v>88</v>
      </c>
    </row>
    <row r="731" spans="1:65" s="12" customFormat="1" ht="22.9" customHeight="1">
      <c r="B731" s="164"/>
      <c r="C731" s="165"/>
      <c r="D731" s="166" t="s">
        <v>71</v>
      </c>
      <c r="E731" s="178" t="s">
        <v>1263</v>
      </c>
      <c r="F731" s="178" t="s">
        <v>1264</v>
      </c>
      <c r="G731" s="165"/>
      <c r="H731" s="165"/>
      <c r="I731" s="168"/>
      <c r="J731" s="179">
        <f>BK731</f>
        <v>0</v>
      </c>
      <c r="K731" s="165"/>
      <c r="L731" s="170"/>
      <c r="M731" s="171"/>
      <c r="N731" s="172"/>
      <c r="O731" s="172"/>
      <c r="P731" s="173">
        <f>SUM(P732:P780)</f>
        <v>0</v>
      </c>
      <c r="Q731" s="172"/>
      <c r="R731" s="173">
        <f>SUM(R732:R780)</f>
        <v>7.5700348800000015</v>
      </c>
      <c r="S731" s="172"/>
      <c r="T731" s="174">
        <f>SUM(T732:T780)</f>
        <v>0</v>
      </c>
      <c r="AR731" s="175" t="s">
        <v>88</v>
      </c>
      <c r="AT731" s="176" t="s">
        <v>71</v>
      </c>
      <c r="AU731" s="176" t="s">
        <v>80</v>
      </c>
      <c r="AY731" s="175" t="s">
        <v>169</v>
      </c>
      <c r="BK731" s="177">
        <f>SUM(BK732:BK780)</f>
        <v>0</v>
      </c>
    </row>
    <row r="732" spans="1:65" s="2" customFormat="1" ht="37.9" customHeight="1">
      <c r="A732" s="36"/>
      <c r="B732" s="37"/>
      <c r="C732" s="180" t="s">
        <v>1265</v>
      </c>
      <c r="D732" s="180" t="s">
        <v>171</v>
      </c>
      <c r="E732" s="181" t="s">
        <v>1266</v>
      </c>
      <c r="F732" s="182" t="s">
        <v>1267</v>
      </c>
      <c r="G732" s="183" t="s">
        <v>185</v>
      </c>
      <c r="H732" s="184">
        <v>760.98699999999997</v>
      </c>
      <c r="I732" s="185"/>
      <c r="J732" s="186">
        <f>ROUND(I732*H732,2)</f>
        <v>0</v>
      </c>
      <c r="K732" s="182" t="s">
        <v>175</v>
      </c>
      <c r="L732" s="41"/>
      <c r="M732" s="187" t="s">
        <v>19</v>
      </c>
      <c r="N732" s="188" t="s">
        <v>44</v>
      </c>
      <c r="O732" s="66"/>
      <c r="P732" s="189">
        <f>O732*H732</f>
        <v>0</v>
      </c>
      <c r="Q732" s="189">
        <v>0</v>
      </c>
      <c r="R732" s="189">
        <f>Q732*H732</f>
        <v>0</v>
      </c>
      <c r="S732" s="189">
        <v>0</v>
      </c>
      <c r="T732" s="190">
        <f>S732*H732</f>
        <v>0</v>
      </c>
      <c r="U732" s="36"/>
      <c r="V732" s="36"/>
      <c r="W732" s="36"/>
      <c r="X732" s="36"/>
      <c r="Y732" s="36"/>
      <c r="Z732" s="36"/>
      <c r="AA732" s="36"/>
      <c r="AB732" s="36"/>
      <c r="AC732" s="36"/>
      <c r="AD732" s="36"/>
      <c r="AE732" s="36"/>
      <c r="AR732" s="191" t="s">
        <v>250</v>
      </c>
      <c r="AT732" s="191" t="s">
        <v>171</v>
      </c>
      <c r="AU732" s="191" t="s">
        <v>88</v>
      </c>
      <c r="AY732" s="19" t="s">
        <v>169</v>
      </c>
      <c r="BE732" s="192">
        <f>IF(N732="základní",J732,0)</f>
        <v>0</v>
      </c>
      <c r="BF732" s="192">
        <f>IF(N732="snížená",J732,0)</f>
        <v>0</v>
      </c>
      <c r="BG732" s="192">
        <f>IF(N732="zákl. přenesená",J732,0)</f>
        <v>0</v>
      </c>
      <c r="BH732" s="192">
        <f>IF(N732="sníž. přenesená",J732,0)</f>
        <v>0</v>
      </c>
      <c r="BI732" s="192">
        <f>IF(N732="nulová",J732,0)</f>
        <v>0</v>
      </c>
      <c r="BJ732" s="19" t="s">
        <v>88</v>
      </c>
      <c r="BK732" s="192">
        <f>ROUND(I732*H732,2)</f>
        <v>0</v>
      </c>
      <c r="BL732" s="19" t="s">
        <v>250</v>
      </c>
      <c r="BM732" s="191" t="s">
        <v>1268</v>
      </c>
    </row>
    <row r="733" spans="1:65" s="15" customFormat="1" ht="11.25">
      <c r="B733" s="225"/>
      <c r="C733" s="226"/>
      <c r="D733" s="193" t="s">
        <v>188</v>
      </c>
      <c r="E733" s="227" t="s">
        <v>19</v>
      </c>
      <c r="F733" s="228" t="s">
        <v>1212</v>
      </c>
      <c r="G733" s="226"/>
      <c r="H733" s="227" t="s">
        <v>19</v>
      </c>
      <c r="I733" s="229"/>
      <c r="J733" s="226"/>
      <c r="K733" s="226"/>
      <c r="L733" s="230"/>
      <c r="M733" s="231"/>
      <c r="N733" s="232"/>
      <c r="O733" s="232"/>
      <c r="P733" s="232"/>
      <c r="Q733" s="232"/>
      <c r="R733" s="232"/>
      <c r="S733" s="232"/>
      <c r="T733" s="233"/>
      <c r="AT733" s="234" t="s">
        <v>188</v>
      </c>
      <c r="AU733" s="234" t="s">
        <v>88</v>
      </c>
      <c r="AV733" s="15" t="s">
        <v>80</v>
      </c>
      <c r="AW733" s="15" t="s">
        <v>33</v>
      </c>
      <c r="AX733" s="15" t="s">
        <v>72</v>
      </c>
      <c r="AY733" s="234" t="s">
        <v>169</v>
      </c>
    </row>
    <row r="734" spans="1:65" s="13" customFormat="1" ht="22.5">
      <c r="B734" s="198"/>
      <c r="C734" s="199"/>
      <c r="D734" s="193" t="s">
        <v>188</v>
      </c>
      <c r="E734" s="200" t="s">
        <v>19</v>
      </c>
      <c r="F734" s="201" t="s">
        <v>1269</v>
      </c>
      <c r="G734" s="199"/>
      <c r="H734" s="202">
        <v>363.06</v>
      </c>
      <c r="I734" s="203"/>
      <c r="J734" s="199"/>
      <c r="K734" s="199"/>
      <c r="L734" s="204"/>
      <c r="M734" s="205"/>
      <c r="N734" s="206"/>
      <c r="O734" s="206"/>
      <c r="P734" s="206"/>
      <c r="Q734" s="206"/>
      <c r="R734" s="206"/>
      <c r="S734" s="206"/>
      <c r="T734" s="207"/>
      <c r="AT734" s="208" t="s">
        <v>188</v>
      </c>
      <c r="AU734" s="208" t="s">
        <v>88</v>
      </c>
      <c r="AV734" s="13" t="s">
        <v>88</v>
      </c>
      <c r="AW734" s="13" t="s">
        <v>33</v>
      </c>
      <c r="AX734" s="13" t="s">
        <v>72</v>
      </c>
      <c r="AY734" s="208" t="s">
        <v>169</v>
      </c>
    </row>
    <row r="735" spans="1:65" s="13" customFormat="1" ht="22.5">
      <c r="B735" s="198"/>
      <c r="C735" s="199"/>
      <c r="D735" s="193" t="s">
        <v>188</v>
      </c>
      <c r="E735" s="200" t="s">
        <v>19</v>
      </c>
      <c r="F735" s="201" t="s">
        <v>1270</v>
      </c>
      <c r="G735" s="199"/>
      <c r="H735" s="202">
        <v>369.32299999999998</v>
      </c>
      <c r="I735" s="203"/>
      <c r="J735" s="199"/>
      <c r="K735" s="199"/>
      <c r="L735" s="204"/>
      <c r="M735" s="205"/>
      <c r="N735" s="206"/>
      <c r="O735" s="206"/>
      <c r="P735" s="206"/>
      <c r="Q735" s="206"/>
      <c r="R735" s="206"/>
      <c r="S735" s="206"/>
      <c r="T735" s="207"/>
      <c r="AT735" s="208" t="s">
        <v>188</v>
      </c>
      <c r="AU735" s="208" t="s">
        <v>88</v>
      </c>
      <c r="AV735" s="13" t="s">
        <v>88</v>
      </c>
      <c r="AW735" s="13" t="s">
        <v>33</v>
      </c>
      <c r="AX735" s="13" t="s">
        <v>72</v>
      </c>
      <c r="AY735" s="208" t="s">
        <v>169</v>
      </c>
    </row>
    <row r="736" spans="1:65" s="13" customFormat="1" ht="11.25">
      <c r="B736" s="198"/>
      <c r="C736" s="199"/>
      <c r="D736" s="193" t="s">
        <v>188</v>
      </c>
      <c r="E736" s="200" t="s">
        <v>19</v>
      </c>
      <c r="F736" s="201" t="s">
        <v>1271</v>
      </c>
      <c r="G736" s="199"/>
      <c r="H736" s="202">
        <v>28.603999999999999</v>
      </c>
      <c r="I736" s="203"/>
      <c r="J736" s="199"/>
      <c r="K736" s="199"/>
      <c r="L736" s="204"/>
      <c r="M736" s="205"/>
      <c r="N736" s="206"/>
      <c r="O736" s="206"/>
      <c r="P736" s="206"/>
      <c r="Q736" s="206"/>
      <c r="R736" s="206"/>
      <c r="S736" s="206"/>
      <c r="T736" s="207"/>
      <c r="AT736" s="208" t="s">
        <v>188</v>
      </c>
      <c r="AU736" s="208" t="s">
        <v>88</v>
      </c>
      <c r="AV736" s="13" t="s">
        <v>88</v>
      </c>
      <c r="AW736" s="13" t="s">
        <v>33</v>
      </c>
      <c r="AX736" s="13" t="s">
        <v>72</v>
      </c>
      <c r="AY736" s="208" t="s">
        <v>169</v>
      </c>
    </row>
    <row r="737" spans="1:65" s="14" customFormat="1" ht="11.25">
      <c r="B737" s="209"/>
      <c r="C737" s="210"/>
      <c r="D737" s="193" t="s">
        <v>188</v>
      </c>
      <c r="E737" s="211" t="s">
        <v>19</v>
      </c>
      <c r="F737" s="212" t="s">
        <v>191</v>
      </c>
      <c r="G737" s="210"/>
      <c r="H737" s="213">
        <v>760.98699999999997</v>
      </c>
      <c r="I737" s="214"/>
      <c r="J737" s="210"/>
      <c r="K737" s="210"/>
      <c r="L737" s="215"/>
      <c r="M737" s="216"/>
      <c r="N737" s="217"/>
      <c r="O737" s="217"/>
      <c r="P737" s="217"/>
      <c r="Q737" s="217"/>
      <c r="R737" s="217"/>
      <c r="S737" s="217"/>
      <c r="T737" s="218"/>
      <c r="AT737" s="219" t="s">
        <v>188</v>
      </c>
      <c r="AU737" s="219" t="s">
        <v>88</v>
      </c>
      <c r="AV737" s="14" t="s">
        <v>176</v>
      </c>
      <c r="AW737" s="14" t="s">
        <v>33</v>
      </c>
      <c r="AX737" s="14" t="s">
        <v>80</v>
      </c>
      <c r="AY737" s="219" t="s">
        <v>169</v>
      </c>
    </row>
    <row r="738" spans="1:65" s="2" customFormat="1" ht="24.2" customHeight="1">
      <c r="A738" s="36"/>
      <c r="B738" s="37"/>
      <c r="C738" s="235" t="s">
        <v>1272</v>
      </c>
      <c r="D738" s="235" t="s">
        <v>456</v>
      </c>
      <c r="E738" s="236" t="s">
        <v>1273</v>
      </c>
      <c r="F738" s="237" t="s">
        <v>1274</v>
      </c>
      <c r="G738" s="238" t="s">
        <v>185</v>
      </c>
      <c r="H738" s="239">
        <v>370.32100000000003</v>
      </c>
      <c r="I738" s="240"/>
      <c r="J738" s="241">
        <f>ROUND(I738*H738,2)</f>
        <v>0</v>
      </c>
      <c r="K738" s="237" t="s">
        <v>175</v>
      </c>
      <c r="L738" s="242"/>
      <c r="M738" s="243" t="s">
        <v>19</v>
      </c>
      <c r="N738" s="244" t="s">
        <v>44</v>
      </c>
      <c r="O738" s="66"/>
      <c r="P738" s="189">
        <f>O738*H738</f>
        <v>0</v>
      </c>
      <c r="Q738" s="189">
        <v>8.0000000000000002E-3</v>
      </c>
      <c r="R738" s="189">
        <f>Q738*H738</f>
        <v>2.9625680000000001</v>
      </c>
      <c r="S738" s="189">
        <v>0</v>
      </c>
      <c r="T738" s="190">
        <f>S738*H738</f>
        <v>0</v>
      </c>
      <c r="U738" s="36"/>
      <c r="V738" s="36"/>
      <c r="W738" s="36"/>
      <c r="X738" s="36"/>
      <c r="Y738" s="36"/>
      <c r="Z738" s="36"/>
      <c r="AA738" s="36"/>
      <c r="AB738" s="36"/>
      <c r="AC738" s="36"/>
      <c r="AD738" s="36"/>
      <c r="AE738" s="36"/>
      <c r="AR738" s="191" t="s">
        <v>323</v>
      </c>
      <c r="AT738" s="191" t="s">
        <v>456</v>
      </c>
      <c r="AU738" s="191" t="s">
        <v>88</v>
      </c>
      <c r="AY738" s="19" t="s">
        <v>169</v>
      </c>
      <c r="BE738" s="192">
        <f>IF(N738="základní",J738,0)</f>
        <v>0</v>
      </c>
      <c r="BF738" s="192">
        <f>IF(N738="snížená",J738,0)</f>
        <v>0</v>
      </c>
      <c r="BG738" s="192">
        <f>IF(N738="zákl. přenesená",J738,0)</f>
        <v>0</v>
      </c>
      <c r="BH738" s="192">
        <f>IF(N738="sníž. přenesená",J738,0)</f>
        <v>0</v>
      </c>
      <c r="BI738" s="192">
        <f>IF(N738="nulová",J738,0)</f>
        <v>0</v>
      </c>
      <c r="BJ738" s="19" t="s">
        <v>88</v>
      </c>
      <c r="BK738" s="192">
        <f>ROUND(I738*H738,2)</f>
        <v>0</v>
      </c>
      <c r="BL738" s="19" t="s">
        <v>250</v>
      </c>
      <c r="BM738" s="191" t="s">
        <v>1275</v>
      </c>
    </row>
    <row r="739" spans="1:65" s="13" customFormat="1" ht="11.25">
      <c r="B739" s="198"/>
      <c r="C739" s="199"/>
      <c r="D739" s="193" t="s">
        <v>188</v>
      </c>
      <c r="E739" s="199"/>
      <c r="F739" s="201" t="s">
        <v>1276</v>
      </c>
      <c r="G739" s="199"/>
      <c r="H739" s="202">
        <v>370.32100000000003</v>
      </c>
      <c r="I739" s="203"/>
      <c r="J739" s="199"/>
      <c r="K739" s="199"/>
      <c r="L739" s="204"/>
      <c r="M739" s="205"/>
      <c r="N739" s="206"/>
      <c r="O739" s="206"/>
      <c r="P739" s="206"/>
      <c r="Q739" s="206"/>
      <c r="R739" s="206"/>
      <c r="S739" s="206"/>
      <c r="T739" s="207"/>
      <c r="AT739" s="208" t="s">
        <v>188</v>
      </c>
      <c r="AU739" s="208" t="s">
        <v>88</v>
      </c>
      <c r="AV739" s="13" t="s">
        <v>88</v>
      </c>
      <c r="AW739" s="13" t="s">
        <v>4</v>
      </c>
      <c r="AX739" s="13" t="s">
        <v>80</v>
      </c>
      <c r="AY739" s="208" t="s">
        <v>169</v>
      </c>
    </row>
    <row r="740" spans="1:65" s="2" customFormat="1" ht="24.2" customHeight="1">
      <c r="A740" s="36"/>
      <c r="B740" s="37"/>
      <c r="C740" s="235" t="s">
        <v>1277</v>
      </c>
      <c r="D740" s="235" t="s">
        <v>456</v>
      </c>
      <c r="E740" s="236" t="s">
        <v>1278</v>
      </c>
      <c r="F740" s="237" t="s">
        <v>1279</v>
      </c>
      <c r="G740" s="238" t="s">
        <v>185</v>
      </c>
      <c r="H740" s="239">
        <v>376.709</v>
      </c>
      <c r="I740" s="240"/>
      <c r="J740" s="241">
        <f>ROUND(I740*H740,2)</f>
        <v>0</v>
      </c>
      <c r="K740" s="237" t="s">
        <v>175</v>
      </c>
      <c r="L740" s="242"/>
      <c r="M740" s="243" t="s">
        <v>19</v>
      </c>
      <c r="N740" s="244" t="s">
        <v>44</v>
      </c>
      <c r="O740" s="66"/>
      <c r="P740" s="189">
        <f>O740*H740</f>
        <v>0</v>
      </c>
      <c r="Q740" s="189">
        <v>6.0000000000000001E-3</v>
      </c>
      <c r="R740" s="189">
        <f>Q740*H740</f>
        <v>2.2602540000000002</v>
      </c>
      <c r="S740" s="189">
        <v>0</v>
      </c>
      <c r="T740" s="190">
        <f>S740*H740</f>
        <v>0</v>
      </c>
      <c r="U740" s="36"/>
      <c r="V740" s="36"/>
      <c r="W740" s="36"/>
      <c r="X740" s="36"/>
      <c r="Y740" s="36"/>
      <c r="Z740" s="36"/>
      <c r="AA740" s="36"/>
      <c r="AB740" s="36"/>
      <c r="AC740" s="36"/>
      <c r="AD740" s="36"/>
      <c r="AE740" s="36"/>
      <c r="AR740" s="191" t="s">
        <v>323</v>
      </c>
      <c r="AT740" s="191" t="s">
        <v>456</v>
      </c>
      <c r="AU740" s="191" t="s">
        <v>88</v>
      </c>
      <c r="AY740" s="19" t="s">
        <v>169</v>
      </c>
      <c r="BE740" s="192">
        <f>IF(N740="základní",J740,0)</f>
        <v>0</v>
      </c>
      <c r="BF740" s="192">
        <f>IF(N740="snížená",J740,0)</f>
        <v>0</v>
      </c>
      <c r="BG740" s="192">
        <f>IF(N740="zákl. přenesená",J740,0)</f>
        <v>0</v>
      </c>
      <c r="BH740" s="192">
        <f>IF(N740="sníž. přenesená",J740,0)</f>
        <v>0</v>
      </c>
      <c r="BI740" s="192">
        <f>IF(N740="nulová",J740,0)</f>
        <v>0</v>
      </c>
      <c r="BJ740" s="19" t="s">
        <v>88</v>
      </c>
      <c r="BK740" s="192">
        <f>ROUND(I740*H740,2)</f>
        <v>0</v>
      </c>
      <c r="BL740" s="19" t="s">
        <v>250</v>
      </c>
      <c r="BM740" s="191" t="s">
        <v>1280</v>
      </c>
    </row>
    <row r="741" spans="1:65" s="13" customFormat="1" ht="11.25">
      <c r="B741" s="198"/>
      <c r="C741" s="199"/>
      <c r="D741" s="193" t="s">
        <v>188</v>
      </c>
      <c r="E741" s="199"/>
      <c r="F741" s="201" t="s">
        <v>1281</v>
      </c>
      <c r="G741" s="199"/>
      <c r="H741" s="202">
        <v>376.709</v>
      </c>
      <c r="I741" s="203"/>
      <c r="J741" s="199"/>
      <c r="K741" s="199"/>
      <c r="L741" s="204"/>
      <c r="M741" s="205"/>
      <c r="N741" s="206"/>
      <c r="O741" s="206"/>
      <c r="P741" s="206"/>
      <c r="Q741" s="206"/>
      <c r="R741" s="206"/>
      <c r="S741" s="206"/>
      <c r="T741" s="207"/>
      <c r="AT741" s="208" t="s">
        <v>188</v>
      </c>
      <c r="AU741" s="208" t="s">
        <v>88</v>
      </c>
      <c r="AV741" s="13" t="s">
        <v>88</v>
      </c>
      <c r="AW741" s="13" t="s">
        <v>4</v>
      </c>
      <c r="AX741" s="13" t="s">
        <v>80</v>
      </c>
      <c r="AY741" s="208" t="s">
        <v>169</v>
      </c>
    </row>
    <row r="742" spans="1:65" s="2" customFormat="1" ht="24.2" customHeight="1">
      <c r="A742" s="36"/>
      <c r="B742" s="37"/>
      <c r="C742" s="235" t="s">
        <v>1282</v>
      </c>
      <c r="D742" s="235" t="s">
        <v>456</v>
      </c>
      <c r="E742" s="236" t="s">
        <v>1283</v>
      </c>
      <c r="F742" s="237" t="s">
        <v>1284</v>
      </c>
      <c r="G742" s="238" t="s">
        <v>185</v>
      </c>
      <c r="H742" s="239">
        <v>29.175999999999998</v>
      </c>
      <c r="I742" s="240"/>
      <c r="J742" s="241">
        <f>ROUND(I742*H742,2)</f>
        <v>0</v>
      </c>
      <c r="K742" s="237" t="s">
        <v>175</v>
      </c>
      <c r="L742" s="242"/>
      <c r="M742" s="243" t="s">
        <v>19</v>
      </c>
      <c r="N742" s="244" t="s">
        <v>44</v>
      </c>
      <c r="O742" s="66"/>
      <c r="P742" s="189">
        <f>O742*H742</f>
        <v>0</v>
      </c>
      <c r="Q742" s="189">
        <v>4.0000000000000001E-3</v>
      </c>
      <c r="R742" s="189">
        <f>Q742*H742</f>
        <v>0.116704</v>
      </c>
      <c r="S742" s="189">
        <v>0</v>
      </c>
      <c r="T742" s="190">
        <f>S742*H742</f>
        <v>0</v>
      </c>
      <c r="U742" s="36"/>
      <c r="V742" s="36"/>
      <c r="W742" s="36"/>
      <c r="X742" s="36"/>
      <c r="Y742" s="36"/>
      <c r="Z742" s="36"/>
      <c r="AA742" s="36"/>
      <c r="AB742" s="36"/>
      <c r="AC742" s="36"/>
      <c r="AD742" s="36"/>
      <c r="AE742" s="36"/>
      <c r="AR742" s="191" t="s">
        <v>323</v>
      </c>
      <c r="AT742" s="191" t="s">
        <v>456</v>
      </c>
      <c r="AU742" s="191" t="s">
        <v>88</v>
      </c>
      <c r="AY742" s="19" t="s">
        <v>169</v>
      </c>
      <c r="BE742" s="192">
        <f>IF(N742="základní",J742,0)</f>
        <v>0</v>
      </c>
      <c r="BF742" s="192">
        <f>IF(N742="snížená",J742,0)</f>
        <v>0</v>
      </c>
      <c r="BG742" s="192">
        <f>IF(N742="zákl. přenesená",J742,0)</f>
        <v>0</v>
      </c>
      <c r="BH742" s="192">
        <f>IF(N742="sníž. přenesená",J742,0)</f>
        <v>0</v>
      </c>
      <c r="BI742" s="192">
        <f>IF(N742="nulová",J742,0)</f>
        <v>0</v>
      </c>
      <c r="BJ742" s="19" t="s">
        <v>88</v>
      </c>
      <c r="BK742" s="192">
        <f>ROUND(I742*H742,2)</f>
        <v>0</v>
      </c>
      <c r="BL742" s="19" t="s">
        <v>250</v>
      </c>
      <c r="BM742" s="191" t="s">
        <v>1285</v>
      </c>
    </row>
    <row r="743" spans="1:65" s="13" customFormat="1" ht="11.25">
      <c r="B743" s="198"/>
      <c r="C743" s="199"/>
      <c r="D743" s="193" t="s">
        <v>188</v>
      </c>
      <c r="E743" s="199"/>
      <c r="F743" s="201" t="s">
        <v>1286</v>
      </c>
      <c r="G743" s="199"/>
      <c r="H743" s="202">
        <v>29.175999999999998</v>
      </c>
      <c r="I743" s="203"/>
      <c r="J743" s="199"/>
      <c r="K743" s="199"/>
      <c r="L743" s="204"/>
      <c r="M743" s="205"/>
      <c r="N743" s="206"/>
      <c r="O743" s="206"/>
      <c r="P743" s="206"/>
      <c r="Q743" s="206"/>
      <c r="R743" s="206"/>
      <c r="S743" s="206"/>
      <c r="T743" s="207"/>
      <c r="AT743" s="208" t="s">
        <v>188</v>
      </c>
      <c r="AU743" s="208" t="s">
        <v>88</v>
      </c>
      <c r="AV743" s="13" t="s">
        <v>88</v>
      </c>
      <c r="AW743" s="13" t="s">
        <v>4</v>
      </c>
      <c r="AX743" s="13" t="s">
        <v>80</v>
      </c>
      <c r="AY743" s="208" t="s">
        <v>169</v>
      </c>
    </row>
    <row r="744" spans="1:65" s="2" customFormat="1" ht="37.9" customHeight="1">
      <c r="A744" s="36"/>
      <c r="B744" s="37"/>
      <c r="C744" s="180" t="s">
        <v>1287</v>
      </c>
      <c r="D744" s="180" t="s">
        <v>171</v>
      </c>
      <c r="E744" s="181" t="s">
        <v>1288</v>
      </c>
      <c r="F744" s="182" t="s">
        <v>1289</v>
      </c>
      <c r="G744" s="183" t="s">
        <v>185</v>
      </c>
      <c r="H744" s="184">
        <v>515.83000000000004</v>
      </c>
      <c r="I744" s="185"/>
      <c r="J744" s="186">
        <f>ROUND(I744*H744,2)</f>
        <v>0</v>
      </c>
      <c r="K744" s="182" t="s">
        <v>175</v>
      </c>
      <c r="L744" s="41"/>
      <c r="M744" s="187" t="s">
        <v>19</v>
      </c>
      <c r="N744" s="188" t="s">
        <v>44</v>
      </c>
      <c r="O744" s="66"/>
      <c r="P744" s="189">
        <f>O744*H744</f>
        <v>0</v>
      </c>
      <c r="Q744" s="189">
        <v>0</v>
      </c>
      <c r="R744" s="189">
        <f>Q744*H744</f>
        <v>0</v>
      </c>
      <c r="S744" s="189">
        <v>0</v>
      </c>
      <c r="T744" s="190">
        <f>S744*H744</f>
        <v>0</v>
      </c>
      <c r="U744" s="36"/>
      <c r="V744" s="36"/>
      <c r="W744" s="36"/>
      <c r="X744" s="36"/>
      <c r="Y744" s="36"/>
      <c r="Z744" s="36"/>
      <c r="AA744" s="36"/>
      <c r="AB744" s="36"/>
      <c r="AC744" s="36"/>
      <c r="AD744" s="36"/>
      <c r="AE744" s="36"/>
      <c r="AR744" s="191" t="s">
        <v>250</v>
      </c>
      <c r="AT744" s="191" t="s">
        <v>171</v>
      </c>
      <c r="AU744" s="191" t="s">
        <v>88</v>
      </c>
      <c r="AY744" s="19" t="s">
        <v>169</v>
      </c>
      <c r="BE744" s="192">
        <f>IF(N744="základní",J744,0)</f>
        <v>0</v>
      </c>
      <c r="BF744" s="192">
        <f>IF(N744="snížená",J744,0)</f>
        <v>0</v>
      </c>
      <c r="BG744" s="192">
        <f>IF(N744="zákl. přenesená",J744,0)</f>
        <v>0</v>
      </c>
      <c r="BH744" s="192">
        <f>IF(N744="sníž. přenesená",J744,0)</f>
        <v>0</v>
      </c>
      <c r="BI744" s="192">
        <f>IF(N744="nulová",J744,0)</f>
        <v>0</v>
      </c>
      <c r="BJ744" s="19" t="s">
        <v>88</v>
      </c>
      <c r="BK744" s="192">
        <f>ROUND(I744*H744,2)</f>
        <v>0</v>
      </c>
      <c r="BL744" s="19" t="s">
        <v>250</v>
      </c>
      <c r="BM744" s="191" t="s">
        <v>1290</v>
      </c>
    </row>
    <row r="745" spans="1:65" s="2" customFormat="1" ht="48.75">
      <c r="A745" s="36"/>
      <c r="B745" s="37"/>
      <c r="C745" s="38"/>
      <c r="D745" s="193" t="s">
        <v>178</v>
      </c>
      <c r="E745" s="38"/>
      <c r="F745" s="194" t="s">
        <v>1291</v>
      </c>
      <c r="G745" s="38"/>
      <c r="H745" s="38"/>
      <c r="I745" s="195"/>
      <c r="J745" s="38"/>
      <c r="K745" s="38"/>
      <c r="L745" s="41"/>
      <c r="M745" s="196"/>
      <c r="N745" s="197"/>
      <c r="O745" s="66"/>
      <c r="P745" s="66"/>
      <c r="Q745" s="66"/>
      <c r="R745" s="66"/>
      <c r="S745" s="66"/>
      <c r="T745" s="67"/>
      <c r="U745" s="36"/>
      <c r="V745" s="36"/>
      <c r="W745" s="36"/>
      <c r="X745" s="36"/>
      <c r="Y745" s="36"/>
      <c r="Z745" s="36"/>
      <c r="AA745" s="36"/>
      <c r="AB745" s="36"/>
      <c r="AC745" s="36"/>
      <c r="AD745" s="36"/>
      <c r="AE745" s="36"/>
      <c r="AT745" s="19" t="s">
        <v>178</v>
      </c>
      <c r="AU745" s="19" t="s">
        <v>88</v>
      </c>
    </row>
    <row r="746" spans="1:65" s="15" customFormat="1" ht="11.25">
      <c r="B746" s="225"/>
      <c r="C746" s="226"/>
      <c r="D746" s="193" t="s">
        <v>188</v>
      </c>
      <c r="E746" s="227" t="s">
        <v>19</v>
      </c>
      <c r="F746" s="228" t="s">
        <v>1292</v>
      </c>
      <c r="G746" s="226"/>
      <c r="H746" s="227" t="s">
        <v>19</v>
      </c>
      <c r="I746" s="229"/>
      <c r="J746" s="226"/>
      <c r="K746" s="226"/>
      <c r="L746" s="230"/>
      <c r="M746" s="231"/>
      <c r="N746" s="232"/>
      <c r="O746" s="232"/>
      <c r="P746" s="232"/>
      <c r="Q746" s="232"/>
      <c r="R746" s="232"/>
      <c r="S746" s="232"/>
      <c r="T746" s="233"/>
      <c r="AT746" s="234" t="s">
        <v>188</v>
      </c>
      <c r="AU746" s="234" t="s">
        <v>88</v>
      </c>
      <c r="AV746" s="15" t="s">
        <v>80</v>
      </c>
      <c r="AW746" s="15" t="s">
        <v>33</v>
      </c>
      <c r="AX746" s="15" t="s">
        <v>72</v>
      </c>
      <c r="AY746" s="234" t="s">
        <v>169</v>
      </c>
    </row>
    <row r="747" spans="1:65" s="13" customFormat="1" ht="11.25">
      <c r="B747" s="198"/>
      <c r="C747" s="199"/>
      <c r="D747" s="193" t="s">
        <v>188</v>
      </c>
      <c r="E747" s="200" t="s">
        <v>19</v>
      </c>
      <c r="F747" s="201" t="s">
        <v>1293</v>
      </c>
      <c r="G747" s="199"/>
      <c r="H747" s="202">
        <v>190.34</v>
      </c>
      <c r="I747" s="203"/>
      <c r="J747" s="199"/>
      <c r="K747" s="199"/>
      <c r="L747" s="204"/>
      <c r="M747" s="205"/>
      <c r="N747" s="206"/>
      <c r="O747" s="206"/>
      <c r="P747" s="206"/>
      <c r="Q747" s="206"/>
      <c r="R747" s="206"/>
      <c r="S747" s="206"/>
      <c r="T747" s="207"/>
      <c r="AT747" s="208" t="s">
        <v>188</v>
      </c>
      <c r="AU747" s="208" t="s">
        <v>88</v>
      </c>
      <c r="AV747" s="13" t="s">
        <v>88</v>
      </c>
      <c r="AW747" s="13" t="s">
        <v>33</v>
      </c>
      <c r="AX747" s="13" t="s">
        <v>72</v>
      </c>
      <c r="AY747" s="208" t="s">
        <v>169</v>
      </c>
    </row>
    <row r="748" spans="1:65" s="15" customFormat="1" ht="11.25">
      <c r="B748" s="225"/>
      <c r="C748" s="226"/>
      <c r="D748" s="193" t="s">
        <v>188</v>
      </c>
      <c r="E748" s="227" t="s">
        <v>19</v>
      </c>
      <c r="F748" s="228" t="s">
        <v>1294</v>
      </c>
      <c r="G748" s="226"/>
      <c r="H748" s="227" t="s">
        <v>19</v>
      </c>
      <c r="I748" s="229"/>
      <c r="J748" s="226"/>
      <c r="K748" s="226"/>
      <c r="L748" s="230"/>
      <c r="M748" s="231"/>
      <c r="N748" s="232"/>
      <c r="O748" s="232"/>
      <c r="P748" s="232"/>
      <c r="Q748" s="232"/>
      <c r="R748" s="232"/>
      <c r="S748" s="232"/>
      <c r="T748" s="233"/>
      <c r="AT748" s="234" t="s">
        <v>188</v>
      </c>
      <c r="AU748" s="234" t="s">
        <v>88</v>
      </c>
      <c r="AV748" s="15" t="s">
        <v>80</v>
      </c>
      <c r="AW748" s="15" t="s">
        <v>33</v>
      </c>
      <c r="AX748" s="15" t="s">
        <v>72</v>
      </c>
      <c r="AY748" s="234" t="s">
        <v>169</v>
      </c>
    </row>
    <row r="749" spans="1:65" s="13" customFormat="1" ht="11.25">
      <c r="B749" s="198"/>
      <c r="C749" s="199"/>
      <c r="D749" s="193" t="s">
        <v>188</v>
      </c>
      <c r="E749" s="200" t="s">
        <v>19</v>
      </c>
      <c r="F749" s="201" t="s">
        <v>1295</v>
      </c>
      <c r="G749" s="199"/>
      <c r="H749" s="202">
        <v>325.49</v>
      </c>
      <c r="I749" s="203"/>
      <c r="J749" s="199"/>
      <c r="K749" s="199"/>
      <c r="L749" s="204"/>
      <c r="M749" s="205"/>
      <c r="N749" s="206"/>
      <c r="O749" s="206"/>
      <c r="P749" s="206"/>
      <c r="Q749" s="206"/>
      <c r="R749" s="206"/>
      <c r="S749" s="206"/>
      <c r="T749" s="207"/>
      <c r="AT749" s="208" t="s">
        <v>188</v>
      </c>
      <c r="AU749" s="208" t="s">
        <v>88</v>
      </c>
      <c r="AV749" s="13" t="s">
        <v>88</v>
      </c>
      <c r="AW749" s="13" t="s">
        <v>33</v>
      </c>
      <c r="AX749" s="13" t="s">
        <v>72</v>
      </c>
      <c r="AY749" s="208" t="s">
        <v>169</v>
      </c>
    </row>
    <row r="750" spans="1:65" s="14" customFormat="1" ht="11.25">
      <c r="B750" s="209"/>
      <c r="C750" s="210"/>
      <c r="D750" s="193" t="s">
        <v>188</v>
      </c>
      <c r="E750" s="211" t="s">
        <v>19</v>
      </c>
      <c r="F750" s="212" t="s">
        <v>191</v>
      </c>
      <c r="G750" s="210"/>
      <c r="H750" s="213">
        <v>515.83000000000004</v>
      </c>
      <c r="I750" s="214"/>
      <c r="J750" s="210"/>
      <c r="K750" s="210"/>
      <c r="L750" s="215"/>
      <c r="M750" s="216"/>
      <c r="N750" s="217"/>
      <c r="O750" s="217"/>
      <c r="P750" s="217"/>
      <c r="Q750" s="217"/>
      <c r="R750" s="217"/>
      <c r="S750" s="217"/>
      <c r="T750" s="218"/>
      <c r="AT750" s="219" t="s">
        <v>188</v>
      </c>
      <c r="AU750" s="219" t="s">
        <v>88</v>
      </c>
      <c r="AV750" s="14" t="s">
        <v>176</v>
      </c>
      <c r="AW750" s="14" t="s">
        <v>33</v>
      </c>
      <c r="AX750" s="14" t="s">
        <v>80</v>
      </c>
      <c r="AY750" s="219" t="s">
        <v>169</v>
      </c>
    </row>
    <row r="751" spans="1:65" s="2" customFormat="1" ht="24.2" customHeight="1">
      <c r="A751" s="36"/>
      <c r="B751" s="37"/>
      <c r="C751" s="235" t="s">
        <v>1296</v>
      </c>
      <c r="D751" s="235" t="s">
        <v>456</v>
      </c>
      <c r="E751" s="236" t="s">
        <v>1297</v>
      </c>
      <c r="F751" s="237" t="s">
        <v>1298</v>
      </c>
      <c r="G751" s="238" t="s">
        <v>185</v>
      </c>
      <c r="H751" s="239">
        <v>194.14699999999999</v>
      </c>
      <c r="I751" s="240"/>
      <c r="J751" s="241">
        <f>ROUND(I751*H751,2)</f>
        <v>0</v>
      </c>
      <c r="K751" s="237" t="s">
        <v>175</v>
      </c>
      <c r="L751" s="242"/>
      <c r="M751" s="243" t="s">
        <v>19</v>
      </c>
      <c r="N751" s="244" t="s">
        <v>44</v>
      </c>
      <c r="O751" s="66"/>
      <c r="P751" s="189">
        <f>O751*H751</f>
        <v>0</v>
      </c>
      <c r="Q751" s="189">
        <v>1.4E-3</v>
      </c>
      <c r="R751" s="189">
        <f>Q751*H751</f>
        <v>0.27180579999999999</v>
      </c>
      <c r="S751" s="189">
        <v>0</v>
      </c>
      <c r="T751" s="190">
        <f>S751*H751</f>
        <v>0</v>
      </c>
      <c r="U751" s="36"/>
      <c r="V751" s="36"/>
      <c r="W751" s="36"/>
      <c r="X751" s="36"/>
      <c r="Y751" s="36"/>
      <c r="Z751" s="36"/>
      <c r="AA751" s="36"/>
      <c r="AB751" s="36"/>
      <c r="AC751" s="36"/>
      <c r="AD751" s="36"/>
      <c r="AE751" s="36"/>
      <c r="AR751" s="191" t="s">
        <v>323</v>
      </c>
      <c r="AT751" s="191" t="s">
        <v>456</v>
      </c>
      <c r="AU751" s="191" t="s">
        <v>88</v>
      </c>
      <c r="AY751" s="19" t="s">
        <v>169</v>
      </c>
      <c r="BE751" s="192">
        <f>IF(N751="základní",J751,0)</f>
        <v>0</v>
      </c>
      <c r="BF751" s="192">
        <f>IF(N751="snížená",J751,0)</f>
        <v>0</v>
      </c>
      <c r="BG751" s="192">
        <f>IF(N751="zákl. přenesená",J751,0)</f>
        <v>0</v>
      </c>
      <c r="BH751" s="192">
        <f>IF(N751="sníž. přenesená",J751,0)</f>
        <v>0</v>
      </c>
      <c r="BI751" s="192">
        <f>IF(N751="nulová",J751,0)</f>
        <v>0</v>
      </c>
      <c r="BJ751" s="19" t="s">
        <v>88</v>
      </c>
      <c r="BK751" s="192">
        <f>ROUND(I751*H751,2)</f>
        <v>0</v>
      </c>
      <c r="BL751" s="19" t="s">
        <v>250</v>
      </c>
      <c r="BM751" s="191" t="s">
        <v>1299</v>
      </c>
    </row>
    <row r="752" spans="1:65" s="13" customFormat="1" ht="11.25">
      <c r="B752" s="198"/>
      <c r="C752" s="199"/>
      <c r="D752" s="193" t="s">
        <v>188</v>
      </c>
      <c r="E752" s="199"/>
      <c r="F752" s="201" t="s">
        <v>1300</v>
      </c>
      <c r="G752" s="199"/>
      <c r="H752" s="202">
        <v>194.14699999999999</v>
      </c>
      <c r="I752" s="203"/>
      <c r="J752" s="199"/>
      <c r="K752" s="199"/>
      <c r="L752" s="204"/>
      <c r="M752" s="205"/>
      <c r="N752" s="206"/>
      <c r="O752" s="206"/>
      <c r="P752" s="206"/>
      <c r="Q752" s="206"/>
      <c r="R752" s="206"/>
      <c r="S752" s="206"/>
      <c r="T752" s="207"/>
      <c r="AT752" s="208" t="s">
        <v>188</v>
      </c>
      <c r="AU752" s="208" t="s">
        <v>88</v>
      </c>
      <c r="AV752" s="13" t="s">
        <v>88</v>
      </c>
      <c r="AW752" s="13" t="s">
        <v>4</v>
      </c>
      <c r="AX752" s="13" t="s">
        <v>80</v>
      </c>
      <c r="AY752" s="208" t="s">
        <v>169</v>
      </c>
    </row>
    <row r="753" spans="1:65" s="2" customFormat="1" ht="14.45" customHeight="1">
      <c r="A753" s="36"/>
      <c r="B753" s="37"/>
      <c r="C753" s="235" t="s">
        <v>1301</v>
      </c>
      <c r="D753" s="235" t="s">
        <v>456</v>
      </c>
      <c r="E753" s="236" t="s">
        <v>1302</v>
      </c>
      <c r="F753" s="237" t="s">
        <v>1303</v>
      </c>
      <c r="G753" s="238" t="s">
        <v>185</v>
      </c>
      <c r="H753" s="239">
        <v>332</v>
      </c>
      <c r="I753" s="240"/>
      <c r="J753" s="241">
        <f>ROUND(I753*H753,2)</f>
        <v>0</v>
      </c>
      <c r="K753" s="237" t="s">
        <v>175</v>
      </c>
      <c r="L753" s="242"/>
      <c r="M753" s="243" t="s">
        <v>19</v>
      </c>
      <c r="N753" s="244" t="s">
        <v>44</v>
      </c>
      <c r="O753" s="66"/>
      <c r="P753" s="189">
        <f>O753*H753</f>
        <v>0</v>
      </c>
      <c r="Q753" s="189">
        <v>4.0000000000000002E-4</v>
      </c>
      <c r="R753" s="189">
        <f>Q753*H753</f>
        <v>0.1328</v>
      </c>
      <c r="S753" s="189">
        <v>0</v>
      </c>
      <c r="T753" s="190">
        <f>S753*H753</f>
        <v>0</v>
      </c>
      <c r="U753" s="36"/>
      <c r="V753" s="36"/>
      <c r="W753" s="36"/>
      <c r="X753" s="36"/>
      <c r="Y753" s="36"/>
      <c r="Z753" s="36"/>
      <c r="AA753" s="36"/>
      <c r="AB753" s="36"/>
      <c r="AC753" s="36"/>
      <c r="AD753" s="36"/>
      <c r="AE753" s="36"/>
      <c r="AR753" s="191" t="s">
        <v>323</v>
      </c>
      <c r="AT753" s="191" t="s">
        <v>456</v>
      </c>
      <c r="AU753" s="191" t="s">
        <v>88</v>
      </c>
      <c r="AY753" s="19" t="s">
        <v>169</v>
      </c>
      <c r="BE753" s="192">
        <f>IF(N753="základní",J753,0)</f>
        <v>0</v>
      </c>
      <c r="BF753" s="192">
        <f>IF(N753="snížená",J753,0)</f>
        <v>0</v>
      </c>
      <c r="BG753" s="192">
        <f>IF(N753="zákl. přenesená",J753,0)</f>
        <v>0</v>
      </c>
      <c r="BH753" s="192">
        <f>IF(N753="sníž. přenesená",J753,0)</f>
        <v>0</v>
      </c>
      <c r="BI753" s="192">
        <f>IF(N753="nulová",J753,0)</f>
        <v>0</v>
      </c>
      <c r="BJ753" s="19" t="s">
        <v>88</v>
      </c>
      <c r="BK753" s="192">
        <f>ROUND(I753*H753,2)</f>
        <v>0</v>
      </c>
      <c r="BL753" s="19" t="s">
        <v>250</v>
      </c>
      <c r="BM753" s="191" t="s">
        <v>1304</v>
      </c>
    </row>
    <row r="754" spans="1:65" s="13" customFormat="1" ht="11.25">
      <c r="B754" s="198"/>
      <c r="C754" s="199"/>
      <c r="D754" s="193" t="s">
        <v>188</v>
      </c>
      <c r="E754" s="199"/>
      <c r="F754" s="201" t="s">
        <v>1305</v>
      </c>
      <c r="G754" s="199"/>
      <c r="H754" s="202">
        <v>332</v>
      </c>
      <c r="I754" s="203"/>
      <c r="J754" s="199"/>
      <c r="K754" s="199"/>
      <c r="L754" s="204"/>
      <c r="M754" s="205"/>
      <c r="N754" s="206"/>
      <c r="O754" s="206"/>
      <c r="P754" s="206"/>
      <c r="Q754" s="206"/>
      <c r="R754" s="206"/>
      <c r="S754" s="206"/>
      <c r="T754" s="207"/>
      <c r="AT754" s="208" t="s">
        <v>188</v>
      </c>
      <c r="AU754" s="208" t="s">
        <v>88</v>
      </c>
      <c r="AV754" s="13" t="s">
        <v>88</v>
      </c>
      <c r="AW754" s="13" t="s">
        <v>4</v>
      </c>
      <c r="AX754" s="13" t="s">
        <v>80</v>
      </c>
      <c r="AY754" s="208" t="s">
        <v>169</v>
      </c>
    </row>
    <row r="755" spans="1:65" s="2" customFormat="1" ht="37.9" customHeight="1">
      <c r="A755" s="36"/>
      <c r="B755" s="37"/>
      <c r="C755" s="180" t="s">
        <v>1306</v>
      </c>
      <c r="D755" s="180" t="s">
        <v>171</v>
      </c>
      <c r="E755" s="181" t="s">
        <v>1307</v>
      </c>
      <c r="F755" s="182" t="s">
        <v>1308</v>
      </c>
      <c r="G755" s="183" t="s">
        <v>185</v>
      </c>
      <c r="H755" s="184">
        <v>341.21</v>
      </c>
      <c r="I755" s="185"/>
      <c r="J755" s="186">
        <f>ROUND(I755*H755,2)</f>
        <v>0</v>
      </c>
      <c r="K755" s="182" t="s">
        <v>175</v>
      </c>
      <c r="L755" s="41"/>
      <c r="M755" s="187" t="s">
        <v>19</v>
      </c>
      <c r="N755" s="188" t="s">
        <v>44</v>
      </c>
      <c r="O755" s="66"/>
      <c r="P755" s="189">
        <f>O755*H755</f>
        <v>0</v>
      </c>
      <c r="Q755" s="189">
        <v>0</v>
      </c>
      <c r="R755" s="189">
        <f>Q755*H755</f>
        <v>0</v>
      </c>
      <c r="S755" s="189">
        <v>0</v>
      </c>
      <c r="T755" s="190">
        <f>S755*H755</f>
        <v>0</v>
      </c>
      <c r="U755" s="36"/>
      <c r="V755" s="36"/>
      <c r="W755" s="36"/>
      <c r="X755" s="36"/>
      <c r="Y755" s="36"/>
      <c r="Z755" s="36"/>
      <c r="AA755" s="36"/>
      <c r="AB755" s="36"/>
      <c r="AC755" s="36"/>
      <c r="AD755" s="36"/>
      <c r="AE755" s="36"/>
      <c r="AR755" s="191" t="s">
        <v>250</v>
      </c>
      <c r="AT755" s="191" t="s">
        <v>171</v>
      </c>
      <c r="AU755" s="191" t="s">
        <v>88</v>
      </c>
      <c r="AY755" s="19" t="s">
        <v>169</v>
      </c>
      <c r="BE755" s="192">
        <f>IF(N755="základní",J755,0)</f>
        <v>0</v>
      </c>
      <c r="BF755" s="192">
        <f>IF(N755="snížená",J755,0)</f>
        <v>0</v>
      </c>
      <c r="BG755" s="192">
        <f>IF(N755="zákl. přenesená",J755,0)</f>
        <v>0</v>
      </c>
      <c r="BH755" s="192">
        <f>IF(N755="sníž. přenesená",J755,0)</f>
        <v>0</v>
      </c>
      <c r="BI755" s="192">
        <f>IF(N755="nulová",J755,0)</f>
        <v>0</v>
      </c>
      <c r="BJ755" s="19" t="s">
        <v>88</v>
      </c>
      <c r="BK755" s="192">
        <f>ROUND(I755*H755,2)</f>
        <v>0</v>
      </c>
      <c r="BL755" s="19" t="s">
        <v>250</v>
      </c>
      <c r="BM755" s="191" t="s">
        <v>1309</v>
      </c>
    </row>
    <row r="756" spans="1:65" s="2" customFormat="1" ht="48.75">
      <c r="A756" s="36"/>
      <c r="B756" s="37"/>
      <c r="C756" s="38"/>
      <c r="D756" s="193" t="s">
        <v>178</v>
      </c>
      <c r="E756" s="38"/>
      <c r="F756" s="194" t="s">
        <v>1291</v>
      </c>
      <c r="G756" s="38"/>
      <c r="H756" s="38"/>
      <c r="I756" s="195"/>
      <c r="J756" s="38"/>
      <c r="K756" s="38"/>
      <c r="L756" s="41"/>
      <c r="M756" s="196"/>
      <c r="N756" s="197"/>
      <c r="O756" s="66"/>
      <c r="P756" s="66"/>
      <c r="Q756" s="66"/>
      <c r="R756" s="66"/>
      <c r="S756" s="66"/>
      <c r="T756" s="67"/>
      <c r="U756" s="36"/>
      <c r="V756" s="36"/>
      <c r="W756" s="36"/>
      <c r="X756" s="36"/>
      <c r="Y756" s="36"/>
      <c r="Z756" s="36"/>
      <c r="AA756" s="36"/>
      <c r="AB756" s="36"/>
      <c r="AC756" s="36"/>
      <c r="AD756" s="36"/>
      <c r="AE756" s="36"/>
      <c r="AT756" s="19" t="s">
        <v>178</v>
      </c>
      <c r="AU756" s="19" t="s">
        <v>88</v>
      </c>
    </row>
    <row r="757" spans="1:65" s="13" customFormat="1" ht="11.25">
      <c r="B757" s="198"/>
      <c r="C757" s="199"/>
      <c r="D757" s="193" t="s">
        <v>188</v>
      </c>
      <c r="E757" s="200" t="s">
        <v>19</v>
      </c>
      <c r="F757" s="201" t="s">
        <v>1310</v>
      </c>
      <c r="G757" s="199"/>
      <c r="H757" s="202">
        <v>341.21</v>
      </c>
      <c r="I757" s="203"/>
      <c r="J757" s="199"/>
      <c r="K757" s="199"/>
      <c r="L757" s="204"/>
      <c r="M757" s="205"/>
      <c r="N757" s="206"/>
      <c r="O757" s="206"/>
      <c r="P757" s="206"/>
      <c r="Q757" s="206"/>
      <c r="R757" s="206"/>
      <c r="S757" s="206"/>
      <c r="T757" s="207"/>
      <c r="AT757" s="208" t="s">
        <v>188</v>
      </c>
      <c r="AU757" s="208" t="s">
        <v>88</v>
      </c>
      <c r="AV757" s="13" t="s">
        <v>88</v>
      </c>
      <c r="AW757" s="13" t="s">
        <v>33</v>
      </c>
      <c r="AX757" s="13" t="s">
        <v>80</v>
      </c>
      <c r="AY757" s="208" t="s">
        <v>169</v>
      </c>
    </row>
    <row r="758" spans="1:65" s="2" customFormat="1" ht="24.2" customHeight="1">
      <c r="A758" s="36"/>
      <c r="B758" s="37"/>
      <c r="C758" s="235" t="s">
        <v>1311</v>
      </c>
      <c r="D758" s="235" t="s">
        <v>456</v>
      </c>
      <c r="E758" s="236" t="s">
        <v>1297</v>
      </c>
      <c r="F758" s="237" t="s">
        <v>1298</v>
      </c>
      <c r="G758" s="238" t="s">
        <v>185</v>
      </c>
      <c r="H758" s="239">
        <v>348.03399999999999</v>
      </c>
      <c r="I758" s="240"/>
      <c r="J758" s="241">
        <f>ROUND(I758*H758,2)</f>
        <v>0</v>
      </c>
      <c r="K758" s="237" t="s">
        <v>175</v>
      </c>
      <c r="L758" s="242"/>
      <c r="M758" s="243" t="s">
        <v>19</v>
      </c>
      <c r="N758" s="244" t="s">
        <v>44</v>
      </c>
      <c r="O758" s="66"/>
      <c r="P758" s="189">
        <f>O758*H758</f>
        <v>0</v>
      </c>
      <c r="Q758" s="189">
        <v>1.4E-3</v>
      </c>
      <c r="R758" s="189">
        <f>Q758*H758</f>
        <v>0.4872476</v>
      </c>
      <c r="S758" s="189">
        <v>0</v>
      </c>
      <c r="T758" s="190">
        <f>S758*H758</f>
        <v>0</v>
      </c>
      <c r="U758" s="36"/>
      <c r="V758" s="36"/>
      <c r="W758" s="36"/>
      <c r="X758" s="36"/>
      <c r="Y758" s="36"/>
      <c r="Z758" s="36"/>
      <c r="AA758" s="36"/>
      <c r="AB758" s="36"/>
      <c r="AC758" s="36"/>
      <c r="AD758" s="36"/>
      <c r="AE758" s="36"/>
      <c r="AR758" s="191" t="s">
        <v>323</v>
      </c>
      <c r="AT758" s="191" t="s">
        <v>456</v>
      </c>
      <c r="AU758" s="191" t="s">
        <v>88</v>
      </c>
      <c r="AY758" s="19" t="s">
        <v>169</v>
      </c>
      <c r="BE758" s="192">
        <f>IF(N758="základní",J758,0)</f>
        <v>0</v>
      </c>
      <c r="BF758" s="192">
        <f>IF(N758="snížená",J758,0)</f>
        <v>0</v>
      </c>
      <c r="BG758" s="192">
        <f>IF(N758="zákl. přenesená",J758,0)</f>
        <v>0</v>
      </c>
      <c r="BH758" s="192">
        <f>IF(N758="sníž. přenesená",J758,0)</f>
        <v>0</v>
      </c>
      <c r="BI758" s="192">
        <f>IF(N758="nulová",J758,0)</f>
        <v>0</v>
      </c>
      <c r="BJ758" s="19" t="s">
        <v>88</v>
      </c>
      <c r="BK758" s="192">
        <f>ROUND(I758*H758,2)</f>
        <v>0</v>
      </c>
      <c r="BL758" s="19" t="s">
        <v>250</v>
      </c>
      <c r="BM758" s="191" t="s">
        <v>1312</v>
      </c>
    </row>
    <row r="759" spans="1:65" s="13" customFormat="1" ht="11.25">
      <c r="B759" s="198"/>
      <c r="C759" s="199"/>
      <c r="D759" s="193" t="s">
        <v>188</v>
      </c>
      <c r="E759" s="199"/>
      <c r="F759" s="201" t="s">
        <v>1313</v>
      </c>
      <c r="G759" s="199"/>
      <c r="H759" s="202">
        <v>348.03399999999999</v>
      </c>
      <c r="I759" s="203"/>
      <c r="J759" s="199"/>
      <c r="K759" s="199"/>
      <c r="L759" s="204"/>
      <c r="M759" s="205"/>
      <c r="N759" s="206"/>
      <c r="O759" s="206"/>
      <c r="P759" s="206"/>
      <c r="Q759" s="206"/>
      <c r="R759" s="206"/>
      <c r="S759" s="206"/>
      <c r="T759" s="207"/>
      <c r="AT759" s="208" t="s">
        <v>188</v>
      </c>
      <c r="AU759" s="208" t="s">
        <v>88</v>
      </c>
      <c r="AV759" s="13" t="s">
        <v>88</v>
      </c>
      <c r="AW759" s="13" t="s">
        <v>4</v>
      </c>
      <c r="AX759" s="13" t="s">
        <v>80</v>
      </c>
      <c r="AY759" s="208" t="s">
        <v>169</v>
      </c>
    </row>
    <row r="760" spans="1:65" s="2" customFormat="1" ht="24.2" customHeight="1">
      <c r="A760" s="36"/>
      <c r="B760" s="37"/>
      <c r="C760" s="235" t="s">
        <v>1314</v>
      </c>
      <c r="D760" s="235" t="s">
        <v>456</v>
      </c>
      <c r="E760" s="236" t="s">
        <v>1315</v>
      </c>
      <c r="F760" s="237" t="s">
        <v>1316</v>
      </c>
      <c r="G760" s="238" t="s">
        <v>185</v>
      </c>
      <c r="H760" s="239">
        <v>348.03399999999999</v>
      </c>
      <c r="I760" s="240"/>
      <c r="J760" s="241">
        <f>ROUND(I760*H760,2)</f>
        <v>0</v>
      </c>
      <c r="K760" s="237" t="s">
        <v>175</v>
      </c>
      <c r="L760" s="242"/>
      <c r="M760" s="243" t="s">
        <v>19</v>
      </c>
      <c r="N760" s="244" t="s">
        <v>44</v>
      </c>
      <c r="O760" s="66"/>
      <c r="P760" s="189">
        <f>O760*H760</f>
        <v>0</v>
      </c>
      <c r="Q760" s="189">
        <v>2.5000000000000001E-3</v>
      </c>
      <c r="R760" s="189">
        <f>Q760*H760</f>
        <v>0.870085</v>
      </c>
      <c r="S760" s="189">
        <v>0</v>
      </c>
      <c r="T760" s="190">
        <f>S760*H760</f>
        <v>0</v>
      </c>
      <c r="U760" s="36"/>
      <c r="V760" s="36"/>
      <c r="W760" s="36"/>
      <c r="X760" s="36"/>
      <c r="Y760" s="36"/>
      <c r="Z760" s="36"/>
      <c r="AA760" s="36"/>
      <c r="AB760" s="36"/>
      <c r="AC760" s="36"/>
      <c r="AD760" s="36"/>
      <c r="AE760" s="36"/>
      <c r="AR760" s="191" t="s">
        <v>323</v>
      </c>
      <c r="AT760" s="191" t="s">
        <v>456</v>
      </c>
      <c r="AU760" s="191" t="s">
        <v>88</v>
      </c>
      <c r="AY760" s="19" t="s">
        <v>169</v>
      </c>
      <c r="BE760" s="192">
        <f>IF(N760="základní",J760,0)</f>
        <v>0</v>
      </c>
      <c r="BF760" s="192">
        <f>IF(N760="snížená",J760,0)</f>
        <v>0</v>
      </c>
      <c r="BG760" s="192">
        <f>IF(N760="zákl. přenesená",J760,0)</f>
        <v>0</v>
      </c>
      <c r="BH760" s="192">
        <f>IF(N760="sníž. přenesená",J760,0)</f>
        <v>0</v>
      </c>
      <c r="BI760" s="192">
        <f>IF(N760="nulová",J760,0)</f>
        <v>0</v>
      </c>
      <c r="BJ760" s="19" t="s">
        <v>88</v>
      </c>
      <c r="BK760" s="192">
        <f>ROUND(I760*H760,2)</f>
        <v>0</v>
      </c>
      <c r="BL760" s="19" t="s">
        <v>250</v>
      </c>
      <c r="BM760" s="191" t="s">
        <v>1317</v>
      </c>
    </row>
    <row r="761" spans="1:65" s="13" customFormat="1" ht="11.25">
      <c r="B761" s="198"/>
      <c r="C761" s="199"/>
      <c r="D761" s="193" t="s">
        <v>188</v>
      </c>
      <c r="E761" s="199"/>
      <c r="F761" s="201" t="s">
        <v>1313</v>
      </c>
      <c r="G761" s="199"/>
      <c r="H761" s="202">
        <v>348.03399999999999</v>
      </c>
      <c r="I761" s="203"/>
      <c r="J761" s="199"/>
      <c r="K761" s="199"/>
      <c r="L761" s="204"/>
      <c r="M761" s="205"/>
      <c r="N761" s="206"/>
      <c r="O761" s="206"/>
      <c r="P761" s="206"/>
      <c r="Q761" s="206"/>
      <c r="R761" s="206"/>
      <c r="S761" s="206"/>
      <c r="T761" s="207"/>
      <c r="AT761" s="208" t="s">
        <v>188</v>
      </c>
      <c r="AU761" s="208" t="s">
        <v>88</v>
      </c>
      <c r="AV761" s="13" t="s">
        <v>88</v>
      </c>
      <c r="AW761" s="13" t="s">
        <v>4</v>
      </c>
      <c r="AX761" s="13" t="s">
        <v>80</v>
      </c>
      <c r="AY761" s="208" t="s">
        <v>169</v>
      </c>
    </row>
    <row r="762" spans="1:65" s="2" customFormat="1" ht="37.9" customHeight="1">
      <c r="A762" s="36"/>
      <c r="B762" s="37"/>
      <c r="C762" s="180" t="s">
        <v>1318</v>
      </c>
      <c r="D762" s="180" t="s">
        <v>171</v>
      </c>
      <c r="E762" s="181" t="s">
        <v>1319</v>
      </c>
      <c r="F762" s="182" t="s">
        <v>1320</v>
      </c>
      <c r="G762" s="183" t="s">
        <v>185</v>
      </c>
      <c r="H762" s="184">
        <v>23.98</v>
      </c>
      <c r="I762" s="185"/>
      <c r="J762" s="186">
        <f>ROUND(I762*H762,2)</f>
        <v>0</v>
      </c>
      <c r="K762" s="182" t="s">
        <v>175</v>
      </c>
      <c r="L762" s="41"/>
      <c r="M762" s="187" t="s">
        <v>19</v>
      </c>
      <c r="N762" s="188" t="s">
        <v>44</v>
      </c>
      <c r="O762" s="66"/>
      <c r="P762" s="189">
        <f>O762*H762</f>
        <v>0</v>
      </c>
      <c r="Q762" s="189">
        <v>2.9999999999999997E-4</v>
      </c>
      <c r="R762" s="189">
        <f>Q762*H762</f>
        <v>7.1939999999999999E-3</v>
      </c>
      <c r="S762" s="189">
        <v>0</v>
      </c>
      <c r="T762" s="190">
        <f>S762*H762</f>
        <v>0</v>
      </c>
      <c r="U762" s="36"/>
      <c r="V762" s="36"/>
      <c r="W762" s="36"/>
      <c r="X762" s="36"/>
      <c r="Y762" s="36"/>
      <c r="Z762" s="36"/>
      <c r="AA762" s="36"/>
      <c r="AB762" s="36"/>
      <c r="AC762" s="36"/>
      <c r="AD762" s="36"/>
      <c r="AE762" s="36"/>
      <c r="AR762" s="191" t="s">
        <v>250</v>
      </c>
      <c r="AT762" s="191" t="s">
        <v>171</v>
      </c>
      <c r="AU762" s="191" t="s">
        <v>88</v>
      </c>
      <c r="AY762" s="19" t="s">
        <v>169</v>
      </c>
      <c r="BE762" s="192">
        <f>IF(N762="základní",J762,0)</f>
        <v>0</v>
      </c>
      <c r="BF762" s="192">
        <f>IF(N762="snížená",J762,0)</f>
        <v>0</v>
      </c>
      <c r="BG762" s="192">
        <f>IF(N762="zákl. přenesená",J762,0)</f>
        <v>0</v>
      </c>
      <c r="BH762" s="192">
        <f>IF(N762="sníž. přenesená",J762,0)</f>
        <v>0</v>
      </c>
      <c r="BI762" s="192">
        <f>IF(N762="nulová",J762,0)</f>
        <v>0</v>
      </c>
      <c r="BJ762" s="19" t="s">
        <v>88</v>
      </c>
      <c r="BK762" s="192">
        <f>ROUND(I762*H762,2)</f>
        <v>0</v>
      </c>
      <c r="BL762" s="19" t="s">
        <v>250</v>
      </c>
      <c r="BM762" s="191" t="s">
        <v>1321</v>
      </c>
    </row>
    <row r="763" spans="1:65" s="2" customFormat="1" ht="97.5">
      <c r="A763" s="36"/>
      <c r="B763" s="37"/>
      <c r="C763" s="38"/>
      <c r="D763" s="193" t="s">
        <v>178</v>
      </c>
      <c r="E763" s="38"/>
      <c r="F763" s="194" t="s">
        <v>1322</v>
      </c>
      <c r="G763" s="38"/>
      <c r="H763" s="38"/>
      <c r="I763" s="195"/>
      <c r="J763" s="38"/>
      <c r="K763" s="38"/>
      <c r="L763" s="41"/>
      <c r="M763" s="196"/>
      <c r="N763" s="197"/>
      <c r="O763" s="66"/>
      <c r="P763" s="66"/>
      <c r="Q763" s="66"/>
      <c r="R763" s="66"/>
      <c r="S763" s="66"/>
      <c r="T763" s="67"/>
      <c r="U763" s="36"/>
      <c r="V763" s="36"/>
      <c r="W763" s="36"/>
      <c r="X763" s="36"/>
      <c r="Y763" s="36"/>
      <c r="Z763" s="36"/>
      <c r="AA763" s="36"/>
      <c r="AB763" s="36"/>
      <c r="AC763" s="36"/>
      <c r="AD763" s="36"/>
      <c r="AE763" s="36"/>
      <c r="AT763" s="19" t="s">
        <v>178</v>
      </c>
      <c r="AU763" s="19" t="s">
        <v>88</v>
      </c>
    </row>
    <row r="764" spans="1:65" s="15" customFormat="1" ht="11.25">
      <c r="B764" s="225"/>
      <c r="C764" s="226"/>
      <c r="D764" s="193" t="s">
        <v>188</v>
      </c>
      <c r="E764" s="227" t="s">
        <v>19</v>
      </c>
      <c r="F764" s="228" t="s">
        <v>1212</v>
      </c>
      <c r="G764" s="226"/>
      <c r="H764" s="227" t="s">
        <v>19</v>
      </c>
      <c r="I764" s="229"/>
      <c r="J764" s="226"/>
      <c r="K764" s="226"/>
      <c r="L764" s="230"/>
      <c r="M764" s="231"/>
      <c r="N764" s="232"/>
      <c r="O764" s="232"/>
      <c r="P764" s="232"/>
      <c r="Q764" s="232"/>
      <c r="R764" s="232"/>
      <c r="S764" s="232"/>
      <c r="T764" s="233"/>
      <c r="AT764" s="234" t="s">
        <v>188</v>
      </c>
      <c r="AU764" s="234" t="s">
        <v>88</v>
      </c>
      <c r="AV764" s="15" t="s">
        <v>80</v>
      </c>
      <c r="AW764" s="15" t="s">
        <v>33</v>
      </c>
      <c r="AX764" s="15" t="s">
        <v>72</v>
      </c>
      <c r="AY764" s="234" t="s">
        <v>169</v>
      </c>
    </row>
    <row r="765" spans="1:65" s="13" customFormat="1" ht="11.25">
      <c r="B765" s="198"/>
      <c r="C765" s="199"/>
      <c r="D765" s="193" t="s">
        <v>188</v>
      </c>
      <c r="E765" s="200" t="s">
        <v>19</v>
      </c>
      <c r="F765" s="201" t="s">
        <v>1323</v>
      </c>
      <c r="G765" s="199"/>
      <c r="H765" s="202">
        <v>11.374000000000001</v>
      </c>
      <c r="I765" s="203"/>
      <c r="J765" s="199"/>
      <c r="K765" s="199"/>
      <c r="L765" s="204"/>
      <c r="M765" s="205"/>
      <c r="N765" s="206"/>
      <c r="O765" s="206"/>
      <c r="P765" s="206"/>
      <c r="Q765" s="206"/>
      <c r="R765" s="206"/>
      <c r="S765" s="206"/>
      <c r="T765" s="207"/>
      <c r="AT765" s="208" t="s">
        <v>188</v>
      </c>
      <c r="AU765" s="208" t="s">
        <v>88</v>
      </c>
      <c r="AV765" s="13" t="s">
        <v>88</v>
      </c>
      <c r="AW765" s="13" t="s">
        <v>33</v>
      </c>
      <c r="AX765" s="13" t="s">
        <v>72</v>
      </c>
      <c r="AY765" s="208" t="s">
        <v>169</v>
      </c>
    </row>
    <row r="766" spans="1:65" s="13" customFormat="1" ht="11.25">
      <c r="B766" s="198"/>
      <c r="C766" s="199"/>
      <c r="D766" s="193" t="s">
        <v>188</v>
      </c>
      <c r="E766" s="200" t="s">
        <v>19</v>
      </c>
      <c r="F766" s="201" t="s">
        <v>1324</v>
      </c>
      <c r="G766" s="199"/>
      <c r="H766" s="202">
        <v>12.606</v>
      </c>
      <c r="I766" s="203"/>
      <c r="J766" s="199"/>
      <c r="K766" s="199"/>
      <c r="L766" s="204"/>
      <c r="M766" s="205"/>
      <c r="N766" s="206"/>
      <c r="O766" s="206"/>
      <c r="P766" s="206"/>
      <c r="Q766" s="206"/>
      <c r="R766" s="206"/>
      <c r="S766" s="206"/>
      <c r="T766" s="207"/>
      <c r="AT766" s="208" t="s">
        <v>188</v>
      </c>
      <c r="AU766" s="208" t="s">
        <v>88</v>
      </c>
      <c r="AV766" s="13" t="s">
        <v>88</v>
      </c>
      <c r="AW766" s="13" t="s">
        <v>33</v>
      </c>
      <c r="AX766" s="13" t="s">
        <v>72</v>
      </c>
      <c r="AY766" s="208" t="s">
        <v>169</v>
      </c>
    </row>
    <row r="767" spans="1:65" s="14" customFormat="1" ht="11.25">
      <c r="B767" s="209"/>
      <c r="C767" s="210"/>
      <c r="D767" s="193" t="s">
        <v>188</v>
      </c>
      <c r="E767" s="211" t="s">
        <v>19</v>
      </c>
      <c r="F767" s="212" t="s">
        <v>191</v>
      </c>
      <c r="G767" s="210"/>
      <c r="H767" s="213">
        <v>23.98</v>
      </c>
      <c r="I767" s="214"/>
      <c r="J767" s="210"/>
      <c r="K767" s="210"/>
      <c r="L767" s="215"/>
      <c r="M767" s="216"/>
      <c r="N767" s="217"/>
      <c r="O767" s="217"/>
      <c r="P767" s="217"/>
      <c r="Q767" s="217"/>
      <c r="R767" s="217"/>
      <c r="S767" s="217"/>
      <c r="T767" s="218"/>
      <c r="AT767" s="219" t="s">
        <v>188</v>
      </c>
      <c r="AU767" s="219" t="s">
        <v>88</v>
      </c>
      <c r="AV767" s="14" t="s">
        <v>176</v>
      </c>
      <c r="AW767" s="14" t="s">
        <v>33</v>
      </c>
      <c r="AX767" s="14" t="s">
        <v>80</v>
      </c>
      <c r="AY767" s="219" t="s">
        <v>169</v>
      </c>
    </row>
    <row r="768" spans="1:65" s="2" customFormat="1" ht="24.2" customHeight="1">
      <c r="A768" s="36"/>
      <c r="B768" s="37"/>
      <c r="C768" s="235" t="s">
        <v>1325</v>
      </c>
      <c r="D768" s="235" t="s">
        <v>456</v>
      </c>
      <c r="E768" s="236" t="s">
        <v>1273</v>
      </c>
      <c r="F768" s="237" t="s">
        <v>1274</v>
      </c>
      <c r="G768" s="238" t="s">
        <v>185</v>
      </c>
      <c r="H768" s="239">
        <v>11.943</v>
      </c>
      <c r="I768" s="240"/>
      <c r="J768" s="241">
        <f>ROUND(I768*H768,2)</f>
        <v>0</v>
      </c>
      <c r="K768" s="237" t="s">
        <v>175</v>
      </c>
      <c r="L768" s="242"/>
      <c r="M768" s="243" t="s">
        <v>19</v>
      </c>
      <c r="N768" s="244" t="s">
        <v>44</v>
      </c>
      <c r="O768" s="66"/>
      <c r="P768" s="189">
        <f>O768*H768</f>
        <v>0</v>
      </c>
      <c r="Q768" s="189">
        <v>8.0000000000000002E-3</v>
      </c>
      <c r="R768" s="189">
        <f>Q768*H768</f>
        <v>9.5544000000000004E-2</v>
      </c>
      <c r="S768" s="189">
        <v>0</v>
      </c>
      <c r="T768" s="190">
        <f>S768*H768</f>
        <v>0</v>
      </c>
      <c r="U768" s="36"/>
      <c r="V768" s="36"/>
      <c r="W768" s="36"/>
      <c r="X768" s="36"/>
      <c r="Y768" s="36"/>
      <c r="Z768" s="36"/>
      <c r="AA768" s="36"/>
      <c r="AB768" s="36"/>
      <c r="AC768" s="36"/>
      <c r="AD768" s="36"/>
      <c r="AE768" s="36"/>
      <c r="AR768" s="191" t="s">
        <v>323</v>
      </c>
      <c r="AT768" s="191" t="s">
        <v>456</v>
      </c>
      <c r="AU768" s="191" t="s">
        <v>88</v>
      </c>
      <c r="AY768" s="19" t="s">
        <v>169</v>
      </c>
      <c r="BE768" s="192">
        <f>IF(N768="základní",J768,0)</f>
        <v>0</v>
      </c>
      <c r="BF768" s="192">
        <f>IF(N768="snížená",J768,0)</f>
        <v>0</v>
      </c>
      <c r="BG768" s="192">
        <f>IF(N768="zákl. přenesená",J768,0)</f>
        <v>0</v>
      </c>
      <c r="BH768" s="192">
        <f>IF(N768="sníž. přenesená",J768,0)</f>
        <v>0</v>
      </c>
      <c r="BI768" s="192">
        <f>IF(N768="nulová",J768,0)</f>
        <v>0</v>
      </c>
      <c r="BJ768" s="19" t="s">
        <v>88</v>
      </c>
      <c r="BK768" s="192">
        <f>ROUND(I768*H768,2)</f>
        <v>0</v>
      </c>
      <c r="BL768" s="19" t="s">
        <v>250</v>
      </c>
      <c r="BM768" s="191" t="s">
        <v>1326</v>
      </c>
    </row>
    <row r="769" spans="1:65" s="13" customFormat="1" ht="11.25">
      <c r="B769" s="198"/>
      <c r="C769" s="199"/>
      <c r="D769" s="193" t="s">
        <v>188</v>
      </c>
      <c r="E769" s="199"/>
      <c r="F769" s="201" t="s">
        <v>1327</v>
      </c>
      <c r="G769" s="199"/>
      <c r="H769" s="202">
        <v>11.943</v>
      </c>
      <c r="I769" s="203"/>
      <c r="J769" s="199"/>
      <c r="K769" s="199"/>
      <c r="L769" s="204"/>
      <c r="M769" s="205"/>
      <c r="N769" s="206"/>
      <c r="O769" s="206"/>
      <c r="P769" s="206"/>
      <c r="Q769" s="206"/>
      <c r="R769" s="206"/>
      <c r="S769" s="206"/>
      <c r="T769" s="207"/>
      <c r="AT769" s="208" t="s">
        <v>188</v>
      </c>
      <c r="AU769" s="208" t="s">
        <v>88</v>
      </c>
      <c r="AV769" s="13" t="s">
        <v>88</v>
      </c>
      <c r="AW769" s="13" t="s">
        <v>4</v>
      </c>
      <c r="AX769" s="13" t="s">
        <v>80</v>
      </c>
      <c r="AY769" s="208" t="s">
        <v>169</v>
      </c>
    </row>
    <row r="770" spans="1:65" s="2" customFormat="1" ht="24.2" customHeight="1">
      <c r="A770" s="36"/>
      <c r="B770" s="37"/>
      <c r="C770" s="235" t="s">
        <v>1328</v>
      </c>
      <c r="D770" s="235" t="s">
        <v>456</v>
      </c>
      <c r="E770" s="236" t="s">
        <v>1278</v>
      </c>
      <c r="F770" s="237" t="s">
        <v>1279</v>
      </c>
      <c r="G770" s="238" t="s">
        <v>185</v>
      </c>
      <c r="H770" s="239">
        <v>13.236000000000001</v>
      </c>
      <c r="I770" s="240"/>
      <c r="J770" s="241">
        <f>ROUND(I770*H770,2)</f>
        <v>0</v>
      </c>
      <c r="K770" s="237" t="s">
        <v>175</v>
      </c>
      <c r="L770" s="242"/>
      <c r="M770" s="243" t="s">
        <v>19</v>
      </c>
      <c r="N770" s="244" t="s">
        <v>44</v>
      </c>
      <c r="O770" s="66"/>
      <c r="P770" s="189">
        <f>O770*H770</f>
        <v>0</v>
      </c>
      <c r="Q770" s="189">
        <v>6.0000000000000001E-3</v>
      </c>
      <c r="R770" s="189">
        <f>Q770*H770</f>
        <v>7.9416E-2</v>
      </c>
      <c r="S770" s="189">
        <v>0</v>
      </c>
      <c r="T770" s="190">
        <f>S770*H770</f>
        <v>0</v>
      </c>
      <c r="U770" s="36"/>
      <c r="V770" s="36"/>
      <c r="W770" s="36"/>
      <c r="X770" s="36"/>
      <c r="Y770" s="36"/>
      <c r="Z770" s="36"/>
      <c r="AA770" s="36"/>
      <c r="AB770" s="36"/>
      <c r="AC770" s="36"/>
      <c r="AD770" s="36"/>
      <c r="AE770" s="36"/>
      <c r="AR770" s="191" t="s">
        <v>323</v>
      </c>
      <c r="AT770" s="191" t="s">
        <v>456</v>
      </c>
      <c r="AU770" s="191" t="s">
        <v>88</v>
      </c>
      <c r="AY770" s="19" t="s">
        <v>169</v>
      </c>
      <c r="BE770" s="192">
        <f>IF(N770="základní",J770,0)</f>
        <v>0</v>
      </c>
      <c r="BF770" s="192">
        <f>IF(N770="snížená",J770,0)</f>
        <v>0</v>
      </c>
      <c r="BG770" s="192">
        <f>IF(N770="zákl. přenesená",J770,0)</f>
        <v>0</v>
      </c>
      <c r="BH770" s="192">
        <f>IF(N770="sníž. přenesená",J770,0)</f>
        <v>0</v>
      </c>
      <c r="BI770" s="192">
        <f>IF(N770="nulová",J770,0)</f>
        <v>0</v>
      </c>
      <c r="BJ770" s="19" t="s">
        <v>88</v>
      </c>
      <c r="BK770" s="192">
        <f>ROUND(I770*H770,2)</f>
        <v>0</v>
      </c>
      <c r="BL770" s="19" t="s">
        <v>250</v>
      </c>
      <c r="BM770" s="191" t="s">
        <v>1329</v>
      </c>
    </row>
    <row r="771" spans="1:65" s="13" customFormat="1" ht="11.25">
      <c r="B771" s="198"/>
      <c r="C771" s="199"/>
      <c r="D771" s="193" t="s">
        <v>188</v>
      </c>
      <c r="E771" s="199"/>
      <c r="F771" s="201" t="s">
        <v>1330</v>
      </c>
      <c r="G771" s="199"/>
      <c r="H771" s="202">
        <v>13.236000000000001</v>
      </c>
      <c r="I771" s="203"/>
      <c r="J771" s="199"/>
      <c r="K771" s="199"/>
      <c r="L771" s="204"/>
      <c r="M771" s="205"/>
      <c r="N771" s="206"/>
      <c r="O771" s="206"/>
      <c r="P771" s="206"/>
      <c r="Q771" s="206"/>
      <c r="R771" s="206"/>
      <c r="S771" s="206"/>
      <c r="T771" s="207"/>
      <c r="AT771" s="208" t="s">
        <v>188</v>
      </c>
      <c r="AU771" s="208" t="s">
        <v>88</v>
      </c>
      <c r="AV771" s="13" t="s">
        <v>88</v>
      </c>
      <c r="AW771" s="13" t="s">
        <v>4</v>
      </c>
      <c r="AX771" s="13" t="s">
        <v>80</v>
      </c>
      <c r="AY771" s="208" t="s">
        <v>169</v>
      </c>
    </row>
    <row r="772" spans="1:65" s="2" customFormat="1" ht="37.9" customHeight="1">
      <c r="A772" s="36"/>
      <c r="B772" s="37"/>
      <c r="C772" s="180" t="s">
        <v>1331</v>
      </c>
      <c r="D772" s="180" t="s">
        <v>171</v>
      </c>
      <c r="E772" s="181" t="s">
        <v>1332</v>
      </c>
      <c r="F772" s="182" t="s">
        <v>1333</v>
      </c>
      <c r="G772" s="183" t="s">
        <v>185</v>
      </c>
      <c r="H772" s="184">
        <v>39.128</v>
      </c>
      <c r="I772" s="185"/>
      <c r="J772" s="186">
        <f>ROUND(I772*H772,2)</f>
        <v>0</v>
      </c>
      <c r="K772" s="182" t="s">
        <v>175</v>
      </c>
      <c r="L772" s="41"/>
      <c r="M772" s="187" t="s">
        <v>19</v>
      </c>
      <c r="N772" s="188" t="s">
        <v>44</v>
      </c>
      <c r="O772" s="66"/>
      <c r="P772" s="189">
        <f>O772*H772</f>
        <v>0</v>
      </c>
      <c r="Q772" s="189">
        <v>6.0600000000000003E-3</v>
      </c>
      <c r="R772" s="189">
        <f>Q772*H772</f>
        <v>0.23711568000000002</v>
      </c>
      <c r="S772" s="189">
        <v>0</v>
      </c>
      <c r="T772" s="190">
        <f>S772*H772</f>
        <v>0</v>
      </c>
      <c r="U772" s="36"/>
      <c r="V772" s="36"/>
      <c r="W772" s="36"/>
      <c r="X772" s="36"/>
      <c r="Y772" s="36"/>
      <c r="Z772" s="36"/>
      <c r="AA772" s="36"/>
      <c r="AB772" s="36"/>
      <c r="AC772" s="36"/>
      <c r="AD772" s="36"/>
      <c r="AE772" s="36"/>
      <c r="AR772" s="191" t="s">
        <v>250</v>
      </c>
      <c r="AT772" s="191" t="s">
        <v>171</v>
      </c>
      <c r="AU772" s="191" t="s">
        <v>88</v>
      </c>
      <c r="AY772" s="19" t="s">
        <v>169</v>
      </c>
      <c r="BE772" s="192">
        <f>IF(N772="základní",J772,0)</f>
        <v>0</v>
      </c>
      <c r="BF772" s="192">
        <f>IF(N772="snížená",J772,0)</f>
        <v>0</v>
      </c>
      <c r="BG772" s="192">
        <f>IF(N772="zákl. přenesená",J772,0)</f>
        <v>0</v>
      </c>
      <c r="BH772" s="192">
        <f>IF(N772="sníž. přenesená",J772,0)</f>
        <v>0</v>
      </c>
      <c r="BI772" s="192">
        <f>IF(N772="nulová",J772,0)</f>
        <v>0</v>
      </c>
      <c r="BJ772" s="19" t="s">
        <v>88</v>
      </c>
      <c r="BK772" s="192">
        <f>ROUND(I772*H772,2)</f>
        <v>0</v>
      </c>
      <c r="BL772" s="19" t="s">
        <v>250</v>
      </c>
      <c r="BM772" s="191" t="s">
        <v>1334</v>
      </c>
    </row>
    <row r="773" spans="1:65" s="2" customFormat="1" ht="97.5">
      <c r="A773" s="36"/>
      <c r="B773" s="37"/>
      <c r="C773" s="38"/>
      <c r="D773" s="193" t="s">
        <v>178</v>
      </c>
      <c r="E773" s="38"/>
      <c r="F773" s="194" t="s">
        <v>1322</v>
      </c>
      <c r="G773" s="38"/>
      <c r="H773" s="38"/>
      <c r="I773" s="195"/>
      <c r="J773" s="38"/>
      <c r="K773" s="38"/>
      <c r="L773" s="41"/>
      <c r="M773" s="196"/>
      <c r="N773" s="197"/>
      <c r="O773" s="66"/>
      <c r="P773" s="66"/>
      <c r="Q773" s="66"/>
      <c r="R773" s="66"/>
      <c r="S773" s="66"/>
      <c r="T773" s="67"/>
      <c r="U773" s="36"/>
      <c r="V773" s="36"/>
      <c r="W773" s="36"/>
      <c r="X773" s="36"/>
      <c r="Y773" s="36"/>
      <c r="Z773" s="36"/>
      <c r="AA773" s="36"/>
      <c r="AB773" s="36"/>
      <c r="AC773" s="36"/>
      <c r="AD773" s="36"/>
      <c r="AE773" s="36"/>
      <c r="AT773" s="19" t="s">
        <v>178</v>
      </c>
      <c r="AU773" s="19" t="s">
        <v>88</v>
      </c>
    </row>
    <row r="774" spans="1:65" s="13" customFormat="1" ht="11.25">
      <c r="B774" s="198"/>
      <c r="C774" s="199"/>
      <c r="D774" s="193" t="s">
        <v>188</v>
      </c>
      <c r="E774" s="200" t="s">
        <v>19</v>
      </c>
      <c r="F774" s="201" t="s">
        <v>1335</v>
      </c>
      <c r="G774" s="199"/>
      <c r="H774" s="202">
        <v>28.5</v>
      </c>
      <c r="I774" s="203"/>
      <c r="J774" s="199"/>
      <c r="K774" s="199"/>
      <c r="L774" s="204"/>
      <c r="M774" s="205"/>
      <c r="N774" s="206"/>
      <c r="O774" s="206"/>
      <c r="P774" s="206"/>
      <c r="Q774" s="206"/>
      <c r="R774" s="206"/>
      <c r="S774" s="206"/>
      <c r="T774" s="207"/>
      <c r="AT774" s="208" t="s">
        <v>188</v>
      </c>
      <c r="AU774" s="208" t="s">
        <v>88</v>
      </c>
      <c r="AV774" s="13" t="s">
        <v>88</v>
      </c>
      <c r="AW774" s="13" t="s">
        <v>33</v>
      </c>
      <c r="AX774" s="13" t="s">
        <v>72</v>
      </c>
      <c r="AY774" s="208" t="s">
        <v>169</v>
      </c>
    </row>
    <row r="775" spans="1:65" s="13" customFormat="1" ht="11.25">
      <c r="B775" s="198"/>
      <c r="C775" s="199"/>
      <c r="D775" s="193" t="s">
        <v>188</v>
      </c>
      <c r="E775" s="200" t="s">
        <v>19</v>
      </c>
      <c r="F775" s="201" t="s">
        <v>1147</v>
      </c>
      <c r="G775" s="199"/>
      <c r="H775" s="202">
        <v>10.628</v>
      </c>
      <c r="I775" s="203"/>
      <c r="J775" s="199"/>
      <c r="K775" s="199"/>
      <c r="L775" s="204"/>
      <c r="M775" s="205"/>
      <c r="N775" s="206"/>
      <c r="O775" s="206"/>
      <c r="P775" s="206"/>
      <c r="Q775" s="206"/>
      <c r="R775" s="206"/>
      <c r="S775" s="206"/>
      <c r="T775" s="207"/>
      <c r="AT775" s="208" t="s">
        <v>188</v>
      </c>
      <c r="AU775" s="208" t="s">
        <v>88</v>
      </c>
      <c r="AV775" s="13" t="s">
        <v>88</v>
      </c>
      <c r="AW775" s="13" t="s">
        <v>33</v>
      </c>
      <c r="AX775" s="13" t="s">
        <v>72</v>
      </c>
      <c r="AY775" s="208" t="s">
        <v>169</v>
      </c>
    </row>
    <row r="776" spans="1:65" s="14" customFormat="1" ht="11.25">
      <c r="B776" s="209"/>
      <c r="C776" s="210"/>
      <c r="D776" s="193" t="s">
        <v>188</v>
      </c>
      <c r="E776" s="211" t="s">
        <v>19</v>
      </c>
      <c r="F776" s="212" t="s">
        <v>191</v>
      </c>
      <c r="G776" s="210"/>
      <c r="H776" s="213">
        <v>39.128</v>
      </c>
      <c r="I776" s="214"/>
      <c r="J776" s="210"/>
      <c r="K776" s="210"/>
      <c r="L776" s="215"/>
      <c r="M776" s="216"/>
      <c r="N776" s="217"/>
      <c r="O776" s="217"/>
      <c r="P776" s="217"/>
      <c r="Q776" s="217"/>
      <c r="R776" s="217"/>
      <c r="S776" s="217"/>
      <c r="T776" s="218"/>
      <c r="AT776" s="219" t="s">
        <v>188</v>
      </c>
      <c r="AU776" s="219" t="s">
        <v>88</v>
      </c>
      <c r="AV776" s="14" t="s">
        <v>176</v>
      </c>
      <c r="AW776" s="14" t="s">
        <v>33</v>
      </c>
      <c r="AX776" s="14" t="s">
        <v>80</v>
      </c>
      <c r="AY776" s="219" t="s">
        <v>169</v>
      </c>
    </row>
    <row r="777" spans="1:65" s="2" customFormat="1" ht="24.2" customHeight="1">
      <c r="A777" s="36"/>
      <c r="B777" s="37"/>
      <c r="C777" s="235" t="s">
        <v>1336</v>
      </c>
      <c r="D777" s="235" t="s">
        <v>456</v>
      </c>
      <c r="E777" s="236" t="s">
        <v>972</v>
      </c>
      <c r="F777" s="237" t="s">
        <v>973</v>
      </c>
      <c r="G777" s="238" t="s">
        <v>185</v>
      </c>
      <c r="H777" s="239">
        <v>41.084000000000003</v>
      </c>
      <c r="I777" s="240"/>
      <c r="J777" s="241">
        <f>ROUND(I777*H777,2)</f>
        <v>0</v>
      </c>
      <c r="K777" s="237" t="s">
        <v>175</v>
      </c>
      <c r="L777" s="242"/>
      <c r="M777" s="243" t="s">
        <v>19</v>
      </c>
      <c r="N777" s="244" t="s">
        <v>44</v>
      </c>
      <c r="O777" s="66"/>
      <c r="P777" s="189">
        <f>O777*H777</f>
        <v>0</v>
      </c>
      <c r="Q777" s="189">
        <v>1.1999999999999999E-3</v>
      </c>
      <c r="R777" s="189">
        <f>Q777*H777</f>
        <v>4.9300799999999999E-2</v>
      </c>
      <c r="S777" s="189">
        <v>0</v>
      </c>
      <c r="T777" s="190">
        <f>S777*H777</f>
        <v>0</v>
      </c>
      <c r="U777" s="36"/>
      <c r="V777" s="36"/>
      <c r="W777" s="36"/>
      <c r="X777" s="36"/>
      <c r="Y777" s="36"/>
      <c r="Z777" s="36"/>
      <c r="AA777" s="36"/>
      <c r="AB777" s="36"/>
      <c r="AC777" s="36"/>
      <c r="AD777" s="36"/>
      <c r="AE777" s="36"/>
      <c r="AR777" s="191" t="s">
        <v>323</v>
      </c>
      <c r="AT777" s="191" t="s">
        <v>456</v>
      </c>
      <c r="AU777" s="191" t="s">
        <v>88</v>
      </c>
      <c r="AY777" s="19" t="s">
        <v>169</v>
      </c>
      <c r="BE777" s="192">
        <f>IF(N777="základní",J777,0)</f>
        <v>0</v>
      </c>
      <c r="BF777" s="192">
        <f>IF(N777="snížená",J777,0)</f>
        <v>0</v>
      </c>
      <c r="BG777" s="192">
        <f>IF(N777="zákl. přenesená",J777,0)</f>
        <v>0</v>
      </c>
      <c r="BH777" s="192">
        <f>IF(N777="sníž. přenesená",J777,0)</f>
        <v>0</v>
      </c>
      <c r="BI777" s="192">
        <f>IF(N777="nulová",J777,0)</f>
        <v>0</v>
      </c>
      <c r="BJ777" s="19" t="s">
        <v>88</v>
      </c>
      <c r="BK777" s="192">
        <f>ROUND(I777*H777,2)</f>
        <v>0</v>
      </c>
      <c r="BL777" s="19" t="s">
        <v>250</v>
      </c>
      <c r="BM777" s="191" t="s">
        <v>1337</v>
      </c>
    </row>
    <row r="778" spans="1:65" s="13" customFormat="1" ht="11.25">
      <c r="B778" s="198"/>
      <c r="C778" s="199"/>
      <c r="D778" s="193" t="s">
        <v>188</v>
      </c>
      <c r="E778" s="199"/>
      <c r="F778" s="201" t="s">
        <v>1338</v>
      </c>
      <c r="G778" s="199"/>
      <c r="H778" s="202">
        <v>41.084000000000003</v>
      </c>
      <c r="I778" s="203"/>
      <c r="J778" s="199"/>
      <c r="K778" s="199"/>
      <c r="L778" s="204"/>
      <c r="M778" s="205"/>
      <c r="N778" s="206"/>
      <c r="O778" s="206"/>
      <c r="P778" s="206"/>
      <c r="Q778" s="206"/>
      <c r="R778" s="206"/>
      <c r="S778" s="206"/>
      <c r="T778" s="207"/>
      <c r="AT778" s="208" t="s">
        <v>188</v>
      </c>
      <c r="AU778" s="208" t="s">
        <v>88</v>
      </c>
      <c r="AV778" s="13" t="s">
        <v>88</v>
      </c>
      <c r="AW778" s="13" t="s">
        <v>4</v>
      </c>
      <c r="AX778" s="13" t="s">
        <v>80</v>
      </c>
      <c r="AY778" s="208" t="s">
        <v>169</v>
      </c>
    </row>
    <row r="779" spans="1:65" s="2" customFormat="1" ht="37.9" customHeight="1">
      <c r="A779" s="36"/>
      <c r="B779" s="37"/>
      <c r="C779" s="180" t="s">
        <v>1339</v>
      </c>
      <c r="D779" s="180" t="s">
        <v>171</v>
      </c>
      <c r="E779" s="181" t="s">
        <v>1340</v>
      </c>
      <c r="F779" s="182" t="s">
        <v>1341</v>
      </c>
      <c r="G779" s="183" t="s">
        <v>347</v>
      </c>
      <c r="H779" s="184">
        <v>7.57</v>
      </c>
      <c r="I779" s="185"/>
      <c r="J779" s="186">
        <f>ROUND(I779*H779,2)</f>
        <v>0</v>
      </c>
      <c r="K779" s="182" t="s">
        <v>175</v>
      </c>
      <c r="L779" s="41"/>
      <c r="M779" s="187" t="s">
        <v>19</v>
      </c>
      <c r="N779" s="188" t="s">
        <v>44</v>
      </c>
      <c r="O779" s="66"/>
      <c r="P779" s="189">
        <f>O779*H779</f>
        <v>0</v>
      </c>
      <c r="Q779" s="189">
        <v>0</v>
      </c>
      <c r="R779" s="189">
        <f>Q779*H779</f>
        <v>0</v>
      </c>
      <c r="S779" s="189">
        <v>0</v>
      </c>
      <c r="T779" s="190">
        <f>S779*H779</f>
        <v>0</v>
      </c>
      <c r="U779" s="36"/>
      <c r="V779" s="36"/>
      <c r="W779" s="36"/>
      <c r="X779" s="36"/>
      <c r="Y779" s="36"/>
      <c r="Z779" s="36"/>
      <c r="AA779" s="36"/>
      <c r="AB779" s="36"/>
      <c r="AC779" s="36"/>
      <c r="AD779" s="36"/>
      <c r="AE779" s="36"/>
      <c r="AR779" s="191" t="s">
        <v>250</v>
      </c>
      <c r="AT779" s="191" t="s">
        <v>171</v>
      </c>
      <c r="AU779" s="191" t="s">
        <v>88</v>
      </c>
      <c r="AY779" s="19" t="s">
        <v>169</v>
      </c>
      <c r="BE779" s="192">
        <f>IF(N779="základní",J779,0)</f>
        <v>0</v>
      </c>
      <c r="BF779" s="192">
        <f>IF(N779="snížená",J779,0)</f>
        <v>0</v>
      </c>
      <c r="BG779" s="192">
        <f>IF(N779="zákl. přenesená",J779,0)</f>
        <v>0</v>
      </c>
      <c r="BH779" s="192">
        <f>IF(N779="sníž. přenesená",J779,0)</f>
        <v>0</v>
      </c>
      <c r="BI779" s="192">
        <f>IF(N779="nulová",J779,0)</f>
        <v>0</v>
      </c>
      <c r="BJ779" s="19" t="s">
        <v>88</v>
      </c>
      <c r="BK779" s="192">
        <f>ROUND(I779*H779,2)</f>
        <v>0</v>
      </c>
      <c r="BL779" s="19" t="s">
        <v>250</v>
      </c>
      <c r="BM779" s="191" t="s">
        <v>1342</v>
      </c>
    </row>
    <row r="780" spans="1:65" s="2" customFormat="1" ht="126.75">
      <c r="A780" s="36"/>
      <c r="B780" s="37"/>
      <c r="C780" s="38"/>
      <c r="D780" s="193" t="s">
        <v>178</v>
      </c>
      <c r="E780" s="38"/>
      <c r="F780" s="194" t="s">
        <v>1343</v>
      </c>
      <c r="G780" s="38"/>
      <c r="H780" s="38"/>
      <c r="I780" s="195"/>
      <c r="J780" s="38"/>
      <c r="K780" s="38"/>
      <c r="L780" s="41"/>
      <c r="M780" s="196"/>
      <c r="N780" s="197"/>
      <c r="O780" s="66"/>
      <c r="P780" s="66"/>
      <c r="Q780" s="66"/>
      <c r="R780" s="66"/>
      <c r="S780" s="66"/>
      <c r="T780" s="67"/>
      <c r="U780" s="36"/>
      <c r="V780" s="36"/>
      <c r="W780" s="36"/>
      <c r="X780" s="36"/>
      <c r="Y780" s="36"/>
      <c r="Z780" s="36"/>
      <c r="AA780" s="36"/>
      <c r="AB780" s="36"/>
      <c r="AC780" s="36"/>
      <c r="AD780" s="36"/>
      <c r="AE780" s="36"/>
      <c r="AT780" s="19" t="s">
        <v>178</v>
      </c>
      <c r="AU780" s="19" t="s">
        <v>88</v>
      </c>
    </row>
    <row r="781" spans="1:65" s="12" customFormat="1" ht="22.9" customHeight="1">
      <c r="B781" s="164"/>
      <c r="C781" s="165"/>
      <c r="D781" s="166" t="s">
        <v>71</v>
      </c>
      <c r="E781" s="178" t="s">
        <v>1344</v>
      </c>
      <c r="F781" s="178" t="s">
        <v>1345</v>
      </c>
      <c r="G781" s="165"/>
      <c r="H781" s="165"/>
      <c r="I781" s="168"/>
      <c r="J781" s="179">
        <f>BK781</f>
        <v>0</v>
      </c>
      <c r="K781" s="165"/>
      <c r="L781" s="170"/>
      <c r="M781" s="171"/>
      <c r="N781" s="172"/>
      <c r="O781" s="172"/>
      <c r="P781" s="173">
        <f>SUM(P782:P786)</f>
        <v>0</v>
      </c>
      <c r="Q781" s="172"/>
      <c r="R781" s="173">
        <f>SUM(R782:R786)</f>
        <v>2.9180999999999999E-2</v>
      </c>
      <c r="S781" s="172"/>
      <c r="T781" s="174">
        <f>SUM(T782:T786)</f>
        <v>0</v>
      </c>
      <c r="AR781" s="175" t="s">
        <v>88</v>
      </c>
      <c r="AT781" s="176" t="s">
        <v>71</v>
      </c>
      <c r="AU781" s="176" t="s">
        <v>80</v>
      </c>
      <c r="AY781" s="175" t="s">
        <v>169</v>
      </c>
      <c r="BK781" s="177">
        <f>SUM(BK782:BK786)</f>
        <v>0</v>
      </c>
    </row>
    <row r="782" spans="1:65" s="2" customFormat="1" ht="24.2" customHeight="1">
      <c r="A782" s="36"/>
      <c r="B782" s="37"/>
      <c r="C782" s="180" t="s">
        <v>1346</v>
      </c>
      <c r="D782" s="180" t="s">
        <v>171</v>
      </c>
      <c r="E782" s="181" t="s">
        <v>1347</v>
      </c>
      <c r="F782" s="182" t="s">
        <v>1348</v>
      </c>
      <c r="G782" s="183" t="s">
        <v>463</v>
      </c>
      <c r="H782" s="184">
        <v>21.3</v>
      </c>
      <c r="I782" s="185"/>
      <c r="J782" s="186">
        <f>ROUND(I782*H782,2)</f>
        <v>0</v>
      </c>
      <c r="K782" s="182" t="s">
        <v>19</v>
      </c>
      <c r="L782" s="41"/>
      <c r="M782" s="187" t="s">
        <v>19</v>
      </c>
      <c r="N782" s="188" t="s">
        <v>44</v>
      </c>
      <c r="O782" s="66"/>
      <c r="P782" s="189">
        <f>O782*H782</f>
        <v>0</v>
      </c>
      <c r="Q782" s="189">
        <v>1.3699999999999999E-3</v>
      </c>
      <c r="R782" s="189">
        <f>Q782*H782</f>
        <v>2.9180999999999999E-2</v>
      </c>
      <c r="S782" s="189">
        <v>0</v>
      </c>
      <c r="T782" s="190">
        <f>S782*H782</f>
        <v>0</v>
      </c>
      <c r="U782" s="36"/>
      <c r="V782" s="36"/>
      <c r="W782" s="36"/>
      <c r="X782" s="36"/>
      <c r="Y782" s="36"/>
      <c r="Z782" s="36"/>
      <c r="AA782" s="36"/>
      <c r="AB782" s="36"/>
      <c r="AC782" s="36"/>
      <c r="AD782" s="36"/>
      <c r="AE782" s="36"/>
      <c r="AR782" s="191" t="s">
        <v>250</v>
      </c>
      <c r="AT782" s="191" t="s">
        <v>171</v>
      </c>
      <c r="AU782" s="191" t="s">
        <v>88</v>
      </c>
      <c r="AY782" s="19" t="s">
        <v>169</v>
      </c>
      <c r="BE782" s="192">
        <f>IF(N782="základní",J782,0)</f>
        <v>0</v>
      </c>
      <c r="BF782" s="192">
        <f>IF(N782="snížená",J782,0)</f>
        <v>0</v>
      </c>
      <c r="BG782" s="192">
        <f>IF(N782="zákl. přenesená",J782,0)</f>
        <v>0</v>
      </c>
      <c r="BH782" s="192">
        <f>IF(N782="sníž. přenesená",J782,0)</f>
        <v>0</v>
      </c>
      <c r="BI782" s="192">
        <f>IF(N782="nulová",J782,0)</f>
        <v>0</v>
      </c>
      <c r="BJ782" s="19" t="s">
        <v>88</v>
      </c>
      <c r="BK782" s="192">
        <f>ROUND(I782*H782,2)</f>
        <v>0</v>
      </c>
      <c r="BL782" s="19" t="s">
        <v>250</v>
      </c>
      <c r="BM782" s="191" t="s">
        <v>1349</v>
      </c>
    </row>
    <row r="783" spans="1:65" s="2" customFormat="1" ht="58.5">
      <c r="A783" s="36"/>
      <c r="B783" s="37"/>
      <c r="C783" s="38"/>
      <c r="D783" s="193" t="s">
        <v>178</v>
      </c>
      <c r="E783" s="38"/>
      <c r="F783" s="194" t="s">
        <v>1350</v>
      </c>
      <c r="G783" s="38"/>
      <c r="H783" s="38"/>
      <c r="I783" s="195"/>
      <c r="J783" s="38"/>
      <c r="K783" s="38"/>
      <c r="L783" s="41"/>
      <c r="M783" s="196"/>
      <c r="N783" s="197"/>
      <c r="O783" s="66"/>
      <c r="P783" s="66"/>
      <c r="Q783" s="66"/>
      <c r="R783" s="66"/>
      <c r="S783" s="66"/>
      <c r="T783" s="67"/>
      <c r="U783" s="36"/>
      <c r="V783" s="36"/>
      <c r="W783" s="36"/>
      <c r="X783" s="36"/>
      <c r="Y783" s="36"/>
      <c r="Z783" s="36"/>
      <c r="AA783" s="36"/>
      <c r="AB783" s="36"/>
      <c r="AC783" s="36"/>
      <c r="AD783" s="36"/>
      <c r="AE783" s="36"/>
      <c r="AT783" s="19" t="s">
        <v>178</v>
      </c>
      <c r="AU783" s="19" t="s">
        <v>88</v>
      </c>
    </row>
    <row r="784" spans="1:65" s="13" customFormat="1" ht="11.25">
      <c r="B784" s="198"/>
      <c r="C784" s="199"/>
      <c r="D784" s="193" t="s">
        <v>188</v>
      </c>
      <c r="E784" s="200" t="s">
        <v>19</v>
      </c>
      <c r="F784" s="201" t="s">
        <v>1351</v>
      </c>
      <c r="G784" s="199"/>
      <c r="H784" s="202">
        <v>21.3</v>
      </c>
      <c r="I784" s="203"/>
      <c r="J784" s="199"/>
      <c r="K784" s="199"/>
      <c r="L784" s="204"/>
      <c r="M784" s="205"/>
      <c r="N784" s="206"/>
      <c r="O784" s="206"/>
      <c r="P784" s="206"/>
      <c r="Q784" s="206"/>
      <c r="R784" s="206"/>
      <c r="S784" s="206"/>
      <c r="T784" s="207"/>
      <c r="AT784" s="208" t="s">
        <v>188</v>
      </c>
      <c r="AU784" s="208" t="s">
        <v>88</v>
      </c>
      <c r="AV784" s="13" t="s">
        <v>88</v>
      </c>
      <c r="AW784" s="13" t="s">
        <v>33</v>
      </c>
      <c r="AX784" s="13" t="s">
        <v>80</v>
      </c>
      <c r="AY784" s="208" t="s">
        <v>169</v>
      </c>
    </row>
    <row r="785" spans="1:65" s="2" customFormat="1" ht="49.15" customHeight="1">
      <c r="A785" s="36"/>
      <c r="B785" s="37"/>
      <c r="C785" s="180" t="s">
        <v>1352</v>
      </c>
      <c r="D785" s="180" t="s">
        <v>171</v>
      </c>
      <c r="E785" s="181" t="s">
        <v>1353</v>
      </c>
      <c r="F785" s="182" t="s">
        <v>1354</v>
      </c>
      <c r="G785" s="183" t="s">
        <v>347</v>
      </c>
      <c r="H785" s="184">
        <v>2.9000000000000001E-2</v>
      </c>
      <c r="I785" s="185"/>
      <c r="J785" s="186">
        <f>ROUND(I785*H785,2)</f>
        <v>0</v>
      </c>
      <c r="K785" s="182" t="s">
        <v>175</v>
      </c>
      <c r="L785" s="41"/>
      <c r="M785" s="187" t="s">
        <v>19</v>
      </c>
      <c r="N785" s="188" t="s">
        <v>44</v>
      </c>
      <c r="O785" s="66"/>
      <c r="P785" s="189">
        <f>O785*H785</f>
        <v>0</v>
      </c>
      <c r="Q785" s="189">
        <v>0</v>
      </c>
      <c r="R785" s="189">
        <f>Q785*H785</f>
        <v>0</v>
      </c>
      <c r="S785" s="189">
        <v>0</v>
      </c>
      <c r="T785" s="190">
        <f>S785*H785</f>
        <v>0</v>
      </c>
      <c r="U785" s="36"/>
      <c r="V785" s="36"/>
      <c r="W785" s="36"/>
      <c r="X785" s="36"/>
      <c r="Y785" s="36"/>
      <c r="Z785" s="36"/>
      <c r="AA785" s="36"/>
      <c r="AB785" s="36"/>
      <c r="AC785" s="36"/>
      <c r="AD785" s="36"/>
      <c r="AE785" s="36"/>
      <c r="AR785" s="191" t="s">
        <v>250</v>
      </c>
      <c r="AT785" s="191" t="s">
        <v>171</v>
      </c>
      <c r="AU785" s="191" t="s">
        <v>88</v>
      </c>
      <c r="AY785" s="19" t="s">
        <v>169</v>
      </c>
      <c r="BE785" s="192">
        <f>IF(N785="základní",J785,0)</f>
        <v>0</v>
      </c>
      <c r="BF785" s="192">
        <f>IF(N785="snížená",J785,0)</f>
        <v>0</v>
      </c>
      <c r="BG785" s="192">
        <f>IF(N785="zákl. přenesená",J785,0)</f>
        <v>0</v>
      </c>
      <c r="BH785" s="192">
        <f>IF(N785="sníž. přenesená",J785,0)</f>
        <v>0</v>
      </c>
      <c r="BI785" s="192">
        <f>IF(N785="nulová",J785,0)</f>
        <v>0</v>
      </c>
      <c r="BJ785" s="19" t="s">
        <v>88</v>
      </c>
      <c r="BK785" s="192">
        <f>ROUND(I785*H785,2)</f>
        <v>0</v>
      </c>
      <c r="BL785" s="19" t="s">
        <v>250</v>
      </c>
      <c r="BM785" s="191" t="s">
        <v>1355</v>
      </c>
    </row>
    <row r="786" spans="1:65" s="2" customFormat="1" ht="126.75">
      <c r="A786" s="36"/>
      <c r="B786" s="37"/>
      <c r="C786" s="38"/>
      <c r="D786" s="193" t="s">
        <v>178</v>
      </c>
      <c r="E786" s="38"/>
      <c r="F786" s="194" t="s">
        <v>1204</v>
      </c>
      <c r="G786" s="38"/>
      <c r="H786" s="38"/>
      <c r="I786" s="195"/>
      <c r="J786" s="38"/>
      <c r="K786" s="38"/>
      <c r="L786" s="41"/>
      <c r="M786" s="196"/>
      <c r="N786" s="197"/>
      <c r="O786" s="66"/>
      <c r="P786" s="66"/>
      <c r="Q786" s="66"/>
      <c r="R786" s="66"/>
      <c r="S786" s="66"/>
      <c r="T786" s="67"/>
      <c r="U786" s="36"/>
      <c r="V786" s="36"/>
      <c r="W786" s="36"/>
      <c r="X786" s="36"/>
      <c r="Y786" s="36"/>
      <c r="Z786" s="36"/>
      <c r="AA786" s="36"/>
      <c r="AB786" s="36"/>
      <c r="AC786" s="36"/>
      <c r="AD786" s="36"/>
      <c r="AE786" s="36"/>
      <c r="AT786" s="19" t="s">
        <v>178</v>
      </c>
      <c r="AU786" s="19" t="s">
        <v>88</v>
      </c>
    </row>
    <row r="787" spans="1:65" s="12" customFormat="1" ht="22.9" customHeight="1">
      <c r="B787" s="164"/>
      <c r="C787" s="165"/>
      <c r="D787" s="166" t="s">
        <v>71</v>
      </c>
      <c r="E787" s="178" t="s">
        <v>1356</v>
      </c>
      <c r="F787" s="178" t="s">
        <v>1357</v>
      </c>
      <c r="G787" s="165"/>
      <c r="H787" s="165"/>
      <c r="I787" s="168"/>
      <c r="J787" s="179">
        <f>BK787</f>
        <v>0</v>
      </c>
      <c r="K787" s="165"/>
      <c r="L787" s="170"/>
      <c r="M787" s="171"/>
      <c r="N787" s="172"/>
      <c r="O787" s="172"/>
      <c r="P787" s="173">
        <f>SUM(P788:P789)</f>
        <v>0</v>
      </c>
      <c r="Q787" s="172"/>
      <c r="R787" s="173">
        <f>SUM(R788:R789)</f>
        <v>6.0000000000000001E-3</v>
      </c>
      <c r="S787" s="172"/>
      <c r="T787" s="174">
        <f>SUM(T788:T789)</f>
        <v>0</v>
      </c>
      <c r="AR787" s="175" t="s">
        <v>88</v>
      </c>
      <c r="AT787" s="176" t="s">
        <v>71</v>
      </c>
      <c r="AU787" s="176" t="s">
        <v>80</v>
      </c>
      <c r="AY787" s="175" t="s">
        <v>169</v>
      </c>
      <c r="BK787" s="177">
        <f>SUM(BK788:BK789)</f>
        <v>0</v>
      </c>
    </row>
    <row r="788" spans="1:65" s="2" customFormat="1" ht="37.9" customHeight="1">
      <c r="A788" s="36"/>
      <c r="B788" s="37"/>
      <c r="C788" s="180" t="s">
        <v>1358</v>
      </c>
      <c r="D788" s="180" t="s">
        <v>171</v>
      </c>
      <c r="E788" s="181" t="s">
        <v>1359</v>
      </c>
      <c r="F788" s="182" t="s">
        <v>1360</v>
      </c>
      <c r="G788" s="183" t="s">
        <v>1115</v>
      </c>
      <c r="H788" s="184">
        <v>2</v>
      </c>
      <c r="I788" s="185"/>
      <c r="J788" s="186">
        <f>ROUND(I788*H788,2)</f>
        <v>0</v>
      </c>
      <c r="K788" s="182" t="s">
        <v>19</v>
      </c>
      <c r="L788" s="41"/>
      <c r="M788" s="187" t="s">
        <v>19</v>
      </c>
      <c r="N788" s="188" t="s">
        <v>44</v>
      </c>
      <c r="O788" s="66"/>
      <c r="P788" s="189">
        <f>O788*H788</f>
        <v>0</v>
      </c>
      <c r="Q788" s="189">
        <v>3.0000000000000001E-3</v>
      </c>
      <c r="R788" s="189">
        <f>Q788*H788</f>
        <v>6.0000000000000001E-3</v>
      </c>
      <c r="S788" s="189">
        <v>0</v>
      </c>
      <c r="T788" s="190">
        <f>S788*H788</f>
        <v>0</v>
      </c>
      <c r="U788" s="36"/>
      <c r="V788" s="36"/>
      <c r="W788" s="36"/>
      <c r="X788" s="36"/>
      <c r="Y788" s="36"/>
      <c r="Z788" s="36"/>
      <c r="AA788" s="36"/>
      <c r="AB788" s="36"/>
      <c r="AC788" s="36"/>
      <c r="AD788" s="36"/>
      <c r="AE788" s="36"/>
      <c r="AR788" s="191" t="s">
        <v>250</v>
      </c>
      <c r="AT788" s="191" t="s">
        <v>171</v>
      </c>
      <c r="AU788" s="191" t="s">
        <v>88</v>
      </c>
      <c r="AY788" s="19" t="s">
        <v>169</v>
      </c>
      <c r="BE788" s="192">
        <f>IF(N788="základní",J788,0)</f>
        <v>0</v>
      </c>
      <c r="BF788" s="192">
        <f>IF(N788="snížená",J788,0)</f>
        <v>0</v>
      </c>
      <c r="BG788" s="192">
        <f>IF(N788="zákl. přenesená",J788,0)</f>
        <v>0</v>
      </c>
      <c r="BH788" s="192">
        <f>IF(N788="sníž. přenesená",J788,0)</f>
        <v>0</v>
      </c>
      <c r="BI788" s="192">
        <f>IF(N788="nulová",J788,0)</f>
        <v>0</v>
      </c>
      <c r="BJ788" s="19" t="s">
        <v>88</v>
      </c>
      <c r="BK788" s="192">
        <f>ROUND(I788*H788,2)</f>
        <v>0</v>
      </c>
      <c r="BL788" s="19" t="s">
        <v>250</v>
      </c>
      <c r="BM788" s="191" t="s">
        <v>1361</v>
      </c>
    </row>
    <row r="789" spans="1:65" s="13" customFormat="1" ht="11.25">
      <c r="B789" s="198"/>
      <c r="C789" s="199"/>
      <c r="D789" s="193" t="s">
        <v>188</v>
      </c>
      <c r="E789" s="200" t="s">
        <v>19</v>
      </c>
      <c r="F789" s="201" t="s">
        <v>1362</v>
      </c>
      <c r="G789" s="199"/>
      <c r="H789" s="202">
        <v>2</v>
      </c>
      <c r="I789" s="203"/>
      <c r="J789" s="199"/>
      <c r="K789" s="199"/>
      <c r="L789" s="204"/>
      <c r="M789" s="205"/>
      <c r="N789" s="206"/>
      <c r="O789" s="206"/>
      <c r="P789" s="206"/>
      <c r="Q789" s="206"/>
      <c r="R789" s="206"/>
      <c r="S789" s="206"/>
      <c r="T789" s="207"/>
      <c r="AT789" s="208" t="s">
        <v>188</v>
      </c>
      <c r="AU789" s="208" t="s">
        <v>88</v>
      </c>
      <c r="AV789" s="13" t="s">
        <v>88</v>
      </c>
      <c r="AW789" s="13" t="s">
        <v>33</v>
      </c>
      <c r="AX789" s="13" t="s">
        <v>80</v>
      </c>
      <c r="AY789" s="208" t="s">
        <v>169</v>
      </c>
    </row>
    <row r="790" spans="1:65" s="12" customFormat="1" ht="22.9" customHeight="1">
      <c r="B790" s="164"/>
      <c r="C790" s="165"/>
      <c r="D790" s="166" t="s">
        <v>71</v>
      </c>
      <c r="E790" s="178" t="s">
        <v>1363</v>
      </c>
      <c r="F790" s="178" t="s">
        <v>1364</v>
      </c>
      <c r="G790" s="165"/>
      <c r="H790" s="165"/>
      <c r="I790" s="168"/>
      <c r="J790" s="179">
        <f>BK790</f>
        <v>0</v>
      </c>
      <c r="K790" s="165"/>
      <c r="L790" s="170"/>
      <c r="M790" s="171"/>
      <c r="N790" s="172"/>
      <c r="O790" s="172"/>
      <c r="P790" s="173">
        <f>SUM(P791:P794)</f>
        <v>0</v>
      </c>
      <c r="Q790" s="172"/>
      <c r="R790" s="173">
        <f>SUM(R791:R794)</f>
        <v>8.0000000000000004E-4</v>
      </c>
      <c r="S790" s="172"/>
      <c r="T790" s="174">
        <f>SUM(T791:T794)</f>
        <v>0</v>
      </c>
      <c r="AR790" s="175" t="s">
        <v>88</v>
      </c>
      <c r="AT790" s="176" t="s">
        <v>71</v>
      </c>
      <c r="AU790" s="176" t="s">
        <v>80</v>
      </c>
      <c r="AY790" s="175" t="s">
        <v>169</v>
      </c>
      <c r="BK790" s="177">
        <f>SUM(BK791:BK794)</f>
        <v>0</v>
      </c>
    </row>
    <row r="791" spans="1:65" s="2" customFormat="1" ht="37.9" customHeight="1">
      <c r="A791" s="36"/>
      <c r="B791" s="37"/>
      <c r="C791" s="180" t="s">
        <v>1365</v>
      </c>
      <c r="D791" s="180" t="s">
        <v>171</v>
      </c>
      <c r="E791" s="181" t="s">
        <v>1366</v>
      </c>
      <c r="F791" s="182" t="s">
        <v>1367</v>
      </c>
      <c r="G791" s="183" t="s">
        <v>174</v>
      </c>
      <c r="H791" s="184">
        <v>2</v>
      </c>
      <c r="I791" s="185"/>
      <c r="J791" s="186">
        <f>ROUND(I791*H791,2)</f>
        <v>0</v>
      </c>
      <c r="K791" s="182" t="s">
        <v>175</v>
      </c>
      <c r="L791" s="41"/>
      <c r="M791" s="187" t="s">
        <v>19</v>
      </c>
      <c r="N791" s="188" t="s">
        <v>44</v>
      </c>
      <c r="O791" s="66"/>
      <c r="P791" s="189">
        <f>O791*H791</f>
        <v>0</v>
      </c>
      <c r="Q791" s="189">
        <v>0</v>
      </c>
      <c r="R791" s="189">
        <f>Q791*H791</f>
        <v>0</v>
      </c>
      <c r="S791" s="189">
        <v>0</v>
      </c>
      <c r="T791" s="190">
        <f>S791*H791</f>
        <v>0</v>
      </c>
      <c r="U791" s="36"/>
      <c r="V791" s="36"/>
      <c r="W791" s="36"/>
      <c r="X791" s="36"/>
      <c r="Y791" s="36"/>
      <c r="Z791" s="36"/>
      <c r="AA791" s="36"/>
      <c r="AB791" s="36"/>
      <c r="AC791" s="36"/>
      <c r="AD791" s="36"/>
      <c r="AE791" s="36"/>
      <c r="AR791" s="191" t="s">
        <v>250</v>
      </c>
      <c r="AT791" s="191" t="s">
        <v>171</v>
      </c>
      <c r="AU791" s="191" t="s">
        <v>88</v>
      </c>
      <c r="AY791" s="19" t="s">
        <v>169</v>
      </c>
      <c r="BE791" s="192">
        <f>IF(N791="základní",J791,0)</f>
        <v>0</v>
      </c>
      <c r="BF791" s="192">
        <f>IF(N791="snížená",J791,0)</f>
        <v>0</v>
      </c>
      <c r="BG791" s="192">
        <f>IF(N791="zákl. přenesená",J791,0)</f>
        <v>0</v>
      </c>
      <c r="BH791" s="192">
        <f>IF(N791="sníž. přenesená",J791,0)</f>
        <v>0</v>
      </c>
      <c r="BI791" s="192">
        <f>IF(N791="nulová",J791,0)</f>
        <v>0</v>
      </c>
      <c r="BJ791" s="19" t="s">
        <v>88</v>
      </c>
      <c r="BK791" s="192">
        <f>ROUND(I791*H791,2)</f>
        <v>0</v>
      </c>
      <c r="BL791" s="19" t="s">
        <v>250</v>
      </c>
      <c r="BM791" s="191" t="s">
        <v>1368</v>
      </c>
    </row>
    <row r="792" spans="1:65" s="2" customFormat="1" ht="14.45" customHeight="1">
      <c r="A792" s="36"/>
      <c r="B792" s="37"/>
      <c r="C792" s="235" t="s">
        <v>1369</v>
      </c>
      <c r="D792" s="235" t="s">
        <v>456</v>
      </c>
      <c r="E792" s="236" t="s">
        <v>1370</v>
      </c>
      <c r="F792" s="237" t="s">
        <v>1371</v>
      </c>
      <c r="G792" s="238" t="s">
        <v>174</v>
      </c>
      <c r="H792" s="239">
        <v>2</v>
      </c>
      <c r="I792" s="240"/>
      <c r="J792" s="241">
        <f>ROUND(I792*H792,2)</f>
        <v>0</v>
      </c>
      <c r="K792" s="237" t="s">
        <v>19</v>
      </c>
      <c r="L792" s="242"/>
      <c r="M792" s="243" t="s">
        <v>19</v>
      </c>
      <c r="N792" s="244" t="s">
        <v>44</v>
      </c>
      <c r="O792" s="66"/>
      <c r="P792" s="189">
        <f>O792*H792</f>
        <v>0</v>
      </c>
      <c r="Q792" s="189">
        <v>4.0000000000000002E-4</v>
      </c>
      <c r="R792" s="189">
        <f>Q792*H792</f>
        <v>8.0000000000000004E-4</v>
      </c>
      <c r="S792" s="189">
        <v>0</v>
      </c>
      <c r="T792" s="190">
        <f>S792*H792</f>
        <v>0</v>
      </c>
      <c r="U792" s="36"/>
      <c r="V792" s="36"/>
      <c r="W792" s="36"/>
      <c r="X792" s="36"/>
      <c r="Y792" s="36"/>
      <c r="Z792" s="36"/>
      <c r="AA792" s="36"/>
      <c r="AB792" s="36"/>
      <c r="AC792" s="36"/>
      <c r="AD792" s="36"/>
      <c r="AE792" s="36"/>
      <c r="AR792" s="191" t="s">
        <v>323</v>
      </c>
      <c r="AT792" s="191" t="s">
        <v>456</v>
      </c>
      <c r="AU792" s="191" t="s">
        <v>88</v>
      </c>
      <c r="AY792" s="19" t="s">
        <v>169</v>
      </c>
      <c r="BE792" s="192">
        <f>IF(N792="základní",J792,0)</f>
        <v>0</v>
      </c>
      <c r="BF792" s="192">
        <f>IF(N792="snížená",J792,0)</f>
        <v>0</v>
      </c>
      <c r="BG792" s="192">
        <f>IF(N792="zákl. přenesená",J792,0)</f>
        <v>0</v>
      </c>
      <c r="BH792" s="192">
        <f>IF(N792="sníž. přenesená",J792,0)</f>
        <v>0</v>
      </c>
      <c r="BI792" s="192">
        <f>IF(N792="nulová",J792,0)</f>
        <v>0</v>
      </c>
      <c r="BJ792" s="19" t="s">
        <v>88</v>
      </c>
      <c r="BK792" s="192">
        <f>ROUND(I792*H792,2)</f>
        <v>0</v>
      </c>
      <c r="BL792" s="19" t="s">
        <v>250</v>
      </c>
      <c r="BM792" s="191" t="s">
        <v>1372</v>
      </c>
    </row>
    <row r="793" spans="1:65" s="2" customFormat="1" ht="49.15" customHeight="1">
      <c r="A793" s="36"/>
      <c r="B793" s="37"/>
      <c r="C793" s="180" t="s">
        <v>1373</v>
      </c>
      <c r="D793" s="180" t="s">
        <v>171</v>
      </c>
      <c r="E793" s="181" t="s">
        <v>1374</v>
      </c>
      <c r="F793" s="182" t="s">
        <v>1375</v>
      </c>
      <c r="G793" s="183" t="s">
        <v>347</v>
      </c>
      <c r="H793" s="184">
        <v>1E-3</v>
      </c>
      <c r="I793" s="185"/>
      <c r="J793" s="186">
        <f>ROUND(I793*H793,2)</f>
        <v>0</v>
      </c>
      <c r="K793" s="182" t="s">
        <v>175</v>
      </c>
      <c r="L793" s="41"/>
      <c r="M793" s="187" t="s">
        <v>19</v>
      </c>
      <c r="N793" s="188" t="s">
        <v>44</v>
      </c>
      <c r="O793" s="66"/>
      <c r="P793" s="189">
        <f>O793*H793</f>
        <v>0</v>
      </c>
      <c r="Q793" s="189">
        <v>0</v>
      </c>
      <c r="R793" s="189">
        <f>Q793*H793</f>
        <v>0</v>
      </c>
      <c r="S793" s="189">
        <v>0</v>
      </c>
      <c r="T793" s="190">
        <f>S793*H793</f>
        <v>0</v>
      </c>
      <c r="U793" s="36"/>
      <c r="V793" s="36"/>
      <c r="W793" s="36"/>
      <c r="X793" s="36"/>
      <c r="Y793" s="36"/>
      <c r="Z793" s="36"/>
      <c r="AA793" s="36"/>
      <c r="AB793" s="36"/>
      <c r="AC793" s="36"/>
      <c r="AD793" s="36"/>
      <c r="AE793" s="36"/>
      <c r="AR793" s="191" t="s">
        <v>250</v>
      </c>
      <c r="AT793" s="191" t="s">
        <v>171</v>
      </c>
      <c r="AU793" s="191" t="s">
        <v>88</v>
      </c>
      <c r="AY793" s="19" t="s">
        <v>169</v>
      </c>
      <c r="BE793" s="192">
        <f>IF(N793="základní",J793,0)</f>
        <v>0</v>
      </c>
      <c r="BF793" s="192">
        <f>IF(N793="snížená",J793,0)</f>
        <v>0</v>
      </c>
      <c r="BG793" s="192">
        <f>IF(N793="zákl. přenesená",J793,0)</f>
        <v>0</v>
      </c>
      <c r="BH793" s="192">
        <f>IF(N793="sníž. přenesená",J793,0)</f>
        <v>0</v>
      </c>
      <c r="BI793" s="192">
        <f>IF(N793="nulová",J793,0)</f>
        <v>0</v>
      </c>
      <c r="BJ793" s="19" t="s">
        <v>88</v>
      </c>
      <c r="BK793" s="192">
        <f>ROUND(I793*H793,2)</f>
        <v>0</v>
      </c>
      <c r="BL793" s="19" t="s">
        <v>250</v>
      </c>
      <c r="BM793" s="191" t="s">
        <v>1376</v>
      </c>
    </row>
    <row r="794" spans="1:65" s="2" customFormat="1" ht="126.75">
      <c r="A794" s="36"/>
      <c r="B794" s="37"/>
      <c r="C794" s="38"/>
      <c r="D794" s="193" t="s">
        <v>178</v>
      </c>
      <c r="E794" s="38"/>
      <c r="F794" s="194" t="s">
        <v>1204</v>
      </c>
      <c r="G794" s="38"/>
      <c r="H794" s="38"/>
      <c r="I794" s="195"/>
      <c r="J794" s="38"/>
      <c r="K794" s="38"/>
      <c r="L794" s="41"/>
      <c r="M794" s="196"/>
      <c r="N794" s="197"/>
      <c r="O794" s="66"/>
      <c r="P794" s="66"/>
      <c r="Q794" s="66"/>
      <c r="R794" s="66"/>
      <c r="S794" s="66"/>
      <c r="T794" s="67"/>
      <c r="U794" s="36"/>
      <c r="V794" s="36"/>
      <c r="W794" s="36"/>
      <c r="X794" s="36"/>
      <c r="Y794" s="36"/>
      <c r="Z794" s="36"/>
      <c r="AA794" s="36"/>
      <c r="AB794" s="36"/>
      <c r="AC794" s="36"/>
      <c r="AD794" s="36"/>
      <c r="AE794" s="36"/>
      <c r="AT794" s="19" t="s">
        <v>178</v>
      </c>
      <c r="AU794" s="19" t="s">
        <v>88</v>
      </c>
    </row>
    <row r="795" spans="1:65" s="12" customFormat="1" ht="22.9" customHeight="1">
      <c r="B795" s="164"/>
      <c r="C795" s="165"/>
      <c r="D795" s="166" t="s">
        <v>71</v>
      </c>
      <c r="E795" s="178" t="s">
        <v>1377</v>
      </c>
      <c r="F795" s="178" t="s">
        <v>1378</v>
      </c>
      <c r="G795" s="165"/>
      <c r="H795" s="165"/>
      <c r="I795" s="168"/>
      <c r="J795" s="179">
        <f>BK795</f>
        <v>0</v>
      </c>
      <c r="K795" s="165"/>
      <c r="L795" s="170"/>
      <c r="M795" s="171"/>
      <c r="N795" s="172"/>
      <c r="O795" s="172"/>
      <c r="P795" s="173">
        <f>SUM(P796:P889)</f>
        <v>0</v>
      </c>
      <c r="Q795" s="172"/>
      <c r="R795" s="173">
        <f>SUM(R796:R889)</f>
        <v>29.464300710000003</v>
      </c>
      <c r="S795" s="172"/>
      <c r="T795" s="174">
        <f>SUM(T796:T889)</f>
        <v>0</v>
      </c>
      <c r="AR795" s="175" t="s">
        <v>88</v>
      </c>
      <c r="AT795" s="176" t="s">
        <v>71</v>
      </c>
      <c r="AU795" s="176" t="s">
        <v>80</v>
      </c>
      <c r="AY795" s="175" t="s">
        <v>169</v>
      </c>
      <c r="BK795" s="177">
        <f>SUM(BK796:BK889)</f>
        <v>0</v>
      </c>
    </row>
    <row r="796" spans="1:65" s="2" customFormat="1" ht="37.9" customHeight="1">
      <c r="A796" s="36"/>
      <c r="B796" s="37"/>
      <c r="C796" s="180" t="s">
        <v>1379</v>
      </c>
      <c r="D796" s="180" t="s">
        <v>171</v>
      </c>
      <c r="E796" s="181" t="s">
        <v>1380</v>
      </c>
      <c r="F796" s="182" t="s">
        <v>1381</v>
      </c>
      <c r="G796" s="183" t="s">
        <v>230</v>
      </c>
      <c r="H796" s="184">
        <v>27.009</v>
      </c>
      <c r="I796" s="185"/>
      <c r="J796" s="186">
        <f>ROUND(I796*H796,2)</f>
        <v>0</v>
      </c>
      <c r="K796" s="182" t="s">
        <v>19</v>
      </c>
      <c r="L796" s="41"/>
      <c r="M796" s="187" t="s">
        <v>19</v>
      </c>
      <c r="N796" s="188" t="s">
        <v>44</v>
      </c>
      <c r="O796" s="66"/>
      <c r="P796" s="189">
        <f>O796*H796</f>
        <v>0</v>
      </c>
      <c r="Q796" s="189">
        <v>1.2199999999999999E-3</v>
      </c>
      <c r="R796" s="189">
        <f>Q796*H796</f>
        <v>3.2950979999999998E-2</v>
      </c>
      <c r="S796" s="189">
        <v>0</v>
      </c>
      <c r="T796" s="190">
        <f>S796*H796</f>
        <v>0</v>
      </c>
      <c r="U796" s="36"/>
      <c r="V796" s="36"/>
      <c r="W796" s="36"/>
      <c r="X796" s="36"/>
      <c r="Y796" s="36"/>
      <c r="Z796" s="36"/>
      <c r="AA796" s="36"/>
      <c r="AB796" s="36"/>
      <c r="AC796" s="36"/>
      <c r="AD796" s="36"/>
      <c r="AE796" s="36"/>
      <c r="AR796" s="191" t="s">
        <v>250</v>
      </c>
      <c r="AT796" s="191" t="s">
        <v>171</v>
      </c>
      <c r="AU796" s="191" t="s">
        <v>88</v>
      </c>
      <c r="AY796" s="19" t="s">
        <v>169</v>
      </c>
      <c r="BE796" s="192">
        <f>IF(N796="základní",J796,0)</f>
        <v>0</v>
      </c>
      <c r="BF796" s="192">
        <f>IF(N796="snížená",J796,0)</f>
        <v>0</v>
      </c>
      <c r="BG796" s="192">
        <f>IF(N796="zákl. přenesená",J796,0)</f>
        <v>0</v>
      </c>
      <c r="BH796" s="192">
        <f>IF(N796="sníž. přenesená",J796,0)</f>
        <v>0</v>
      </c>
      <c r="BI796" s="192">
        <f>IF(N796="nulová",J796,0)</f>
        <v>0</v>
      </c>
      <c r="BJ796" s="19" t="s">
        <v>88</v>
      </c>
      <c r="BK796" s="192">
        <f>ROUND(I796*H796,2)</f>
        <v>0</v>
      </c>
      <c r="BL796" s="19" t="s">
        <v>250</v>
      </c>
      <c r="BM796" s="191" t="s">
        <v>1382</v>
      </c>
    </row>
    <row r="797" spans="1:65" s="2" customFormat="1" ht="146.25">
      <c r="A797" s="36"/>
      <c r="B797" s="37"/>
      <c r="C797" s="38"/>
      <c r="D797" s="193" t="s">
        <v>178</v>
      </c>
      <c r="E797" s="38"/>
      <c r="F797" s="194" t="s">
        <v>1383</v>
      </c>
      <c r="G797" s="38"/>
      <c r="H797" s="38"/>
      <c r="I797" s="195"/>
      <c r="J797" s="38"/>
      <c r="K797" s="38"/>
      <c r="L797" s="41"/>
      <c r="M797" s="196"/>
      <c r="N797" s="197"/>
      <c r="O797" s="66"/>
      <c r="P797" s="66"/>
      <c r="Q797" s="66"/>
      <c r="R797" s="66"/>
      <c r="S797" s="66"/>
      <c r="T797" s="67"/>
      <c r="U797" s="36"/>
      <c r="V797" s="36"/>
      <c r="W797" s="36"/>
      <c r="X797" s="36"/>
      <c r="Y797" s="36"/>
      <c r="Z797" s="36"/>
      <c r="AA797" s="36"/>
      <c r="AB797" s="36"/>
      <c r="AC797" s="36"/>
      <c r="AD797" s="36"/>
      <c r="AE797" s="36"/>
      <c r="AT797" s="19" t="s">
        <v>178</v>
      </c>
      <c r="AU797" s="19" t="s">
        <v>88</v>
      </c>
    </row>
    <row r="798" spans="1:65" s="13" customFormat="1" ht="11.25">
      <c r="B798" s="198"/>
      <c r="C798" s="199"/>
      <c r="D798" s="193" t="s">
        <v>188</v>
      </c>
      <c r="E798" s="200" t="s">
        <v>19</v>
      </c>
      <c r="F798" s="201" t="s">
        <v>1384</v>
      </c>
      <c r="G798" s="199"/>
      <c r="H798" s="202">
        <v>27.009</v>
      </c>
      <c r="I798" s="203"/>
      <c r="J798" s="199"/>
      <c r="K798" s="199"/>
      <c r="L798" s="204"/>
      <c r="M798" s="205"/>
      <c r="N798" s="206"/>
      <c r="O798" s="206"/>
      <c r="P798" s="206"/>
      <c r="Q798" s="206"/>
      <c r="R798" s="206"/>
      <c r="S798" s="206"/>
      <c r="T798" s="207"/>
      <c r="AT798" s="208" t="s">
        <v>188</v>
      </c>
      <c r="AU798" s="208" t="s">
        <v>88</v>
      </c>
      <c r="AV798" s="13" t="s">
        <v>88</v>
      </c>
      <c r="AW798" s="13" t="s">
        <v>33</v>
      </c>
      <c r="AX798" s="13" t="s">
        <v>80</v>
      </c>
      <c r="AY798" s="208" t="s">
        <v>169</v>
      </c>
    </row>
    <row r="799" spans="1:65" s="2" customFormat="1" ht="49.15" customHeight="1">
      <c r="A799" s="36"/>
      <c r="B799" s="37"/>
      <c r="C799" s="180" t="s">
        <v>1385</v>
      </c>
      <c r="D799" s="180" t="s">
        <v>171</v>
      </c>
      <c r="E799" s="181" t="s">
        <v>1386</v>
      </c>
      <c r="F799" s="182" t="s">
        <v>1387</v>
      </c>
      <c r="G799" s="183" t="s">
        <v>174</v>
      </c>
      <c r="H799" s="184">
        <v>83</v>
      </c>
      <c r="I799" s="185"/>
      <c r="J799" s="186">
        <f>ROUND(I799*H799,2)</f>
        <v>0</v>
      </c>
      <c r="K799" s="182" t="s">
        <v>175</v>
      </c>
      <c r="L799" s="41"/>
      <c r="M799" s="187" t="s">
        <v>19</v>
      </c>
      <c r="N799" s="188" t="s">
        <v>44</v>
      </c>
      <c r="O799" s="66"/>
      <c r="P799" s="189">
        <f>O799*H799</f>
        <v>0</v>
      </c>
      <c r="Q799" s="189">
        <v>0</v>
      </c>
      <c r="R799" s="189">
        <f>Q799*H799</f>
        <v>0</v>
      </c>
      <c r="S799" s="189">
        <v>0</v>
      </c>
      <c r="T799" s="190">
        <f>S799*H799</f>
        <v>0</v>
      </c>
      <c r="U799" s="36"/>
      <c r="V799" s="36"/>
      <c r="W799" s="36"/>
      <c r="X799" s="36"/>
      <c r="Y799" s="36"/>
      <c r="Z799" s="36"/>
      <c r="AA799" s="36"/>
      <c r="AB799" s="36"/>
      <c r="AC799" s="36"/>
      <c r="AD799" s="36"/>
      <c r="AE799" s="36"/>
      <c r="AR799" s="191" t="s">
        <v>250</v>
      </c>
      <c r="AT799" s="191" t="s">
        <v>171</v>
      </c>
      <c r="AU799" s="191" t="s">
        <v>88</v>
      </c>
      <c r="AY799" s="19" t="s">
        <v>169</v>
      </c>
      <c r="BE799" s="192">
        <f>IF(N799="základní",J799,0)</f>
        <v>0</v>
      </c>
      <c r="BF799" s="192">
        <f>IF(N799="snížená",J799,0)</f>
        <v>0</v>
      </c>
      <c r="BG799" s="192">
        <f>IF(N799="zákl. přenesená",J799,0)</f>
        <v>0</v>
      </c>
      <c r="BH799" s="192">
        <f>IF(N799="sníž. přenesená",J799,0)</f>
        <v>0</v>
      </c>
      <c r="BI799" s="192">
        <f>IF(N799="nulová",J799,0)</f>
        <v>0</v>
      </c>
      <c r="BJ799" s="19" t="s">
        <v>88</v>
      </c>
      <c r="BK799" s="192">
        <f>ROUND(I799*H799,2)</f>
        <v>0</v>
      </c>
      <c r="BL799" s="19" t="s">
        <v>250</v>
      </c>
      <c r="BM799" s="191" t="s">
        <v>1388</v>
      </c>
    </row>
    <row r="800" spans="1:65" s="2" customFormat="1" ht="146.25">
      <c r="A800" s="36"/>
      <c r="B800" s="37"/>
      <c r="C800" s="38"/>
      <c r="D800" s="193" t="s">
        <v>178</v>
      </c>
      <c r="E800" s="38"/>
      <c r="F800" s="194" t="s">
        <v>1383</v>
      </c>
      <c r="G800" s="38"/>
      <c r="H800" s="38"/>
      <c r="I800" s="195"/>
      <c r="J800" s="38"/>
      <c r="K800" s="38"/>
      <c r="L800" s="41"/>
      <c r="M800" s="196"/>
      <c r="N800" s="197"/>
      <c r="O800" s="66"/>
      <c r="P800" s="66"/>
      <c r="Q800" s="66"/>
      <c r="R800" s="66"/>
      <c r="S800" s="66"/>
      <c r="T800" s="67"/>
      <c r="U800" s="36"/>
      <c r="V800" s="36"/>
      <c r="W800" s="36"/>
      <c r="X800" s="36"/>
      <c r="Y800" s="36"/>
      <c r="Z800" s="36"/>
      <c r="AA800" s="36"/>
      <c r="AB800" s="36"/>
      <c r="AC800" s="36"/>
      <c r="AD800" s="36"/>
      <c r="AE800" s="36"/>
      <c r="AT800" s="19" t="s">
        <v>178</v>
      </c>
      <c r="AU800" s="19" t="s">
        <v>88</v>
      </c>
    </row>
    <row r="801" spans="1:65" s="13" customFormat="1" ht="11.25">
      <c r="B801" s="198"/>
      <c r="C801" s="199"/>
      <c r="D801" s="193" t="s">
        <v>188</v>
      </c>
      <c r="E801" s="200" t="s">
        <v>19</v>
      </c>
      <c r="F801" s="201" t="s">
        <v>1389</v>
      </c>
      <c r="G801" s="199"/>
      <c r="H801" s="202">
        <v>69</v>
      </c>
      <c r="I801" s="203"/>
      <c r="J801" s="199"/>
      <c r="K801" s="199"/>
      <c r="L801" s="204"/>
      <c r="M801" s="205"/>
      <c r="N801" s="206"/>
      <c r="O801" s="206"/>
      <c r="P801" s="206"/>
      <c r="Q801" s="206"/>
      <c r="R801" s="206"/>
      <c r="S801" s="206"/>
      <c r="T801" s="207"/>
      <c r="AT801" s="208" t="s">
        <v>188</v>
      </c>
      <c r="AU801" s="208" t="s">
        <v>88</v>
      </c>
      <c r="AV801" s="13" t="s">
        <v>88</v>
      </c>
      <c r="AW801" s="13" t="s">
        <v>33</v>
      </c>
      <c r="AX801" s="13" t="s">
        <v>72</v>
      </c>
      <c r="AY801" s="208" t="s">
        <v>169</v>
      </c>
    </row>
    <row r="802" spans="1:65" s="13" customFormat="1" ht="11.25">
      <c r="B802" s="198"/>
      <c r="C802" s="199"/>
      <c r="D802" s="193" t="s">
        <v>188</v>
      </c>
      <c r="E802" s="200" t="s">
        <v>19</v>
      </c>
      <c r="F802" s="201" t="s">
        <v>1390</v>
      </c>
      <c r="G802" s="199"/>
      <c r="H802" s="202">
        <v>14</v>
      </c>
      <c r="I802" s="203"/>
      <c r="J802" s="199"/>
      <c r="K802" s="199"/>
      <c r="L802" s="204"/>
      <c r="M802" s="205"/>
      <c r="N802" s="206"/>
      <c r="O802" s="206"/>
      <c r="P802" s="206"/>
      <c r="Q802" s="206"/>
      <c r="R802" s="206"/>
      <c r="S802" s="206"/>
      <c r="T802" s="207"/>
      <c r="AT802" s="208" t="s">
        <v>188</v>
      </c>
      <c r="AU802" s="208" t="s">
        <v>88</v>
      </c>
      <c r="AV802" s="13" t="s">
        <v>88</v>
      </c>
      <c r="AW802" s="13" t="s">
        <v>33</v>
      </c>
      <c r="AX802" s="13" t="s">
        <v>72</v>
      </c>
      <c r="AY802" s="208" t="s">
        <v>169</v>
      </c>
    </row>
    <row r="803" spans="1:65" s="14" customFormat="1" ht="11.25">
      <c r="B803" s="209"/>
      <c r="C803" s="210"/>
      <c r="D803" s="193" t="s">
        <v>188</v>
      </c>
      <c r="E803" s="211" t="s">
        <v>19</v>
      </c>
      <c r="F803" s="212" t="s">
        <v>191</v>
      </c>
      <c r="G803" s="210"/>
      <c r="H803" s="213">
        <v>83</v>
      </c>
      <c r="I803" s="214"/>
      <c r="J803" s="210"/>
      <c r="K803" s="210"/>
      <c r="L803" s="215"/>
      <c r="M803" s="216"/>
      <c r="N803" s="217"/>
      <c r="O803" s="217"/>
      <c r="P803" s="217"/>
      <c r="Q803" s="217"/>
      <c r="R803" s="217"/>
      <c r="S803" s="217"/>
      <c r="T803" s="218"/>
      <c r="AT803" s="219" t="s">
        <v>188</v>
      </c>
      <c r="AU803" s="219" t="s">
        <v>88</v>
      </c>
      <c r="AV803" s="14" t="s">
        <v>176</v>
      </c>
      <c r="AW803" s="14" t="s">
        <v>33</v>
      </c>
      <c r="AX803" s="14" t="s">
        <v>80</v>
      </c>
      <c r="AY803" s="219" t="s">
        <v>169</v>
      </c>
    </row>
    <row r="804" spans="1:65" s="2" customFormat="1" ht="24.2" customHeight="1">
      <c r="A804" s="36"/>
      <c r="B804" s="37"/>
      <c r="C804" s="235" t="s">
        <v>1391</v>
      </c>
      <c r="D804" s="235" t="s">
        <v>456</v>
      </c>
      <c r="E804" s="236" t="s">
        <v>1392</v>
      </c>
      <c r="F804" s="237" t="s">
        <v>1393</v>
      </c>
      <c r="G804" s="238" t="s">
        <v>1394</v>
      </c>
      <c r="H804" s="239">
        <v>0.69</v>
      </c>
      <c r="I804" s="240"/>
      <c r="J804" s="241">
        <f>ROUND(I804*H804,2)</f>
        <v>0</v>
      </c>
      <c r="K804" s="237" t="s">
        <v>19</v>
      </c>
      <c r="L804" s="242"/>
      <c r="M804" s="243" t="s">
        <v>19</v>
      </c>
      <c r="N804" s="244" t="s">
        <v>44</v>
      </c>
      <c r="O804" s="66"/>
      <c r="P804" s="189">
        <f>O804*H804</f>
        <v>0</v>
      </c>
      <c r="Q804" s="189">
        <v>5.33E-2</v>
      </c>
      <c r="R804" s="189">
        <f>Q804*H804</f>
        <v>3.6776999999999997E-2</v>
      </c>
      <c r="S804" s="189">
        <v>0</v>
      </c>
      <c r="T804" s="190">
        <f>S804*H804</f>
        <v>0</v>
      </c>
      <c r="U804" s="36"/>
      <c r="V804" s="36"/>
      <c r="W804" s="36"/>
      <c r="X804" s="36"/>
      <c r="Y804" s="36"/>
      <c r="Z804" s="36"/>
      <c r="AA804" s="36"/>
      <c r="AB804" s="36"/>
      <c r="AC804" s="36"/>
      <c r="AD804" s="36"/>
      <c r="AE804" s="36"/>
      <c r="AR804" s="191" t="s">
        <v>323</v>
      </c>
      <c r="AT804" s="191" t="s">
        <v>456</v>
      </c>
      <c r="AU804" s="191" t="s">
        <v>88</v>
      </c>
      <c r="AY804" s="19" t="s">
        <v>169</v>
      </c>
      <c r="BE804" s="192">
        <f>IF(N804="základní",J804,0)</f>
        <v>0</v>
      </c>
      <c r="BF804" s="192">
        <f>IF(N804="snížená",J804,0)</f>
        <v>0</v>
      </c>
      <c r="BG804" s="192">
        <f>IF(N804="zákl. přenesená",J804,0)</f>
        <v>0</v>
      </c>
      <c r="BH804" s="192">
        <f>IF(N804="sníž. přenesená",J804,0)</f>
        <v>0</v>
      </c>
      <c r="BI804" s="192">
        <f>IF(N804="nulová",J804,0)</f>
        <v>0</v>
      </c>
      <c r="BJ804" s="19" t="s">
        <v>88</v>
      </c>
      <c r="BK804" s="192">
        <f>ROUND(I804*H804,2)</f>
        <v>0</v>
      </c>
      <c r="BL804" s="19" t="s">
        <v>250</v>
      </c>
      <c r="BM804" s="191" t="s">
        <v>1395</v>
      </c>
    </row>
    <row r="805" spans="1:65" s="2" customFormat="1" ht="24.2" customHeight="1">
      <c r="A805" s="36"/>
      <c r="B805" s="37"/>
      <c r="C805" s="235" t="s">
        <v>1396</v>
      </c>
      <c r="D805" s="235" t="s">
        <v>456</v>
      </c>
      <c r="E805" s="236" t="s">
        <v>1397</v>
      </c>
      <c r="F805" s="237" t="s">
        <v>1398</v>
      </c>
      <c r="G805" s="238" t="s">
        <v>1394</v>
      </c>
      <c r="H805" s="239">
        <v>0.14000000000000001</v>
      </c>
      <c r="I805" s="240"/>
      <c r="J805" s="241">
        <f>ROUND(I805*H805,2)</f>
        <v>0</v>
      </c>
      <c r="K805" s="237" t="s">
        <v>19</v>
      </c>
      <c r="L805" s="242"/>
      <c r="M805" s="243" t="s">
        <v>19</v>
      </c>
      <c r="N805" s="244" t="s">
        <v>44</v>
      </c>
      <c r="O805" s="66"/>
      <c r="P805" s="189">
        <f>O805*H805</f>
        <v>0</v>
      </c>
      <c r="Q805" s="189">
        <v>5.33E-2</v>
      </c>
      <c r="R805" s="189">
        <f>Q805*H805</f>
        <v>7.4620000000000008E-3</v>
      </c>
      <c r="S805" s="189">
        <v>0</v>
      </c>
      <c r="T805" s="190">
        <f>S805*H805</f>
        <v>0</v>
      </c>
      <c r="U805" s="36"/>
      <c r="V805" s="36"/>
      <c r="W805" s="36"/>
      <c r="X805" s="36"/>
      <c r="Y805" s="36"/>
      <c r="Z805" s="36"/>
      <c r="AA805" s="36"/>
      <c r="AB805" s="36"/>
      <c r="AC805" s="36"/>
      <c r="AD805" s="36"/>
      <c r="AE805" s="36"/>
      <c r="AR805" s="191" t="s">
        <v>323</v>
      </c>
      <c r="AT805" s="191" t="s">
        <v>456</v>
      </c>
      <c r="AU805" s="191" t="s">
        <v>88</v>
      </c>
      <c r="AY805" s="19" t="s">
        <v>169</v>
      </c>
      <c r="BE805" s="192">
        <f>IF(N805="základní",J805,0)</f>
        <v>0</v>
      </c>
      <c r="BF805" s="192">
        <f>IF(N805="snížená",J805,0)</f>
        <v>0</v>
      </c>
      <c r="BG805" s="192">
        <f>IF(N805="zákl. přenesená",J805,0)</f>
        <v>0</v>
      </c>
      <c r="BH805" s="192">
        <f>IF(N805="sníž. přenesená",J805,0)</f>
        <v>0</v>
      </c>
      <c r="BI805" s="192">
        <f>IF(N805="nulová",J805,0)</f>
        <v>0</v>
      </c>
      <c r="BJ805" s="19" t="s">
        <v>88</v>
      </c>
      <c r="BK805" s="192">
        <f>ROUND(I805*H805,2)</f>
        <v>0</v>
      </c>
      <c r="BL805" s="19" t="s">
        <v>250</v>
      </c>
      <c r="BM805" s="191" t="s">
        <v>1399</v>
      </c>
    </row>
    <row r="806" spans="1:65" s="2" customFormat="1" ht="49.15" customHeight="1">
      <c r="A806" s="36"/>
      <c r="B806" s="37"/>
      <c r="C806" s="180" t="s">
        <v>1400</v>
      </c>
      <c r="D806" s="180" t="s">
        <v>171</v>
      </c>
      <c r="E806" s="181" t="s">
        <v>1401</v>
      </c>
      <c r="F806" s="182" t="s">
        <v>1402</v>
      </c>
      <c r="G806" s="183" t="s">
        <v>463</v>
      </c>
      <c r="H806" s="184">
        <v>584.85</v>
      </c>
      <c r="I806" s="185"/>
      <c r="J806" s="186">
        <f>ROUND(I806*H806,2)</f>
        <v>0</v>
      </c>
      <c r="K806" s="182" t="s">
        <v>175</v>
      </c>
      <c r="L806" s="41"/>
      <c r="M806" s="187" t="s">
        <v>19</v>
      </c>
      <c r="N806" s="188" t="s">
        <v>44</v>
      </c>
      <c r="O806" s="66"/>
      <c r="P806" s="189">
        <f>O806*H806</f>
        <v>0</v>
      </c>
      <c r="Q806" s="189">
        <v>0</v>
      </c>
      <c r="R806" s="189">
        <f>Q806*H806</f>
        <v>0</v>
      </c>
      <c r="S806" s="189">
        <v>0</v>
      </c>
      <c r="T806" s="190">
        <f>S806*H806</f>
        <v>0</v>
      </c>
      <c r="U806" s="36"/>
      <c r="V806" s="36"/>
      <c r="W806" s="36"/>
      <c r="X806" s="36"/>
      <c r="Y806" s="36"/>
      <c r="Z806" s="36"/>
      <c r="AA806" s="36"/>
      <c r="AB806" s="36"/>
      <c r="AC806" s="36"/>
      <c r="AD806" s="36"/>
      <c r="AE806" s="36"/>
      <c r="AR806" s="191" t="s">
        <v>250</v>
      </c>
      <c r="AT806" s="191" t="s">
        <v>171</v>
      </c>
      <c r="AU806" s="191" t="s">
        <v>88</v>
      </c>
      <c r="AY806" s="19" t="s">
        <v>169</v>
      </c>
      <c r="BE806" s="192">
        <f>IF(N806="základní",J806,0)</f>
        <v>0</v>
      </c>
      <c r="BF806" s="192">
        <f>IF(N806="snížená",J806,0)</f>
        <v>0</v>
      </c>
      <c r="BG806" s="192">
        <f>IF(N806="zákl. přenesená",J806,0)</f>
        <v>0</v>
      </c>
      <c r="BH806" s="192">
        <f>IF(N806="sníž. přenesená",J806,0)</f>
        <v>0</v>
      </c>
      <c r="BI806" s="192">
        <f>IF(N806="nulová",J806,0)</f>
        <v>0</v>
      </c>
      <c r="BJ806" s="19" t="s">
        <v>88</v>
      </c>
      <c r="BK806" s="192">
        <f>ROUND(I806*H806,2)</f>
        <v>0</v>
      </c>
      <c r="BL806" s="19" t="s">
        <v>250</v>
      </c>
      <c r="BM806" s="191" t="s">
        <v>1403</v>
      </c>
    </row>
    <row r="807" spans="1:65" s="2" customFormat="1" ht="68.25">
      <c r="A807" s="36"/>
      <c r="B807" s="37"/>
      <c r="C807" s="38"/>
      <c r="D807" s="193" t="s">
        <v>178</v>
      </c>
      <c r="E807" s="38"/>
      <c r="F807" s="194" t="s">
        <v>1404</v>
      </c>
      <c r="G807" s="38"/>
      <c r="H807" s="38"/>
      <c r="I807" s="195"/>
      <c r="J807" s="38"/>
      <c r="K807" s="38"/>
      <c r="L807" s="41"/>
      <c r="M807" s="196"/>
      <c r="N807" s="197"/>
      <c r="O807" s="66"/>
      <c r="P807" s="66"/>
      <c r="Q807" s="66"/>
      <c r="R807" s="66"/>
      <c r="S807" s="66"/>
      <c r="T807" s="67"/>
      <c r="U807" s="36"/>
      <c r="V807" s="36"/>
      <c r="W807" s="36"/>
      <c r="X807" s="36"/>
      <c r="Y807" s="36"/>
      <c r="Z807" s="36"/>
      <c r="AA807" s="36"/>
      <c r="AB807" s="36"/>
      <c r="AC807" s="36"/>
      <c r="AD807" s="36"/>
      <c r="AE807" s="36"/>
      <c r="AT807" s="19" t="s">
        <v>178</v>
      </c>
      <c r="AU807" s="19" t="s">
        <v>88</v>
      </c>
    </row>
    <row r="808" spans="1:65" s="15" customFormat="1" ht="11.25">
      <c r="B808" s="225"/>
      <c r="C808" s="226"/>
      <c r="D808" s="193" t="s">
        <v>188</v>
      </c>
      <c r="E808" s="227" t="s">
        <v>19</v>
      </c>
      <c r="F808" s="228" t="s">
        <v>1405</v>
      </c>
      <c r="G808" s="226"/>
      <c r="H808" s="227" t="s">
        <v>19</v>
      </c>
      <c r="I808" s="229"/>
      <c r="J808" s="226"/>
      <c r="K808" s="226"/>
      <c r="L808" s="230"/>
      <c r="M808" s="231"/>
      <c r="N808" s="232"/>
      <c r="O808" s="232"/>
      <c r="P808" s="232"/>
      <c r="Q808" s="232"/>
      <c r="R808" s="232"/>
      <c r="S808" s="232"/>
      <c r="T808" s="233"/>
      <c r="AT808" s="234" t="s">
        <v>188</v>
      </c>
      <c r="AU808" s="234" t="s">
        <v>88</v>
      </c>
      <c r="AV808" s="15" t="s">
        <v>80</v>
      </c>
      <c r="AW808" s="15" t="s">
        <v>33</v>
      </c>
      <c r="AX808" s="15" t="s">
        <v>72</v>
      </c>
      <c r="AY808" s="234" t="s">
        <v>169</v>
      </c>
    </row>
    <row r="809" spans="1:65" s="13" customFormat="1" ht="11.25">
      <c r="B809" s="198"/>
      <c r="C809" s="199"/>
      <c r="D809" s="193" t="s">
        <v>188</v>
      </c>
      <c r="E809" s="200" t="s">
        <v>19</v>
      </c>
      <c r="F809" s="201" t="s">
        <v>1406</v>
      </c>
      <c r="G809" s="199"/>
      <c r="H809" s="202">
        <v>351</v>
      </c>
      <c r="I809" s="203"/>
      <c r="J809" s="199"/>
      <c r="K809" s="199"/>
      <c r="L809" s="204"/>
      <c r="M809" s="205"/>
      <c r="N809" s="206"/>
      <c r="O809" s="206"/>
      <c r="P809" s="206"/>
      <c r="Q809" s="206"/>
      <c r="R809" s="206"/>
      <c r="S809" s="206"/>
      <c r="T809" s="207"/>
      <c r="AT809" s="208" t="s">
        <v>188</v>
      </c>
      <c r="AU809" s="208" t="s">
        <v>88</v>
      </c>
      <c r="AV809" s="13" t="s">
        <v>88</v>
      </c>
      <c r="AW809" s="13" t="s">
        <v>33</v>
      </c>
      <c r="AX809" s="13" t="s">
        <v>72</v>
      </c>
      <c r="AY809" s="208" t="s">
        <v>169</v>
      </c>
    </row>
    <row r="810" spans="1:65" s="13" customFormat="1" ht="11.25">
      <c r="B810" s="198"/>
      <c r="C810" s="199"/>
      <c r="D810" s="193" t="s">
        <v>188</v>
      </c>
      <c r="E810" s="200" t="s">
        <v>19</v>
      </c>
      <c r="F810" s="201" t="s">
        <v>1407</v>
      </c>
      <c r="G810" s="199"/>
      <c r="H810" s="202">
        <v>106.6</v>
      </c>
      <c r="I810" s="203"/>
      <c r="J810" s="199"/>
      <c r="K810" s="199"/>
      <c r="L810" s="204"/>
      <c r="M810" s="205"/>
      <c r="N810" s="206"/>
      <c r="O810" s="206"/>
      <c r="P810" s="206"/>
      <c r="Q810" s="206"/>
      <c r="R810" s="206"/>
      <c r="S810" s="206"/>
      <c r="T810" s="207"/>
      <c r="AT810" s="208" t="s">
        <v>188</v>
      </c>
      <c r="AU810" s="208" t="s">
        <v>88</v>
      </c>
      <c r="AV810" s="13" t="s">
        <v>88</v>
      </c>
      <c r="AW810" s="13" t="s">
        <v>33</v>
      </c>
      <c r="AX810" s="13" t="s">
        <v>72</v>
      </c>
      <c r="AY810" s="208" t="s">
        <v>169</v>
      </c>
    </row>
    <row r="811" spans="1:65" s="16" customFormat="1" ht="11.25">
      <c r="B811" s="245"/>
      <c r="C811" s="246"/>
      <c r="D811" s="193" t="s">
        <v>188</v>
      </c>
      <c r="E811" s="247" t="s">
        <v>19</v>
      </c>
      <c r="F811" s="248" t="s">
        <v>533</v>
      </c>
      <c r="G811" s="246"/>
      <c r="H811" s="249">
        <v>457.6</v>
      </c>
      <c r="I811" s="250"/>
      <c r="J811" s="246"/>
      <c r="K811" s="246"/>
      <c r="L811" s="251"/>
      <c r="M811" s="252"/>
      <c r="N811" s="253"/>
      <c r="O811" s="253"/>
      <c r="P811" s="253"/>
      <c r="Q811" s="253"/>
      <c r="R811" s="253"/>
      <c r="S811" s="253"/>
      <c r="T811" s="254"/>
      <c r="AT811" s="255" t="s">
        <v>188</v>
      </c>
      <c r="AU811" s="255" t="s">
        <v>88</v>
      </c>
      <c r="AV811" s="16" t="s">
        <v>107</v>
      </c>
      <c r="AW811" s="16" t="s">
        <v>33</v>
      </c>
      <c r="AX811" s="16" t="s">
        <v>72</v>
      </c>
      <c r="AY811" s="255" t="s">
        <v>169</v>
      </c>
    </row>
    <row r="812" spans="1:65" s="15" customFormat="1" ht="11.25">
      <c r="B812" s="225"/>
      <c r="C812" s="226"/>
      <c r="D812" s="193" t="s">
        <v>188</v>
      </c>
      <c r="E812" s="227" t="s">
        <v>19</v>
      </c>
      <c r="F812" s="228" t="s">
        <v>1408</v>
      </c>
      <c r="G812" s="226"/>
      <c r="H812" s="227" t="s">
        <v>19</v>
      </c>
      <c r="I812" s="229"/>
      <c r="J812" s="226"/>
      <c r="K812" s="226"/>
      <c r="L812" s="230"/>
      <c r="M812" s="231"/>
      <c r="N812" s="232"/>
      <c r="O812" s="232"/>
      <c r="P812" s="232"/>
      <c r="Q812" s="232"/>
      <c r="R812" s="232"/>
      <c r="S812" s="232"/>
      <c r="T812" s="233"/>
      <c r="AT812" s="234" t="s">
        <v>188</v>
      </c>
      <c r="AU812" s="234" t="s">
        <v>88</v>
      </c>
      <c r="AV812" s="15" t="s">
        <v>80</v>
      </c>
      <c r="AW812" s="15" t="s">
        <v>33</v>
      </c>
      <c r="AX812" s="15" t="s">
        <v>72</v>
      </c>
      <c r="AY812" s="234" t="s">
        <v>169</v>
      </c>
    </row>
    <row r="813" spans="1:65" s="13" customFormat="1" ht="11.25">
      <c r="B813" s="198"/>
      <c r="C813" s="199"/>
      <c r="D813" s="193" t="s">
        <v>188</v>
      </c>
      <c r="E813" s="200" t="s">
        <v>19</v>
      </c>
      <c r="F813" s="201" t="s">
        <v>1409</v>
      </c>
      <c r="G813" s="199"/>
      <c r="H813" s="202">
        <v>16</v>
      </c>
      <c r="I813" s="203"/>
      <c r="J813" s="199"/>
      <c r="K813" s="199"/>
      <c r="L813" s="204"/>
      <c r="M813" s="205"/>
      <c r="N813" s="206"/>
      <c r="O813" s="206"/>
      <c r="P813" s="206"/>
      <c r="Q813" s="206"/>
      <c r="R813" s="206"/>
      <c r="S813" s="206"/>
      <c r="T813" s="207"/>
      <c r="AT813" s="208" t="s">
        <v>188</v>
      </c>
      <c r="AU813" s="208" t="s">
        <v>88</v>
      </c>
      <c r="AV813" s="13" t="s">
        <v>88</v>
      </c>
      <c r="AW813" s="13" t="s">
        <v>33</v>
      </c>
      <c r="AX813" s="13" t="s">
        <v>72</v>
      </c>
      <c r="AY813" s="208" t="s">
        <v>169</v>
      </c>
    </row>
    <row r="814" spans="1:65" s="13" customFormat="1" ht="11.25">
      <c r="B814" s="198"/>
      <c r="C814" s="199"/>
      <c r="D814" s="193" t="s">
        <v>188</v>
      </c>
      <c r="E814" s="200" t="s">
        <v>19</v>
      </c>
      <c r="F814" s="201" t="s">
        <v>1410</v>
      </c>
      <c r="G814" s="199"/>
      <c r="H814" s="202">
        <v>96.25</v>
      </c>
      <c r="I814" s="203"/>
      <c r="J814" s="199"/>
      <c r="K814" s="199"/>
      <c r="L814" s="204"/>
      <c r="M814" s="205"/>
      <c r="N814" s="206"/>
      <c r="O814" s="206"/>
      <c r="P814" s="206"/>
      <c r="Q814" s="206"/>
      <c r="R814" s="206"/>
      <c r="S814" s="206"/>
      <c r="T814" s="207"/>
      <c r="AT814" s="208" t="s">
        <v>188</v>
      </c>
      <c r="AU814" s="208" t="s">
        <v>88</v>
      </c>
      <c r="AV814" s="13" t="s">
        <v>88</v>
      </c>
      <c r="AW814" s="13" t="s">
        <v>33</v>
      </c>
      <c r="AX814" s="13" t="s">
        <v>72</v>
      </c>
      <c r="AY814" s="208" t="s">
        <v>169</v>
      </c>
    </row>
    <row r="815" spans="1:65" s="16" customFormat="1" ht="11.25">
      <c r="B815" s="245"/>
      <c r="C815" s="246"/>
      <c r="D815" s="193" t="s">
        <v>188</v>
      </c>
      <c r="E815" s="247" t="s">
        <v>19</v>
      </c>
      <c r="F815" s="248" t="s">
        <v>533</v>
      </c>
      <c r="G815" s="246"/>
      <c r="H815" s="249">
        <v>112.25</v>
      </c>
      <c r="I815" s="250"/>
      <c r="J815" s="246"/>
      <c r="K815" s="246"/>
      <c r="L815" s="251"/>
      <c r="M815" s="252"/>
      <c r="N815" s="253"/>
      <c r="O815" s="253"/>
      <c r="P815" s="253"/>
      <c r="Q815" s="253"/>
      <c r="R815" s="253"/>
      <c r="S815" s="253"/>
      <c r="T815" s="254"/>
      <c r="AT815" s="255" t="s">
        <v>188</v>
      </c>
      <c r="AU815" s="255" t="s">
        <v>88</v>
      </c>
      <c r="AV815" s="16" t="s">
        <v>107</v>
      </c>
      <c r="AW815" s="16" t="s">
        <v>33</v>
      </c>
      <c r="AX815" s="16" t="s">
        <v>72</v>
      </c>
      <c r="AY815" s="255" t="s">
        <v>169</v>
      </c>
    </row>
    <row r="816" spans="1:65" s="15" customFormat="1" ht="11.25">
      <c r="B816" s="225"/>
      <c r="C816" s="226"/>
      <c r="D816" s="193" t="s">
        <v>188</v>
      </c>
      <c r="E816" s="227" t="s">
        <v>19</v>
      </c>
      <c r="F816" s="228" t="s">
        <v>937</v>
      </c>
      <c r="G816" s="226"/>
      <c r="H816" s="227" t="s">
        <v>19</v>
      </c>
      <c r="I816" s="229"/>
      <c r="J816" s="226"/>
      <c r="K816" s="226"/>
      <c r="L816" s="230"/>
      <c r="M816" s="231"/>
      <c r="N816" s="232"/>
      <c r="O816" s="232"/>
      <c r="P816" s="232"/>
      <c r="Q816" s="232"/>
      <c r="R816" s="232"/>
      <c r="S816" s="232"/>
      <c r="T816" s="233"/>
      <c r="AT816" s="234" t="s">
        <v>188</v>
      </c>
      <c r="AU816" s="234" t="s">
        <v>88</v>
      </c>
      <c r="AV816" s="15" t="s">
        <v>80</v>
      </c>
      <c r="AW816" s="15" t="s">
        <v>33</v>
      </c>
      <c r="AX816" s="15" t="s">
        <v>72</v>
      </c>
      <c r="AY816" s="234" t="s">
        <v>169</v>
      </c>
    </row>
    <row r="817" spans="1:65" s="13" customFormat="1" ht="11.25">
      <c r="B817" s="198"/>
      <c r="C817" s="199"/>
      <c r="D817" s="193" t="s">
        <v>188</v>
      </c>
      <c r="E817" s="200" t="s">
        <v>19</v>
      </c>
      <c r="F817" s="201" t="s">
        <v>8</v>
      </c>
      <c r="G817" s="199"/>
      <c r="H817" s="202">
        <v>15</v>
      </c>
      <c r="I817" s="203"/>
      <c r="J817" s="199"/>
      <c r="K817" s="199"/>
      <c r="L817" s="204"/>
      <c r="M817" s="205"/>
      <c r="N817" s="206"/>
      <c r="O817" s="206"/>
      <c r="P817" s="206"/>
      <c r="Q817" s="206"/>
      <c r="R817" s="206"/>
      <c r="S817" s="206"/>
      <c r="T817" s="207"/>
      <c r="AT817" s="208" t="s">
        <v>188</v>
      </c>
      <c r="AU817" s="208" t="s">
        <v>88</v>
      </c>
      <c r="AV817" s="13" t="s">
        <v>88</v>
      </c>
      <c r="AW817" s="13" t="s">
        <v>33</v>
      </c>
      <c r="AX817" s="13" t="s">
        <v>72</v>
      </c>
      <c r="AY817" s="208" t="s">
        <v>169</v>
      </c>
    </row>
    <row r="818" spans="1:65" s="14" customFormat="1" ht="11.25">
      <c r="B818" s="209"/>
      <c r="C818" s="210"/>
      <c r="D818" s="193" t="s">
        <v>188</v>
      </c>
      <c r="E818" s="211" t="s">
        <v>19</v>
      </c>
      <c r="F818" s="212" t="s">
        <v>191</v>
      </c>
      <c r="G818" s="210"/>
      <c r="H818" s="213">
        <v>584.85</v>
      </c>
      <c r="I818" s="214"/>
      <c r="J818" s="210"/>
      <c r="K818" s="210"/>
      <c r="L818" s="215"/>
      <c r="M818" s="216"/>
      <c r="N818" s="217"/>
      <c r="O818" s="217"/>
      <c r="P818" s="217"/>
      <c r="Q818" s="217"/>
      <c r="R818" s="217"/>
      <c r="S818" s="217"/>
      <c r="T818" s="218"/>
      <c r="AT818" s="219" t="s">
        <v>188</v>
      </c>
      <c r="AU818" s="219" t="s">
        <v>88</v>
      </c>
      <c r="AV818" s="14" t="s">
        <v>176</v>
      </c>
      <c r="AW818" s="14" t="s">
        <v>33</v>
      </c>
      <c r="AX818" s="14" t="s">
        <v>80</v>
      </c>
      <c r="AY818" s="219" t="s">
        <v>169</v>
      </c>
    </row>
    <row r="819" spans="1:65" s="2" customFormat="1" ht="49.15" customHeight="1">
      <c r="A819" s="36"/>
      <c r="B819" s="37"/>
      <c r="C819" s="180" t="s">
        <v>1411</v>
      </c>
      <c r="D819" s="180" t="s">
        <v>171</v>
      </c>
      <c r="E819" s="181" t="s">
        <v>1412</v>
      </c>
      <c r="F819" s="182" t="s">
        <v>1413</v>
      </c>
      <c r="G819" s="183" t="s">
        <v>463</v>
      </c>
      <c r="H819" s="184">
        <v>762.7</v>
      </c>
      <c r="I819" s="185"/>
      <c r="J819" s="186">
        <f>ROUND(I819*H819,2)</f>
        <v>0</v>
      </c>
      <c r="K819" s="182" t="s">
        <v>175</v>
      </c>
      <c r="L819" s="41"/>
      <c r="M819" s="187" t="s">
        <v>19</v>
      </c>
      <c r="N819" s="188" t="s">
        <v>44</v>
      </c>
      <c r="O819" s="66"/>
      <c r="P819" s="189">
        <f>O819*H819</f>
        <v>0</v>
      </c>
      <c r="Q819" s="189">
        <v>0</v>
      </c>
      <c r="R819" s="189">
        <f>Q819*H819</f>
        <v>0</v>
      </c>
      <c r="S819" s="189">
        <v>0</v>
      </c>
      <c r="T819" s="190">
        <f>S819*H819</f>
        <v>0</v>
      </c>
      <c r="U819" s="36"/>
      <c r="V819" s="36"/>
      <c r="W819" s="36"/>
      <c r="X819" s="36"/>
      <c r="Y819" s="36"/>
      <c r="Z819" s="36"/>
      <c r="AA819" s="36"/>
      <c r="AB819" s="36"/>
      <c r="AC819" s="36"/>
      <c r="AD819" s="36"/>
      <c r="AE819" s="36"/>
      <c r="AR819" s="191" t="s">
        <v>250</v>
      </c>
      <c r="AT819" s="191" t="s">
        <v>171</v>
      </c>
      <c r="AU819" s="191" t="s">
        <v>88</v>
      </c>
      <c r="AY819" s="19" t="s">
        <v>169</v>
      </c>
      <c r="BE819" s="192">
        <f>IF(N819="základní",J819,0)</f>
        <v>0</v>
      </c>
      <c r="BF819" s="192">
        <f>IF(N819="snížená",J819,0)</f>
        <v>0</v>
      </c>
      <c r="BG819" s="192">
        <f>IF(N819="zákl. přenesená",J819,0)</f>
        <v>0</v>
      </c>
      <c r="BH819" s="192">
        <f>IF(N819="sníž. přenesená",J819,0)</f>
        <v>0</v>
      </c>
      <c r="BI819" s="192">
        <f>IF(N819="nulová",J819,0)</f>
        <v>0</v>
      </c>
      <c r="BJ819" s="19" t="s">
        <v>88</v>
      </c>
      <c r="BK819" s="192">
        <f>ROUND(I819*H819,2)</f>
        <v>0</v>
      </c>
      <c r="BL819" s="19" t="s">
        <v>250</v>
      </c>
      <c r="BM819" s="191" t="s">
        <v>1414</v>
      </c>
    </row>
    <row r="820" spans="1:65" s="2" customFormat="1" ht="68.25">
      <c r="A820" s="36"/>
      <c r="B820" s="37"/>
      <c r="C820" s="38"/>
      <c r="D820" s="193" t="s">
        <v>178</v>
      </c>
      <c r="E820" s="38"/>
      <c r="F820" s="194" t="s">
        <v>1404</v>
      </c>
      <c r="G820" s="38"/>
      <c r="H820" s="38"/>
      <c r="I820" s="195"/>
      <c r="J820" s="38"/>
      <c r="K820" s="38"/>
      <c r="L820" s="41"/>
      <c r="M820" s="196"/>
      <c r="N820" s="197"/>
      <c r="O820" s="66"/>
      <c r="P820" s="66"/>
      <c r="Q820" s="66"/>
      <c r="R820" s="66"/>
      <c r="S820" s="66"/>
      <c r="T820" s="67"/>
      <c r="U820" s="36"/>
      <c r="V820" s="36"/>
      <c r="W820" s="36"/>
      <c r="X820" s="36"/>
      <c r="Y820" s="36"/>
      <c r="Z820" s="36"/>
      <c r="AA820" s="36"/>
      <c r="AB820" s="36"/>
      <c r="AC820" s="36"/>
      <c r="AD820" s="36"/>
      <c r="AE820" s="36"/>
      <c r="AT820" s="19" t="s">
        <v>178</v>
      </c>
      <c r="AU820" s="19" t="s">
        <v>88</v>
      </c>
    </row>
    <row r="821" spans="1:65" s="15" customFormat="1" ht="11.25">
      <c r="B821" s="225"/>
      <c r="C821" s="226"/>
      <c r="D821" s="193" t="s">
        <v>188</v>
      </c>
      <c r="E821" s="227" t="s">
        <v>19</v>
      </c>
      <c r="F821" s="228" t="s">
        <v>1212</v>
      </c>
      <c r="G821" s="226"/>
      <c r="H821" s="227" t="s">
        <v>19</v>
      </c>
      <c r="I821" s="229"/>
      <c r="J821" s="226"/>
      <c r="K821" s="226"/>
      <c r="L821" s="230"/>
      <c r="M821" s="231"/>
      <c r="N821" s="232"/>
      <c r="O821" s="232"/>
      <c r="P821" s="232"/>
      <c r="Q821" s="232"/>
      <c r="R821" s="232"/>
      <c r="S821" s="232"/>
      <c r="T821" s="233"/>
      <c r="AT821" s="234" t="s">
        <v>188</v>
      </c>
      <c r="AU821" s="234" t="s">
        <v>88</v>
      </c>
      <c r="AV821" s="15" t="s">
        <v>80</v>
      </c>
      <c r="AW821" s="15" t="s">
        <v>33</v>
      </c>
      <c r="AX821" s="15" t="s">
        <v>72</v>
      </c>
      <c r="AY821" s="234" t="s">
        <v>169</v>
      </c>
    </row>
    <row r="822" spans="1:65" s="13" customFormat="1" ht="11.25">
      <c r="B822" s="198"/>
      <c r="C822" s="199"/>
      <c r="D822" s="193" t="s">
        <v>188</v>
      </c>
      <c r="E822" s="200" t="s">
        <v>19</v>
      </c>
      <c r="F822" s="201" t="s">
        <v>308</v>
      </c>
      <c r="G822" s="199"/>
      <c r="H822" s="202">
        <v>29</v>
      </c>
      <c r="I822" s="203"/>
      <c r="J822" s="199"/>
      <c r="K822" s="199"/>
      <c r="L822" s="204"/>
      <c r="M822" s="205"/>
      <c r="N822" s="206"/>
      <c r="O822" s="206"/>
      <c r="P822" s="206"/>
      <c r="Q822" s="206"/>
      <c r="R822" s="206"/>
      <c r="S822" s="206"/>
      <c r="T822" s="207"/>
      <c r="AT822" s="208" t="s">
        <v>188</v>
      </c>
      <c r="AU822" s="208" t="s">
        <v>88</v>
      </c>
      <c r="AV822" s="13" t="s">
        <v>88</v>
      </c>
      <c r="AW822" s="13" t="s">
        <v>33</v>
      </c>
      <c r="AX822" s="13" t="s">
        <v>72</v>
      </c>
      <c r="AY822" s="208" t="s">
        <v>169</v>
      </c>
    </row>
    <row r="823" spans="1:65" s="13" customFormat="1" ht="11.25">
      <c r="B823" s="198"/>
      <c r="C823" s="199"/>
      <c r="D823" s="193" t="s">
        <v>188</v>
      </c>
      <c r="E823" s="200" t="s">
        <v>19</v>
      </c>
      <c r="F823" s="201" t="s">
        <v>1415</v>
      </c>
      <c r="G823" s="199"/>
      <c r="H823" s="202">
        <v>42.35</v>
      </c>
      <c r="I823" s="203"/>
      <c r="J823" s="199"/>
      <c r="K823" s="199"/>
      <c r="L823" s="204"/>
      <c r="M823" s="205"/>
      <c r="N823" s="206"/>
      <c r="O823" s="206"/>
      <c r="P823" s="206"/>
      <c r="Q823" s="206"/>
      <c r="R823" s="206"/>
      <c r="S823" s="206"/>
      <c r="T823" s="207"/>
      <c r="AT823" s="208" t="s">
        <v>188</v>
      </c>
      <c r="AU823" s="208" t="s">
        <v>88</v>
      </c>
      <c r="AV823" s="13" t="s">
        <v>88</v>
      </c>
      <c r="AW823" s="13" t="s">
        <v>33</v>
      </c>
      <c r="AX823" s="13" t="s">
        <v>72</v>
      </c>
      <c r="AY823" s="208" t="s">
        <v>169</v>
      </c>
    </row>
    <row r="824" spans="1:65" s="13" customFormat="1" ht="22.5">
      <c r="B824" s="198"/>
      <c r="C824" s="199"/>
      <c r="D824" s="193" t="s">
        <v>188</v>
      </c>
      <c r="E824" s="200" t="s">
        <v>19</v>
      </c>
      <c r="F824" s="201" t="s">
        <v>1416</v>
      </c>
      <c r="G824" s="199"/>
      <c r="H824" s="202">
        <v>611.20000000000005</v>
      </c>
      <c r="I824" s="203"/>
      <c r="J824" s="199"/>
      <c r="K824" s="199"/>
      <c r="L824" s="204"/>
      <c r="M824" s="205"/>
      <c r="N824" s="206"/>
      <c r="O824" s="206"/>
      <c r="P824" s="206"/>
      <c r="Q824" s="206"/>
      <c r="R824" s="206"/>
      <c r="S824" s="206"/>
      <c r="T824" s="207"/>
      <c r="AT824" s="208" t="s">
        <v>188</v>
      </c>
      <c r="AU824" s="208" t="s">
        <v>88</v>
      </c>
      <c r="AV824" s="13" t="s">
        <v>88</v>
      </c>
      <c r="AW824" s="13" t="s">
        <v>33</v>
      </c>
      <c r="AX824" s="13" t="s">
        <v>72</v>
      </c>
      <c r="AY824" s="208" t="s">
        <v>169</v>
      </c>
    </row>
    <row r="825" spans="1:65" s="13" customFormat="1" ht="11.25">
      <c r="B825" s="198"/>
      <c r="C825" s="199"/>
      <c r="D825" s="193" t="s">
        <v>188</v>
      </c>
      <c r="E825" s="200" t="s">
        <v>19</v>
      </c>
      <c r="F825" s="201" t="s">
        <v>1417</v>
      </c>
      <c r="G825" s="199"/>
      <c r="H825" s="202">
        <v>23.5</v>
      </c>
      <c r="I825" s="203"/>
      <c r="J825" s="199"/>
      <c r="K825" s="199"/>
      <c r="L825" s="204"/>
      <c r="M825" s="205"/>
      <c r="N825" s="206"/>
      <c r="O825" s="206"/>
      <c r="P825" s="206"/>
      <c r="Q825" s="206"/>
      <c r="R825" s="206"/>
      <c r="S825" s="206"/>
      <c r="T825" s="207"/>
      <c r="AT825" s="208" t="s">
        <v>188</v>
      </c>
      <c r="AU825" s="208" t="s">
        <v>88</v>
      </c>
      <c r="AV825" s="13" t="s">
        <v>88</v>
      </c>
      <c r="AW825" s="13" t="s">
        <v>33</v>
      </c>
      <c r="AX825" s="13" t="s">
        <v>72</v>
      </c>
      <c r="AY825" s="208" t="s">
        <v>169</v>
      </c>
    </row>
    <row r="826" spans="1:65" s="13" customFormat="1" ht="11.25">
      <c r="B826" s="198"/>
      <c r="C826" s="199"/>
      <c r="D826" s="193" t="s">
        <v>188</v>
      </c>
      <c r="E826" s="200" t="s">
        <v>19</v>
      </c>
      <c r="F826" s="201" t="s">
        <v>1418</v>
      </c>
      <c r="G826" s="199"/>
      <c r="H826" s="202">
        <v>34.25</v>
      </c>
      <c r="I826" s="203"/>
      <c r="J826" s="199"/>
      <c r="K826" s="199"/>
      <c r="L826" s="204"/>
      <c r="M826" s="205"/>
      <c r="N826" s="206"/>
      <c r="O826" s="206"/>
      <c r="P826" s="206"/>
      <c r="Q826" s="206"/>
      <c r="R826" s="206"/>
      <c r="S826" s="206"/>
      <c r="T826" s="207"/>
      <c r="AT826" s="208" t="s">
        <v>188</v>
      </c>
      <c r="AU826" s="208" t="s">
        <v>88</v>
      </c>
      <c r="AV826" s="13" t="s">
        <v>88</v>
      </c>
      <c r="AW826" s="13" t="s">
        <v>33</v>
      </c>
      <c r="AX826" s="13" t="s">
        <v>72</v>
      </c>
      <c r="AY826" s="208" t="s">
        <v>169</v>
      </c>
    </row>
    <row r="827" spans="1:65" s="16" customFormat="1" ht="11.25">
      <c r="B827" s="245"/>
      <c r="C827" s="246"/>
      <c r="D827" s="193" t="s">
        <v>188</v>
      </c>
      <c r="E827" s="247" t="s">
        <v>19</v>
      </c>
      <c r="F827" s="248" t="s">
        <v>533</v>
      </c>
      <c r="G827" s="246"/>
      <c r="H827" s="249">
        <v>740.3</v>
      </c>
      <c r="I827" s="250"/>
      <c r="J827" s="246"/>
      <c r="K827" s="246"/>
      <c r="L827" s="251"/>
      <c r="M827" s="252"/>
      <c r="N827" s="253"/>
      <c r="O827" s="253"/>
      <c r="P827" s="253"/>
      <c r="Q827" s="253"/>
      <c r="R827" s="253"/>
      <c r="S827" s="253"/>
      <c r="T827" s="254"/>
      <c r="AT827" s="255" t="s">
        <v>188</v>
      </c>
      <c r="AU827" s="255" t="s">
        <v>88</v>
      </c>
      <c r="AV827" s="16" t="s">
        <v>107</v>
      </c>
      <c r="AW827" s="16" t="s">
        <v>33</v>
      </c>
      <c r="AX827" s="16" t="s">
        <v>72</v>
      </c>
      <c r="AY827" s="255" t="s">
        <v>169</v>
      </c>
    </row>
    <row r="828" spans="1:65" s="15" customFormat="1" ht="11.25">
      <c r="B828" s="225"/>
      <c r="C828" s="226"/>
      <c r="D828" s="193" t="s">
        <v>188</v>
      </c>
      <c r="E828" s="227" t="s">
        <v>19</v>
      </c>
      <c r="F828" s="228" t="s">
        <v>1408</v>
      </c>
      <c r="G828" s="226"/>
      <c r="H828" s="227" t="s">
        <v>19</v>
      </c>
      <c r="I828" s="229"/>
      <c r="J828" s="226"/>
      <c r="K828" s="226"/>
      <c r="L828" s="230"/>
      <c r="M828" s="231"/>
      <c r="N828" s="232"/>
      <c r="O828" s="232"/>
      <c r="P828" s="232"/>
      <c r="Q828" s="232"/>
      <c r="R828" s="232"/>
      <c r="S828" s="232"/>
      <c r="T828" s="233"/>
      <c r="AT828" s="234" t="s">
        <v>188</v>
      </c>
      <c r="AU828" s="234" t="s">
        <v>88</v>
      </c>
      <c r="AV828" s="15" t="s">
        <v>80</v>
      </c>
      <c r="AW828" s="15" t="s">
        <v>33</v>
      </c>
      <c r="AX828" s="15" t="s">
        <v>72</v>
      </c>
      <c r="AY828" s="234" t="s">
        <v>169</v>
      </c>
    </row>
    <row r="829" spans="1:65" s="13" customFormat="1" ht="11.25">
      <c r="B829" s="198"/>
      <c r="C829" s="199"/>
      <c r="D829" s="193" t="s">
        <v>188</v>
      </c>
      <c r="E829" s="200" t="s">
        <v>19</v>
      </c>
      <c r="F829" s="201" t="s">
        <v>1419</v>
      </c>
      <c r="G829" s="199"/>
      <c r="H829" s="202">
        <v>22.4</v>
      </c>
      <c r="I829" s="203"/>
      <c r="J829" s="199"/>
      <c r="K829" s="199"/>
      <c r="L829" s="204"/>
      <c r="M829" s="205"/>
      <c r="N829" s="206"/>
      <c r="O829" s="206"/>
      <c r="P829" s="206"/>
      <c r="Q829" s="206"/>
      <c r="R829" s="206"/>
      <c r="S829" s="206"/>
      <c r="T829" s="207"/>
      <c r="AT829" s="208" t="s">
        <v>188</v>
      </c>
      <c r="AU829" s="208" t="s">
        <v>88</v>
      </c>
      <c r="AV829" s="13" t="s">
        <v>88</v>
      </c>
      <c r="AW829" s="13" t="s">
        <v>33</v>
      </c>
      <c r="AX829" s="13" t="s">
        <v>72</v>
      </c>
      <c r="AY829" s="208" t="s">
        <v>169</v>
      </c>
    </row>
    <row r="830" spans="1:65" s="16" customFormat="1" ht="11.25">
      <c r="B830" s="245"/>
      <c r="C830" s="246"/>
      <c r="D830" s="193" t="s">
        <v>188</v>
      </c>
      <c r="E830" s="247" t="s">
        <v>19</v>
      </c>
      <c r="F830" s="248" t="s">
        <v>533</v>
      </c>
      <c r="G830" s="246"/>
      <c r="H830" s="249">
        <v>22.4</v>
      </c>
      <c r="I830" s="250"/>
      <c r="J830" s="246"/>
      <c r="K830" s="246"/>
      <c r="L830" s="251"/>
      <c r="M830" s="252"/>
      <c r="N830" s="253"/>
      <c r="O830" s="253"/>
      <c r="P830" s="253"/>
      <c r="Q830" s="253"/>
      <c r="R830" s="253"/>
      <c r="S830" s="253"/>
      <c r="T830" s="254"/>
      <c r="AT830" s="255" t="s">
        <v>188</v>
      </c>
      <c r="AU830" s="255" t="s">
        <v>88</v>
      </c>
      <c r="AV830" s="16" t="s">
        <v>107</v>
      </c>
      <c r="AW830" s="16" t="s">
        <v>33</v>
      </c>
      <c r="AX830" s="16" t="s">
        <v>72</v>
      </c>
      <c r="AY830" s="255" t="s">
        <v>169</v>
      </c>
    </row>
    <row r="831" spans="1:65" s="14" customFormat="1" ht="11.25">
      <c r="B831" s="209"/>
      <c r="C831" s="210"/>
      <c r="D831" s="193" t="s">
        <v>188</v>
      </c>
      <c r="E831" s="211" t="s">
        <v>19</v>
      </c>
      <c r="F831" s="212" t="s">
        <v>191</v>
      </c>
      <c r="G831" s="210"/>
      <c r="H831" s="213">
        <v>762.7</v>
      </c>
      <c r="I831" s="214"/>
      <c r="J831" s="210"/>
      <c r="K831" s="210"/>
      <c r="L831" s="215"/>
      <c r="M831" s="216"/>
      <c r="N831" s="217"/>
      <c r="O831" s="217"/>
      <c r="P831" s="217"/>
      <c r="Q831" s="217"/>
      <c r="R831" s="217"/>
      <c r="S831" s="217"/>
      <c r="T831" s="218"/>
      <c r="AT831" s="219" t="s">
        <v>188</v>
      </c>
      <c r="AU831" s="219" t="s">
        <v>88</v>
      </c>
      <c r="AV831" s="14" t="s">
        <v>176</v>
      </c>
      <c r="AW831" s="14" t="s">
        <v>33</v>
      </c>
      <c r="AX831" s="14" t="s">
        <v>80</v>
      </c>
      <c r="AY831" s="219" t="s">
        <v>169</v>
      </c>
    </row>
    <row r="832" spans="1:65" s="2" customFormat="1" ht="49.15" customHeight="1">
      <c r="A832" s="36"/>
      <c r="B832" s="37"/>
      <c r="C832" s="180" t="s">
        <v>1420</v>
      </c>
      <c r="D832" s="180" t="s">
        <v>171</v>
      </c>
      <c r="E832" s="181" t="s">
        <v>1421</v>
      </c>
      <c r="F832" s="182" t="s">
        <v>1422</v>
      </c>
      <c r="G832" s="183" t="s">
        <v>463</v>
      </c>
      <c r="H832" s="184">
        <v>63.3</v>
      </c>
      <c r="I832" s="185"/>
      <c r="J832" s="186">
        <f>ROUND(I832*H832,2)</f>
        <v>0</v>
      </c>
      <c r="K832" s="182" t="s">
        <v>175</v>
      </c>
      <c r="L832" s="41"/>
      <c r="M832" s="187" t="s">
        <v>19</v>
      </c>
      <c r="N832" s="188" t="s">
        <v>44</v>
      </c>
      <c r="O832" s="66"/>
      <c r="P832" s="189">
        <f>O832*H832</f>
        <v>0</v>
      </c>
      <c r="Q832" s="189">
        <v>0</v>
      </c>
      <c r="R832" s="189">
        <f>Q832*H832</f>
        <v>0</v>
      </c>
      <c r="S832" s="189">
        <v>0</v>
      </c>
      <c r="T832" s="190">
        <f>S832*H832</f>
        <v>0</v>
      </c>
      <c r="U832" s="36"/>
      <c r="V832" s="36"/>
      <c r="W832" s="36"/>
      <c r="X832" s="36"/>
      <c r="Y832" s="36"/>
      <c r="Z832" s="36"/>
      <c r="AA832" s="36"/>
      <c r="AB832" s="36"/>
      <c r="AC832" s="36"/>
      <c r="AD832" s="36"/>
      <c r="AE832" s="36"/>
      <c r="AR832" s="191" t="s">
        <v>250</v>
      </c>
      <c r="AT832" s="191" t="s">
        <v>171</v>
      </c>
      <c r="AU832" s="191" t="s">
        <v>88</v>
      </c>
      <c r="AY832" s="19" t="s">
        <v>169</v>
      </c>
      <c r="BE832" s="192">
        <f>IF(N832="základní",J832,0)</f>
        <v>0</v>
      </c>
      <c r="BF832" s="192">
        <f>IF(N832="snížená",J832,0)</f>
        <v>0</v>
      </c>
      <c r="BG832" s="192">
        <f>IF(N832="zákl. přenesená",J832,0)</f>
        <v>0</v>
      </c>
      <c r="BH832" s="192">
        <f>IF(N832="sníž. přenesená",J832,0)</f>
        <v>0</v>
      </c>
      <c r="BI832" s="192">
        <f>IF(N832="nulová",J832,0)</f>
        <v>0</v>
      </c>
      <c r="BJ832" s="19" t="s">
        <v>88</v>
      </c>
      <c r="BK832" s="192">
        <f>ROUND(I832*H832,2)</f>
        <v>0</v>
      </c>
      <c r="BL832" s="19" t="s">
        <v>250</v>
      </c>
      <c r="BM832" s="191" t="s">
        <v>1423</v>
      </c>
    </row>
    <row r="833" spans="1:65" s="2" customFormat="1" ht="68.25">
      <c r="A833" s="36"/>
      <c r="B833" s="37"/>
      <c r="C833" s="38"/>
      <c r="D833" s="193" t="s">
        <v>178</v>
      </c>
      <c r="E833" s="38"/>
      <c r="F833" s="194" t="s">
        <v>1404</v>
      </c>
      <c r="G833" s="38"/>
      <c r="H833" s="38"/>
      <c r="I833" s="195"/>
      <c r="J833" s="38"/>
      <c r="K833" s="38"/>
      <c r="L833" s="41"/>
      <c r="M833" s="196"/>
      <c r="N833" s="197"/>
      <c r="O833" s="66"/>
      <c r="P833" s="66"/>
      <c r="Q833" s="66"/>
      <c r="R833" s="66"/>
      <c r="S833" s="66"/>
      <c r="T833" s="67"/>
      <c r="U833" s="36"/>
      <c r="V833" s="36"/>
      <c r="W833" s="36"/>
      <c r="X833" s="36"/>
      <c r="Y833" s="36"/>
      <c r="Z833" s="36"/>
      <c r="AA833" s="36"/>
      <c r="AB833" s="36"/>
      <c r="AC833" s="36"/>
      <c r="AD833" s="36"/>
      <c r="AE833" s="36"/>
      <c r="AT833" s="19" t="s">
        <v>178</v>
      </c>
      <c r="AU833" s="19" t="s">
        <v>88</v>
      </c>
    </row>
    <row r="834" spans="1:65" s="15" customFormat="1" ht="11.25">
      <c r="B834" s="225"/>
      <c r="C834" s="226"/>
      <c r="D834" s="193" t="s">
        <v>188</v>
      </c>
      <c r="E834" s="227" t="s">
        <v>19</v>
      </c>
      <c r="F834" s="228" t="s">
        <v>1212</v>
      </c>
      <c r="G834" s="226"/>
      <c r="H834" s="227" t="s">
        <v>19</v>
      </c>
      <c r="I834" s="229"/>
      <c r="J834" s="226"/>
      <c r="K834" s="226"/>
      <c r="L834" s="230"/>
      <c r="M834" s="231"/>
      <c r="N834" s="232"/>
      <c r="O834" s="232"/>
      <c r="P834" s="232"/>
      <c r="Q834" s="232"/>
      <c r="R834" s="232"/>
      <c r="S834" s="232"/>
      <c r="T834" s="233"/>
      <c r="AT834" s="234" t="s">
        <v>188</v>
      </c>
      <c r="AU834" s="234" t="s">
        <v>88</v>
      </c>
      <c r="AV834" s="15" t="s">
        <v>80</v>
      </c>
      <c r="AW834" s="15" t="s">
        <v>33</v>
      </c>
      <c r="AX834" s="15" t="s">
        <v>72</v>
      </c>
      <c r="AY834" s="234" t="s">
        <v>169</v>
      </c>
    </row>
    <row r="835" spans="1:65" s="13" customFormat="1" ht="11.25">
      <c r="B835" s="198"/>
      <c r="C835" s="199"/>
      <c r="D835" s="193" t="s">
        <v>188</v>
      </c>
      <c r="E835" s="200" t="s">
        <v>19</v>
      </c>
      <c r="F835" s="201" t="s">
        <v>1424</v>
      </c>
      <c r="G835" s="199"/>
      <c r="H835" s="202">
        <v>63.3</v>
      </c>
      <c r="I835" s="203"/>
      <c r="J835" s="199"/>
      <c r="K835" s="199"/>
      <c r="L835" s="204"/>
      <c r="M835" s="205"/>
      <c r="N835" s="206"/>
      <c r="O835" s="206"/>
      <c r="P835" s="206"/>
      <c r="Q835" s="206"/>
      <c r="R835" s="206"/>
      <c r="S835" s="206"/>
      <c r="T835" s="207"/>
      <c r="AT835" s="208" t="s">
        <v>188</v>
      </c>
      <c r="AU835" s="208" t="s">
        <v>88</v>
      </c>
      <c r="AV835" s="13" t="s">
        <v>88</v>
      </c>
      <c r="AW835" s="13" t="s">
        <v>33</v>
      </c>
      <c r="AX835" s="13" t="s">
        <v>80</v>
      </c>
      <c r="AY835" s="208" t="s">
        <v>169</v>
      </c>
    </row>
    <row r="836" spans="1:65" s="2" customFormat="1" ht="14.45" customHeight="1">
      <c r="A836" s="36"/>
      <c r="B836" s="37"/>
      <c r="C836" s="235" t="s">
        <v>1425</v>
      </c>
      <c r="D836" s="235" t="s">
        <v>456</v>
      </c>
      <c r="E836" s="236" t="s">
        <v>1426</v>
      </c>
      <c r="F836" s="237" t="s">
        <v>1427</v>
      </c>
      <c r="G836" s="238" t="s">
        <v>230</v>
      </c>
      <c r="H836" s="239">
        <v>22.693999999999999</v>
      </c>
      <c r="I836" s="240"/>
      <c r="J836" s="241">
        <f>ROUND(I836*H836,2)</f>
        <v>0</v>
      </c>
      <c r="K836" s="237" t="s">
        <v>175</v>
      </c>
      <c r="L836" s="242"/>
      <c r="M836" s="243" t="s">
        <v>19</v>
      </c>
      <c r="N836" s="244" t="s">
        <v>44</v>
      </c>
      <c r="O836" s="66"/>
      <c r="P836" s="189">
        <f>O836*H836</f>
        <v>0</v>
      </c>
      <c r="Q836" s="189">
        <v>0.55000000000000004</v>
      </c>
      <c r="R836" s="189">
        <f>Q836*H836</f>
        <v>12.4817</v>
      </c>
      <c r="S836" s="189">
        <v>0</v>
      </c>
      <c r="T836" s="190">
        <f>S836*H836</f>
        <v>0</v>
      </c>
      <c r="U836" s="36"/>
      <c r="V836" s="36"/>
      <c r="W836" s="36"/>
      <c r="X836" s="36"/>
      <c r="Y836" s="36"/>
      <c r="Z836" s="36"/>
      <c r="AA836" s="36"/>
      <c r="AB836" s="36"/>
      <c r="AC836" s="36"/>
      <c r="AD836" s="36"/>
      <c r="AE836" s="36"/>
      <c r="AR836" s="191" t="s">
        <v>323</v>
      </c>
      <c r="AT836" s="191" t="s">
        <v>456</v>
      </c>
      <c r="AU836" s="191" t="s">
        <v>88</v>
      </c>
      <c r="AY836" s="19" t="s">
        <v>169</v>
      </c>
      <c r="BE836" s="192">
        <f>IF(N836="základní",J836,0)</f>
        <v>0</v>
      </c>
      <c r="BF836" s="192">
        <f>IF(N836="snížená",J836,0)</f>
        <v>0</v>
      </c>
      <c r="BG836" s="192">
        <f>IF(N836="zákl. přenesená",J836,0)</f>
        <v>0</v>
      </c>
      <c r="BH836" s="192">
        <f>IF(N836="sníž. přenesená",J836,0)</f>
        <v>0</v>
      </c>
      <c r="BI836" s="192">
        <f>IF(N836="nulová",J836,0)</f>
        <v>0</v>
      </c>
      <c r="BJ836" s="19" t="s">
        <v>88</v>
      </c>
      <c r="BK836" s="192">
        <f>ROUND(I836*H836,2)</f>
        <v>0</v>
      </c>
      <c r="BL836" s="19" t="s">
        <v>250</v>
      </c>
      <c r="BM836" s="191" t="s">
        <v>1428</v>
      </c>
    </row>
    <row r="837" spans="1:65" s="13" customFormat="1" ht="11.25">
      <c r="B837" s="198"/>
      <c r="C837" s="199"/>
      <c r="D837" s="193" t="s">
        <v>188</v>
      </c>
      <c r="E837" s="200" t="s">
        <v>19</v>
      </c>
      <c r="F837" s="201" t="s">
        <v>1429</v>
      </c>
      <c r="G837" s="199"/>
      <c r="H837" s="202">
        <v>22.635000000000002</v>
      </c>
      <c r="I837" s="203"/>
      <c r="J837" s="199"/>
      <c r="K837" s="199"/>
      <c r="L837" s="204"/>
      <c r="M837" s="205"/>
      <c r="N837" s="206"/>
      <c r="O837" s="206"/>
      <c r="P837" s="206"/>
      <c r="Q837" s="206"/>
      <c r="R837" s="206"/>
      <c r="S837" s="206"/>
      <c r="T837" s="207"/>
      <c r="AT837" s="208" t="s">
        <v>188</v>
      </c>
      <c r="AU837" s="208" t="s">
        <v>88</v>
      </c>
      <c r="AV837" s="13" t="s">
        <v>88</v>
      </c>
      <c r="AW837" s="13" t="s">
        <v>33</v>
      </c>
      <c r="AX837" s="13" t="s">
        <v>72</v>
      </c>
      <c r="AY837" s="208" t="s">
        <v>169</v>
      </c>
    </row>
    <row r="838" spans="1:65" s="13" customFormat="1" ht="11.25">
      <c r="B838" s="198"/>
      <c r="C838" s="199"/>
      <c r="D838" s="193" t="s">
        <v>188</v>
      </c>
      <c r="E838" s="200" t="s">
        <v>19</v>
      </c>
      <c r="F838" s="201" t="s">
        <v>1430</v>
      </c>
      <c r="G838" s="199"/>
      <c r="H838" s="202">
        <v>5.8999999999999997E-2</v>
      </c>
      <c r="I838" s="203"/>
      <c r="J838" s="199"/>
      <c r="K838" s="199"/>
      <c r="L838" s="204"/>
      <c r="M838" s="205"/>
      <c r="N838" s="206"/>
      <c r="O838" s="206"/>
      <c r="P838" s="206"/>
      <c r="Q838" s="206"/>
      <c r="R838" s="206"/>
      <c r="S838" s="206"/>
      <c r="T838" s="207"/>
      <c r="AT838" s="208" t="s">
        <v>188</v>
      </c>
      <c r="AU838" s="208" t="s">
        <v>88</v>
      </c>
      <c r="AV838" s="13" t="s">
        <v>88</v>
      </c>
      <c r="AW838" s="13" t="s">
        <v>33</v>
      </c>
      <c r="AX838" s="13" t="s">
        <v>72</v>
      </c>
      <c r="AY838" s="208" t="s">
        <v>169</v>
      </c>
    </row>
    <row r="839" spans="1:65" s="14" customFormat="1" ht="11.25">
      <c r="B839" s="209"/>
      <c r="C839" s="210"/>
      <c r="D839" s="193" t="s">
        <v>188</v>
      </c>
      <c r="E839" s="211" t="s">
        <v>19</v>
      </c>
      <c r="F839" s="212" t="s">
        <v>191</v>
      </c>
      <c r="G839" s="210"/>
      <c r="H839" s="213">
        <v>22.693999999999999</v>
      </c>
      <c r="I839" s="214"/>
      <c r="J839" s="210"/>
      <c r="K839" s="210"/>
      <c r="L839" s="215"/>
      <c r="M839" s="216"/>
      <c r="N839" s="217"/>
      <c r="O839" s="217"/>
      <c r="P839" s="217"/>
      <c r="Q839" s="217"/>
      <c r="R839" s="217"/>
      <c r="S839" s="217"/>
      <c r="T839" s="218"/>
      <c r="AT839" s="219" t="s">
        <v>188</v>
      </c>
      <c r="AU839" s="219" t="s">
        <v>88</v>
      </c>
      <c r="AV839" s="14" t="s">
        <v>176</v>
      </c>
      <c r="AW839" s="14" t="s">
        <v>33</v>
      </c>
      <c r="AX839" s="14" t="s">
        <v>80</v>
      </c>
      <c r="AY839" s="219" t="s">
        <v>169</v>
      </c>
    </row>
    <row r="840" spans="1:65" s="2" customFormat="1" ht="24.2" customHeight="1">
      <c r="A840" s="36"/>
      <c r="B840" s="37"/>
      <c r="C840" s="235" t="s">
        <v>1431</v>
      </c>
      <c r="D840" s="235" t="s">
        <v>456</v>
      </c>
      <c r="E840" s="236" t="s">
        <v>1432</v>
      </c>
      <c r="F840" s="237" t="s">
        <v>1433</v>
      </c>
      <c r="G840" s="238" t="s">
        <v>230</v>
      </c>
      <c r="H840" s="239">
        <v>1.5589999999999999</v>
      </c>
      <c r="I840" s="240"/>
      <c r="J840" s="241">
        <f>ROUND(I840*H840,2)</f>
        <v>0</v>
      </c>
      <c r="K840" s="237" t="s">
        <v>19</v>
      </c>
      <c r="L840" s="242"/>
      <c r="M840" s="243" t="s">
        <v>19</v>
      </c>
      <c r="N840" s="244" t="s">
        <v>44</v>
      </c>
      <c r="O840" s="66"/>
      <c r="P840" s="189">
        <f>O840*H840</f>
        <v>0</v>
      </c>
      <c r="Q840" s="189">
        <v>0.44</v>
      </c>
      <c r="R840" s="189">
        <f>Q840*H840</f>
        <v>0.68596000000000001</v>
      </c>
      <c r="S840" s="189">
        <v>0</v>
      </c>
      <c r="T840" s="190">
        <f>S840*H840</f>
        <v>0</v>
      </c>
      <c r="U840" s="36"/>
      <c r="V840" s="36"/>
      <c r="W840" s="36"/>
      <c r="X840" s="36"/>
      <c r="Y840" s="36"/>
      <c r="Z840" s="36"/>
      <c r="AA840" s="36"/>
      <c r="AB840" s="36"/>
      <c r="AC840" s="36"/>
      <c r="AD840" s="36"/>
      <c r="AE840" s="36"/>
      <c r="AR840" s="191" t="s">
        <v>323</v>
      </c>
      <c r="AT840" s="191" t="s">
        <v>456</v>
      </c>
      <c r="AU840" s="191" t="s">
        <v>88</v>
      </c>
      <c r="AY840" s="19" t="s">
        <v>169</v>
      </c>
      <c r="BE840" s="192">
        <f>IF(N840="základní",J840,0)</f>
        <v>0</v>
      </c>
      <c r="BF840" s="192">
        <f>IF(N840="snížená",J840,0)</f>
        <v>0</v>
      </c>
      <c r="BG840" s="192">
        <f>IF(N840="zákl. přenesená",J840,0)</f>
        <v>0</v>
      </c>
      <c r="BH840" s="192">
        <f>IF(N840="sníž. přenesená",J840,0)</f>
        <v>0</v>
      </c>
      <c r="BI840" s="192">
        <f>IF(N840="nulová",J840,0)</f>
        <v>0</v>
      </c>
      <c r="BJ840" s="19" t="s">
        <v>88</v>
      </c>
      <c r="BK840" s="192">
        <f>ROUND(I840*H840,2)</f>
        <v>0</v>
      </c>
      <c r="BL840" s="19" t="s">
        <v>250</v>
      </c>
      <c r="BM840" s="191" t="s">
        <v>1434</v>
      </c>
    </row>
    <row r="841" spans="1:65" s="15" customFormat="1" ht="11.25">
      <c r="B841" s="225"/>
      <c r="C841" s="226"/>
      <c r="D841" s="193" t="s">
        <v>188</v>
      </c>
      <c r="E841" s="227" t="s">
        <v>19</v>
      </c>
      <c r="F841" s="228" t="s">
        <v>1408</v>
      </c>
      <c r="G841" s="226"/>
      <c r="H841" s="227" t="s">
        <v>19</v>
      </c>
      <c r="I841" s="229"/>
      <c r="J841" s="226"/>
      <c r="K841" s="226"/>
      <c r="L841" s="230"/>
      <c r="M841" s="231"/>
      <c r="N841" s="232"/>
      <c r="O841" s="232"/>
      <c r="P841" s="232"/>
      <c r="Q841" s="232"/>
      <c r="R841" s="232"/>
      <c r="S841" s="232"/>
      <c r="T841" s="233"/>
      <c r="AT841" s="234" t="s">
        <v>188</v>
      </c>
      <c r="AU841" s="234" t="s">
        <v>88</v>
      </c>
      <c r="AV841" s="15" t="s">
        <v>80</v>
      </c>
      <c r="AW841" s="15" t="s">
        <v>33</v>
      </c>
      <c r="AX841" s="15" t="s">
        <v>72</v>
      </c>
      <c r="AY841" s="234" t="s">
        <v>169</v>
      </c>
    </row>
    <row r="842" spans="1:65" s="13" customFormat="1" ht="11.25">
      <c r="B842" s="198"/>
      <c r="C842" s="199"/>
      <c r="D842" s="193" t="s">
        <v>188</v>
      </c>
      <c r="E842" s="200" t="s">
        <v>19</v>
      </c>
      <c r="F842" s="201" t="s">
        <v>1435</v>
      </c>
      <c r="G842" s="199"/>
      <c r="H842" s="202">
        <v>1.5589999999999999</v>
      </c>
      <c r="I842" s="203"/>
      <c r="J842" s="199"/>
      <c r="K842" s="199"/>
      <c r="L842" s="204"/>
      <c r="M842" s="205"/>
      <c r="N842" s="206"/>
      <c r="O842" s="206"/>
      <c r="P842" s="206"/>
      <c r="Q842" s="206"/>
      <c r="R842" s="206"/>
      <c r="S842" s="206"/>
      <c r="T842" s="207"/>
      <c r="AT842" s="208" t="s">
        <v>188</v>
      </c>
      <c r="AU842" s="208" t="s">
        <v>88</v>
      </c>
      <c r="AV842" s="13" t="s">
        <v>88</v>
      </c>
      <c r="AW842" s="13" t="s">
        <v>33</v>
      </c>
      <c r="AX842" s="13" t="s">
        <v>80</v>
      </c>
      <c r="AY842" s="208" t="s">
        <v>169</v>
      </c>
    </row>
    <row r="843" spans="1:65" s="2" customFormat="1" ht="37.9" customHeight="1">
      <c r="A843" s="36"/>
      <c r="B843" s="37"/>
      <c r="C843" s="180" t="s">
        <v>1436</v>
      </c>
      <c r="D843" s="180" t="s">
        <v>171</v>
      </c>
      <c r="E843" s="181" t="s">
        <v>1437</v>
      </c>
      <c r="F843" s="182" t="s">
        <v>1438</v>
      </c>
      <c r="G843" s="183" t="s">
        <v>185</v>
      </c>
      <c r="H843" s="184">
        <v>6.25</v>
      </c>
      <c r="I843" s="185"/>
      <c r="J843" s="186">
        <f>ROUND(I843*H843,2)</f>
        <v>0</v>
      </c>
      <c r="K843" s="182" t="s">
        <v>175</v>
      </c>
      <c r="L843" s="41"/>
      <c r="M843" s="187" t="s">
        <v>19</v>
      </c>
      <c r="N843" s="188" t="s">
        <v>44</v>
      </c>
      <c r="O843" s="66"/>
      <c r="P843" s="189">
        <f>O843*H843</f>
        <v>0</v>
      </c>
      <c r="Q843" s="189">
        <v>1.6209999999999999E-2</v>
      </c>
      <c r="R843" s="189">
        <f>Q843*H843</f>
        <v>0.10131249999999999</v>
      </c>
      <c r="S843" s="189">
        <v>0</v>
      </c>
      <c r="T843" s="190">
        <f>S843*H843</f>
        <v>0</v>
      </c>
      <c r="U843" s="36"/>
      <c r="V843" s="36"/>
      <c r="W843" s="36"/>
      <c r="X843" s="36"/>
      <c r="Y843" s="36"/>
      <c r="Z843" s="36"/>
      <c r="AA843" s="36"/>
      <c r="AB843" s="36"/>
      <c r="AC843" s="36"/>
      <c r="AD843" s="36"/>
      <c r="AE843" s="36"/>
      <c r="AR843" s="191" t="s">
        <v>250</v>
      </c>
      <c r="AT843" s="191" t="s">
        <v>171</v>
      </c>
      <c r="AU843" s="191" t="s">
        <v>88</v>
      </c>
      <c r="AY843" s="19" t="s">
        <v>169</v>
      </c>
      <c r="BE843" s="192">
        <f>IF(N843="základní",J843,0)</f>
        <v>0</v>
      </c>
      <c r="BF843" s="192">
        <f>IF(N843="snížená",J843,0)</f>
        <v>0</v>
      </c>
      <c r="BG843" s="192">
        <f>IF(N843="zákl. přenesená",J843,0)</f>
        <v>0</v>
      </c>
      <c r="BH843" s="192">
        <f>IF(N843="sníž. přenesená",J843,0)</f>
        <v>0</v>
      </c>
      <c r="BI843" s="192">
        <f>IF(N843="nulová",J843,0)</f>
        <v>0</v>
      </c>
      <c r="BJ843" s="19" t="s">
        <v>88</v>
      </c>
      <c r="BK843" s="192">
        <f>ROUND(I843*H843,2)</f>
        <v>0</v>
      </c>
      <c r="BL843" s="19" t="s">
        <v>250</v>
      </c>
      <c r="BM843" s="191" t="s">
        <v>1439</v>
      </c>
    </row>
    <row r="844" spans="1:65" s="2" customFormat="1" ht="58.5">
      <c r="A844" s="36"/>
      <c r="B844" s="37"/>
      <c r="C844" s="38"/>
      <c r="D844" s="193" t="s">
        <v>178</v>
      </c>
      <c r="E844" s="38"/>
      <c r="F844" s="194" t="s">
        <v>1440</v>
      </c>
      <c r="G844" s="38"/>
      <c r="H844" s="38"/>
      <c r="I844" s="195"/>
      <c r="J844" s="38"/>
      <c r="K844" s="38"/>
      <c r="L844" s="41"/>
      <c r="M844" s="196"/>
      <c r="N844" s="197"/>
      <c r="O844" s="66"/>
      <c r="P844" s="66"/>
      <c r="Q844" s="66"/>
      <c r="R844" s="66"/>
      <c r="S844" s="66"/>
      <c r="T844" s="67"/>
      <c r="U844" s="36"/>
      <c r="V844" s="36"/>
      <c r="W844" s="36"/>
      <c r="X844" s="36"/>
      <c r="Y844" s="36"/>
      <c r="Z844" s="36"/>
      <c r="AA844" s="36"/>
      <c r="AB844" s="36"/>
      <c r="AC844" s="36"/>
      <c r="AD844" s="36"/>
      <c r="AE844" s="36"/>
      <c r="AT844" s="19" t="s">
        <v>178</v>
      </c>
      <c r="AU844" s="19" t="s">
        <v>88</v>
      </c>
    </row>
    <row r="845" spans="1:65" s="15" customFormat="1" ht="11.25">
      <c r="B845" s="225"/>
      <c r="C845" s="226"/>
      <c r="D845" s="193" t="s">
        <v>188</v>
      </c>
      <c r="E845" s="227" t="s">
        <v>19</v>
      </c>
      <c r="F845" s="228" t="s">
        <v>937</v>
      </c>
      <c r="G845" s="226"/>
      <c r="H845" s="227" t="s">
        <v>19</v>
      </c>
      <c r="I845" s="229"/>
      <c r="J845" s="226"/>
      <c r="K845" s="226"/>
      <c r="L845" s="230"/>
      <c r="M845" s="231"/>
      <c r="N845" s="232"/>
      <c r="O845" s="232"/>
      <c r="P845" s="232"/>
      <c r="Q845" s="232"/>
      <c r="R845" s="232"/>
      <c r="S845" s="232"/>
      <c r="T845" s="233"/>
      <c r="AT845" s="234" t="s">
        <v>188</v>
      </c>
      <c r="AU845" s="234" t="s">
        <v>88</v>
      </c>
      <c r="AV845" s="15" t="s">
        <v>80</v>
      </c>
      <c r="AW845" s="15" t="s">
        <v>33</v>
      </c>
      <c r="AX845" s="15" t="s">
        <v>72</v>
      </c>
      <c r="AY845" s="234" t="s">
        <v>169</v>
      </c>
    </row>
    <row r="846" spans="1:65" s="13" customFormat="1" ht="11.25">
      <c r="B846" s="198"/>
      <c r="C846" s="199"/>
      <c r="D846" s="193" t="s">
        <v>188</v>
      </c>
      <c r="E846" s="200" t="s">
        <v>19</v>
      </c>
      <c r="F846" s="201" t="s">
        <v>938</v>
      </c>
      <c r="G846" s="199"/>
      <c r="H846" s="202">
        <v>6.25</v>
      </c>
      <c r="I846" s="203"/>
      <c r="J846" s="199"/>
      <c r="K846" s="199"/>
      <c r="L846" s="204"/>
      <c r="M846" s="205"/>
      <c r="N846" s="206"/>
      <c r="O846" s="206"/>
      <c r="P846" s="206"/>
      <c r="Q846" s="206"/>
      <c r="R846" s="206"/>
      <c r="S846" s="206"/>
      <c r="T846" s="207"/>
      <c r="AT846" s="208" t="s">
        <v>188</v>
      </c>
      <c r="AU846" s="208" t="s">
        <v>88</v>
      </c>
      <c r="AV846" s="13" t="s">
        <v>88</v>
      </c>
      <c r="AW846" s="13" t="s">
        <v>33</v>
      </c>
      <c r="AX846" s="13" t="s">
        <v>80</v>
      </c>
      <c r="AY846" s="208" t="s">
        <v>169</v>
      </c>
    </row>
    <row r="847" spans="1:65" s="2" customFormat="1" ht="37.9" customHeight="1">
      <c r="A847" s="36"/>
      <c r="B847" s="37"/>
      <c r="C847" s="180" t="s">
        <v>1441</v>
      </c>
      <c r="D847" s="180" t="s">
        <v>171</v>
      </c>
      <c r="E847" s="181" t="s">
        <v>1442</v>
      </c>
      <c r="F847" s="182" t="s">
        <v>1443</v>
      </c>
      <c r="G847" s="183" t="s">
        <v>185</v>
      </c>
      <c r="H847" s="184">
        <v>483.57</v>
      </c>
      <c r="I847" s="185"/>
      <c r="J847" s="186">
        <f>ROUND(I847*H847,2)</f>
        <v>0</v>
      </c>
      <c r="K847" s="182" t="s">
        <v>19</v>
      </c>
      <c r="L847" s="41"/>
      <c r="M847" s="187" t="s">
        <v>19</v>
      </c>
      <c r="N847" s="188" t="s">
        <v>44</v>
      </c>
      <c r="O847" s="66"/>
      <c r="P847" s="189">
        <f>O847*H847</f>
        <v>0</v>
      </c>
      <c r="Q847" s="189">
        <v>0</v>
      </c>
      <c r="R847" s="189">
        <f>Q847*H847</f>
        <v>0</v>
      </c>
      <c r="S847" s="189">
        <v>0</v>
      </c>
      <c r="T847" s="190">
        <f>S847*H847</f>
        <v>0</v>
      </c>
      <c r="U847" s="36"/>
      <c r="V847" s="36"/>
      <c r="W847" s="36"/>
      <c r="X847" s="36"/>
      <c r="Y847" s="36"/>
      <c r="Z847" s="36"/>
      <c r="AA847" s="36"/>
      <c r="AB847" s="36"/>
      <c r="AC847" s="36"/>
      <c r="AD847" s="36"/>
      <c r="AE847" s="36"/>
      <c r="AR847" s="191" t="s">
        <v>250</v>
      </c>
      <c r="AT847" s="191" t="s">
        <v>171</v>
      </c>
      <c r="AU847" s="191" t="s">
        <v>88</v>
      </c>
      <c r="AY847" s="19" t="s">
        <v>169</v>
      </c>
      <c r="BE847" s="192">
        <f>IF(N847="základní",J847,0)</f>
        <v>0</v>
      </c>
      <c r="BF847" s="192">
        <f>IF(N847="snížená",J847,0)</f>
        <v>0</v>
      </c>
      <c r="BG847" s="192">
        <f>IF(N847="zákl. přenesená",J847,0)</f>
        <v>0</v>
      </c>
      <c r="BH847" s="192">
        <f>IF(N847="sníž. přenesená",J847,0)</f>
        <v>0</v>
      </c>
      <c r="BI847" s="192">
        <f>IF(N847="nulová",J847,0)</f>
        <v>0</v>
      </c>
      <c r="BJ847" s="19" t="s">
        <v>88</v>
      </c>
      <c r="BK847" s="192">
        <f>ROUND(I847*H847,2)</f>
        <v>0</v>
      </c>
      <c r="BL847" s="19" t="s">
        <v>250</v>
      </c>
      <c r="BM847" s="191" t="s">
        <v>1444</v>
      </c>
    </row>
    <row r="848" spans="1:65" s="2" customFormat="1" ht="58.5">
      <c r="A848" s="36"/>
      <c r="B848" s="37"/>
      <c r="C848" s="38"/>
      <c r="D848" s="193" t="s">
        <v>178</v>
      </c>
      <c r="E848" s="38"/>
      <c r="F848" s="194" t="s">
        <v>1440</v>
      </c>
      <c r="G848" s="38"/>
      <c r="H848" s="38"/>
      <c r="I848" s="195"/>
      <c r="J848" s="38"/>
      <c r="K848" s="38"/>
      <c r="L848" s="41"/>
      <c r="M848" s="196"/>
      <c r="N848" s="197"/>
      <c r="O848" s="66"/>
      <c r="P848" s="66"/>
      <c r="Q848" s="66"/>
      <c r="R848" s="66"/>
      <c r="S848" s="66"/>
      <c r="T848" s="67"/>
      <c r="U848" s="36"/>
      <c r="V848" s="36"/>
      <c r="W848" s="36"/>
      <c r="X848" s="36"/>
      <c r="Y848" s="36"/>
      <c r="Z848" s="36"/>
      <c r="AA848" s="36"/>
      <c r="AB848" s="36"/>
      <c r="AC848" s="36"/>
      <c r="AD848" s="36"/>
      <c r="AE848" s="36"/>
      <c r="AT848" s="19" t="s">
        <v>178</v>
      </c>
      <c r="AU848" s="19" t="s">
        <v>88</v>
      </c>
    </row>
    <row r="849" spans="1:65" s="15" customFormat="1" ht="11.25">
      <c r="B849" s="225"/>
      <c r="C849" s="226"/>
      <c r="D849" s="193" t="s">
        <v>188</v>
      </c>
      <c r="E849" s="227" t="s">
        <v>19</v>
      </c>
      <c r="F849" s="228" t="s">
        <v>1445</v>
      </c>
      <c r="G849" s="226"/>
      <c r="H849" s="227" t="s">
        <v>19</v>
      </c>
      <c r="I849" s="229"/>
      <c r="J849" s="226"/>
      <c r="K849" s="226"/>
      <c r="L849" s="230"/>
      <c r="M849" s="231"/>
      <c r="N849" s="232"/>
      <c r="O849" s="232"/>
      <c r="P849" s="232"/>
      <c r="Q849" s="232"/>
      <c r="R849" s="232"/>
      <c r="S849" s="232"/>
      <c r="T849" s="233"/>
      <c r="AT849" s="234" t="s">
        <v>188</v>
      </c>
      <c r="AU849" s="234" t="s">
        <v>88</v>
      </c>
      <c r="AV849" s="15" t="s">
        <v>80</v>
      </c>
      <c r="AW849" s="15" t="s">
        <v>33</v>
      </c>
      <c r="AX849" s="15" t="s">
        <v>72</v>
      </c>
      <c r="AY849" s="234" t="s">
        <v>169</v>
      </c>
    </row>
    <row r="850" spans="1:65" s="13" customFormat="1" ht="11.25">
      <c r="B850" s="198"/>
      <c r="C850" s="199"/>
      <c r="D850" s="193" t="s">
        <v>188</v>
      </c>
      <c r="E850" s="200" t="s">
        <v>19</v>
      </c>
      <c r="F850" s="201" t="s">
        <v>1446</v>
      </c>
      <c r="G850" s="199"/>
      <c r="H850" s="202">
        <v>483.57</v>
      </c>
      <c r="I850" s="203"/>
      <c r="J850" s="199"/>
      <c r="K850" s="199"/>
      <c r="L850" s="204"/>
      <c r="M850" s="205"/>
      <c r="N850" s="206"/>
      <c r="O850" s="206"/>
      <c r="P850" s="206"/>
      <c r="Q850" s="206"/>
      <c r="R850" s="206"/>
      <c r="S850" s="206"/>
      <c r="T850" s="207"/>
      <c r="AT850" s="208" t="s">
        <v>188</v>
      </c>
      <c r="AU850" s="208" t="s">
        <v>88</v>
      </c>
      <c r="AV850" s="13" t="s">
        <v>88</v>
      </c>
      <c r="AW850" s="13" t="s">
        <v>33</v>
      </c>
      <c r="AX850" s="13" t="s">
        <v>80</v>
      </c>
      <c r="AY850" s="208" t="s">
        <v>169</v>
      </c>
    </row>
    <row r="851" spans="1:65" s="2" customFormat="1" ht="14.45" customHeight="1">
      <c r="A851" s="36"/>
      <c r="B851" s="37"/>
      <c r="C851" s="235" t="s">
        <v>1447</v>
      </c>
      <c r="D851" s="235" t="s">
        <v>456</v>
      </c>
      <c r="E851" s="236" t="s">
        <v>1448</v>
      </c>
      <c r="F851" s="237" t="s">
        <v>1449</v>
      </c>
      <c r="G851" s="238" t="s">
        <v>185</v>
      </c>
      <c r="H851" s="239">
        <v>531.92700000000002</v>
      </c>
      <c r="I851" s="240"/>
      <c r="J851" s="241">
        <f>ROUND(I851*H851,2)</f>
        <v>0</v>
      </c>
      <c r="K851" s="237" t="s">
        <v>19</v>
      </c>
      <c r="L851" s="242"/>
      <c r="M851" s="243" t="s">
        <v>19</v>
      </c>
      <c r="N851" s="244" t="s">
        <v>44</v>
      </c>
      <c r="O851" s="66"/>
      <c r="P851" s="189">
        <f>O851*H851</f>
        <v>0</v>
      </c>
      <c r="Q851" s="189">
        <v>0.02</v>
      </c>
      <c r="R851" s="189">
        <f>Q851*H851</f>
        <v>10.638540000000001</v>
      </c>
      <c r="S851" s="189">
        <v>0</v>
      </c>
      <c r="T851" s="190">
        <f>S851*H851</f>
        <v>0</v>
      </c>
      <c r="U851" s="36"/>
      <c r="V851" s="36"/>
      <c r="W851" s="36"/>
      <c r="X851" s="36"/>
      <c r="Y851" s="36"/>
      <c r="Z851" s="36"/>
      <c r="AA851" s="36"/>
      <c r="AB851" s="36"/>
      <c r="AC851" s="36"/>
      <c r="AD851" s="36"/>
      <c r="AE851" s="36"/>
      <c r="AR851" s="191" t="s">
        <v>323</v>
      </c>
      <c r="AT851" s="191" t="s">
        <v>456</v>
      </c>
      <c r="AU851" s="191" t="s">
        <v>88</v>
      </c>
      <c r="AY851" s="19" t="s">
        <v>169</v>
      </c>
      <c r="BE851" s="192">
        <f>IF(N851="základní",J851,0)</f>
        <v>0</v>
      </c>
      <c r="BF851" s="192">
        <f>IF(N851="snížená",J851,0)</f>
        <v>0</v>
      </c>
      <c r="BG851" s="192">
        <f>IF(N851="zákl. přenesená",J851,0)</f>
        <v>0</v>
      </c>
      <c r="BH851" s="192">
        <f>IF(N851="sníž. přenesená",J851,0)</f>
        <v>0</v>
      </c>
      <c r="BI851" s="192">
        <f>IF(N851="nulová",J851,0)</f>
        <v>0</v>
      </c>
      <c r="BJ851" s="19" t="s">
        <v>88</v>
      </c>
      <c r="BK851" s="192">
        <f>ROUND(I851*H851,2)</f>
        <v>0</v>
      </c>
      <c r="BL851" s="19" t="s">
        <v>250</v>
      </c>
      <c r="BM851" s="191" t="s">
        <v>1450</v>
      </c>
    </row>
    <row r="852" spans="1:65" s="13" customFormat="1" ht="11.25">
      <c r="B852" s="198"/>
      <c r="C852" s="199"/>
      <c r="D852" s="193" t="s">
        <v>188</v>
      </c>
      <c r="E852" s="199"/>
      <c r="F852" s="201" t="s">
        <v>1451</v>
      </c>
      <c r="G852" s="199"/>
      <c r="H852" s="202">
        <v>531.92700000000002</v>
      </c>
      <c r="I852" s="203"/>
      <c r="J852" s="199"/>
      <c r="K852" s="199"/>
      <c r="L852" s="204"/>
      <c r="M852" s="205"/>
      <c r="N852" s="206"/>
      <c r="O852" s="206"/>
      <c r="P852" s="206"/>
      <c r="Q852" s="206"/>
      <c r="R852" s="206"/>
      <c r="S852" s="206"/>
      <c r="T852" s="207"/>
      <c r="AT852" s="208" t="s">
        <v>188</v>
      </c>
      <c r="AU852" s="208" t="s">
        <v>88</v>
      </c>
      <c r="AV852" s="13" t="s">
        <v>88</v>
      </c>
      <c r="AW852" s="13" t="s">
        <v>4</v>
      </c>
      <c r="AX852" s="13" t="s">
        <v>80</v>
      </c>
      <c r="AY852" s="208" t="s">
        <v>169</v>
      </c>
    </row>
    <row r="853" spans="1:65" s="2" customFormat="1" ht="37.9" customHeight="1">
      <c r="A853" s="36"/>
      <c r="B853" s="37"/>
      <c r="C853" s="180" t="s">
        <v>1452</v>
      </c>
      <c r="D853" s="180" t="s">
        <v>171</v>
      </c>
      <c r="E853" s="181" t="s">
        <v>1453</v>
      </c>
      <c r="F853" s="182" t="s">
        <v>1454</v>
      </c>
      <c r="G853" s="183" t="s">
        <v>185</v>
      </c>
      <c r="H853" s="184">
        <v>483.57</v>
      </c>
      <c r="I853" s="185"/>
      <c r="J853" s="186">
        <f>ROUND(I853*H853,2)</f>
        <v>0</v>
      </c>
      <c r="K853" s="182" t="s">
        <v>175</v>
      </c>
      <c r="L853" s="41"/>
      <c r="M853" s="187" t="s">
        <v>19</v>
      </c>
      <c r="N853" s="188" t="s">
        <v>44</v>
      </c>
      <c r="O853" s="66"/>
      <c r="P853" s="189">
        <f>O853*H853</f>
        <v>0</v>
      </c>
      <c r="Q853" s="189">
        <v>0</v>
      </c>
      <c r="R853" s="189">
        <f>Q853*H853</f>
        <v>0</v>
      </c>
      <c r="S853" s="189">
        <v>0</v>
      </c>
      <c r="T853" s="190">
        <f>S853*H853</f>
        <v>0</v>
      </c>
      <c r="U853" s="36"/>
      <c r="V853" s="36"/>
      <c r="W853" s="36"/>
      <c r="X853" s="36"/>
      <c r="Y853" s="36"/>
      <c r="Z853" s="36"/>
      <c r="AA853" s="36"/>
      <c r="AB853" s="36"/>
      <c r="AC853" s="36"/>
      <c r="AD853" s="36"/>
      <c r="AE853" s="36"/>
      <c r="AR853" s="191" t="s">
        <v>250</v>
      </c>
      <c r="AT853" s="191" t="s">
        <v>171</v>
      </c>
      <c r="AU853" s="191" t="s">
        <v>88</v>
      </c>
      <c r="AY853" s="19" t="s">
        <v>169</v>
      </c>
      <c r="BE853" s="192">
        <f>IF(N853="základní",J853,0)</f>
        <v>0</v>
      </c>
      <c r="BF853" s="192">
        <f>IF(N853="snížená",J853,0)</f>
        <v>0</v>
      </c>
      <c r="BG853" s="192">
        <f>IF(N853="zákl. přenesená",J853,0)</f>
        <v>0</v>
      </c>
      <c r="BH853" s="192">
        <f>IF(N853="sníž. přenesená",J853,0)</f>
        <v>0</v>
      </c>
      <c r="BI853" s="192">
        <f>IF(N853="nulová",J853,0)</f>
        <v>0</v>
      </c>
      <c r="BJ853" s="19" t="s">
        <v>88</v>
      </c>
      <c r="BK853" s="192">
        <f>ROUND(I853*H853,2)</f>
        <v>0</v>
      </c>
      <c r="BL853" s="19" t="s">
        <v>250</v>
      </c>
      <c r="BM853" s="191" t="s">
        <v>1455</v>
      </c>
    </row>
    <row r="854" spans="1:65" s="2" customFormat="1" ht="58.5">
      <c r="A854" s="36"/>
      <c r="B854" s="37"/>
      <c r="C854" s="38"/>
      <c r="D854" s="193" t="s">
        <v>178</v>
      </c>
      <c r="E854" s="38"/>
      <c r="F854" s="194" t="s">
        <v>1440</v>
      </c>
      <c r="G854" s="38"/>
      <c r="H854" s="38"/>
      <c r="I854" s="195"/>
      <c r="J854" s="38"/>
      <c r="K854" s="38"/>
      <c r="L854" s="41"/>
      <c r="M854" s="196"/>
      <c r="N854" s="197"/>
      <c r="O854" s="66"/>
      <c r="P854" s="66"/>
      <c r="Q854" s="66"/>
      <c r="R854" s="66"/>
      <c r="S854" s="66"/>
      <c r="T854" s="67"/>
      <c r="U854" s="36"/>
      <c r="V854" s="36"/>
      <c r="W854" s="36"/>
      <c r="X854" s="36"/>
      <c r="Y854" s="36"/>
      <c r="Z854" s="36"/>
      <c r="AA854" s="36"/>
      <c r="AB854" s="36"/>
      <c r="AC854" s="36"/>
      <c r="AD854" s="36"/>
      <c r="AE854" s="36"/>
      <c r="AT854" s="19" t="s">
        <v>178</v>
      </c>
      <c r="AU854" s="19" t="s">
        <v>88</v>
      </c>
    </row>
    <row r="855" spans="1:65" s="15" customFormat="1" ht="11.25">
      <c r="B855" s="225"/>
      <c r="C855" s="226"/>
      <c r="D855" s="193" t="s">
        <v>188</v>
      </c>
      <c r="E855" s="227" t="s">
        <v>19</v>
      </c>
      <c r="F855" s="228" t="s">
        <v>1456</v>
      </c>
      <c r="G855" s="226"/>
      <c r="H855" s="227" t="s">
        <v>19</v>
      </c>
      <c r="I855" s="229"/>
      <c r="J855" s="226"/>
      <c r="K855" s="226"/>
      <c r="L855" s="230"/>
      <c r="M855" s="231"/>
      <c r="N855" s="232"/>
      <c r="O855" s="232"/>
      <c r="P855" s="232"/>
      <c r="Q855" s="232"/>
      <c r="R855" s="232"/>
      <c r="S855" s="232"/>
      <c r="T855" s="233"/>
      <c r="AT855" s="234" t="s">
        <v>188</v>
      </c>
      <c r="AU855" s="234" t="s">
        <v>88</v>
      </c>
      <c r="AV855" s="15" t="s">
        <v>80</v>
      </c>
      <c r="AW855" s="15" t="s">
        <v>33</v>
      </c>
      <c r="AX855" s="15" t="s">
        <v>72</v>
      </c>
      <c r="AY855" s="234" t="s">
        <v>169</v>
      </c>
    </row>
    <row r="856" spans="1:65" s="13" customFormat="1" ht="11.25">
      <c r="B856" s="198"/>
      <c r="C856" s="199"/>
      <c r="D856" s="193" t="s">
        <v>188</v>
      </c>
      <c r="E856" s="200" t="s">
        <v>19</v>
      </c>
      <c r="F856" s="201" t="s">
        <v>1446</v>
      </c>
      <c r="G856" s="199"/>
      <c r="H856" s="202">
        <v>483.57</v>
      </c>
      <c r="I856" s="203"/>
      <c r="J856" s="199"/>
      <c r="K856" s="199"/>
      <c r="L856" s="204"/>
      <c r="M856" s="205"/>
      <c r="N856" s="206"/>
      <c r="O856" s="206"/>
      <c r="P856" s="206"/>
      <c r="Q856" s="206"/>
      <c r="R856" s="206"/>
      <c r="S856" s="206"/>
      <c r="T856" s="207"/>
      <c r="AT856" s="208" t="s">
        <v>188</v>
      </c>
      <c r="AU856" s="208" t="s">
        <v>88</v>
      </c>
      <c r="AV856" s="13" t="s">
        <v>88</v>
      </c>
      <c r="AW856" s="13" t="s">
        <v>33</v>
      </c>
      <c r="AX856" s="13" t="s">
        <v>80</v>
      </c>
      <c r="AY856" s="208" t="s">
        <v>169</v>
      </c>
    </row>
    <row r="857" spans="1:65" s="2" customFormat="1" ht="24.2" customHeight="1">
      <c r="A857" s="36"/>
      <c r="B857" s="37"/>
      <c r="C857" s="180" t="s">
        <v>1457</v>
      </c>
      <c r="D857" s="180" t="s">
        <v>171</v>
      </c>
      <c r="E857" s="181" t="s">
        <v>1458</v>
      </c>
      <c r="F857" s="182" t="s">
        <v>1459</v>
      </c>
      <c r="G857" s="183" t="s">
        <v>463</v>
      </c>
      <c r="H857" s="184">
        <v>650</v>
      </c>
      <c r="I857" s="185"/>
      <c r="J857" s="186">
        <f>ROUND(I857*H857,2)</f>
        <v>0</v>
      </c>
      <c r="K857" s="182" t="s">
        <v>175</v>
      </c>
      <c r="L857" s="41"/>
      <c r="M857" s="187" t="s">
        <v>19</v>
      </c>
      <c r="N857" s="188" t="s">
        <v>44</v>
      </c>
      <c r="O857" s="66"/>
      <c r="P857" s="189">
        <f>O857*H857</f>
        <v>0</v>
      </c>
      <c r="Q857" s="189">
        <v>0</v>
      </c>
      <c r="R857" s="189">
        <f>Q857*H857</f>
        <v>0</v>
      </c>
      <c r="S857" s="189">
        <v>0</v>
      </c>
      <c r="T857" s="190">
        <f>S857*H857</f>
        <v>0</v>
      </c>
      <c r="U857" s="36"/>
      <c r="V857" s="36"/>
      <c r="W857" s="36"/>
      <c r="X857" s="36"/>
      <c r="Y857" s="36"/>
      <c r="Z857" s="36"/>
      <c r="AA857" s="36"/>
      <c r="AB857" s="36"/>
      <c r="AC857" s="36"/>
      <c r="AD857" s="36"/>
      <c r="AE857" s="36"/>
      <c r="AR857" s="191" t="s">
        <v>250</v>
      </c>
      <c r="AT857" s="191" t="s">
        <v>171</v>
      </c>
      <c r="AU857" s="191" t="s">
        <v>88</v>
      </c>
      <c r="AY857" s="19" t="s">
        <v>169</v>
      </c>
      <c r="BE857" s="192">
        <f>IF(N857="základní",J857,0)</f>
        <v>0</v>
      </c>
      <c r="BF857" s="192">
        <f>IF(N857="snížená",J857,0)</f>
        <v>0</v>
      </c>
      <c r="BG857" s="192">
        <f>IF(N857="zákl. přenesená",J857,0)</f>
        <v>0</v>
      </c>
      <c r="BH857" s="192">
        <f>IF(N857="sníž. přenesená",J857,0)</f>
        <v>0</v>
      </c>
      <c r="BI857" s="192">
        <f>IF(N857="nulová",J857,0)</f>
        <v>0</v>
      </c>
      <c r="BJ857" s="19" t="s">
        <v>88</v>
      </c>
      <c r="BK857" s="192">
        <f>ROUND(I857*H857,2)</f>
        <v>0</v>
      </c>
      <c r="BL857" s="19" t="s">
        <v>250</v>
      </c>
      <c r="BM857" s="191" t="s">
        <v>1460</v>
      </c>
    </row>
    <row r="858" spans="1:65" s="2" customFormat="1" ht="58.5">
      <c r="A858" s="36"/>
      <c r="B858" s="37"/>
      <c r="C858" s="38"/>
      <c r="D858" s="193" t="s">
        <v>178</v>
      </c>
      <c r="E858" s="38"/>
      <c r="F858" s="194" t="s">
        <v>1440</v>
      </c>
      <c r="G858" s="38"/>
      <c r="H858" s="38"/>
      <c r="I858" s="195"/>
      <c r="J858" s="38"/>
      <c r="K858" s="38"/>
      <c r="L858" s="41"/>
      <c r="M858" s="196"/>
      <c r="N858" s="197"/>
      <c r="O858" s="66"/>
      <c r="P858" s="66"/>
      <c r="Q858" s="66"/>
      <c r="R858" s="66"/>
      <c r="S858" s="66"/>
      <c r="T858" s="67"/>
      <c r="U858" s="36"/>
      <c r="V858" s="36"/>
      <c r="W858" s="36"/>
      <c r="X858" s="36"/>
      <c r="Y858" s="36"/>
      <c r="Z858" s="36"/>
      <c r="AA858" s="36"/>
      <c r="AB858" s="36"/>
      <c r="AC858" s="36"/>
      <c r="AD858" s="36"/>
      <c r="AE858" s="36"/>
      <c r="AT858" s="19" t="s">
        <v>178</v>
      </c>
      <c r="AU858" s="19" t="s">
        <v>88</v>
      </c>
    </row>
    <row r="859" spans="1:65" s="15" customFormat="1" ht="11.25">
      <c r="B859" s="225"/>
      <c r="C859" s="226"/>
      <c r="D859" s="193" t="s">
        <v>188</v>
      </c>
      <c r="E859" s="227" t="s">
        <v>19</v>
      </c>
      <c r="F859" s="228" t="s">
        <v>1212</v>
      </c>
      <c r="G859" s="226"/>
      <c r="H859" s="227" t="s">
        <v>19</v>
      </c>
      <c r="I859" s="229"/>
      <c r="J859" s="226"/>
      <c r="K859" s="226"/>
      <c r="L859" s="230"/>
      <c r="M859" s="231"/>
      <c r="N859" s="232"/>
      <c r="O859" s="232"/>
      <c r="P859" s="232"/>
      <c r="Q859" s="232"/>
      <c r="R859" s="232"/>
      <c r="S859" s="232"/>
      <c r="T859" s="233"/>
      <c r="AT859" s="234" t="s">
        <v>188</v>
      </c>
      <c r="AU859" s="234" t="s">
        <v>88</v>
      </c>
      <c r="AV859" s="15" t="s">
        <v>80</v>
      </c>
      <c r="AW859" s="15" t="s">
        <v>33</v>
      </c>
      <c r="AX859" s="15" t="s">
        <v>72</v>
      </c>
      <c r="AY859" s="234" t="s">
        <v>169</v>
      </c>
    </row>
    <row r="860" spans="1:65" s="13" customFormat="1" ht="11.25">
      <c r="B860" s="198"/>
      <c r="C860" s="199"/>
      <c r="D860" s="193" t="s">
        <v>188</v>
      </c>
      <c r="E860" s="200" t="s">
        <v>19</v>
      </c>
      <c r="F860" s="201" t="s">
        <v>1461</v>
      </c>
      <c r="G860" s="199"/>
      <c r="H860" s="202">
        <v>650</v>
      </c>
      <c r="I860" s="203"/>
      <c r="J860" s="199"/>
      <c r="K860" s="199"/>
      <c r="L860" s="204"/>
      <c r="M860" s="205"/>
      <c r="N860" s="206"/>
      <c r="O860" s="206"/>
      <c r="P860" s="206"/>
      <c r="Q860" s="206"/>
      <c r="R860" s="206"/>
      <c r="S860" s="206"/>
      <c r="T860" s="207"/>
      <c r="AT860" s="208" t="s">
        <v>188</v>
      </c>
      <c r="AU860" s="208" t="s">
        <v>88</v>
      </c>
      <c r="AV860" s="13" t="s">
        <v>88</v>
      </c>
      <c r="AW860" s="13" t="s">
        <v>33</v>
      </c>
      <c r="AX860" s="13" t="s">
        <v>80</v>
      </c>
      <c r="AY860" s="208" t="s">
        <v>169</v>
      </c>
    </row>
    <row r="861" spans="1:65" s="2" customFormat="1" ht="14.45" customHeight="1">
      <c r="A861" s="36"/>
      <c r="B861" s="37"/>
      <c r="C861" s="235" t="s">
        <v>1462</v>
      </c>
      <c r="D861" s="235" t="s">
        <v>456</v>
      </c>
      <c r="E861" s="236" t="s">
        <v>1463</v>
      </c>
      <c r="F861" s="237" t="s">
        <v>1464</v>
      </c>
      <c r="G861" s="238" t="s">
        <v>230</v>
      </c>
      <c r="H861" s="239">
        <v>4.8</v>
      </c>
      <c r="I861" s="240"/>
      <c r="J861" s="241">
        <f>ROUND(I861*H861,2)</f>
        <v>0</v>
      </c>
      <c r="K861" s="237" t="s">
        <v>175</v>
      </c>
      <c r="L861" s="242"/>
      <c r="M861" s="243" t="s">
        <v>19</v>
      </c>
      <c r="N861" s="244" t="s">
        <v>44</v>
      </c>
      <c r="O861" s="66"/>
      <c r="P861" s="189">
        <f>O861*H861</f>
        <v>0</v>
      </c>
      <c r="Q861" s="189">
        <v>0.55000000000000004</v>
      </c>
      <c r="R861" s="189">
        <f>Q861*H861</f>
        <v>2.64</v>
      </c>
      <c r="S861" s="189">
        <v>0</v>
      </c>
      <c r="T861" s="190">
        <f>S861*H861</f>
        <v>0</v>
      </c>
      <c r="U861" s="36"/>
      <c r="V861" s="36"/>
      <c r="W861" s="36"/>
      <c r="X861" s="36"/>
      <c r="Y861" s="36"/>
      <c r="Z861" s="36"/>
      <c r="AA861" s="36"/>
      <c r="AB861" s="36"/>
      <c r="AC861" s="36"/>
      <c r="AD861" s="36"/>
      <c r="AE861" s="36"/>
      <c r="AR861" s="191" t="s">
        <v>323</v>
      </c>
      <c r="AT861" s="191" t="s">
        <v>456</v>
      </c>
      <c r="AU861" s="191" t="s">
        <v>88</v>
      </c>
      <c r="AY861" s="19" t="s">
        <v>169</v>
      </c>
      <c r="BE861" s="192">
        <f>IF(N861="základní",J861,0)</f>
        <v>0</v>
      </c>
      <c r="BF861" s="192">
        <f>IF(N861="snížená",J861,0)</f>
        <v>0</v>
      </c>
      <c r="BG861" s="192">
        <f>IF(N861="zákl. přenesená",J861,0)</f>
        <v>0</v>
      </c>
      <c r="BH861" s="192">
        <f>IF(N861="sníž. přenesená",J861,0)</f>
        <v>0</v>
      </c>
      <c r="BI861" s="192">
        <f>IF(N861="nulová",J861,0)</f>
        <v>0</v>
      </c>
      <c r="BJ861" s="19" t="s">
        <v>88</v>
      </c>
      <c r="BK861" s="192">
        <f>ROUND(I861*H861,2)</f>
        <v>0</v>
      </c>
      <c r="BL861" s="19" t="s">
        <v>250</v>
      </c>
      <c r="BM861" s="191" t="s">
        <v>1465</v>
      </c>
    </row>
    <row r="862" spans="1:65" s="2" customFormat="1" ht="49.15" customHeight="1">
      <c r="A862" s="36"/>
      <c r="B862" s="37"/>
      <c r="C862" s="180" t="s">
        <v>1466</v>
      </c>
      <c r="D862" s="180" t="s">
        <v>171</v>
      </c>
      <c r="E862" s="181" t="s">
        <v>1467</v>
      </c>
      <c r="F862" s="182" t="s">
        <v>1468</v>
      </c>
      <c r="G862" s="183" t="s">
        <v>185</v>
      </c>
      <c r="H862" s="184">
        <v>15.81</v>
      </c>
      <c r="I862" s="185"/>
      <c r="J862" s="186">
        <f>ROUND(I862*H862,2)</f>
        <v>0</v>
      </c>
      <c r="K862" s="182" t="s">
        <v>175</v>
      </c>
      <c r="L862" s="41"/>
      <c r="M862" s="187" t="s">
        <v>19</v>
      </c>
      <c r="N862" s="188" t="s">
        <v>44</v>
      </c>
      <c r="O862" s="66"/>
      <c r="P862" s="189">
        <f>O862*H862</f>
        <v>0</v>
      </c>
      <c r="Q862" s="189">
        <v>1.5789999999999998E-2</v>
      </c>
      <c r="R862" s="189">
        <f>Q862*H862</f>
        <v>0.24963989999999997</v>
      </c>
      <c r="S862" s="189">
        <v>0</v>
      </c>
      <c r="T862" s="190">
        <f>S862*H862</f>
        <v>0</v>
      </c>
      <c r="U862" s="36"/>
      <c r="V862" s="36"/>
      <c r="W862" s="36"/>
      <c r="X862" s="36"/>
      <c r="Y862" s="36"/>
      <c r="Z862" s="36"/>
      <c r="AA862" s="36"/>
      <c r="AB862" s="36"/>
      <c r="AC862" s="36"/>
      <c r="AD862" s="36"/>
      <c r="AE862" s="36"/>
      <c r="AR862" s="191" t="s">
        <v>250</v>
      </c>
      <c r="AT862" s="191" t="s">
        <v>171</v>
      </c>
      <c r="AU862" s="191" t="s">
        <v>88</v>
      </c>
      <c r="AY862" s="19" t="s">
        <v>169</v>
      </c>
      <c r="BE862" s="192">
        <f>IF(N862="základní",J862,0)</f>
        <v>0</v>
      </c>
      <c r="BF862" s="192">
        <f>IF(N862="snížená",J862,0)</f>
        <v>0</v>
      </c>
      <c r="BG862" s="192">
        <f>IF(N862="zákl. přenesená",J862,0)</f>
        <v>0</v>
      </c>
      <c r="BH862" s="192">
        <f>IF(N862="sníž. přenesená",J862,0)</f>
        <v>0</v>
      </c>
      <c r="BI862" s="192">
        <f>IF(N862="nulová",J862,0)</f>
        <v>0</v>
      </c>
      <c r="BJ862" s="19" t="s">
        <v>88</v>
      </c>
      <c r="BK862" s="192">
        <f>ROUND(I862*H862,2)</f>
        <v>0</v>
      </c>
      <c r="BL862" s="19" t="s">
        <v>250</v>
      </c>
      <c r="BM862" s="191" t="s">
        <v>1469</v>
      </c>
    </row>
    <row r="863" spans="1:65" s="2" customFormat="1" ht="39">
      <c r="A863" s="36"/>
      <c r="B863" s="37"/>
      <c r="C863" s="38"/>
      <c r="D863" s="193" t="s">
        <v>178</v>
      </c>
      <c r="E863" s="38"/>
      <c r="F863" s="194" t="s">
        <v>1470</v>
      </c>
      <c r="G863" s="38"/>
      <c r="H863" s="38"/>
      <c r="I863" s="195"/>
      <c r="J863" s="38"/>
      <c r="K863" s="38"/>
      <c r="L863" s="41"/>
      <c r="M863" s="196"/>
      <c r="N863" s="197"/>
      <c r="O863" s="66"/>
      <c r="P863" s="66"/>
      <c r="Q863" s="66"/>
      <c r="R863" s="66"/>
      <c r="S863" s="66"/>
      <c r="T863" s="67"/>
      <c r="U863" s="36"/>
      <c r="V863" s="36"/>
      <c r="W863" s="36"/>
      <c r="X863" s="36"/>
      <c r="Y863" s="36"/>
      <c r="Z863" s="36"/>
      <c r="AA863" s="36"/>
      <c r="AB863" s="36"/>
      <c r="AC863" s="36"/>
      <c r="AD863" s="36"/>
      <c r="AE863" s="36"/>
      <c r="AT863" s="19" t="s">
        <v>178</v>
      </c>
      <c r="AU863" s="19" t="s">
        <v>88</v>
      </c>
    </row>
    <row r="864" spans="1:65" s="13" customFormat="1" ht="11.25">
      <c r="B864" s="198"/>
      <c r="C864" s="199"/>
      <c r="D864" s="193" t="s">
        <v>188</v>
      </c>
      <c r="E864" s="200" t="s">
        <v>19</v>
      </c>
      <c r="F864" s="201" t="s">
        <v>1471</v>
      </c>
      <c r="G864" s="199"/>
      <c r="H864" s="202">
        <v>15.81</v>
      </c>
      <c r="I864" s="203"/>
      <c r="J864" s="199"/>
      <c r="K864" s="199"/>
      <c r="L864" s="204"/>
      <c r="M864" s="205"/>
      <c r="N864" s="206"/>
      <c r="O864" s="206"/>
      <c r="P864" s="206"/>
      <c r="Q864" s="206"/>
      <c r="R864" s="206"/>
      <c r="S864" s="206"/>
      <c r="T864" s="207"/>
      <c r="AT864" s="208" t="s">
        <v>188</v>
      </c>
      <c r="AU864" s="208" t="s">
        <v>88</v>
      </c>
      <c r="AV864" s="13" t="s">
        <v>88</v>
      </c>
      <c r="AW864" s="13" t="s">
        <v>33</v>
      </c>
      <c r="AX864" s="13" t="s">
        <v>80</v>
      </c>
      <c r="AY864" s="208" t="s">
        <v>169</v>
      </c>
    </row>
    <row r="865" spans="1:65" s="2" customFormat="1" ht="37.9" customHeight="1">
      <c r="A865" s="36"/>
      <c r="B865" s="37"/>
      <c r="C865" s="180" t="s">
        <v>1472</v>
      </c>
      <c r="D865" s="180" t="s">
        <v>171</v>
      </c>
      <c r="E865" s="181" t="s">
        <v>1473</v>
      </c>
      <c r="F865" s="182" t="s">
        <v>1474</v>
      </c>
      <c r="G865" s="183" t="s">
        <v>230</v>
      </c>
      <c r="H865" s="184">
        <v>40.658999999999999</v>
      </c>
      <c r="I865" s="185"/>
      <c r="J865" s="186">
        <f>ROUND(I865*H865,2)</f>
        <v>0</v>
      </c>
      <c r="K865" s="182" t="s">
        <v>175</v>
      </c>
      <c r="L865" s="41"/>
      <c r="M865" s="187" t="s">
        <v>19</v>
      </c>
      <c r="N865" s="188" t="s">
        <v>44</v>
      </c>
      <c r="O865" s="66"/>
      <c r="P865" s="189">
        <f>O865*H865</f>
        <v>0</v>
      </c>
      <c r="Q865" s="189">
        <v>2.3369999999999998E-2</v>
      </c>
      <c r="R865" s="189">
        <f>Q865*H865</f>
        <v>0.95020082999999989</v>
      </c>
      <c r="S865" s="189">
        <v>0</v>
      </c>
      <c r="T865" s="190">
        <f>S865*H865</f>
        <v>0</v>
      </c>
      <c r="U865" s="36"/>
      <c r="V865" s="36"/>
      <c r="W865" s="36"/>
      <c r="X865" s="36"/>
      <c r="Y865" s="36"/>
      <c r="Z865" s="36"/>
      <c r="AA865" s="36"/>
      <c r="AB865" s="36"/>
      <c r="AC865" s="36"/>
      <c r="AD865" s="36"/>
      <c r="AE865" s="36"/>
      <c r="AR865" s="191" t="s">
        <v>250</v>
      </c>
      <c r="AT865" s="191" t="s">
        <v>171</v>
      </c>
      <c r="AU865" s="191" t="s">
        <v>88</v>
      </c>
      <c r="AY865" s="19" t="s">
        <v>169</v>
      </c>
      <c r="BE865" s="192">
        <f>IF(N865="základní",J865,0)</f>
        <v>0</v>
      </c>
      <c r="BF865" s="192">
        <f>IF(N865="snížená",J865,0)</f>
        <v>0</v>
      </c>
      <c r="BG865" s="192">
        <f>IF(N865="zákl. přenesená",J865,0)</f>
        <v>0</v>
      </c>
      <c r="BH865" s="192">
        <f>IF(N865="sníž. přenesená",J865,0)</f>
        <v>0</v>
      </c>
      <c r="BI865" s="192">
        <f>IF(N865="nulová",J865,0)</f>
        <v>0</v>
      </c>
      <c r="BJ865" s="19" t="s">
        <v>88</v>
      </c>
      <c r="BK865" s="192">
        <f>ROUND(I865*H865,2)</f>
        <v>0</v>
      </c>
      <c r="BL865" s="19" t="s">
        <v>250</v>
      </c>
      <c r="BM865" s="191" t="s">
        <v>1475</v>
      </c>
    </row>
    <row r="866" spans="1:65" s="2" customFormat="1" ht="97.5">
      <c r="A866" s="36"/>
      <c r="B866" s="37"/>
      <c r="C866" s="38"/>
      <c r="D866" s="193" t="s">
        <v>178</v>
      </c>
      <c r="E866" s="38"/>
      <c r="F866" s="194" t="s">
        <v>1476</v>
      </c>
      <c r="G866" s="38"/>
      <c r="H866" s="38"/>
      <c r="I866" s="195"/>
      <c r="J866" s="38"/>
      <c r="K866" s="38"/>
      <c r="L866" s="41"/>
      <c r="M866" s="196"/>
      <c r="N866" s="197"/>
      <c r="O866" s="66"/>
      <c r="P866" s="66"/>
      <c r="Q866" s="66"/>
      <c r="R866" s="66"/>
      <c r="S866" s="66"/>
      <c r="T866" s="67"/>
      <c r="U866" s="36"/>
      <c r="V866" s="36"/>
      <c r="W866" s="36"/>
      <c r="X866" s="36"/>
      <c r="Y866" s="36"/>
      <c r="Z866" s="36"/>
      <c r="AA866" s="36"/>
      <c r="AB866" s="36"/>
      <c r="AC866" s="36"/>
      <c r="AD866" s="36"/>
      <c r="AE866" s="36"/>
      <c r="AT866" s="19" t="s">
        <v>178</v>
      </c>
      <c r="AU866" s="19" t="s">
        <v>88</v>
      </c>
    </row>
    <row r="867" spans="1:65" s="13" customFormat="1" ht="11.25">
      <c r="B867" s="198"/>
      <c r="C867" s="199"/>
      <c r="D867" s="193" t="s">
        <v>188</v>
      </c>
      <c r="E867" s="200" t="s">
        <v>19</v>
      </c>
      <c r="F867" s="201" t="s">
        <v>1477</v>
      </c>
      <c r="G867" s="199"/>
      <c r="H867" s="202">
        <v>40.658999999999999</v>
      </c>
      <c r="I867" s="203"/>
      <c r="J867" s="199"/>
      <c r="K867" s="199"/>
      <c r="L867" s="204"/>
      <c r="M867" s="205"/>
      <c r="N867" s="206"/>
      <c r="O867" s="206"/>
      <c r="P867" s="206"/>
      <c r="Q867" s="206"/>
      <c r="R867" s="206"/>
      <c r="S867" s="206"/>
      <c r="T867" s="207"/>
      <c r="AT867" s="208" t="s">
        <v>188</v>
      </c>
      <c r="AU867" s="208" t="s">
        <v>88</v>
      </c>
      <c r="AV867" s="13" t="s">
        <v>88</v>
      </c>
      <c r="AW867" s="13" t="s">
        <v>33</v>
      </c>
      <c r="AX867" s="13" t="s">
        <v>80</v>
      </c>
      <c r="AY867" s="208" t="s">
        <v>169</v>
      </c>
    </row>
    <row r="868" spans="1:65" s="2" customFormat="1" ht="37.9" customHeight="1">
      <c r="A868" s="36"/>
      <c r="B868" s="37"/>
      <c r="C868" s="180" t="s">
        <v>1478</v>
      </c>
      <c r="D868" s="180" t="s">
        <v>171</v>
      </c>
      <c r="E868" s="181" t="s">
        <v>1479</v>
      </c>
      <c r="F868" s="182" t="s">
        <v>1480</v>
      </c>
      <c r="G868" s="183" t="s">
        <v>185</v>
      </c>
      <c r="H868" s="184">
        <v>6.25</v>
      </c>
      <c r="I868" s="185"/>
      <c r="J868" s="186">
        <f>ROUND(I868*H868,2)</f>
        <v>0</v>
      </c>
      <c r="K868" s="182" t="s">
        <v>175</v>
      </c>
      <c r="L868" s="41"/>
      <c r="M868" s="187" t="s">
        <v>19</v>
      </c>
      <c r="N868" s="188" t="s">
        <v>44</v>
      </c>
      <c r="O868" s="66"/>
      <c r="P868" s="189">
        <f>O868*H868</f>
        <v>0</v>
      </c>
      <c r="Q868" s="189">
        <v>1.523E-2</v>
      </c>
      <c r="R868" s="189">
        <f>Q868*H868</f>
        <v>9.5187500000000008E-2</v>
      </c>
      <c r="S868" s="189">
        <v>0</v>
      </c>
      <c r="T868" s="190">
        <f>S868*H868</f>
        <v>0</v>
      </c>
      <c r="U868" s="36"/>
      <c r="V868" s="36"/>
      <c r="W868" s="36"/>
      <c r="X868" s="36"/>
      <c r="Y868" s="36"/>
      <c r="Z868" s="36"/>
      <c r="AA868" s="36"/>
      <c r="AB868" s="36"/>
      <c r="AC868" s="36"/>
      <c r="AD868" s="36"/>
      <c r="AE868" s="36"/>
      <c r="AR868" s="191" t="s">
        <v>250</v>
      </c>
      <c r="AT868" s="191" t="s">
        <v>171</v>
      </c>
      <c r="AU868" s="191" t="s">
        <v>88</v>
      </c>
      <c r="AY868" s="19" t="s">
        <v>169</v>
      </c>
      <c r="BE868" s="192">
        <f>IF(N868="základní",J868,0)</f>
        <v>0</v>
      </c>
      <c r="BF868" s="192">
        <f>IF(N868="snížená",J868,0)</f>
        <v>0</v>
      </c>
      <c r="BG868" s="192">
        <f>IF(N868="zákl. přenesená",J868,0)</f>
        <v>0</v>
      </c>
      <c r="BH868" s="192">
        <f>IF(N868="sníž. přenesená",J868,0)</f>
        <v>0</v>
      </c>
      <c r="BI868" s="192">
        <f>IF(N868="nulová",J868,0)</f>
        <v>0</v>
      </c>
      <c r="BJ868" s="19" t="s">
        <v>88</v>
      </c>
      <c r="BK868" s="192">
        <f>ROUND(I868*H868,2)</f>
        <v>0</v>
      </c>
      <c r="BL868" s="19" t="s">
        <v>250</v>
      </c>
      <c r="BM868" s="191" t="s">
        <v>1481</v>
      </c>
    </row>
    <row r="869" spans="1:65" s="2" customFormat="1" ht="214.5">
      <c r="A869" s="36"/>
      <c r="B869" s="37"/>
      <c r="C869" s="38"/>
      <c r="D869" s="193" t="s">
        <v>178</v>
      </c>
      <c r="E869" s="38"/>
      <c r="F869" s="194" t="s">
        <v>1482</v>
      </c>
      <c r="G869" s="38"/>
      <c r="H869" s="38"/>
      <c r="I869" s="195"/>
      <c r="J869" s="38"/>
      <c r="K869" s="38"/>
      <c r="L869" s="41"/>
      <c r="M869" s="196"/>
      <c r="N869" s="197"/>
      <c r="O869" s="66"/>
      <c r="P869" s="66"/>
      <c r="Q869" s="66"/>
      <c r="R869" s="66"/>
      <c r="S869" s="66"/>
      <c r="T869" s="67"/>
      <c r="U869" s="36"/>
      <c r="V869" s="36"/>
      <c r="W869" s="36"/>
      <c r="X869" s="36"/>
      <c r="Y869" s="36"/>
      <c r="Z869" s="36"/>
      <c r="AA869" s="36"/>
      <c r="AB869" s="36"/>
      <c r="AC869" s="36"/>
      <c r="AD869" s="36"/>
      <c r="AE869" s="36"/>
      <c r="AT869" s="19" t="s">
        <v>178</v>
      </c>
      <c r="AU869" s="19" t="s">
        <v>88</v>
      </c>
    </row>
    <row r="870" spans="1:65" s="15" customFormat="1" ht="11.25">
      <c r="B870" s="225"/>
      <c r="C870" s="226"/>
      <c r="D870" s="193" t="s">
        <v>188</v>
      </c>
      <c r="E870" s="227" t="s">
        <v>19</v>
      </c>
      <c r="F870" s="228" t="s">
        <v>937</v>
      </c>
      <c r="G870" s="226"/>
      <c r="H870" s="227" t="s">
        <v>19</v>
      </c>
      <c r="I870" s="229"/>
      <c r="J870" s="226"/>
      <c r="K870" s="226"/>
      <c r="L870" s="230"/>
      <c r="M870" s="231"/>
      <c r="N870" s="232"/>
      <c r="O870" s="232"/>
      <c r="P870" s="232"/>
      <c r="Q870" s="232"/>
      <c r="R870" s="232"/>
      <c r="S870" s="232"/>
      <c r="T870" s="233"/>
      <c r="AT870" s="234" t="s">
        <v>188</v>
      </c>
      <c r="AU870" s="234" t="s">
        <v>88</v>
      </c>
      <c r="AV870" s="15" t="s">
        <v>80</v>
      </c>
      <c r="AW870" s="15" t="s">
        <v>33</v>
      </c>
      <c r="AX870" s="15" t="s">
        <v>72</v>
      </c>
      <c r="AY870" s="234" t="s">
        <v>169</v>
      </c>
    </row>
    <row r="871" spans="1:65" s="13" customFormat="1" ht="11.25">
      <c r="B871" s="198"/>
      <c r="C871" s="199"/>
      <c r="D871" s="193" t="s">
        <v>188</v>
      </c>
      <c r="E871" s="200" t="s">
        <v>19</v>
      </c>
      <c r="F871" s="201" t="s">
        <v>938</v>
      </c>
      <c r="G871" s="199"/>
      <c r="H871" s="202">
        <v>6.25</v>
      </c>
      <c r="I871" s="203"/>
      <c r="J871" s="199"/>
      <c r="K871" s="199"/>
      <c r="L871" s="204"/>
      <c r="M871" s="205"/>
      <c r="N871" s="206"/>
      <c r="O871" s="206"/>
      <c r="P871" s="206"/>
      <c r="Q871" s="206"/>
      <c r="R871" s="206"/>
      <c r="S871" s="206"/>
      <c r="T871" s="207"/>
      <c r="AT871" s="208" t="s">
        <v>188</v>
      </c>
      <c r="AU871" s="208" t="s">
        <v>88</v>
      </c>
      <c r="AV871" s="13" t="s">
        <v>88</v>
      </c>
      <c r="AW871" s="13" t="s">
        <v>33</v>
      </c>
      <c r="AX871" s="13" t="s">
        <v>80</v>
      </c>
      <c r="AY871" s="208" t="s">
        <v>169</v>
      </c>
    </row>
    <row r="872" spans="1:65" s="2" customFormat="1" ht="24.2" customHeight="1">
      <c r="A872" s="36"/>
      <c r="B872" s="37"/>
      <c r="C872" s="180" t="s">
        <v>1483</v>
      </c>
      <c r="D872" s="180" t="s">
        <v>171</v>
      </c>
      <c r="E872" s="181" t="s">
        <v>1484</v>
      </c>
      <c r="F872" s="182" t="s">
        <v>1485</v>
      </c>
      <c r="G872" s="183" t="s">
        <v>185</v>
      </c>
      <c r="H872" s="184">
        <v>1.625</v>
      </c>
      <c r="I872" s="185"/>
      <c r="J872" s="186">
        <f>ROUND(I872*H872,2)</f>
        <v>0</v>
      </c>
      <c r="K872" s="182" t="s">
        <v>19</v>
      </c>
      <c r="L872" s="41"/>
      <c r="M872" s="187" t="s">
        <v>19</v>
      </c>
      <c r="N872" s="188" t="s">
        <v>44</v>
      </c>
      <c r="O872" s="66"/>
      <c r="P872" s="189">
        <f>O872*H872</f>
        <v>0</v>
      </c>
      <c r="Q872" s="189">
        <v>1.3440000000000001E-2</v>
      </c>
      <c r="R872" s="189">
        <f>Q872*H872</f>
        <v>2.1840000000000002E-2</v>
      </c>
      <c r="S872" s="189">
        <v>0</v>
      </c>
      <c r="T872" s="190">
        <f>S872*H872</f>
        <v>0</v>
      </c>
      <c r="U872" s="36"/>
      <c r="V872" s="36"/>
      <c r="W872" s="36"/>
      <c r="X872" s="36"/>
      <c r="Y872" s="36"/>
      <c r="Z872" s="36"/>
      <c r="AA872" s="36"/>
      <c r="AB872" s="36"/>
      <c r="AC872" s="36"/>
      <c r="AD872" s="36"/>
      <c r="AE872" s="36"/>
      <c r="AR872" s="191" t="s">
        <v>250</v>
      </c>
      <c r="AT872" s="191" t="s">
        <v>171</v>
      </c>
      <c r="AU872" s="191" t="s">
        <v>88</v>
      </c>
      <c r="AY872" s="19" t="s">
        <v>169</v>
      </c>
      <c r="BE872" s="192">
        <f>IF(N872="základní",J872,0)</f>
        <v>0</v>
      </c>
      <c r="BF872" s="192">
        <f>IF(N872="snížená",J872,0)</f>
        <v>0</v>
      </c>
      <c r="BG872" s="192">
        <f>IF(N872="zákl. přenesená",J872,0)</f>
        <v>0</v>
      </c>
      <c r="BH872" s="192">
        <f>IF(N872="sníž. přenesená",J872,0)</f>
        <v>0</v>
      </c>
      <c r="BI872" s="192">
        <f>IF(N872="nulová",J872,0)</f>
        <v>0</v>
      </c>
      <c r="BJ872" s="19" t="s">
        <v>88</v>
      </c>
      <c r="BK872" s="192">
        <f>ROUND(I872*H872,2)</f>
        <v>0</v>
      </c>
      <c r="BL872" s="19" t="s">
        <v>250</v>
      </c>
      <c r="BM872" s="191" t="s">
        <v>1486</v>
      </c>
    </row>
    <row r="873" spans="1:65" s="2" customFormat="1" ht="185.25">
      <c r="A873" s="36"/>
      <c r="B873" s="37"/>
      <c r="C873" s="38"/>
      <c r="D873" s="193" t="s">
        <v>178</v>
      </c>
      <c r="E873" s="38"/>
      <c r="F873" s="194" t="s">
        <v>1487</v>
      </c>
      <c r="G873" s="38"/>
      <c r="H873" s="38"/>
      <c r="I873" s="195"/>
      <c r="J873" s="38"/>
      <c r="K873" s="38"/>
      <c r="L873" s="41"/>
      <c r="M873" s="196"/>
      <c r="N873" s="197"/>
      <c r="O873" s="66"/>
      <c r="P873" s="66"/>
      <c r="Q873" s="66"/>
      <c r="R873" s="66"/>
      <c r="S873" s="66"/>
      <c r="T873" s="67"/>
      <c r="U873" s="36"/>
      <c r="V873" s="36"/>
      <c r="W873" s="36"/>
      <c r="X873" s="36"/>
      <c r="Y873" s="36"/>
      <c r="Z873" s="36"/>
      <c r="AA873" s="36"/>
      <c r="AB873" s="36"/>
      <c r="AC873" s="36"/>
      <c r="AD873" s="36"/>
      <c r="AE873" s="36"/>
      <c r="AT873" s="19" t="s">
        <v>178</v>
      </c>
      <c r="AU873" s="19" t="s">
        <v>88</v>
      </c>
    </row>
    <row r="874" spans="1:65" s="15" customFormat="1" ht="11.25">
      <c r="B874" s="225"/>
      <c r="C874" s="226"/>
      <c r="D874" s="193" t="s">
        <v>188</v>
      </c>
      <c r="E874" s="227" t="s">
        <v>19</v>
      </c>
      <c r="F874" s="228" t="s">
        <v>937</v>
      </c>
      <c r="G874" s="226"/>
      <c r="H874" s="227" t="s">
        <v>19</v>
      </c>
      <c r="I874" s="229"/>
      <c r="J874" s="226"/>
      <c r="K874" s="226"/>
      <c r="L874" s="230"/>
      <c r="M874" s="231"/>
      <c r="N874" s="232"/>
      <c r="O874" s="232"/>
      <c r="P874" s="232"/>
      <c r="Q874" s="232"/>
      <c r="R874" s="232"/>
      <c r="S874" s="232"/>
      <c r="T874" s="233"/>
      <c r="AT874" s="234" t="s">
        <v>188</v>
      </c>
      <c r="AU874" s="234" t="s">
        <v>88</v>
      </c>
      <c r="AV874" s="15" t="s">
        <v>80</v>
      </c>
      <c r="AW874" s="15" t="s">
        <v>33</v>
      </c>
      <c r="AX874" s="15" t="s">
        <v>72</v>
      </c>
      <c r="AY874" s="234" t="s">
        <v>169</v>
      </c>
    </row>
    <row r="875" spans="1:65" s="13" customFormat="1" ht="11.25">
      <c r="B875" s="198"/>
      <c r="C875" s="199"/>
      <c r="D875" s="193" t="s">
        <v>188</v>
      </c>
      <c r="E875" s="200" t="s">
        <v>19</v>
      </c>
      <c r="F875" s="201" t="s">
        <v>1488</v>
      </c>
      <c r="G875" s="199"/>
      <c r="H875" s="202">
        <v>1.625</v>
      </c>
      <c r="I875" s="203"/>
      <c r="J875" s="199"/>
      <c r="K875" s="199"/>
      <c r="L875" s="204"/>
      <c r="M875" s="205"/>
      <c r="N875" s="206"/>
      <c r="O875" s="206"/>
      <c r="P875" s="206"/>
      <c r="Q875" s="206"/>
      <c r="R875" s="206"/>
      <c r="S875" s="206"/>
      <c r="T875" s="207"/>
      <c r="AT875" s="208" t="s">
        <v>188</v>
      </c>
      <c r="AU875" s="208" t="s">
        <v>88</v>
      </c>
      <c r="AV875" s="13" t="s">
        <v>88</v>
      </c>
      <c r="AW875" s="13" t="s">
        <v>33</v>
      </c>
      <c r="AX875" s="13" t="s">
        <v>80</v>
      </c>
      <c r="AY875" s="208" t="s">
        <v>169</v>
      </c>
    </row>
    <row r="876" spans="1:65" s="2" customFormat="1" ht="24.2" customHeight="1">
      <c r="A876" s="36"/>
      <c r="B876" s="37"/>
      <c r="C876" s="180" t="s">
        <v>1489</v>
      </c>
      <c r="D876" s="180" t="s">
        <v>171</v>
      </c>
      <c r="E876" s="181" t="s">
        <v>1490</v>
      </c>
      <c r="F876" s="182" t="s">
        <v>1491</v>
      </c>
      <c r="G876" s="183" t="s">
        <v>185</v>
      </c>
      <c r="H876" s="184">
        <v>34.65</v>
      </c>
      <c r="I876" s="185"/>
      <c r="J876" s="186">
        <f>ROUND(I876*H876,2)</f>
        <v>0</v>
      </c>
      <c r="K876" s="182" t="s">
        <v>175</v>
      </c>
      <c r="L876" s="41"/>
      <c r="M876" s="187" t="s">
        <v>19</v>
      </c>
      <c r="N876" s="188" t="s">
        <v>44</v>
      </c>
      <c r="O876" s="66"/>
      <c r="P876" s="189">
        <f>O876*H876</f>
        <v>0</v>
      </c>
      <c r="Q876" s="189">
        <v>0</v>
      </c>
      <c r="R876" s="189">
        <f>Q876*H876</f>
        <v>0</v>
      </c>
      <c r="S876" s="189">
        <v>0</v>
      </c>
      <c r="T876" s="190">
        <f>S876*H876</f>
        <v>0</v>
      </c>
      <c r="U876" s="36"/>
      <c r="V876" s="36"/>
      <c r="W876" s="36"/>
      <c r="X876" s="36"/>
      <c r="Y876" s="36"/>
      <c r="Z876" s="36"/>
      <c r="AA876" s="36"/>
      <c r="AB876" s="36"/>
      <c r="AC876" s="36"/>
      <c r="AD876" s="36"/>
      <c r="AE876" s="36"/>
      <c r="AR876" s="191" t="s">
        <v>250</v>
      </c>
      <c r="AT876" s="191" t="s">
        <v>171</v>
      </c>
      <c r="AU876" s="191" t="s">
        <v>88</v>
      </c>
      <c r="AY876" s="19" t="s">
        <v>169</v>
      </c>
      <c r="BE876" s="192">
        <f>IF(N876="základní",J876,0)</f>
        <v>0</v>
      </c>
      <c r="BF876" s="192">
        <f>IF(N876="snížená",J876,0)</f>
        <v>0</v>
      </c>
      <c r="BG876" s="192">
        <f>IF(N876="zákl. přenesená",J876,0)</f>
        <v>0</v>
      </c>
      <c r="BH876" s="192">
        <f>IF(N876="sníž. přenesená",J876,0)</f>
        <v>0</v>
      </c>
      <c r="BI876" s="192">
        <f>IF(N876="nulová",J876,0)</f>
        <v>0</v>
      </c>
      <c r="BJ876" s="19" t="s">
        <v>88</v>
      </c>
      <c r="BK876" s="192">
        <f>ROUND(I876*H876,2)</f>
        <v>0</v>
      </c>
      <c r="BL876" s="19" t="s">
        <v>250</v>
      </c>
      <c r="BM876" s="191" t="s">
        <v>1492</v>
      </c>
    </row>
    <row r="877" spans="1:65" s="2" customFormat="1" ht="39">
      <c r="A877" s="36"/>
      <c r="B877" s="37"/>
      <c r="C877" s="38"/>
      <c r="D877" s="193" t="s">
        <v>178</v>
      </c>
      <c r="E877" s="38"/>
      <c r="F877" s="194" t="s">
        <v>1493</v>
      </c>
      <c r="G877" s="38"/>
      <c r="H877" s="38"/>
      <c r="I877" s="195"/>
      <c r="J877" s="38"/>
      <c r="K877" s="38"/>
      <c r="L877" s="41"/>
      <c r="M877" s="196"/>
      <c r="N877" s="197"/>
      <c r="O877" s="66"/>
      <c r="P877" s="66"/>
      <c r="Q877" s="66"/>
      <c r="R877" s="66"/>
      <c r="S877" s="66"/>
      <c r="T877" s="67"/>
      <c r="U877" s="36"/>
      <c r="V877" s="36"/>
      <c r="W877" s="36"/>
      <c r="X877" s="36"/>
      <c r="Y877" s="36"/>
      <c r="Z877" s="36"/>
      <c r="AA877" s="36"/>
      <c r="AB877" s="36"/>
      <c r="AC877" s="36"/>
      <c r="AD877" s="36"/>
      <c r="AE877" s="36"/>
      <c r="AT877" s="19" t="s">
        <v>178</v>
      </c>
      <c r="AU877" s="19" t="s">
        <v>88</v>
      </c>
    </row>
    <row r="878" spans="1:65" s="15" customFormat="1" ht="11.25">
      <c r="B878" s="225"/>
      <c r="C878" s="226"/>
      <c r="D878" s="193" t="s">
        <v>188</v>
      </c>
      <c r="E878" s="227" t="s">
        <v>19</v>
      </c>
      <c r="F878" s="228" t="s">
        <v>1212</v>
      </c>
      <c r="G878" s="226"/>
      <c r="H878" s="227" t="s">
        <v>19</v>
      </c>
      <c r="I878" s="229"/>
      <c r="J878" s="226"/>
      <c r="K878" s="226"/>
      <c r="L878" s="230"/>
      <c r="M878" s="231"/>
      <c r="N878" s="232"/>
      <c r="O878" s="232"/>
      <c r="P878" s="232"/>
      <c r="Q878" s="232"/>
      <c r="R878" s="232"/>
      <c r="S878" s="232"/>
      <c r="T878" s="233"/>
      <c r="AT878" s="234" t="s">
        <v>188</v>
      </c>
      <c r="AU878" s="234" t="s">
        <v>88</v>
      </c>
      <c r="AV878" s="15" t="s">
        <v>80</v>
      </c>
      <c r="AW878" s="15" t="s">
        <v>33</v>
      </c>
      <c r="AX878" s="15" t="s">
        <v>72</v>
      </c>
      <c r="AY878" s="234" t="s">
        <v>169</v>
      </c>
    </row>
    <row r="879" spans="1:65" s="13" customFormat="1" ht="11.25">
      <c r="B879" s="198"/>
      <c r="C879" s="199"/>
      <c r="D879" s="193" t="s">
        <v>188</v>
      </c>
      <c r="E879" s="200" t="s">
        <v>19</v>
      </c>
      <c r="F879" s="201" t="s">
        <v>1494</v>
      </c>
      <c r="G879" s="199"/>
      <c r="H879" s="202">
        <v>34.65</v>
      </c>
      <c r="I879" s="203"/>
      <c r="J879" s="199"/>
      <c r="K879" s="199"/>
      <c r="L879" s="204"/>
      <c r="M879" s="205"/>
      <c r="N879" s="206"/>
      <c r="O879" s="206"/>
      <c r="P879" s="206"/>
      <c r="Q879" s="206"/>
      <c r="R879" s="206"/>
      <c r="S879" s="206"/>
      <c r="T879" s="207"/>
      <c r="AT879" s="208" t="s">
        <v>188</v>
      </c>
      <c r="AU879" s="208" t="s">
        <v>88</v>
      </c>
      <c r="AV879" s="13" t="s">
        <v>88</v>
      </c>
      <c r="AW879" s="13" t="s">
        <v>33</v>
      </c>
      <c r="AX879" s="13" t="s">
        <v>80</v>
      </c>
      <c r="AY879" s="208" t="s">
        <v>169</v>
      </c>
    </row>
    <row r="880" spans="1:65" s="2" customFormat="1" ht="24.2" customHeight="1">
      <c r="A880" s="36"/>
      <c r="B880" s="37"/>
      <c r="C880" s="235" t="s">
        <v>1495</v>
      </c>
      <c r="D880" s="235" t="s">
        <v>456</v>
      </c>
      <c r="E880" s="236" t="s">
        <v>1496</v>
      </c>
      <c r="F880" s="237" t="s">
        <v>1497</v>
      </c>
      <c r="G880" s="238" t="s">
        <v>230</v>
      </c>
      <c r="H880" s="239">
        <v>1.3340000000000001</v>
      </c>
      <c r="I880" s="240"/>
      <c r="J880" s="241">
        <f>ROUND(I880*H880,2)</f>
        <v>0</v>
      </c>
      <c r="K880" s="237" t="s">
        <v>175</v>
      </c>
      <c r="L880" s="242"/>
      <c r="M880" s="243" t="s">
        <v>19</v>
      </c>
      <c r="N880" s="244" t="s">
        <v>44</v>
      </c>
      <c r="O880" s="66"/>
      <c r="P880" s="189">
        <f>O880*H880</f>
        <v>0</v>
      </c>
      <c r="Q880" s="189">
        <v>0.55000000000000004</v>
      </c>
      <c r="R880" s="189">
        <f>Q880*H880</f>
        <v>0.73370000000000013</v>
      </c>
      <c r="S880" s="189">
        <v>0</v>
      </c>
      <c r="T880" s="190">
        <f>S880*H880</f>
        <v>0</v>
      </c>
      <c r="U880" s="36"/>
      <c r="V880" s="36"/>
      <c r="W880" s="36"/>
      <c r="X880" s="36"/>
      <c r="Y880" s="36"/>
      <c r="Z880" s="36"/>
      <c r="AA880" s="36"/>
      <c r="AB880" s="36"/>
      <c r="AC880" s="36"/>
      <c r="AD880" s="36"/>
      <c r="AE880" s="36"/>
      <c r="AR880" s="191" t="s">
        <v>323</v>
      </c>
      <c r="AT880" s="191" t="s">
        <v>456</v>
      </c>
      <c r="AU880" s="191" t="s">
        <v>88</v>
      </c>
      <c r="AY880" s="19" t="s">
        <v>169</v>
      </c>
      <c r="BE880" s="192">
        <f>IF(N880="základní",J880,0)</f>
        <v>0</v>
      </c>
      <c r="BF880" s="192">
        <f>IF(N880="snížená",J880,0)</f>
        <v>0</v>
      </c>
      <c r="BG880" s="192">
        <f>IF(N880="zákl. přenesená",J880,0)</f>
        <v>0</v>
      </c>
      <c r="BH880" s="192">
        <f>IF(N880="sníž. přenesená",J880,0)</f>
        <v>0</v>
      </c>
      <c r="BI880" s="192">
        <f>IF(N880="nulová",J880,0)</f>
        <v>0</v>
      </c>
      <c r="BJ880" s="19" t="s">
        <v>88</v>
      </c>
      <c r="BK880" s="192">
        <f>ROUND(I880*H880,2)</f>
        <v>0</v>
      </c>
      <c r="BL880" s="19" t="s">
        <v>250</v>
      </c>
      <c r="BM880" s="191" t="s">
        <v>1498</v>
      </c>
    </row>
    <row r="881" spans="1:65" s="13" customFormat="1" ht="11.25">
      <c r="B881" s="198"/>
      <c r="C881" s="199"/>
      <c r="D881" s="193" t="s">
        <v>188</v>
      </c>
      <c r="E881" s="200" t="s">
        <v>19</v>
      </c>
      <c r="F881" s="201" t="s">
        <v>1499</v>
      </c>
      <c r="G881" s="199"/>
      <c r="H881" s="202">
        <v>1.3340000000000001</v>
      </c>
      <c r="I881" s="203"/>
      <c r="J881" s="199"/>
      <c r="K881" s="199"/>
      <c r="L881" s="204"/>
      <c r="M881" s="205"/>
      <c r="N881" s="206"/>
      <c r="O881" s="206"/>
      <c r="P881" s="206"/>
      <c r="Q881" s="206"/>
      <c r="R881" s="206"/>
      <c r="S881" s="206"/>
      <c r="T881" s="207"/>
      <c r="AT881" s="208" t="s">
        <v>188</v>
      </c>
      <c r="AU881" s="208" t="s">
        <v>88</v>
      </c>
      <c r="AV881" s="13" t="s">
        <v>88</v>
      </c>
      <c r="AW881" s="13" t="s">
        <v>33</v>
      </c>
      <c r="AX881" s="13" t="s">
        <v>80</v>
      </c>
      <c r="AY881" s="208" t="s">
        <v>169</v>
      </c>
    </row>
    <row r="882" spans="1:65" s="2" customFormat="1" ht="24.2" customHeight="1">
      <c r="A882" s="36"/>
      <c r="B882" s="37"/>
      <c r="C882" s="180" t="s">
        <v>1500</v>
      </c>
      <c r="D882" s="180" t="s">
        <v>171</v>
      </c>
      <c r="E882" s="181" t="s">
        <v>1501</v>
      </c>
      <c r="F882" s="182" t="s">
        <v>1502</v>
      </c>
      <c r="G882" s="183" t="s">
        <v>185</v>
      </c>
      <c r="H882" s="184">
        <v>34.65</v>
      </c>
      <c r="I882" s="185"/>
      <c r="J882" s="186">
        <f>ROUND(I882*H882,2)</f>
        <v>0</v>
      </c>
      <c r="K882" s="182" t="s">
        <v>175</v>
      </c>
      <c r="L882" s="41"/>
      <c r="M882" s="187" t="s">
        <v>19</v>
      </c>
      <c r="N882" s="188" t="s">
        <v>44</v>
      </c>
      <c r="O882" s="66"/>
      <c r="P882" s="189">
        <f>O882*H882</f>
        <v>0</v>
      </c>
      <c r="Q882" s="189">
        <v>0</v>
      </c>
      <c r="R882" s="189">
        <f>Q882*H882</f>
        <v>0</v>
      </c>
      <c r="S882" s="189">
        <v>0</v>
      </c>
      <c r="T882" s="190">
        <f>S882*H882</f>
        <v>0</v>
      </c>
      <c r="U882" s="36"/>
      <c r="V882" s="36"/>
      <c r="W882" s="36"/>
      <c r="X882" s="36"/>
      <c r="Y882" s="36"/>
      <c r="Z882" s="36"/>
      <c r="AA882" s="36"/>
      <c r="AB882" s="36"/>
      <c r="AC882" s="36"/>
      <c r="AD882" s="36"/>
      <c r="AE882" s="36"/>
      <c r="AR882" s="191" t="s">
        <v>250</v>
      </c>
      <c r="AT882" s="191" t="s">
        <v>171</v>
      </c>
      <c r="AU882" s="191" t="s">
        <v>88</v>
      </c>
      <c r="AY882" s="19" t="s">
        <v>169</v>
      </c>
      <c r="BE882" s="192">
        <f>IF(N882="základní",J882,0)</f>
        <v>0</v>
      </c>
      <c r="BF882" s="192">
        <f>IF(N882="snížená",J882,0)</f>
        <v>0</v>
      </c>
      <c r="BG882" s="192">
        <f>IF(N882="zákl. přenesená",J882,0)</f>
        <v>0</v>
      </c>
      <c r="BH882" s="192">
        <f>IF(N882="sníž. přenesená",J882,0)</f>
        <v>0</v>
      </c>
      <c r="BI882" s="192">
        <f>IF(N882="nulová",J882,0)</f>
        <v>0</v>
      </c>
      <c r="BJ882" s="19" t="s">
        <v>88</v>
      </c>
      <c r="BK882" s="192">
        <f>ROUND(I882*H882,2)</f>
        <v>0</v>
      </c>
      <c r="BL882" s="19" t="s">
        <v>250</v>
      </c>
      <c r="BM882" s="191" t="s">
        <v>1503</v>
      </c>
    </row>
    <row r="883" spans="1:65" s="2" customFormat="1" ht="39">
      <c r="A883" s="36"/>
      <c r="B883" s="37"/>
      <c r="C883" s="38"/>
      <c r="D883" s="193" t="s">
        <v>178</v>
      </c>
      <c r="E883" s="38"/>
      <c r="F883" s="194" t="s">
        <v>1493</v>
      </c>
      <c r="G883" s="38"/>
      <c r="H883" s="38"/>
      <c r="I883" s="195"/>
      <c r="J883" s="38"/>
      <c r="K883" s="38"/>
      <c r="L883" s="41"/>
      <c r="M883" s="196"/>
      <c r="N883" s="197"/>
      <c r="O883" s="66"/>
      <c r="P883" s="66"/>
      <c r="Q883" s="66"/>
      <c r="R883" s="66"/>
      <c r="S883" s="66"/>
      <c r="T883" s="67"/>
      <c r="U883" s="36"/>
      <c r="V883" s="36"/>
      <c r="W883" s="36"/>
      <c r="X883" s="36"/>
      <c r="Y883" s="36"/>
      <c r="Z883" s="36"/>
      <c r="AA883" s="36"/>
      <c r="AB883" s="36"/>
      <c r="AC883" s="36"/>
      <c r="AD883" s="36"/>
      <c r="AE883" s="36"/>
      <c r="AT883" s="19" t="s">
        <v>178</v>
      </c>
      <c r="AU883" s="19" t="s">
        <v>88</v>
      </c>
    </row>
    <row r="884" spans="1:65" s="2" customFormat="1" ht="14.45" customHeight="1">
      <c r="A884" s="36"/>
      <c r="B884" s="37"/>
      <c r="C884" s="235" t="s">
        <v>1504</v>
      </c>
      <c r="D884" s="235" t="s">
        <v>456</v>
      </c>
      <c r="E884" s="236" t="s">
        <v>1505</v>
      </c>
      <c r="F884" s="237" t="s">
        <v>1506</v>
      </c>
      <c r="G884" s="238" t="s">
        <v>230</v>
      </c>
      <c r="H884" s="239">
        <v>1.4219999999999999</v>
      </c>
      <c r="I884" s="240"/>
      <c r="J884" s="241">
        <f>ROUND(I884*H884,2)</f>
        <v>0</v>
      </c>
      <c r="K884" s="237" t="s">
        <v>175</v>
      </c>
      <c r="L884" s="242"/>
      <c r="M884" s="243" t="s">
        <v>19</v>
      </c>
      <c r="N884" s="244" t="s">
        <v>44</v>
      </c>
      <c r="O884" s="66"/>
      <c r="P884" s="189">
        <f>O884*H884</f>
        <v>0</v>
      </c>
      <c r="Q884" s="189">
        <v>0.55000000000000004</v>
      </c>
      <c r="R884" s="189">
        <f>Q884*H884</f>
        <v>0.78210000000000002</v>
      </c>
      <c r="S884" s="189">
        <v>0</v>
      </c>
      <c r="T884" s="190">
        <f>S884*H884</f>
        <v>0</v>
      </c>
      <c r="U884" s="36"/>
      <c r="V884" s="36"/>
      <c r="W884" s="36"/>
      <c r="X884" s="36"/>
      <c r="Y884" s="36"/>
      <c r="Z884" s="36"/>
      <c r="AA884" s="36"/>
      <c r="AB884" s="36"/>
      <c r="AC884" s="36"/>
      <c r="AD884" s="36"/>
      <c r="AE884" s="36"/>
      <c r="AR884" s="191" t="s">
        <v>323</v>
      </c>
      <c r="AT884" s="191" t="s">
        <v>456</v>
      </c>
      <c r="AU884" s="191" t="s">
        <v>88</v>
      </c>
      <c r="AY884" s="19" t="s">
        <v>169</v>
      </c>
      <c r="BE884" s="192">
        <f>IF(N884="základní",J884,0)</f>
        <v>0</v>
      </c>
      <c r="BF884" s="192">
        <f>IF(N884="snížená",J884,0)</f>
        <v>0</v>
      </c>
      <c r="BG884" s="192">
        <f>IF(N884="zákl. přenesená",J884,0)</f>
        <v>0</v>
      </c>
      <c r="BH884" s="192">
        <f>IF(N884="sníž. přenesená",J884,0)</f>
        <v>0</v>
      </c>
      <c r="BI884" s="192">
        <f>IF(N884="nulová",J884,0)</f>
        <v>0</v>
      </c>
      <c r="BJ884" s="19" t="s">
        <v>88</v>
      </c>
      <c r="BK884" s="192">
        <f>ROUND(I884*H884,2)</f>
        <v>0</v>
      </c>
      <c r="BL884" s="19" t="s">
        <v>250</v>
      </c>
      <c r="BM884" s="191" t="s">
        <v>1507</v>
      </c>
    </row>
    <row r="885" spans="1:65" s="13" customFormat="1" ht="11.25">
      <c r="B885" s="198"/>
      <c r="C885" s="199"/>
      <c r="D885" s="193" t="s">
        <v>188</v>
      </c>
      <c r="E885" s="200" t="s">
        <v>19</v>
      </c>
      <c r="F885" s="201" t="s">
        <v>1508</v>
      </c>
      <c r="G885" s="199"/>
      <c r="H885" s="202">
        <v>1.4219999999999999</v>
      </c>
      <c r="I885" s="203"/>
      <c r="J885" s="199"/>
      <c r="K885" s="199"/>
      <c r="L885" s="204"/>
      <c r="M885" s="205"/>
      <c r="N885" s="206"/>
      <c r="O885" s="206"/>
      <c r="P885" s="206"/>
      <c r="Q885" s="206"/>
      <c r="R885" s="206"/>
      <c r="S885" s="206"/>
      <c r="T885" s="207"/>
      <c r="AT885" s="208" t="s">
        <v>188</v>
      </c>
      <c r="AU885" s="208" t="s">
        <v>88</v>
      </c>
      <c r="AV885" s="13" t="s">
        <v>88</v>
      </c>
      <c r="AW885" s="13" t="s">
        <v>33</v>
      </c>
      <c r="AX885" s="13" t="s">
        <v>80</v>
      </c>
      <c r="AY885" s="208" t="s">
        <v>169</v>
      </c>
    </row>
    <row r="886" spans="1:65" s="2" customFormat="1" ht="24.2" customHeight="1">
      <c r="A886" s="36"/>
      <c r="B886" s="37"/>
      <c r="C886" s="180" t="s">
        <v>1509</v>
      </c>
      <c r="D886" s="180" t="s">
        <v>171</v>
      </c>
      <c r="E886" s="181" t="s">
        <v>1510</v>
      </c>
      <c r="F886" s="182" t="s">
        <v>1511</v>
      </c>
      <c r="G886" s="183" t="s">
        <v>185</v>
      </c>
      <c r="H886" s="184">
        <v>34.65</v>
      </c>
      <c r="I886" s="185"/>
      <c r="J886" s="186">
        <f>ROUND(I886*H886,2)</f>
        <v>0</v>
      </c>
      <c r="K886" s="182" t="s">
        <v>175</v>
      </c>
      <c r="L886" s="41"/>
      <c r="M886" s="187" t="s">
        <v>19</v>
      </c>
      <c r="N886" s="188" t="s">
        <v>44</v>
      </c>
      <c r="O886" s="66"/>
      <c r="P886" s="189">
        <f>O886*H886</f>
        <v>0</v>
      </c>
      <c r="Q886" s="189">
        <v>2.0000000000000001E-4</v>
      </c>
      <c r="R886" s="189">
        <f>Q886*H886</f>
        <v>6.9300000000000004E-3</v>
      </c>
      <c r="S886" s="189">
        <v>0</v>
      </c>
      <c r="T886" s="190">
        <f>S886*H886</f>
        <v>0</v>
      </c>
      <c r="U886" s="36"/>
      <c r="V886" s="36"/>
      <c r="W886" s="36"/>
      <c r="X886" s="36"/>
      <c r="Y886" s="36"/>
      <c r="Z886" s="36"/>
      <c r="AA886" s="36"/>
      <c r="AB886" s="36"/>
      <c r="AC886" s="36"/>
      <c r="AD886" s="36"/>
      <c r="AE886" s="36"/>
      <c r="AR886" s="191" t="s">
        <v>250</v>
      </c>
      <c r="AT886" s="191" t="s">
        <v>171</v>
      </c>
      <c r="AU886" s="191" t="s">
        <v>88</v>
      </c>
      <c r="AY886" s="19" t="s">
        <v>169</v>
      </c>
      <c r="BE886" s="192">
        <f>IF(N886="základní",J886,0)</f>
        <v>0</v>
      </c>
      <c r="BF886" s="192">
        <f>IF(N886="snížená",J886,0)</f>
        <v>0</v>
      </c>
      <c r="BG886" s="192">
        <f>IF(N886="zákl. přenesená",J886,0)</f>
        <v>0</v>
      </c>
      <c r="BH886" s="192">
        <f>IF(N886="sníž. přenesená",J886,0)</f>
        <v>0</v>
      </c>
      <c r="BI886" s="192">
        <f>IF(N886="nulová",J886,0)</f>
        <v>0</v>
      </c>
      <c r="BJ886" s="19" t="s">
        <v>88</v>
      </c>
      <c r="BK886" s="192">
        <f>ROUND(I886*H886,2)</f>
        <v>0</v>
      </c>
      <c r="BL886" s="19" t="s">
        <v>250</v>
      </c>
      <c r="BM886" s="191" t="s">
        <v>1512</v>
      </c>
    </row>
    <row r="887" spans="1:65" s="2" customFormat="1" ht="78">
      <c r="A887" s="36"/>
      <c r="B887" s="37"/>
      <c r="C887" s="38"/>
      <c r="D887" s="193" t="s">
        <v>178</v>
      </c>
      <c r="E887" s="38"/>
      <c r="F887" s="194" t="s">
        <v>1513</v>
      </c>
      <c r="G887" s="38"/>
      <c r="H887" s="38"/>
      <c r="I887" s="195"/>
      <c r="J887" s="38"/>
      <c r="K887" s="38"/>
      <c r="L887" s="41"/>
      <c r="M887" s="196"/>
      <c r="N887" s="197"/>
      <c r="O887" s="66"/>
      <c r="P887" s="66"/>
      <c r="Q887" s="66"/>
      <c r="R887" s="66"/>
      <c r="S887" s="66"/>
      <c r="T887" s="67"/>
      <c r="U887" s="36"/>
      <c r="V887" s="36"/>
      <c r="W887" s="36"/>
      <c r="X887" s="36"/>
      <c r="Y887" s="36"/>
      <c r="Z887" s="36"/>
      <c r="AA887" s="36"/>
      <c r="AB887" s="36"/>
      <c r="AC887" s="36"/>
      <c r="AD887" s="36"/>
      <c r="AE887" s="36"/>
      <c r="AT887" s="19" t="s">
        <v>178</v>
      </c>
      <c r="AU887" s="19" t="s">
        <v>88</v>
      </c>
    </row>
    <row r="888" spans="1:65" s="2" customFormat="1" ht="49.15" customHeight="1">
      <c r="A888" s="36"/>
      <c r="B888" s="37"/>
      <c r="C888" s="180" t="s">
        <v>1514</v>
      </c>
      <c r="D888" s="180" t="s">
        <v>171</v>
      </c>
      <c r="E888" s="181" t="s">
        <v>1515</v>
      </c>
      <c r="F888" s="182" t="s">
        <v>1516</v>
      </c>
      <c r="G888" s="183" t="s">
        <v>347</v>
      </c>
      <c r="H888" s="184">
        <v>29.463999999999999</v>
      </c>
      <c r="I888" s="185"/>
      <c r="J888" s="186">
        <f>ROUND(I888*H888,2)</f>
        <v>0</v>
      </c>
      <c r="K888" s="182" t="s">
        <v>175</v>
      </c>
      <c r="L888" s="41"/>
      <c r="M888" s="187" t="s">
        <v>19</v>
      </c>
      <c r="N888" s="188" t="s">
        <v>44</v>
      </c>
      <c r="O888" s="66"/>
      <c r="P888" s="189">
        <f>O888*H888</f>
        <v>0</v>
      </c>
      <c r="Q888" s="189">
        <v>0</v>
      </c>
      <c r="R888" s="189">
        <f>Q888*H888</f>
        <v>0</v>
      </c>
      <c r="S888" s="189">
        <v>0</v>
      </c>
      <c r="T888" s="190">
        <f>S888*H888</f>
        <v>0</v>
      </c>
      <c r="U888" s="36"/>
      <c r="V888" s="36"/>
      <c r="W888" s="36"/>
      <c r="X888" s="36"/>
      <c r="Y888" s="36"/>
      <c r="Z888" s="36"/>
      <c r="AA888" s="36"/>
      <c r="AB888" s="36"/>
      <c r="AC888" s="36"/>
      <c r="AD888" s="36"/>
      <c r="AE888" s="36"/>
      <c r="AR888" s="191" t="s">
        <v>250</v>
      </c>
      <c r="AT888" s="191" t="s">
        <v>171</v>
      </c>
      <c r="AU888" s="191" t="s">
        <v>88</v>
      </c>
      <c r="AY888" s="19" t="s">
        <v>169</v>
      </c>
      <c r="BE888" s="192">
        <f>IF(N888="základní",J888,0)</f>
        <v>0</v>
      </c>
      <c r="BF888" s="192">
        <f>IF(N888="snížená",J888,0)</f>
        <v>0</v>
      </c>
      <c r="BG888" s="192">
        <f>IF(N888="zákl. přenesená",J888,0)</f>
        <v>0</v>
      </c>
      <c r="BH888" s="192">
        <f>IF(N888="sníž. přenesená",J888,0)</f>
        <v>0</v>
      </c>
      <c r="BI888" s="192">
        <f>IF(N888="nulová",J888,0)</f>
        <v>0</v>
      </c>
      <c r="BJ888" s="19" t="s">
        <v>88</v>
      </c>
      <c r="BK888" s="192">
        <f>ROUND(I888*H888,2)</f>
        <v>0</v>
      </c>
      <c r="BL888" s="19" t="s">
        <v>250</v>
      </c>
      <c r="BM888" s="191" t="s">
        <v>1517</v>
      </c>
    </row>
    <row r="889" spans="1:65" s="2" customFormat="1" ht="126.75">
      <c r="A889" s="36"/>
      <c r="B889" s="37"/>
      <c r="C889" s="38"/>
      <c r="D889" s="193" t="s">
        <v>178</v>
      </c>
      <c r="E889" s="38"/>
      <c r="F889" s="194" t="s">
        <v>1262</v>
      </c>
      <c r="G889" s="38"/>
      <c r="H889" s="38"/>
      <c r="I889" s="195"/>
      <c r="J889" s="38"/>
      <c r="K889" s="38"/>
      <c r="L889" s="41"/>
      <c r="M889" s="196"/>
      <c r="N889" s="197"/>
      <c r="O889" s="66"/>
      <c r="P889" s="66"/>
      <c r="Q889" s="66"/>
      <c r="R889" s="66"/>
      <c r="S889" s="66"/>
      <c r="T889" s="67"/>
      <c r="U889" s="36"/>
      <c r="V889" s="36"/>
      <c r="W889" s="36"/>
      <c r="X889" s="36"/>
      <c r="Y889" s="36"/>
      <c r="Z889" s="36"/>
      <c r="AA889" s="36"/>
      <c r="AB889" s="36"/>
      <c r="AC889" s="36"/>
      <c r="AD889" s="36"/>
      <c r="AE889" s="36"/>
      <c r="AT889" s="19" t="s">
        <v>178</v>
      </c>
      <c r="AU889" s="19" t="s">
        <v>88</v>
      </c>
    </row>
    <row r="890" spans="1:65" s="12" customFormat="1" ht="22.9" customHeight="1">
      <c r="B890" s="164"/>
      <c r="C890" s="165"/>
      <c r="D890" s="166" t="s">
        <v>71</v>
      </c>
      <c r="E890" s="178" t="s">
        <v>1518</v>
      </c>
      <c r="F890" s="178" t="s">
        <v>1519</v>
      </c>
      <c r="G890" s="165"/>
      <c r="H890" s="165"/>
      <c r="I890" s="168"/>
      <c r="J890" s="179">
        <f>BK890</f>
        <v>0</v>
      </c>
      <c r="K890" s="165"/>
      <c r="L890" s="170"/>
      <c r="M890" s="171"/>
      <c r="N890" s="172"/>
      <c r="O890" s="172"/>
      <c r="P890" s="173">
        <f>SUM(P891:P916)</f>
        <v>0</v>
      </c>
      <c r="Q890" s="172"/>
      <c r="R890" s="173">
        <f>SUM(R891:R916)</f>
        <v>3.1276395000000003</v>
      </c>
      <c r="S890" s="172"/>
      <c r="T890" s="174">
        <f>SUM(T891:T916)</f>
        <v>0</v>
      </c>
      <c r="AR890" s="175" t="s">
        <v>88</v>
      </c>
      <c r="AT890" s="176" t="s">
        <v>71</v>
      </c>
      <c r="AU890" s="176" t="s">
        <v>80</v>
      </c>
      <c r="AY890" s="175" t="s">
        <v>169</v>
      </c>
      <c r="BK890" s="177">
        <f>SUM(BK891:BK916)</f>
        <v>0</v>
      </c>
    </row>
    <row r="891" spans="1:65" s="2" customFormat="1" ht="62.65" customHeight="1">
      <c r="A891" s="36"/>
      <c r="B891" s="37"/>
      <c r="C891" s="180" t="s">
        <v>1520</v>
      </c>
      <c r="D891" s="180" t="s">
        <v>171</v>
      </c>
      <c r="E891" s="181" t="s">
        <v>1521</v>
      </c>
      <c r="F891" s="182" t="s">
        <v>1522</v>
      </c>
      <c r="G891" s="183" t="s">
        <v>185</v>
      </c>
      <c r="H891" s="184">
        <v>5.2</v>
      </c>
      <c r="I891" s="185"/>
      <c r="J891" s="186">
        <f>ROUND(I891*H891,2)</f>
        <v>0</v>
      </c>
      <c r="K891" s="182" t="s">
        <v>175</v>
      </c>
      <c r="L891" s="41"/>
      <c r="M891" s="187" t="s">
        <v>19</v>
      </c>
      <c r="N891" s="188" t="s">
        <v>44</v>
      </c>
      <c r="O891" s="66"/>
      <c r="P891" s="189">
        <f>O891*H891</f>
        <v>0</v>
      </c>
      <c r="Q891" s="189">
        <v>1.355E-2</v>
      </c>
      <c r="R891" s="189">
        <f>Q891*H891</f>
        <v>7.0459999999999995E-2</v>
      </c>
      <c r="S891" s="189">
        <v>0</v>
      </c>
      <c r="T891" s="190">
        <f>S891*H891</f>
        <v>0</v>
      </c>
      <c r="U891" s="36"/>
      <c r="V891" s="36"/>
      <c r="W891" s="36"/>
      <c r="X891" s="36"/>
      <c r="Y891" s="36"/>
      <c r="Z891" s="36"/>
      <c r="AA891" s="36"/>
      <c r="AB891" s="36"/>
      <c r="AC891" s="36"/>
      <c r="AD891" s="36"/>
      <c r="AE891" s="36"/>
      <c r="AR891" s="191" t="s">
        <v>250</v>
      </c>
      <c r="AT891" s="191" t="s">
        <v>171</v>
      </c>
      <c r="AU891" s="191" t="s">
        <v>88</v>
      </c>
      <c r="AY891" s="19" t="s">
        <v>169</v>
      </c>
      <c r="BE891" s="192">
        <f>IF(N891="základní",J891,0)</f>
        <v>0</v>
      </c>
      <c r="BF891" s="192">
        <f>IF(N891="snížená",J891,0)</f>
        <v>0</v>
      </c>
      <c r="BG891" s="192">
        <f>IF(N891="zákl. přenesená",J891,0)</f>
        <v>0</v>
      </c>
      <c r="BH891" s="192">
        <f>IF(N891="sníž. přenesená",J891,0)</f>
        <v>0</v>
      </c>
      <c r="BI891" s="192">
        <f>IF(N891="nulová",J891,0)</f>
        <v>0</v>
      </c>
      <c r="BJ891" s="19" t="s">
        <v>88</v>
      </c>
      <c r="BK891" s="192">
        <f>ROUND(I891*H891,2)</f>
        <v>0</v>
      </c>
      <c r="BL891" s="19" t="s">
        <v>250</v>
      </c>
      <c r="BM891" s="191" t="s">
        <v>1523</v>
      </c>
    </row>
    <row r="892" spans="1:65" s="2" customFormat="1" ht="224.25">
      <c r="A892" s="36"/>
      <c r="B892" s="37"/>
      <c r="C892" s="38"/>
      <c r="D892" s="193" t="s">
        <v>178</v>
      </c>
      <c r="E892" s="38"/>
      <c r="F892" s="194" t="s">
        <v>1524</v>
      </c>
      <c r="G892" s="38"/>
      <c r="H892" s="38"/>
      <c r="I892" s="195"/>
      <c r="J892" s="38"/>
      <c r="K892" s="38"/>
      <c r="L892" s="41"/>
      <c r="M892" s="196"/>
      <c r="N892" s="197"/>
      <c r="O892" s="66"/>
      <c r="P892" s="66"/>
      <c r="Q892" s="66"/>
      <c r="R892" s="66"/>
      <c r="S892" s="66"/>
      <c r="T892" s="67"/>
      <c r="U892" s="36"/>
      <c r="V892" s="36"/>
      <c r="W892" s="36"/>
      <c r="X892" s="36"/>
      <c r="Y892" s="36"/>
      <c r="Z892" s="36"/>
      <c r="AA892" s="36"/>
      <c r="AB892" s="36"/>
      <c r="AC892" s="36"/>
      <c r="AD892" s="36"/>
      <c r="AE892" s="36"/>
      <c r="AT892" s="19" t="s">
        <v>178</v>
      </c>
      <c r="AU892" s="19" t="s">
        <v>88</v>
      </c>
    </row>
    <row r="893" spans="1:65" s="13" customFormat="1" ht="11.25">
      <c r="B893" s="198"/>
      <c r="C893" s="199"/>
      <c r="D893" s="193" t="s">
        <v>188</v>
      </c>
      <c r="E893" s="200" t="s">
        <v>19</v>
      </c>
      <c r="F893" s="201" t="s">
        <v>1525</v>
      </c>
      <c r="G893" s="199"/>
      <c r="H893" s="202">
        <v>5.2</v>
      </c>
      <c r="I893" s="203"/>
      <c r="J893" s="199"/>
      <c r="K893" s="199"/>
      <c r="L893" s="204"/>
      <c r="M893" s="205"/>
      <c r="N893" s="206"/>
      <c r="O893" s="206"/>
      <c r="P893" s="206"/>
      <c r="Q893" s="206"/>
      <c r="R893" s="206"/>
      <c r="S893" s="206"/>
      <c r="T893" s="207"/>
      <c r="AT893" s="208" t="s">
        <v>188</v>
      </c>
      <c r="AU893" s="208" t="s">
        <v>88</v>
      </c>
      <c r="AV893" s="13" t="s">
        <v>88</v>
      </c>
      <c r="AW893" s="13" t="s">
        <v>33</v>
      </c>
      <c r="AX893" s="13" t="s">
        <v>80</v>
      </c>
      <c r="AY893" s="208" t="s">
        <v>169</v>
      </c>
    </row>
    <row r="894" spans="1:65" s="2" customFormat="1" ht="49.15" customHeight="1">
      <c r="A894" s="36"/>
      <c r="B894" s="37"/>
      <c r="C894" s="180" t="s">
        <v>1526</v>
      </c>
      <c r="D894" s="180" t="s">
        <v>171</v>
      </c>
      <c r="E894" s="181" t="s">
        <v>1527</v>
      </c>
      <c r="F894" s="182" t="s">
        <v>1528</v>
      </c>
      <c r="G894" s="183" t="s">
        <v>185</v>
      </c>
      <c r="H894" s="184">
        <v>62.4</v>
      </c>
      <c r="I894" s="185"/>
      <c r="J894" s="186">
        <f>ROUND(I894*H894,2)</f>
        <v>0</v>
      </c>
      <c r="K894" s="182" t="s">
        <v>175</v>
      </c>
      <c r="L894" s="41"/>
      <c r="M894" s="187" t="s">
        <v>19</v>
      </c>
      <c r="N894" s="188" t="s">
        <v>44</v>
      </c>
      <c r="O894" s="66"/>
      <c r="P894" s="189">
        <f>O894*H894</f>
        <v>0</v>
      </c>
      <c r="Q894" s="189">
        <v>2.5559999999999999E-2</v>
      </c>
      <c r="R894" s="189">
        <f>Q894*H894</f>
        <v>1.5949439999999999</v>
      </c>
      <c r="S894" s="189">
        <v>0</v>
      </c>
      <c r="T894" s="190">
        <f>S894*H894</f>
        <v>0</v>
      </c>
      <c r="U894" s="36"/>
      <c r="V894" s="36"/>
      <c r="W894" s="36"/>
      <c r="X894" s="36"/>
      <c r="Y894" s="36"/>
      <c r="Z894" s="36"/>
      <c r="AA894" s="36"/>
      <c r="AB894" s="36"/>
      <c r="AC894" s="36"/>
      <c r="AD894" s="36"/>
      <c r="AE894" s="36"/>
      <c r="AR894" s="191" t="s">
        <v>250</v>
      </c>
      <c r="AT894" s="191" t="s">
        <v>171</v>
      </c>
      <c r="AU894" s="191" t="s">
        <v>88</v>
      </c>
      <c r="AY894" s="19" t="s">
        <v>169</v>
      </c>
      <c r="BE894" s="192">
        <f>IF(N894="základní",J894,0)</f>
        <v>0</v>
      </c>
      <c r="BF894" s="192">
        <f>IF(N894="snížená",J894,0)</f>
        <v>0</v>
      </c>
      <c r="BG894" s="192">
        <f>IF(N894="zákl. přenesená",J894,0)</f>
        <v>0</v>
      </c>
      <c r="BH894" s="192">
        <f>IF(N894="sníž. přenesená",J894,0)</f>
        <v>0</v>
      </c>
      <c r="BI894" s="192">
        <f>IF(N894="nulová",J894,0)</f>
        <v>0</v>
      </c>
      <c r="BJ894" s="19" t="s">
        <v>88</v>
      </c>
      <c r="BK894" s="192">
        <f>ROUND(I894*H894,2)</f>
        <v>0</v>
      </c>
      <c r="BL894" s="19" t="s">
        <v>250</v>
      </c>
      <c r="BM894" s="191" t="s">
        <v>1529</v>
      </c>
    </row>
    <row r="895" spans="1:65" s="2" customFormat="1" ht="224.25">
      <c r="A895" s="36"/>
      <c r="B895" s="37"/>
      <c r="C895" s="38"/>
      <c r="D895" s="193" t="s">
        <v>178</v>
      </c>
      <c r="E895" s="38"/>
      <c r="F895" s="194" t="s">
        <v>1524</v>
      </c>
      <c r="G895" s="38"/>
      <c r="H895" s="38"/>
      <c r="I895" s="195"/>
      <c r="J895" s="38"/>
      <c r="K895" s="38"/>
      <c r="L895" s="41"/>
      <c r="M895" s="196"/>
      <c r="N895" s="197"/>
      <c r="O895" s="66"/>
      <c r="P895" s="66"/>
      <c r="Q895" s="66"/>
      <c r="R895" s="66"/>
      <c r="S895" s="66"/>
      <c r="T895" s="67"/>
      <c r="U895" s="36"/>
      <c r="V895" s="36"/>
      <c r="W895" s="36"/>
      <c r="X895" s="36"/>
      <c r="Y895" s="36"/>
      <c r="Z895" s="36"/>
      <c r="AA895" s="36"/>
      <c r="AB895" s="36"/>
      <c r="AC895" s="36"/>
      <c r="AD895" s="36"/>
      <c r="AE895" s="36"/>
      <c r="AT895" s="19" t="s">
        <v>178</v>
      </c>
      <c r="AU895" s="19" t="s">
        <v>88</v>
      </c>
    </row>
    <row r="896" spans="1:65" s="13" customFormat="1" ht="11.25">
      <c r="B896" s="198"/>
      <c r="C896" s="199"/>
      <c r="D896" s="193" t="s">
        <v>188</v>
      </c>
      <c r="E896" s="200" t="s">
        <v>19</v>
      </c>
      <c r="F896" s="201" t="s">
        <v>1530</v>
      </c>
      <c r="G896" s="199"/>
      <c r="H896" s="202">
        <v>62.4</v>
      </c>
      <c r="I896" s="203"/>
      <c r="J896" s="199"/>
      <c r="K896" s="199"/>
      <c r="L896" s="204"/>
      <c r="M896" s="205"/>
      <c r="N896" s="206"/>
      <c r="O896" s="206"/>
      <c r="P896" s="206"/>
      <c r="Q896" s="206"/>
      <c r="R896" s="206"/>
      <c r="S896" s="206"/>
      <c r="T896" s="207"/>
      <c r="AT896" s="208" t="s">
        <v>188</v>
      </c>
      <c r="AU896" s="208" t="s">
        <v>88</v>
      </c>
      <c r="AV896" s="13" t="s">
        <v>88</v>
      </c>
      <c r="AW896" s="13" t="s">
        <v>33</v>
      </c>
      <c r="AX896" s="13" t="s">
        <v>80</v>
      </c>
      <c r="AY896" s="208" t="s">
        <v>169</v>
      </c>
    </row>
    <row r="897" spans="1:65" s="2" customFormat="1" ht="37.9" customHeight="1">
      <c r="A897" s="36"/>
      <c r="B897" s="37"/>
      <c r="C897" s="180" t="s">
        <v>1531</v>
      </c>
      <c r="D897" s="180" t="s">
        <v>171</v>
      </c>
      <c r="E897" s="181" t="s">
        <v>1532</v>
      </c>
      <c r="F897" s="182" t="s">
        <v>1533</v>
      </c>
      <c r="G897" s="183" t="s">
        <v>185</v>
      </c>
      <c r="H897" s="184">
        <v>67.599999999999994</v>
      </c>
      <c r="I897" s="185"/>
      <c r="J897" s="186">
        <f>ROUND(I897*H897,2)</f>
        <v>0</v>
      </c>
      <c r="K897" s="182" t="s">
        <v>175</v>
      </c>
      <c r="L897" s="41"/>
      <c r="M897" s="187" t="s">
        <v>19</v>
      </c>
      <c r="N897" s="188" t="s">
        <v>44</v>
      </c>
      <c r="O897" s="66"/>
      <c r="P897" s="189">
        <f>O897*H897</f>
        <v>0</v>
      </c>
      <c r="Q897" s="189">
        <v>1E-4</v>
      </c>
      <c r="R897" s="189">
        <f>Q897*H897</f>
        <v>6.7599999999999995E-3</v>
      </c>
      <c r="S897" s="189">
        <v>0</v>
      </c>
      <c r="T897" s="190">
        <f>S897*H897</f>
        <v>0</v>
      </c>
      <c r="U897" s="36"/>
      <c r="V897" s="36"/>
      <c r="W897" s="36"/>
      <c r="X897" s="36"/>
      <c r="Y897" s="36"/>
      <c r="Z897" s="36"/>
      <c r="AA897" s="36"/>
      <c r="AB897" s="36"/>
      <c r="AC897" s="36"/>
      <c r="AD897" s="36"/>
      <c r="AE897" s="36"/>
      <c r="AR897" s="191" t="s">
        <v>250</v>
      </c>
      <c r="AT897" s="191" t="s">
        <v>171</v>
      </c>
      <c r="AU897" s="191" t="s">
        <v>88</v>
      </c>
      <c r="AY897" s="19" t="s">
        <v>169</v>
      </c>
      <c r="BE897" s="192">
        <f>IF(N897="základní",J897,0)</f>
        <v>0</v>
      </c>
      <c r="BF897" s="192">
        <f>IF(N897="snížená",J897,0)</f>
        <v>0</v>
      </c>
      <c r="BG897" s="192">
        <f>IF(N897="zákl. přenesená",J897,0)</f>
        <v>0</v>
      </c>
      <c r="BH897" s="192">
        <f>IF(N897="sníž. přenesená",J897,0)</f>
        <v>0</v>
      </c>
      <c r="BI897" s="192">
        <f>IF(N897="nulová",J897,0)</f>
        <v>0</v>
      </c>
      <c r="BJ897" s="19" t="s">
        <v>88</v>
      </c>
      <c r="BK897" s="192">
        <f>ROUND(I897*H897,2)</f>
        <v>0</v>
      </c>
      <c r="BL897" s="19" t="s">
        <v>250</v>
      </c>
      <c r="BM897" s="191" t="s">
        <v>1534</v>
      </c>
    </row>
    <row r="898" spans="1:65" s="2" customFormat="1" ht="224.25">
      <c r="A898" s="36"/>
      <c r="B898" s="37"/>
      <c r="C898" s="38"/>
      <c r="D898" s="193" t="s">
        <v>178</v>
      </c>
      <c r="E898" s="38"/>
      <c r="F898" s="194" t="s">
        <v>1524</v>
      </c>
      <c r="G898" s="38"/>
      <c r="H898" s="38"/>
      <c r="I898" s="195"/>
      <c r="J898" s="38"/>
      <c r="K898" s="38"/>
      <c r="L898" s="41"/>
      <c r="M898" s="196"/>
      <c r="N898" s="197"/>
      <c r="O898" s="66"/>
      <c r="P898" s="66"/>
      <c r="Q898" s="66"/>
      <c r="R898" s="66"/>
      <c r="S898" s="66"/>
      <c r="T898" s="67"/>
      <c r="U898" s="36"/>
      <c r="V898" s="36"/>
      <c r="W898" s="36"/>
      <c r="X898" s="36"/>
      <c r="Y898" s="36"/>
      <c r="Z898" s="36"/>
      <c r="AA898" s="36"/>
      <c r="AB898" s="36"/>
      <c r="AC898" s="36"/>
      <c r="AD898" s="36"/>
      <c r="AE898" s="36"/>
      <c r="AT898" s="19" t="s">
        <v>178</v>
      </c>
      <c r="AU898" s="19" t="s">
        <v>88</v>
      </c>
    </row>
    <row r="899" spans="1:65" s="2" customFormat="1" ht="49.15" customHeight="1">
      <c r="A899" s="36"/>
      <c r="B899" s="37"/>
      <c r="C899" s="180" t="s">
        <v>1535</v>
      </c>
      <c r="D899" s="180" t="s">
        <v>171</v>
      </c>
      <c r="E899" s="181" t="s">
        <v>1536</v>
      </c>
      <c r="F899" s="182" t="s">
        <v>1537</v>
      </c>
      <c r="G899" s="183" t="s">
        <v>185</v>
      </c>
      <c r="H899" s="184">
        <v>46.6</v>
      </c>
      <c r="I899" s="185"/>
      <c r="J899" s="186">
        <f>ROUND(I899*H899,2)</f>
        <v>0</v>
      </c>
      <c r="K899" s="182" t="s">
        <v>175</v>
      </c>
      <c r="L899" s="41"/>
      <c r="M899" s="187" t="s">
        <v>19</v>
      </c>
      <c r="N899" s="188" t="s">
        <v>44</v>
      </c>
      <c r="O899" s="66"/>
      <c r="P899" s="189">
        <f>O899*H899</f>
        <v>0</v>
      </c>
      <c r="Q899" s="189">
        <v>1.2200000000000001E-2</v>
      </c>
      <c r="R899" s="189">
        <f>Q899*H899</f>
        <v>0.56852000000000003</v>
      </c>
      <c r="S899" s="189">
        <v>0</v>
      </c>
      <c r="T899" s="190">
        <f>S899*H899</f>
        <v>0</v>
      </c>
      <c r="U899" s="36"/>
      <c r="V899" s="36"/>
      <c r="W899" s="36"/>
      <c r="X899" s="36"/>
      <c r="Y899" s="36"/>
      <c r="Z899" s="36"/>
      <c r="AA899" s="36"/>
      <c r="AB899" s="36"/>
      <c r="AC899" s="36"/>
      <c r="AD899" s="36"/>
      <c r="AE899" s="36"/>
      <c r="AR899" s="191" t="s">
        <v>250</v>
      </c>
      <c r="AT899" s="191" t="s">
        <v>171</v>
      </c>
      <c r="AU899" s="191" t="s">
        <v>88</v>
      </c>
      <c r="AY899" s="19" t="s">
        <v>169</v>
      </c>
      <c r="BE899" s="192">
        <f>IF(N899="základní",J899,0)</f>
        <v>0</v>
      </c>
      <c r="BF899" s="192">
        <f>IF(N899="snížená",J899,0)</f>
        <v>0</v>
      </c>
      <c r="BG899" s="192">
        <f>IF(N899="zákl. přenesená",J899,0)</f>
        <v>0</v>
      </c>
      <c r="BH899" s="192">
        <f>IF(N899="sníž. přenesená",J899,0)</f>
        <v>0</v>
      </c>
      <c r="BI899" s="192">
        <f>IF(N899="nulová",J899,0)</f>
        <v>0</v>
      </c>
      <c r="BJ899" s="19" t="s">
        <v>88</v>
      </c>
      <c r="BK899" s="192">
        <f>ROUND(I899*H899,2)</f>
        <v>0</v>
      </c>
      <c r="BL899" s="19" t="s">
        <v>250</v>
      </c>
      <c r="BM899" s="191" t="s">
        <v>1538</v>
      </c>
    </row>
    <row r="900" spans="1:65" s="2" customFormat="1" ht="136.5">
      <c r="A900" s="36"/>
      <c r="B900" s="37"/>
      <c r="C900" s="38"/>
      <c r="D900" s="193" t="s">
        <v>178</v>
      </c>
      <c r="E900" s="38"/>
      <c r="F900" s="194" t="s">
        <v>1539</v>
      </c>
      <c r="G900" s="38"/>
      <c r="H900" s="38"/>
      <c r="I900" s="195"/>
      <c r="J900" s="38"/>
      <c r="K900" s="38"/>
      <c r="L900" s="41"/>
      <c r="M900" s="196"/>
      <c r="N900" s="197"/>
      <c r="O900" s="66"/>
      <c r="P900" s="66"/>
      <c r="Q900" s="66"/>
      <c r="R900" s="66"/>
      <c r="S900" s="66"/>
      <c r="T900" s="67"/>
      <c r="U900" s="36"/>
      <c r="V900" s="36"/>
      <c r="W900" s="36"/>
      <c r="X900" s="36"/>
      <c r="Y900" s="36"/>
      <c r="Z900" s="36"/>
      <c r="AA900" s="36"/>
      <c r="AB900" s="36"/>
      <c r="AC900" s="36"/>
      <c r="AD900" s="36"/>
      <c r="AE900" s="36"/>
      <c r="AT900" s="19" t="s">
        <v>178</v>
      </c>
      <c r="AU900" s="19" t="s">
        <v>88</v>
      </c>
    </row>
    <row r="901" spans="1:65" s="13" customFormat="1" ht="11.25">
      <c r="B901" s="198"/>
      <c r="C901" s="199"/>
      <c r="D901" s="193" t="s">
        <v>188</v>
      </c>
      <c r="E901" s="200" t="s">
        <v>19</v>
      </c>
      <c r="F901" s="201" t="s">
        <v>1540</v>
      </c>
      <c r="G901" s="199"/>
      <c r="H901" s="202">
        <v>4.5999999999999996</v>
      </c>
      <c r="I901" s="203"/>
      <c r="J901" s="199"/>
      <c r="K901" s="199"/>
      <c r="L901" s="204"/>
      <c r="M901" s="205"/>
      <c r="N901" s="206"/>
      <c r="O901" s="206"/>
      <c r="P901" s="206"/>
      <c r="Q901" s="206"/>
      <c r="R901" s="206"/>
      <c r="S901" s="206"/>
      <c r="T901" s="207"/>
      <c r="AT901" s="208" t="s">
        <v>188</v>
      </c>
      <c r="AU901" s="208" t="s">
        <v>88</v>
      </c>
      <c r="AV901" s="13" t="s">
        <v>88</v>
      </c>
      <c r="AW901" s="13" t="s">
        <v>33</v>
      </c>
      <c r="AX901" s="13" t="s">
        <v>72</v>
      </c>
      <c r="AY901" s="208" t="s">
        <v>169</v>
      </c>
    </row>
    <row r="902" spans="1:65" s="13" customFormat="1" ht="11.25">
      <c r="B902" s="198"/>
      <c r="C902" s="199"/>
      <c r="D902" s="193" t="s">
        <v>188</v>
      </c>
      <c r="E902" s="200" t="s">
        <v>19</v>
      </c>
      <c r="F902" s="201" t="s">
        <v>1541</v>
      </c>
      <c r="G902" s="199"/>
      <c r="H902" s="202">
        <v>42</v>
      </c>
      <c r="I902" s="203"/>
      <c r="J902" s="199"/>
      <c r="K902" s="199"/>
      <c r="L902" s="204"/>
      <c r="M902" s="205"/>
      <c r="N902" s="206"/>
      <c r="O902" s="206"/>
      <c r="P902" s="206"/>
      <c r="Q902" s="206"/>
      <c r="R902" s="206"/>
      <c r="S902" s="206"/>
      <c r="T902" s="207"/>
      <c r="AT902" s="208" t="s">
        <v>188</v>
      </c>
      <c r="AU902" s="208" t="s">
        <v>88</v>
      </c>
      <c r="AV902" s="13" t="s">
        <v>88</v>
      </c>
      <c r="AW902" s="13" t="s">
        <v>33</v>
      </c>
      <c r="AX902" s="13" t="s">
        <v>72</v>
      </c>
      <c r="AY902" s="208" t="s">
        <v>169</v>
      </c>
    </row>
    <row r="903" spans="1:65" s="14" customFormat="1" ht="11.25">
      <c r="B903" s="209"/>
      <c r="C903" s="210"/>
      <c r="D903" s="193" t="s">
        <v>188</v>
      </c>
      <c r="E903" s="211" t="s">
        <v>19</v>
      </c>
      <c r="F903" s="212" t="s">
        <v>191</v>
      </c>
      <c r="G903" s="210"/>
      <c r="H903" s="213">
        <v>46.6</v>
      </c>
      <c r="I903" s="214"/>
      <c r="J903" s="210"/>
      <c r="K903" s="210"/>
      <c r="L903" s="215"/>
      <c r="M903" s="216"/>
      <c r="N903" s="217"/>
      <c r="O903" s="217"/>
      <c r="P903" s="217"/>
      <c r="Q903" s="217"/>
      <c r="R903" s="217"/>
      <c r="S903" s="217"/>
      <c r="T903" s="218"/>
      <c r="AT903" s="219" t="s">
        <v>188</v>
      </c>
      <c r="AU903" s="219" t="s">
        <v>88</v>
      </c>
      <c r="AV903" s="14" t="s">
        <v>176</v>
      </c>
      <c r="AW903" s="14" t="s">
        <v>33</v>
      </c>
      <c r="AX903" s="14" t="s">
        <v>80</v>
      </c>
      <c r="AY903" s="219" t="s">
        <v>169</v>
      </c>
    </row>
    <row r="904" spans="1:65" s="2" customFormat="1" ht="49.15" customHeight="1">
      <c r="A904" s="36"/>
      <c r="B904" s="37"/>
      <c r="C904" s="180" t="s">
        <v>1542</v>
      </c>
      <c r="D904" s="180" t="s">
        <v>171</v>
      </c>
      <c r="E904" s="181" t="s">
        <v>1543</v>
      </c>
      <c r="F904" s="182" t="s">
        <v>1544</v>
      </c>
      <c r="G904" s="183" t="s">
        <v>185</v>
      </c>
      <c r="H904" s="184">
        <v>60.95</v>
      </c>
      <c r="I904" s="185"/>
      <c r="J904" s="186">
        <f>ROUND(I904*H904,2)</f>
        <v>0</v>
      </c>
      <c r="K904" s="182" t="s">
        <v>175</v>
      </c>
      <c r="L904" s="41"/>
      <c r="M904" s="187" t="s">
        <v>19</v>
      </c>
      <c r="N904" s="188" t="s">
        <v>44</v>
      </c>
      <c r="O904" s="66"/>
      <c r="P904" s="189">
        <f>O904*H904</f>
        <v>0</v>
      </c>
      <c r="Q904" s="189">
        <v>1.259E-2</v>
      </c>
      <c r="R904" s="189">
        <f>Q904*H904</f>
        <v>0.76736050000000011</v>
      </c>
      <c r="S904" s="189">
        <v>0</v>
      </c>
      <c r="T904" s="190">
        <f>S904*H904</f>
        <v>0</v>
      </c>
      <c r="U904" s="36"/>
      <c r="V904" s="36"/>
      <c r="W904" s="36"/>
      <c r="X904" s="36"/>
      <c r="Y904" s="36"/>
      <c r="Z904" s="36"/>
      <c r="AA904" s="36"/>
      <c r="AB904" s="36"/>
      <c r="AC904" s="36"/>
      <c r="AD904" s="36"/>
      <c r="AE904" s="36"/>
      <c r="AR904" s="191" t="s">
        <v>250</v>
      </c>
      <c r="AT904" s="191" t="s">
        <v>171</v>
      </c>
      <c r="AU904" s="191" t="s">
        <v>88</v>
      </c>
      <c r="AY904" s="19" t="s">
        <v>169</v>
      </c>
      <c r="BE904" s="192">
        <f>IF(N904="základní",J904,0)</f>
        <v>0</v>
      </c>
      <c r="BF904" s="192">
        <f>IF(N904="snížená",J904,0)</f>
        <v>0</v>
      </c>
      <c r="BG904" s="192">
        <f>IF(N904="zákl. přenesená",J904,0)</f>
        <v>0</v>
      </c>
      <c r="BH904" s="192">
        <f>IF(N904="sníž. přenesená",J904,0)</f>
        <v>0</v>
      </c>
      <c r="BI904" s="192">
        <f>IF(N904="nulová",J904,0)</f>
        <v>0</v>
      </c>
      <c r="BJ904" s="19" t="s">
        <v>88</v>
      </c>
      <c r="BK904" s="192">
        <f>ROUND(I904*H904,2)</f>
        <v>0</v>
      </c>
      <c r="BL904" s="19" t="s">
        <v>250</v>
      </c>
      <c r="BM904" s="191" t="s">
        <v>1545</v>
      </c>
    </row>
    <row r="905" spans="1:65" s="2" customFormat="1" ht="136.5">
      <c r="A905" s="36"/>
      <c r="B905" s="37"/>
      <c r="C905" s="38"/>
      <c r="D905" s="193" t="s">
        <v>178</v>
      </c>
      <c r="E905" s="38"/>
      <c r="F905" s="194" t="s">
        <v>1539</v>
      </c>
      <c r="G905" s="38"/>
      <c r="H905" s="38"/>
      <c r="I905" s="195"/>
      <c r="J905" s="38"/>
      <c r="K905" s="38"/>
      <c r="L905" s="41"/>
      <c r="M905" s="196"/>
      <c r="N905" s="197"/>
      <c r="O905" s="66"/>
      <c r="P905" s="66"/>
      <c r="Q905" s="66"/>
      <c r="R905" s="66"/>
      <c r="S905" s="66"/>
      <c r="T905" s="67"/>
      <c r="U905" s="36"/>
      <c r="V905" s="36"/>
      <c r="W905" s="36"/>
      <c r="X905" s="36"/>
      <c r="Y905" s="36"/>
      <c r="Z905" s="36"/>
      <c r="AA905" s="36"/>
      <c r="AB905" s="36"/>
      <c r="AC905" s="36"/>
      <c r="AD905" s="36"/>
      <c r="AE905" s="36"/>
      <c r="AT905" s="19" t="s">
        <v>178</v>
      </c>
      <c r="AU905" s="19" t="s">
        <v>88</v>
      </c>
    </row>
    <row r="906" spans="1:65" s="13" customFormat="1" ht="11.25">
      <c r="B906" s="198"/>
      <c r="C906" s="199"/>
      <c r="D906" s="193" t="s">
        <v>188</v>
      </c>
      <c r="E906" s="200" t="s">
        <v>19</v>
      </c>
      <c r="F906" s="201" t="s">
        <v>1546</v>
      </c>
      <c r="G906" s="199"/>
      <c r="H906" s="202">
        <v>12.95</v>
      </c>
      <c r="I906" s="203"/>
      <c r="J906" s="199"/>
      <c r="K906" s="199"/>
      <c r="L906" s="204"/>
      <c r="M906" s="205"/>
      <c r="N906" s="206"/>
      <c r="O906" s="206"/>
      <c r="P906" s="206"/>
      <c r="Q906" s="206"/>
      <c r="R906" s="206"/>
      <c r="S906" s="206"/>
      <c r="T906" s="207"/>
      <c r="AT906" s="208" t="s">
        <v>188</v>
      </c>
      <c r="AU906" s="208" t="s">
        <v>88</v>
      </c>
      <c r="AV906" s="13" t="s">
        <v>88</v>
      </c>
      <c r="AW906" s="13" t="s">
        <v>33</v>
      </c>
      <c r="AX906" s="13" t="s">
        <v>72</v>
      </c>
      <c r="AY906" s="208" t="s">
        <v>169</v>
      </c>
    </row>
    <row r="907" spans="1:65" s="13" customFormat="1" ht="11.25">
      <c r="B907" s="198"/>
      <c r="C907" s="199"/>
      <c r="D907" s="193" t="s">
        <v>188</v>
      </c>
      <c r="E907" s="200" t="s">
        <v>19</v>
      </c>
      <c r="F907" s="201" t="s">
        <v>1547</v>
      </c>
      <c r="G907" s="199"/>
      <c r="H907" s="202">
        <v>48</v>
      </c>
      <c r="I907" s="203"/>
      <c r="J907" s="199"/>
      <c r="K907" s="199"/>
      <c r="L907" s="204"/>
      <c r="M907" s="205"/>
      <c r="N907" s="206"/>
      <c r="O907" s="206"/>
      <c r="P907" s="206"/>
      <c r="Q907" s="206"/>
      <c r="R907" s="206"/>
      <c r="S907" s="206"/>
      <c r="T907" s="207"/>
      <c r="AT907" s="208" t="s">
        <v>188</v>
      </c>
      <c r="AU907" s="208" t="s">
        <v>88</v>
      </c>
      <c r="AV907" s="13" t="s">
        <v>88</v>
      </c>
      <c r="AW907" s="13" t="s">
        <v>33</v>
      </c>
      <c r="AX907" s="13" t="s">
        <v>72</v>
      </c>
      <c r="AY907" s="208" t="s">
        <v>169</v>
      </c>
    </row>
    <row r="908" spans="1:65" s="14" customFormat="1" ht="11.25">
      <c r="B908" s="209"/>
      <c r="C908" s="210"/>
      <c r="D908" s="193" t="s">
        <v>188</v>
      </c>
      <c r="E908" s="211" t="s">
        <v>19</v>
      </c>
      <c r="F908" s="212" t="s">
        <v>191</v>
      </c>
      <c r="G908" s="210"/>
      <c r="H908" s="213">
        <v>60.95</v>
      </c>
      <c r="I908" s="214"/>
      <c r="J908" s="210"/>
      <c r="K908" s="210"/>
      <c r="L908" s="215"/>
      <c r="M908" s="216"/>
      <c r="N908" s="217"/>
      <c r="O908" s="217"/>
      <c r="P908" s="217"/>
      <c r="Q908" s="217"/>
      <c r="R908" s="217"/>
      <c r="S908" s="217"/>
      <c r="T908" s="218"/>
      <c r="AT908" s="219" t="s">
        <v>188</v>
      </c>
      <c r="AU908" s="219" t="s">
        <v>88</v>
      </c>
      <c r="AV908" s="14" t="s">
        <v>176</v>
      </c>
      <c r="AW908" s="14" t="s">
        <v>33</v>
      </c>
      <c r="AX908" s="14" t="s">
        <v>80</v>
      </c>
      <c r="AY908" s="219" t="s">
        <v>169</v>
      </c>
    </row>
    <row r="909" spans="1:65" s="2" customFormat="1" ht="37.9" customHeight="1">
      <c r="A909" s="36"/>
      <c r="B909" s="37"/>
      <c r="C909" s="180" t="s">
        <v>1548</v>
      </c>
      <c r="D909" s="180" t="s">
        <v>171</v>
      </c>
      <c r="E909" s="181" t="s">
        <v>1549</v>
      </c>
      <c r="F909" s="182" t="s">
        <v>1550</v>
      </c>
      <c r="G909" s="183" t="s">
        <v>185</v>
      </c>
      <c r="H909" s="184">
        <v>107.55</v>
      </c>
      <c r="I909" s="185"/>
      <c r="J909" s="186">
        <f>ROUND(I909*H909,2)</f>
        <v>0</v>
      </c>
      <c r="K909" s="182" t="s">
        <v>175</v>
      </c>
      <c r="L909" s="41"/>
      <c r="M909" s="187" t="s">
        <v>19</v>
      </c>
      <c r="N909" s="188" t="s">
        <v>44</v>
      </c>
      <c r="O909" s="66"/>
      <c r="P909" s="189">
        <f>O909*H909</f>
        <v>0</v>
      </c>
      <c r="Q909" s="189">
        <v>1E-4</v>
      </c>
      <c r="R909" s="189">
        <f>Q909*H909</f>
        <v>1.0755000000000001E-2</v>
      </c>
      <c r="S909" s="189">
        <v>0</v>
      </c>
      <c r="T909" s="190">
        <f>S909*H909</f>
        <v>0</v>
      </c>
      <c r="U909" s="36"/>
      <c r="V909" s="36"/>
      <c r="W909" s="36"/>
      <c r="X909" s="36"/>
      <c r="Y909" s="36"/>
      <c r="Z909" s="36"/>
      <c r="AA909" s="36"/>
      <c r="AB909" s="36"/>
      <c r="AC909" s="36"/>
      <c r="AD909" s="36"/>
      <c r="AE909" s="36"/>
      <c r="AR909" s="191" t="s">
        <v>250</v>
      </c>
      <c r="AT909" s="191" t="s">
        <v>171</v>
      </c>
      <c r="AU909" s="191" t="s">
        <v>88</v>
      </c>
      <c r="AY909" s="19" t="s">
        <v>169</v>
      </c>
      <c r="BE909" s="192">
        <f>IF(N909="základní",J909,0)</f>
        <v>0</v>
      </c>
      <c r="BF909" s="192">
        <f>IF(N909="snížená",J909,0)</f>
        <v>0</v>
      </c>
      <c r="BG909" s="192">
        <f>IF(N909="zákl. přenesená",J909,0)</f>
        <v>0</v>
      </c>
      <c r="BH909" s="192">
        <f>IF(N909="sníž. přenesená",J909,0)</f>
        <v>0</v>
      </c>
      <c r="BI909" s="192">
        <f>IF(N909="nulová",J909,0)</f>
        <v>0</v>
      </c>
      <c r="BJ909" s="19" t="s">
        <v>88</v>
      </c>
      <c r="BK909" s="192">
        <f>ROUND(I909*H909,2)</f>
        <v>0</v>
      </c>
      <c r="BL909" s="19" t="s">
        <v>250</v>
      </c>
      <c r="BM909" s="191" t="s">
        <v>1551</v>
      </c>
    </row>
    <row r="910" spans="1:65" s="2" customFormat="1" ht="136.5">
      <c r="A910" s="36"/>
      <c r="B910" s="37"/>
      <c r="C910" s="38"/>
      <c r="D910" s="193" t="s">
        <v>178</v>
      </c>
      <c r="E910" s="38"/>
      <c r="F910" s="194" t="s">
        <v>1539</v>
      </c>
      <c r="G910" s="38"/>
      <c r="H910" s="38"/>
      <c r="I910" s="195"/>
      <c r="J910" s="38"/>
      <c r="K910" s="38"/>
      <c r="L910" s="41"/>
      <c r="M910" s="196"/>
      <c r="N910" s="197"/>
      <c r="O910" s="66"/>
      <c r="P910" s="66"/>
      <c r="Q910" s="66"/>
      <c r="R910" s="66"/>
      <c r="S910" s="66"/>
      <c r="T910" s="67"/>
      <c r="U910" s="36"/>
      <c r="V910" s="36"/>
      <c r="W910" s="36"/>
      <c r="X910" s="36"/>
      <c r="Y910" s="36"/>
      <c r="Z910" s="36"/>
      <c r="AA910" s="36"/>
      <c r="AB910" s="36"/>
      <c r="AC910" s="36"/>
      <c r="AD910" s="36"/>
      <c r="AE910" s="36"/>
      <c r="AT910" s="19" t="s">
        <v>178</v>
      </c>
      <c r="AU910" s="19" t="s">
        <v>88</v>
      </c>
    </row>
    <row r="911" spans="1:65" s="2" customFormat="1" ht="24.2" customHeight="1">
      <c r="A911" s="36"/>
      <c r="B911" s="37"/>
      <c r="C911" s="180" t="s">
        <v>1552</v>
      </c>
      <c r="D911" s="180" t="s">
        <v>171</v>
      </c>
      <c r="E911" s="181" t="s">
        <v>1553</v>
      </c>
      <c r="F911" s="182" t="s">
        <v>1554</v>
      </c>
      <c r="G911" s="183" t="s">
        <v>174</v>
      </c>
      <c r="H911" s="184">
        <v>12</v>
      </c>
      <c r="I911" s="185"/>
      <c r="J911" s="186">
        <f>ROUND(I911*H911,2)</f>
        <v>0</v>
      </c>
      <c r="K911" s="182" t="s">
        <v>175</v>
      </c>
      <c r="L911" s="41"/>
      <c r="M911" s="187" t="s">
        <v>19</v>
      </c>
      <c r="N911" s="188" t="s">
        <v>44</v>
      </c>
      <c r="O911" s="66"/>
      <c r="P911" s="189">
        <f>O911*H911</f>
        <v>0</v>
      </c>
      <c r="Q911" s="189">
        <v>6.9999999999999994E-5</v>
      </c>
      <c r="R911" s="189">
        <f>Q911*H911</f>
        <v>8.3999999999999993E-4</v>
      </c>
      <c r="S911" s="189">
        <v>0</v>
      </c>
      <c r="T911" s="190">
        <f>S911*H911</f>
        <v>0</v>
      </c>
      <c r="U911" s="36"/>
      <c r="V911" s="36"/>
      <c r="W911" s="36"/>
      <c r="X911" s="36"/>
      <c r="Y911" s="36"/>
      <c r="Z911" s="36"/>
      <c r="AA911" s="36"/>
      <c r="AB911" s="36"/>
      <c r="AC911" s="36"/>
      <c r="AD911" s="36"/>
      <c r="AE911" s="36"/>
      <c r="AR911" s="191" t="s">
        <v>250</v>
      </c>
      <c r="AT911" s="191" t="s">
        <v>171</v>
      </c>
      <c r="AU911" s="191" t="s">
        <v>88</v>
      </c>
      <c r="AY911" s="19" t="s">
        <v>169</v>
      </c>
      <c r="BE911" s="192">
        <f>IF(N911="základní",J911,0)</f>
        <v>0</v>
      </c>
      <c r="BF911" s="192">
        <f>IF(N911="snížená",J911,0)</f>
        <v>0</v>
      </c>
      <c r="BG911" s="192">
        <f>IF(N911="zákl. přenesená",J911,0)</f>
        <v>0</v>
      </c>
      <c r="BH911" s="192">
        <f>IF(N911="sníž. přenesená",J911,0)</f>
        <v>0</v>
      </c>
      <c r="BI911" s="192">
        <f>IF(N911="nulová",J911,0)</f>
        <v>0</v>
      </c>
      <c r="BJ911" s="19" t="s">
        <v>88</v>
      </c>
      <c r="BK911" s="192">
        <f>ROUND(I911*H911,2)</f>
        <v>0</v>
      </c>
      <c r="BL911" s="19" t="s">
        <v>250</v>
      </c>
      <c r="BM911" s="191" t="s">
        <v>1555</v>
      </c>
    </row>
    <row r="912" spans="1:65" s="2" customFormat="1" ht="117">
      <c r="A912" s="36"/>
      <c r="B912" s="37"/>
      <c r="C912" s="38"/>
      <c r="D912" s="193" t="s">
        <v>178</v>
      </c>
      <c r="E912" s="38"/>
      <c r="F912" s="194" t="s">
        <v>1556</v>
      </c>
      <c r="G912" s="38"/>
      <c r="H912" s="38"/>
      <c r="I912" s="195"/>
      <c r="J912" s="38"/>
      <c r="K912" s="38"/>
      <c r="L912" s="41"/>
      <c r="M912" s="196"/>
      <c r="N912" s="197"/>
      <c r="O912" s="66"/>
      <c r="P912" s="66"/>
      <c r="Q912" s="66"/>
      <c r="R912" s="66"/>
      <c r="S912" s="66"/>
      <c r="T912" s="67"/>
      <c r="U912" s="36"/>
      <c r="V912" s="36"/>
      <c r="W912" s="36"/>
      <c r="X912" s="36"/>
      <c r="Y912" s="36"/>
      <c r="Z912" s="36"/>
      <c r="AA912" s="36"/>
      <c r="AB912" s="36"/>
      <c r="AC912" s="36"/>
      <c r="AD912" s="36"/>
      <c r="AE912" s="36"/>
      <c r="AT912" s="19" t="s">
        <v>178</v>
      </c>
      <c r="AU912" s="19" t="s">
        <v>88</v>
      </c>
    </row>
    <row r="913" spans="1:65" s="13" customFormat="1" ht="11.25">
      <c r="B913" s="198"/>
      <c r="C913" s="199"/>
      <c r="D913" s="193" t="s">
        <v>188</v>
      </c>
      <c r="E913" s="200" t="s">
        <v>19</v>
      </c>
      <c r="F913" s="201" t="s">
        <v>1557</v>
      </c>
      <c r="G913" s="199"/>
      <c r="H913" s="202">
        <v>12</v>
      </c>
      <c r="I913" s="203"/>
      <c r="J913" s="199"/>
      <c r="K913" s="199"/>
      <c r="L913" s="204"/>
      <c r="M913" s="205"/>
      <c r="N913" s="206"/>
      <c r="O913" s="206"/>
      <c r="P913" s="206"/>
      <c r="Q913" s="206"/>
      <c r="R913" s="206"/>
      <c r="S913" s="206"/>
      <c r="T913" s="207"/>
      <c r="AT913" s="208" t="s">
        <v>188</v>
      </c>
      <c r="AU913" s="208" t="s">
        <v>88</v>
      </c>
      <c r="AV913" s="13" t="s">
        <v>88</v>
      </c>
      <c r="AW913" s="13" t="s">
        <v>33</v>
      </c>
      <c r="AX913" s="13" t="s">
        <v>80</v>
      </c>
      <c r="AY913" s="208" t="s">
        <v>169</v>
      </c>
    </row>
    <row r="914" spans="1:65" s="2" customFormat="1" ht="24.2" customHeight="1">
      <c r="A914" s="36"/>
      <c r="B914" s="37"/>
      <c r="C914" s="235" t="s">
        <v>1558</v>
      </c>
      <c r="D914" s="235" t="s">
        <v>456</v>
      </c>
      <c r="E914" s="236" t="s">
        <v>1559</v>
      </c>
      <c r="F914" s="237" t="s">
        <v>1560</v>
      </c>
      <c r="G914" s="238" t="s">
        <v>174</v>
      </c>
      <c r="H914" s="239">
        <v>12</v>
      </c>
      <c r="I914" s="240"/>
      <c r="J914" s="241">
        <f>ROUND(I914*H914,2)</f>
        <v>0</v>
      </c>
      <c r="K914" s="237" t="s">
        <v>175</v>
      </c>
      <c r="L914" s="242"/>
      <c r="M914" s="243" t="s">
        <v>19</v>
      </c>
      <c r="N914" s="244" t="s">
        <v>44</v>
      </c>
      <c r="O914" s="66"/>
      <c r="P914" s="189">
        <f>O914*H914</f>
        <v>0</v>
      </c>
      <c r="Q914" s="189">
        <v>8.9999999999999993E-3</v>
      </c>
      <c r="R914" s="189">
        <f>Q914*H914</f>
        <v>0.10799999999999998</v>
      </c>
      <c r="S914" s="189">
        <v>0</v>
      </c>
      <c r="T914" s="190">
        <f>S914*H914</f>
        <v>0</v>
      </c>
      <c r="U914" s="36"/>
      <c r="V914" s="36"/>
      <c r="W914" s="36"/>
      <c r="X914" s="36"/>
      <c r="Y914" s="36"/>
      <c r="Z914" s="36"/>
      <c r="AA914" s="36"/>
      <c r="AB914" s="36"/>
      <c r="AC914" s="36"/>
      <c r="AD914" s="36"/>
      <c r="AE914" s="36"/>
      <c r="AR914" s="191" t="s">
        <v>323</v>
      </c>
      <c r="AT914" s="191" t="s">
        <v>456</v>
      </c>
      <c r="AU914" s="191" t="s">
        <v>88</v>
      </c>
      <c r="AY914" s="19" t="s">
        <v>169</v>
      </c>
      <c r="BE914" s="192">
        <f>IF(N914="základní",J914,0)</f>
        <v>0</v>
      </c>
      <c r="BF914" s="192">
        <f>IF(N914="snížená",J914,0)</f>
        <v>0</v>
      </c>
      <c r="BG914" s="192">
        <f>IF(N914="zákl. přenesená",J914,0)</f>
        <v>0</v>
      </c>
      <c r="BH914" s="192">
        <f>IF(N914="sníž. přenesená",J914,0)</f>
        <v>0</v>
      </c>
      <c r="BI914" s="192">
        <f>IF(N914="nulová",J914,0)</f>
        <v>0</v>
      </c>
      <c r="BJ914" s="19" t="s">
        <v>88</v>
      </c>
      <c r="BK914" s="192">
        <f>ROUND(I914*H914,2)</f>
        <v>0</v>
      </c>
      <c r="BL914" s="19" t="s">
        <v>250</v>
      </c>
      <c r="BM914" s="191" t="s">
        <v>1561</v>
      </c>
    </row>
    <row r="915" spans="1:65" s="2" customFormat="1" ht="62.65" customHeight="1">
      <c r="A915" s="36"/>
      <c r="B915" s="37"/>
      <c r="C915" s="180" t="s">
        <v>1562</v>
      </c>
      <c r="D915" s="180" t="s">
        <v>171</v>
      </c>
      <c r="E915" s="181" t="s">
        <v>1563</v>
      </c>
      <c r="F915" s="182" t="s">
        <v>1564</v>
      </c>
      <c r="G915" s="183" t="s">
        <v>347</v>
      </c>
      <c r="H915" s="184">
        <v>3.1280000000000001</v>
      </c>
      <c r="I915" s="185"/>
      <c r="J915" s="186">
        <f>ROUND(I915*H915,2)</f>
        <v>0</v>
      </c>
      <c r="K915" s="182" t="s">
        <v>175</v>
      </c>
      <c r="L915" s="41"/>
      <c r="M915" s="187" t="s">
        <v>19</v>
      </c>
      <c r="N915" s="188" t="s">
        <v>44</v>
      </c>
      <c r="O915" s="66"/>
      <c r="P915" s="189">
        <f>O915*H915</f>
        <v>0</v>
      </c>
      <c r="Q915" s="189">
        <v>0</v>
      </c>
      <c r="R915" s="189">
        <f>Q915*H915</f>
        <v>0</v>
      </c>
      <c r="S915" s="189">
        <v>0</v>
      </c>
      <c r="T915" s="190">
        <f>S915*H915</f>
        <v>0</v>
      </c>
      <c r="U915" s="36"/>
      <c r="V915" s="36"/>
      <c r="W915" s="36"/>
      <c r="X915" s="36"/>
      <c r="Y915" s="36"/>
      <c r="Z915" s="36"/>
      <c r="AA915" s="36"/>
      <c r="AB915" s="36"/>
      <c r="AC915" s="36"/>
      <c r="AD915" s="36"/>
      <c r="AE915" s="36"/>
      <c r="AR915" s="191" t="s">
        <v>250</v>
      </c>
      <c r="AT915" s="191" t="s">
        <v>171</v>
      </c>
      <c r="AU915" s="191" t="s">
        <v>88</v>
      </c>
      <c r="AY915" s="19" t="s">
        <v>169</v>
      </c>
      <c r="BE915" s="192">
        <f>IF(N915="základní",J915,0)</f>
        <v>0</v>
      </c>
      <c r="BF915" s="192">
        <f>IF(N915="snížená",J915,0)</f>
        <v>0</v>
      </c>
      <c r="BG915" s="192">
        <f>IF(N915="zákl. přenesená",J915,0)</f>
        <v>0</v>
      </c>
      <c r="BH915" s="192">
        <f>IF(N915="sníž. přenesená",J915,0)</f>
        <v>0</v>
      </c>
      <c r="BI915" s="192">
        <f>IF(N915="nulová",J915,0)</f>
        <v>0</v>
      </c>
      <c r="BJ915" s="19" t="s">
        <v>88</v>
      </c>
      <c r="BK915" s="192">
        <f>ROUND(I915*H915,2)</f>
        <v>0</v>
      </c>
      <c r="BL915" s="19" t="s">
        <v>250</v>
      </c>
      <c r="BM915" s="191" t="s">
        <v>1565</v>
      </c>
    </row>
    <row r="916" spans="1:65" s="2" customFormat="1" ht="146.25">
      <c r="A916" s="36"/>
      <c r="B916" s="37"/>
      <c r="C916" s="38"/>
      <c r="D916" s="193" t="s">
        <v>178</v>
      </c>
      <c r="E916" s="38"/>
      <c r="F916" s="194" t="s">
        <v>1566</v>
      </c>
      <c r="G916" s="38"/>
      <c r="H916" s="38"/>
      <c r="I916" s="195"/>
      <c r="J916" s="38"/>
      <c r="K916" s="38"/>
      <c r="L916" s="41"/>
      <c r="M916" s="196"/>
      <c r="N916" s="197"/>
      <c r="O916" s="66"/>
      <c r="P916" s="66"/>
      <c r="Q916" s="66"/>
      <c r="R916" s="66"/>
      <c r="S916" s="66"/>
      <c r="T916" s="67"/>
      <c r="U916" s="36"/>
      <c r="V916" s="36"/>
      <c r="W916" s="36"/>
      <c r="X916" s="36"/>
      <c r="Y916" s="36"/>
      <c r="Z916" s="36"/>
      <c r="AA916" s="36"/>
      <c r="AB916" s="36"/>
      <c r="AC916" s="36"/>
      <c r="AD916" s="36"/>
      <c r="AE916" s="36"/>
      <c r="AT916" s="19" t="s">
        <v>178</v>
      </c>
      <c r="AU916" s="19" t="s">
        <v>88</v>
      </c>
    </row>
    <row r="917" spans="1:65" s="12" customFormat="1" ht="22.9" customHeight="1">
      <c r="B917" s="164"/>
      <c r="C917" s="165"/>
      <c r="D917" s="166" t="s">
        <v>71</v>
      </c>
      <c r="E917" s="178" t="s">
        <v>1567</v>
      </c>
      <c r="F917" s="178" t="s">
        <v>1568</v>
      </c>
      <c r="G917" s="165"/>
      <c r="H917" s="165"/>
      <c r="I917" s="168"/>
      <c r="J917" s="179">
        <f>BK917</f>
        <v>0</v>
      </c>
      <c r="K917" s="165"/>
      <c r="L917" s="170"/>
      <c r="M917" s="171"/>
      <c r="N917" s="172"/>
      <c r="O917" s="172"/>
      <c r="P917" s="173">
        <f>SUM(P918:P971)</f>
        <v>0</v>
      </c>
      <c r="Q917" s="172"/>
      <c r="R917" s="173">
        <f>SUM(R918:R971)</f>
        <v>0.46564559999999999</v>
      </c>
      <c r="S917" s="172"/>
      <c r="T917" s="174">
        <f>SUM(T918:T971)</f>
        <v>0</v>
      </c>
      <c r="AR917" s="175" t="s">
        <v>88</v>
      </c>
      <c r="AT917" s="176" t="s">
        <v>71</v>
      </c>
      <c r="AU917" s="176" t="s">
        <v>80</v>
      </c>
      <c r="AY917" s="175" t="s">
        <v>169</v>
      </c>
      <c r="BK917" s="177">
        <f>SUM(BK918:BK971)</f>
        <v>0</v>
      </c>
    </row>
    <row r="918" spans="1:65" s="2" customFormat="1" ht="62.65" customHeight="1">
      <c r="A918" s="36"/>
      <c r="B918" s="37"/>
      <c r="C918" s="180" t="s">
        <v>1569</v>
      </c>
      <c r="D918" s="180" t="s">
        <v>171</v>
      </c>
      <c r="E918" s="181" t="s">
        <v>1570</v>
      </c>
      <c r="F918" s="182" t="s">
        <v>1571</v>
      </c>
      <c r="G918" s="183" t="s">
        <v>185</v>
      </c>
      <c r="H918" s="184">
        <v>3</v>
      </c>
      <c r="I918" s="185"/>
      <c r="J918" s="186">
        <f>ROUND(I918*H918,2)</f>
        <v>0</v>
      </c>
      <c r="K918" s="182" t="s">
        <v>175</v>
      </c>
      <c r="L918" s="41"/>
      <c r="M918" s="187" t="s">
        <v>19</v>
      </c>
      <c r="N918" s="188" t="s">
        <v>44</v>
      </c>
      <c r="O918" s="66"/>
      <c r="P918" s="189">
        <f>O918*H918</f>
        <v>0</v>
      </c>
      <c r="Q918" s="189">
        <v>6.6100000000000004E-3</v>
      </c>
      <c r="R918" s="189">
        <f>Q918*H918</f>
        <v>1.983E-2</v>
      </c>
      <c r="S918" s="189">
        <v>0</v>
      </c>
      <c r="T918" s="190">
        <f>S918*H918</f>
        <v>0</v>
      </c>
      <c r="U918" s="36"/>
      <c r="V918" s="36"/>
      <c r="W918" s="36"/>
      <c r="X918" s="36"/>
      <c r="Y918" s="36"/>
      <c r="Z918" s="36"/>
      <c r="AA918" s="36"/>
      <c r="AB918" s="36"/>
      <c r="AC918" s="36"/>
      <c r="AD918" s="36"/>
      <c r="AE918" s="36"/>
      <c r="AR918" s="191" t="s">
        <v>250</v>
      </c>
      <c r="AT918" s="191" t="s">
        <v>171</v>
      </c>
      <c r="AU918" s="191" t="s">
        <v>88</v>
      </c>
      <c r="AY918" s="19" t="s">
        <v>169</v>
      </c>
      <c r="BE918" s="192">
        <f>IF(N918="základní",J918,0)</f>
        <v>0</v>
      </c>
      <c r="BF918" s="192">
        <f>IF(N918="snížená",J918,0)</f>
        <v>0</v>
      </c>
      <c r="BG918" s="192">
        <f>IF(N918="zákl. přenesená",J918,0)</f>
        <v>0</v>
      </c>
      <c r="BH918" s="192">
        <f>IF(N918="sníž. přenesená",J918,0)</f>
        <v>0</v>
      </c>
      <c r="BI918" s="192">
        <f>IF(N918="nulová",J918,0)</f>
        <v>0</v>
      </c>
      <c r="BJ918" s="19" t="s">
        <v>88</v>
      </c>
      <c r="BK918" s="192">
        <f>ROUND(I918*H918,2)</f>
        <v>0</v>
      </c>
      <c r="BL918" s="19" t="s">
        <v>250</v>
      </c>
      <c r="BM918" s="191" t="s">
        <v>1572</v>
      </c>
    </row>
    <row r="919" spans="1:65" s="15" customFormat="1" ht="11.25">
      <c r="B919" s="225"/>
      <c r="C919" s="226"/>
      <c r="D919" s="193" t="s">
        <v>188</v>
      </c>
      <c r="E919" s="227" t="s">
        <v>19</v>
      </c>
      <c r="F919" s="228" t="s">
        <v>937</v>
      </c>
      <c r="G919" s="226"/>
      <c r="H919" s="227" t="s">
        <v>19</v>
      </c>
      <c r="I919" s="229"/>
      <c r="J919" s="226"/>
      <c r="K919" s="226"/>
      <c r="L919" s="230"/>
      <c r="M919" s="231"/>
      <c r="N919" s="232"/>
      <c r="O919" s="232"/>
      <c r="P919" s="232"/>
      <c r="Q919" s="232"/>
      <c r="R919" s="232"/>
      <c r="S919" s="232"/>
      <c r="T919" s="233"/>
      <c r="AT919" s="234" t="s">
        <v>188</v>
      </c>
      <c r="AU919" s="234" t="s">
        <v>88</v>
      </c>
      <c r="AV919" s="15" t="s">
        <v>80</v>
      </c>
      <c r="AW919" s="15" t="s">
        <v>33</v>
      </c>
      <c r="AX919" s="15" t="s">
        <v>72</v>
      </c>
      <c r="AY919" s="234" t="s">
        <v>169</v>
      </c>
    </row>
    <row r="920" spans="1:65" s="13" customFormat="1" ht="11.25">
      <c r="B920" s="198"/>
      <c r="C920" s="199"/>
      <c r="D920" s="193" t="s">
        <v>188</v>
      </c>
      <c r="E920" s="200" t="s">
        <v>19</v>
      </c>
      <c r="F920" s="201" t="s">
        <v>1573</v>
      </c>
      <c r="G920" s="199"/>
      <c r="H920" s="202">
        <v>3</v>
      </c>
      <c r="I920" s="203"/>
      <c r="J920" s="199"/>
      <c r="K920" s="199"/>
      <c r="L920" s="204"/>
      <c r="M920" s="205"/>
      <c r="N920" s="206"/>
      <c r="O920" s="206"/>
      <c r="P920" s="206"/>
      <c r="Q920" s="206"/>
      <c r="R920" s="206"/>
      <c r="S920" s="206"/>
      <c r="T920" s="207"/>
      <c r="AT920" s="208" t="s">
        <v>188</v>
      </c>
      <c r="AU920" s="208" t="s">
        <v>88</v>
      </c>
      <c r="AV920" s="13" t="s">
        <v>88</v>
      </c>
      <c r="AW920" s="13" t="s">
        <v>33</v>
      </c>
      <c r="AX920" s="13" t="s">
        <v>80</v>
      </c>
      <c r="AY920" s="208" t="s">
        <v>169</v>
      </c>
    </row>
    <row r="921" spans="1:65" s="2" customFormat="1" ht="49.15" customHeight="1">
      <c r="A921" s="36"/>
      <c r="B921" s="37"/>
      <c r="C921" s="180" t="s">
        <v>1574</v>
      </c>
      <c r="D921" s="180" t="s">
        <v>171</v>
      </c>
      <c r="E921" s="181" t="s">
        <v>1575</v>
      </c>
      <c r="F921" s="182" t="s">
        <v>1576</v>
      </c>
      <c r="G921" s="183" t="s">
        <v>185</v>
      </c>
      <c r="H921" s="184">
        <v>2.5299999999999998</v>
      </c>
      <c r="I921" s="185"/>
      <c r="J921" s="186">
        <f>ROUND(I921*H921,2)</f>
        <v>0</v>
      </c>
      <c r="K921" s="182" t="s">
        <v>19</v>
      </c>
      <c r="L921" s="41"/>
      <c r="M921" s="187" t="s">
        <v>19</v>
      </c>
      <c r="N921" s="188" t="s">
        <v>44</v>
      </c>
      <c r="O921" s="66"/>
      <c r="P921" s="189">
        <f>O921*H921</f>
        <v>0</v>
      </c>
      <c r="Q921" s="189">
        <v>6.6E-3</v>
      </c>
      <c r="R921" s="189">
        <f>Q921*H921</f>
        <v>1.6697999999999998E-2</v>
      </c>
      <c r="S921" s="189">
        <v>0</v>
      </c>
      <c r="T921" s="190">
        <f>S921*H921</f>
        <v>0</v>
      </c>
      <c r="U921" s="36"/>
      <c r="V921" s="36"/>
      <c r="W921" s="36"/>
      <c r="X921" s="36"/>
      <c r="Y921" s="36"/>
      <c r="Z921" s="36"/>
      <c r="AA921" s="36"/>
      <c r="AB921" s="36"/>
      <c r="AC921" s="36"/>
      <c r="AD921" s="36"/>
      <c r="AE921" s="36"/>
      <c r="AR921" s="191" t="s">
        <v>250</v>
      </c>
      <c r="AT921" s="191" t="s">
        <v>171</v>
      </c>
      <c r="AU921" s="191" t="s">
        <v>88</v>
      </c>
      <c r="AY921" s="19" t="s">
        <v>169</v>
      </c>
      <c r="BE921" s="192">
        <f>IF(N921="základní",J921,0)</f>
        <v>0</v>
      </c>
      <c r="BF921" s="192">
        <f>IF(N921="snížená",J921,0)</f>
        <v>0</v>
      </c>
      <c r="BG921" s="192">
        <f>IF(N921="zákl. přenesená",J921,0)</f>
        <v>0</v>
      </c>
      <c r="BH921" s="192">
        <f>IF(N921="sníž. přenesená",J921,0)</f>
        <v>0</v>
      </c>
      <c r="BI921" s="192">
        <f>IF(N921="nulová",J921,0)</f>
        <v>0</v>
      </c>
      <c r="BJ921" s="19" t="s">
        <v>88</v>
      </c>
      <c r="BK921" s="192">
        <f>ROUND(I921*H921,2)</f>
        <v>0</v>
      </c>
      <c r="BL921" s="19" t="s">
        <v>250</v>
      </c>
      <c r="BM921" s="191" t="s">
        <v>1577</v>
      </c>
    </row>
    <row r="922" spans="1:65" s="2" customFormat="1" ht="37.9" customHeight="1">
      <c r="A922" s="36"/>
      <c r="B922" s="37"/>
      <c r="C922" s="180" t="s">
        <v>1578</v>
      </c>
      <c r="D922" s="180" t="s">
        <v>171</v>
      </c>
      <c r="E922" s="181" t="s">
        <v>1579</v>
      </c>
      <c r="F922" s="182" t="s">
        <v>1580</v>
      </c>
      <c r="G922" s="183" t="s">
        <v>463</v>
      </c>
      <c r="H922" s="184">
        <v>19.760000000000002</v>
      </c>
      <c r="I922" s="185"/>
      <c r="J922" s="186">
        <f>ROUND(I922*H922,2)</f>
        <v>0</v>
      </c>
      <c r="K922" s="182" t="s">
        <v>175</v>
      </c>
      <c r="L922" s="41"/>
      <c r="M922" s="187" t="s">
        <v>19</v>
      </c>
      <c r="N922" s="188" t="s">
        <v>44</v>
      </c>
      <c r="O922" s="66"/>
      <c r="P922" s="189">
        <f>O922*H922</f>
        <v>0</v>
      </c>
      <c r="Q922" s="189">
        <v>2.2200000000000002E-3</v>
      </c>
      <c r="R922" s="189">
        <f>Q922*H922</f>
        <v>4.3867200000000009E-2</v>
      </c>
      <c r="S922" s="189">
        <v>0</v>
      </c>
      <c r="T922" s="190">
        <f>S922*H922</f>
        <v>0</v>
      </c>
      <c r="U922" s="36"/>
      <c r="V922" s="36"/>
      <c r="W922" s="36"/>
      <c r="X922" s="36"/>
      <c r="Y922" s="36"/>
      <c r="Z922" s="36"/>
      <c r="AA922" s="36"/>
      <c r="AB922" s="36"/>
      <c r="AC922" s="36"/>
      <c r="AD922" s="36"/>
      <c r="AE922" s="36"/>
      <c r="AR922" s="191" t="s">
        <v>250</v>
      </c>
      <c r="AT922" s="191" t="s">
        <v>171</v>
      </c>
      <c r="AU922" s="191" t="s">
        <v>88</v>
      </c>
      <c r="AY922" s="19" t="s">
        <v>169</v>
      </c>
      <c r="BE922" s="192">
        <f>IF(N922="základní",J922,0)</f>
        <v>0</v>
      </c>
      <c r="BF922" s="192">
        <f>IF(N922="snížená",J922,0)</f>
        <v>0</v>
      </c>
      <c r="BG922" s="192">
        <f>IF(N922="zákl. přenesená",J922,0)</f>
        <v>0</v>
      </c>
      <c r="BH922" s="192">
        <f>IF(N922="sníž. přenesená",J922,0)</f>
        <v>0</v>
      </c>
      <c r="BI922" s="192">
        <f>IF(N922="nulová",J922,0)</f>
        <v>0</v>
      </c>
      <c r="BJ922" s="19" t="s">
        <v>88</v>
      </c>
      <c r="BK922" s="192">
        <f>ROUND(I922*H922,2)</f>
        <v>0</v>
      </c>
      <c r="BL922" s="19" t="s">
        <v>250</v>
      </c>
      <c r="BM922" s="191" t="s">
        <v>1581</v>
      </c>
    </row>
    <row r="923" spans="1:65" s="15" customFormat="1" ht="11.25">
      <c r="B923" s="225"/>
      <c r="C923" s="226"/>
      <c r="D923" s="193" t="s">
        <v>188</v>
      </c>
      <c r="E923" s="227" t="s">
        <v>19</v>
      </c>
      <c r="F923" s="228" t="s">
        <v>1582</v>
      </c>
      <c r="G923" s="226"/>
      <c r="H923" s="227" t="s">
        <v>19</v>
      </c>
      <c r="I923" s="229"/>
      <c r="J923" s="226"/>
      <c r="K923" s="226"/>
      <c r="L923" s="230"/>
      <c r="M923" s="231"/>
      <c r="N923" s="232"/>
      <c r="O923" s="232"/>
      <c r="P923" s="232"/>
      <c r="Q923" s="232"/>
      <c r="R923" s="232"/>
      <c r="S923" s="232"/>
      <c r="T923" s="233"/>
      <c r="AT923" s="234" t="s">
        <v>188</v>
      </c>
      <c r="AU923" s="234" t="s">
        <v>88</v>
      </c>
      <c r="AV923" s="15" t="s">
        <v>80</v>
      </c>
      <c r="AW923" s="15" t="s">
        <v>33</v>
      </c>
      <c r="AX923" s="15" t="s">
        <v>72</v>
      </c>
      <c r="AY923" s="234" t="s">
        <v>169</v>
      </c>
    </row>
    <row r="924" spans="1:65" s="15" customFormat="1" ht="11.25">
      <c r="B924" s="225"/>
      <c r="C924" s="226"/>
      <c r="D924" s="193" t="s">
        <v>188</v>
      </c>
      <c r="E924" s="227" t="s">
        <v>19</v>
      </c>
      <c r="F924" s="228" t="s">
        <v>1583</v>
      </c>
      <c r="G924" s="226"/>
      <c r="H924" s="227" t="s">
        <v>19</v>
      </c>
      <c r="I924" s="229"/>
      <c r="J924" s="226"/>
      <c r="K924" s="226"/>
      <c r="L924" s="230"/>
      <c r="M924" s="231"/>
      <c r="N924" s="232"/>
      <c r="O924" s="232"/>
      <c r="P924" s="232"/>
      <c r="Q924" s="232"/>
      <c r="R924" s="232"/>
      <c r="S924" s="232"/>
      <c r="T924" s="233"/>
      <c r="AT924" s="234" t="s">
        <v>188</v>
      </c>
      <c r="AU924" s="234" t="s">
        <v>88</v>
      </c>
      <c r="AV924" s="15" t="s">
        <v>80</v>
      </c>
      <c r="AW924" s="15" t="s">
        <v>33</v>
      </c>
      <c r="AX924" s="15" t="s">
        <v>72</v>
      </c>
      <c r="AY924" s="234" t="s">
        <v>169</v>
      </c>
    </row>
    <row r="925" spans="1:65" s="13" customFormat="1" ht="11.25">
      <c r="B925" s="198"/>
      <c r="C925" s="199"/>
      <c r="D925" s="193" t="s">
        <v>188</v>
      </c>
      <c r="E925" s="200" t="s">
        <v>19</v>
      </c>
      <c r="F925" s="201" t="s">
        <v>1584</v>
      </c>
      <c r="G925" s="199"/>
      <c r="H925" s="202">
        <v>6.32</v>
      </c>
      <c r="I925" s="203"/>
      <c r="J925" s="199"/>
      <c r="K925" s="199"/>
      <c r="L925" s="204"/>
      <c r="M925" s="205"/>
      <c r="N925" s="206"/>
      <c r="O925" s="206"/>
      <c r="P925" s="206"/>
      <c r="Q925" s="206"/>
      <c r="R925" s="206"/>
      <c r="S925" s="206"/>
      <c r="T925" s="207"/>
      <c r="AT925" s="208" t="s">
        <v>188</v>
      </c>
      <c r="AU925" s="208" t="s">
        <v>88</v>
      </c>
      <c r="AV925" s="13" t="s">
        <v>88</v>
      </c>
      <c r="AW925" s="13" t="s">
        <v>33</v>
      </c>
      <c r="AX925" s="13" t="s">
        <v>72</v>
      </c>
      <c r="AY925" s="208" t="s">
        <v>169</v>
      </c>
    </row>
    <row r="926" spans="1:65" s="13" customFormat="1" ht="11.25">
      <c r="B926" s="198"/>
      <c r="C926" s="199"/>
      <c r="D926" s="193" t="s">
        <v>188</v>
      </c>
      <c r="E926" s="200" t="s">
        <v>19</v>
      </c>
      <c r="F926" s="201" t="s">
        <v>1585</v>
      </c>
      <c r="G926" s="199"/>
      <c r="H926" s="202">
        <v>9.36</v>
      </c>
      <c r="I926" s="203"/>
      <c r="J926" s="199"/>
      <c r="K926" s="199"/>
      <c r="L926" s="204"/>
      <c r="M926" s="205"/>
      <c r="N926" s="206"/>
      <c r="O926" s="206"/>
      <c r="P926" s="206"/>
      <c r="Q926" s="206"/>
      <c r="R926" s="206"/>
      <c r="S926" s="206"/>
      <c r="T926" s="207"/>
      <c r="AT926" s="208" t="s">
        <v>188</v>
      </c>
      <c r="AU926" s="208" t="s">
        <v>88</v>
      </c>
      <c r="AV926" s="13" t="s">
        <v>88</v>
      </c>
      <c r="AW926" s="13" t="s">
        <v>33</v>
      </c>
      <c r="AX926" s="13" t="s">
        <v>72</v>
      </c>
      <c r="AY926" s="208" t="s">
        <v>169</v>
      </c>
    </row>
    <row r="927" spans="1:65" s="13" customFormat="1" ht="11.25">
      <c r="B927" s="198"/>
      <c r="C927" s="199"/>
      <c r="D927" s="193" t="s">
        <v>188</v>
      </c>
      <c r="E927" s="200" t="s">
        <v>19</v>
      </c>
      <c r="F927" s="201" t="s">
        <v>1586</v>
      </c>
      <c r="G927" s="199"/>
      <c r="H927" s="202">
        <v>4.08</v>
      </c>
      <c r="I927" s="203"/>
      <c r="J927" s="199"/>
      <c r="K927" s="199"/>
      <c r="L927" s="204"/>
      <c r="M927" s="205"/>
      <c r="N927" s="206"/>
      <c r="O927" s="206"/>
      <c r="P927" s="206"/>
      <c r="Q927" s="206"/>
      <c r="R927" s="206"/>
      <c r="S927" s="206"/>
      <c r="T927" s="207"/>
      <c r="AT927" s="208" t="s">
        <v>188</v>
      </c>
      <c r="AU927" s="208" t="s">
        <v>88</v>
      </c>
      <c r="AV927" s="13" t="s">
        <v>88</v>
      </c>
      <c r="AW927" s="13" t="s">
        <v>33</v>
      </c>
      <c r="AX927" s="13" t="s">
        <v>72</v>
      </c>
      <c r="AY927" s="208" t="s">
        <v>169</v>
      </c>
    </row>
    <row r="928" spans="1:65" s="14" customFormat="1" ht="11.25">
      <c r="B928" s="209"/>
      <c r="C928" s="210"/>
      <c r="D928" s="193" t="s">
        <v>188</v>
      </c>
      <c r="E928" s="211" t="s">
        <v>19</v>
      </c>
      <c r="F928" s="212" t="s">
        <v>191</v>
      </c>
      <c r="G928" s="210"/>
      <c r="H928" s="213">
        <v>19.760000000000002</v>
      </c>
      <c r="I928" s="214"/>
      <c r="J928" s="210"/>
      <c r="K928" s="210"/>
      <c r="L928" s="215"/>
      <c r="M928" s="216"/>
      <c r="N928" s="217"/>
      <c r="O928" s="217"/>
      <c r="P928" s="217"/>
      <c r="Q928" s="217"/>
      <c r="R928" s="217"/>
      <c r="S928" s="217"/>
      <c r="T928" s="218"/>
      <c r="AT928" s="219" t="s">
        <v>188</v>
      </c>
      <c r="AU928" s="219" t="s">
        <v>88</v>
      </c>
      <c r="AV928" s="14" t="s">
        <v>176</v>
      </c>
      <c r="AW928" s="14" t="s">
        <v>33</v>
      </c>
      <c r="AX928" s="14" t="s">
        <v>80</v>
      </c>
      <c r="AY928" s="219" t="s">
        <v>169</v>
      </c>
    </row>
    <row r="929" spans="1:65" s="2" customFormat="1" ht="37.9" customHeight="1">
      <c r="A929" s="36"/>
      <c r="B929" s="37"/>
      <c r="C929" s="180" t="s">
        <v>1587</v>
      </c>
      <c r="D929" s="180" t="s">
        <v>171</v>
      </c>
      <c r="E929" s="181" t="s">
        <v>1588</v>
      </c>
      <c r="F929" s="182" t="s">
        <v>1589</v>
      </c>
      <c r="G929" s="183" t="s">
        <v>463</v>
      </c>
      <c r="H929" s="184">
        <v>30.8</v>
      </c>
      <c r="I929" s="185"/>
      <c r="J929" s="186">
        <f>ROUND(I929*H929,2)</f>
        <v>0</v>
      </c>
      <c r="K929" s="182" t="s">
        <v>175</v>
      </c>
      <c r="L929" s="41"/>
      <c r="M929" s="187" t="s">
        <v>19</v>
      </c>
      <c r="N929" s="188" t="s">
        <v>44</v>
      </c>
      <c r="O929" s="66"/>
      <c r="P929" s="189">
        <f>O929*H929</f>
        <v>0</v>
      </c>
      <c r="Q929" s="189">
        <v>3.5200000000000001E-3</v>
      </c>
      <c r="R929" s="189">
        <f>Q929*H929</f>
        <v>0.10841600000000001</v>
      </c>
      <c r="S929" s="189">
        <v>0</v>
      </c>
      <c r="T929" s="190">
        <f>S929*H929</f>
        <v>0</v>
      </c>
      <c r="U929" s="36"/>
      <c r="V929" s="36"/>
      <c r="W929" s="36"/>
      <c r="X929" s="36"/>
      <c r="Y929" s="36"/>
      <c r="Z929" s="36"/>
      <c r="AA929" s="36"/>
      <c r="AB929" s="36"/>
      <c r="AC929" s="36"/>
      <c r="AD929" s="36"/>
      <c r="AE929" s="36"/>
      <c r="AR929" s="191" t="s">
        <v>250</v>
      </c>
      <c r="AT929" s="191" t="s">
        <v>171</v>
      </c>
      <c r="AU929" s="191" t="s">
        <v>88</v>
      </c>
      <c r="AY929" s="19" t="s">
        <v>169</v>
      </c>
      <c r="BE929" s="192">
        <f>IF(N929="základní",J929,0)</f>
        <v>0</v>
      </c>
      <c r="BF929" s="192">
        <f>IF(N929="snížená",J929,0)</f>
        <v>0</v>
      </c>
      <c r="BG929" s="192">
        <f>IF(N929="zákl. přenesená",J929,0)</f>
        <v>0</v>
      </c>
      <c r="BH929" s="192">
        <f>IF(N929="sníž. přenesená",J929,0)</f>
        <v>0</v>
      </c>
      <c r="BI929" s="192">
        <f>IF(N929="nulová",J929,0)</f>
        <v>0</v>
      </c>
      <c r="BJ929" s="19" t="s">
        <v>88</v>
      </c>
      <c r="BK929" s="192">
        <f>ROUND(I929*H929,2)</f>
        <v>0</v>
      </c>
      <c r="BL929" s="19" t="s">
        <v>250</v>
      </c>
      <c r="BM929" s="191" t="s">
        <v>1590</v>
      </c>
    </row>
    <row r="930" spans="1:65" s="15" customFormat="1" ht="11.25">
      <c r="B930" s="225"/>
      <c r="C930" s="226"/>
      <c r="D930" s="193" t="s">
        <v>188</v>
      </c>
      <c r="E930" s="227" t="s">
        <v>19</v>
      </c>
      <c r="F930" s="228" t="s">
        <v>1582</v>
      </c>
      <c r="G930" s="226"/>
      <c r="H930" s="227" t="s">
        <v>19</v>
      </c>
      <c r="I930" s="229"/>
      <c r="J930" s="226"/>
      <c r="K930" s="226"/>
      <c r="L930" s="230"/>
      <c r="M930" s="231"/>
      <c r="N930" s="232"/>
      <c r="O930" s="232"/>
      <c r="P930" s="232"/>
      <c r="Q930" s="232"/>
      <c r="R930" s="232"/>
      <c r="S930" s="232"/>
      <c r="T930" s="233"/>
      <c r="AT930" s="234" t="s">
        <v>188</v>
      </c>
      <c r="AU930" s="234" t="s">
        <v>88</v>
      </c>
      <c r="AV930" s="15" t="s">
        <v>80</v>
      </c>
      <c r="AW930" s="15" t="s">
        <v>33</v>
      </c>
      <c r="AX930" s="15" t="s">
        <v>72</v>
      </c>
      <c r="AY930" s="234" t="s">
        <v>169</v>
      </c>
    </row>
    <row r="931" spans="1:65" s="15" customFormat="1" ht="11.25">
      <c r="B931" s="225"/>
      <c r="C931" s="226"/>
      <c r="D931" s="193" t="s">
        <v>188</v>
      </c>
      <c r="E931" s="227" t="s">
        <v>19</v>
      </c>
      <c r="F931" s="228" t="s">
        <v>1583</v>
      </c>
      <c r="G931" s="226"/>
      <c r="H931" s="227" t="s">
        <v>19</v>
      </c>
      <c r="I931" s="229"/>
      <c r="J931" s="226"/>
      <c r="K931" s="226"/>
      <c r="L931" s="230"/>
      <c r="M931" s="231"/>
      <c r="N931" s="232"/>
      <c r="O931" s="232"/>
      <c r="P931" s="232"/>
      <c r="Q931" s="232"/>
      <c r="R931" s="232"/>
      <c r="S931" s="232"/>
      <c r="T931" s="233"/>
      <c r="AT931" s="234" t="s">
        <v>188</v>
      </c>
      <c r="AU931" s="234" t="s">
        <v>88</v>
      </c>
      <c r="AV931" s="15" t="s">
        <v>80</v>
      </c>
      <c r="AW931" s="15" t="s">
        <v>33</v>
      </c>
      <c r="AX931" s="15" t="s">
        <v>72</v>
      </c>
      <c r="AY931" s="234" t="s">
        <v>169</v>
      </c>
    </row>
    <row r="932" spans="1:65" s="13" customFormat="1" ht="11.25">
      <c r="B932" s="198"/>
      <c r="C932" s="199"/>
      <c r="D932" s="193" t="s">
        <v>188</v>
      </c>
      <c r="E932" s="200" t="s">
        <v>19</v>
      </c>
      <c r="F932" s="201" t="s">
        <v>1591</v>
      </c>
      <c r="G932" s="199"/>
      <c r="H932" s="202">
        <v>10.4</v>
      </c>
      <c r="I932" s="203"/>
      <c r="J932" s="199"/>
      <c r="K932" s="199"/>
      <c r="L932" s="204"/>
      <c r="M932" s="205"/>
      <c r="N932" s="206"/>
      <c r="O932" s="206"/>
      <c r="P932" s="206"/>
      <c r="Q932" s="206"/>
      <c r="R932" s="206"/>
      <c r="S932" s="206"/>
      <c r="T932" s="207"/>
      <c r="AT932" s="208" t="s">
        <v>188</v>
      </c>
      <c r="AU932" s="208" t="s">
        <v>88</v>
      </c>
      <c r="AV932" s="13" t="s">
        <v>88</v>
      </c>
      <c r="AW932" s="13" t="s">
        <v>33</v>
      </c>
      <c r="AX932" s="13" t="s">
        <v>72</v>
      </c>
      <c r="AY932" s="208" t="s">
        <v>169</v>
      </c>
    </row>
    <row r="933" spans="1:65" s="13" customFormat="1" ht="11.25">
      <c r="B933" s="198"/>
      <c r="C933" s="199"/>
      <c r="D933" s="193" t="s">
        <v>188</v>
      </c>
      <c r="E933" s="200" t="s">
        <v>19</v>
      </c>
      <c r="F933" s="201" t="s">
        <v>1592</v>
      </c>
      <c r="G933" s="199"/>
      <c r="H933" s="202">
        <v>20.399999999999999</v>
      </c>
      <c r="I933" s="203"/>
      <c r="J933" s="199"/>
      <c r="K933" s="199"/>
      <c r="L933" s="204"/>
      <c r="M933" s="205"/>
      <c r="N933" s="206"/>
      <c r="O933" s="206"/>
      <c r="P933" s="206"/>
      <c r="Q933" s="206"/>
      <c r="R933" s="206"/>
      <c r="S933" s="206"/>
      <c r="T933" s="207"/>
      <c r="AT933" s="208" t="s">
        <v>188</v>
      </c>
      <c r="AU933" s="208" t="s">
        <v>88</v>
      </c>
      <c r="AV933" s="13" t="s">
        <v>88</v>
      </c>
      <c r="AW933" s="13" t="s">
        <v>33</v>
      </c>
      <c r="AX933" s="13" t="s">
        <v>72</v>
      </c>
      <c r="AY933" s="208" t="s">
        <v>169</v>
      </c>
    </row>
    <row r="934" spans="1:65" s="14" customFormat="1" ht="11.25">
      <c r="B934" s="209"/>
      <c r="C934" s="210"/>
      <c r="D934" s="193" t="s">
        <v>188</v>
      </c>
      <c r="E934" s="211" t="s">
        <v>19</v>
      </c>
      <c r="F934" s="212" t="s">
        <v>191</v>
      </c>
      <c r="G934" s="210"/>
      <c r="H934" s="213">
        <v>30.8</v>
      </c>
      <c r="I934" s="214"/>
      <c r="J934" s="210"/>
      <c r="K934" s="210"/>
      <c r="L934" s="215"/>
      <c r="M934" s="216"/>
      <c r="N934" s="217"/>
      <c r="O934" s="217"/>
      <c r="P934" s="217"/>
      <c r="Q934" s="217"/>
      <c r="R934" s="217"/>
      <c r="S934" s="217"/>
      <c r="T934" s="218"/>
      <c r="AT934" s="219" t="s">
        <v>188</v>
      </c>
      <c r="AU934" s="219" t="s">
        <v>88</v>
      </c>
      <c r="AV934" s="14" t="s">
        <v>176</v>
      </c>
      <c r="AW934" s="14" t="s">
        <v>33</v>
      </c>
      <c r="AX934" s="14" t="s">
        <v>80</v>
      </c>
      <c r="AY934" s="219" t="s">
        <v>169</v>
      </c>
    </row>
    <row r="935" spans="1:65" s="2" customFormat="1" ht="24.2" customHeight="1">
      <c r="A935" s="36"/>
      <c r="B935" s="37"/>
      <c r="C935" s="180" t="s">
        <v>1593</v>
      </c>
      <c r="D935" s="180" t="s">
        <v>171</v>
      </c>
      <c r="E935" s="181" t="s">
        <v>1594</v>
      </c>
      <c r="F935" s="182" t="s">
        <v>1595</v>
      </c>
      <c r="G935" s="183" t="s">
        <v>463</v>
      </c>
      <c r="H935" s="184">
        <v>12.6</v>
      </c>
      <c r="I935" s="185"/>
      <c r="J935" s="186">
        <f>ROUND(I935*H935,2)</f>
        <v>0</v>
      </c>
      <c r="K935" s="182" t="s">
        <v>175</v>
      </c>
      <c r="L935" s="41"/>
      <c r="M935" s="187" t="s">
        <v>19</v>
      </c>
      <c r="N935" s="188" t="s">
        <v>44</v>
      </c>
      <c r="O935" s="66"/>
      <c r="P935" s="189">
        <f>O935*H935</f>
        <v>0</v>
      </c>
      <c r="Q935" s="189">
        <v>1.1100000000000001E-3</v>
      </c>
      <c r="R935" s="189">
        <f>Q935*H935</f>
        <v>1.3986E-2</v>
      </c>
      <c r="S935" s="189">
        <v>0</v>
      </c>
      <c r="T935" s="190">
        <f>S935*H935</f>
        <v>0</v>
      </c>
      <c r="U935" s="36"/>
      <c r="V935" s="36"/>
      <c r="W935" s="36"/>
      <c r="X935" s="36"/>
      <c r="Y935" s="36"/>
      <c r="Z935" s="36"/>
      <c r="AA935" s="36"/>
      <c r="AB935" s="36"/>
      <c r="AC935" s="36"/>
      <c r="AD935" s="36"/>
      <c r="AE935" s="36"/>
      <c r="AR935" s="191" t="s">
        <v>250</v>
      </c>
      <c r="AT935" s="191" t="s">
        <v>171</v>
      </c>
      <c r="AU935" s="191" t="s">
        <v>88</v>
      </c>
      <c r="AY935" s="19" t="s">
        <v>169</v>
      </c>
      <c r="BE935" s="192">
        <f>IF(N935="základní",J935,0)</f>
        <v>0</v>
      </c>
      <c r="BF935" s="192">
        <f>IF(N935="snížená",J935,0)</f>
        <v>0</v>
      </c>
      <c r="BG935" s="192">
        <f>IF(N935="zákl. přenesená",J935,0)</f>
        <v>0</v>
      </c>
      <c r="BH935" s="192">
        <f>IF(N935="sníž. přenesená",J935,0)</f>
        <v>0</v>
      </c>
      <c r="BI935" s="192">
        <f>IF(N935="nulová",J935,0)</f>
        <v>0</v>
      </c>
      <c r="BJ935" s="19" t="s">
        <v>88</v>
      </c>
      <c r="BK935" s="192">
        <f>ROUND(I935*H935,2)</f>
        <v>0</v>
      </c>
      <c r="BL935" s="19" t="s">
        <v>250</v>
      </c>
      <c r="BM935" s="191" t="s">
        <v>1596</v>
      </c>
    </row>
    <row r="936" spans="1:65" s="2" customFormat="1" ht="58.5">
      <c r="A936" s="36"/>
      <c r="B936" s="37"/>
      <c r="C936" s="38"/>
      <c r="D936" s="193" t="s">
        <v>178</v>
      </c>
      <c r="E936" s="38"/>
      <c r="F936" s="194" t="s">
        <v>1597</v>
      </c>
      <c r="G936" s="38"/>
      <c r="H936" s="38"/>
      <c r="I936" s="195"/>
      <c r="J936" s="38"/>
      <c r="K936" s="38"/>
      <c r="L936" s="41"/>
      <c r="M936" s="196"/>
      <c r="N936" s="197"/>
      <c r="O936" s="66"/>
      <c r="P936" s="66"/>
      <c r="Q936" s="66"/>
      <c r="R936" s="66"/>
      <c r="S936" s="66"/>
      <c r="T936" s="67"/>
      <c r="U936" s="36"/>
      <c r="V936" s="36"/>
      <c r="W936" s="36"/>
      <c r="X936" s="36"/>
      <c r="Y936" s="36"/>
      <c r="Z936" s="36"/>
      <c r="AA936" s="36"/>
      <c r="AB936" s="36"/>
      <c r="AC936" s="36"/>
      <c r="AD936" s="36"/>
      <c r="AE936" s="36"/>
      <c r="AT936" s="19" t="s">
        <v>178</v>
      </c>
      <c r="AU936" s="19" t="s">
        <v>88</v>
      </c>
    </row>
    <row r="937" spans="1:65" s="15" customFormat="1" ht="11.25">
      <c r="B937" s="225"/>
      <c r="C937" s="226"/>
      <c r="D937" s="193" t="s">
        <v>188</v>
      </c>
      <c r="E937" s="227" t="s">
        <v>19</v>
      </c>
      <c r="F937" s="228" t="s">
        <v>1582</v>
      </c>
      <c r="G937" s="226"/>
      <c r="H937" s="227" t="s">
        <v>19</v>
      </c>
      <c r="I937" s="229"/>
      <c r="J937" s="226"/>
      <c r="K937" s="226"/>
      <c r="L937" s="230"/>
      <c r="M937" s="231"/>
      <c r="N937" s="232"/>
      <c r="O937" s="232"/>
      <c r="P937" s="232"/>
      <c r="Q937" s="232"/>
      <c r="R937" s="232"/>
      <c r="S937" s="232"/>
      <c r="T937" s="233"/>
      <c r="AT937" s="234" t="s">
        <v>188</v>
      </c>
      <c r="AU937" s="234" t="s">
        <v>88</v>
      </c>
      <c r="AV937" s="15" t="s">
        <v>80</v>
      </c>
      <c r="AW937" s="15" t="s">
        <v>33</v>
      </c>
      <c r="AX937" s="15" t="s">
        <v>72</v>
      </c>
      <c r="AY937" s="234" t="s">
        <v>169</v>
      </c>
    </row>
    <row r="938" spans="1:65" s="15" customFormat="1" ht="11.25">
      <c r="B938" s="225"/>
      <c r="C938" s="226"/>
      <c r="D938" s="193" t="s">
        <v>188</v>
      </c>
      <c r="E938" s="227" t="s">
        <v>19</v>
      </c>
      <c r="F938" s="228" t="s">
        <v>1598</v>
      </c>
      <c r="G938" s="226"/>
      <c r="H938" s="227" t="s">
        <v>19</v>
      </c>
      <c r="I938" s="229"/>
      <c r="J938" s="226"/>
      <c r="K938" s="226"/>
      <c r="L938" s="230"/>
      <c r="M938" s="231"/>
      <c r="N938" s="232"/>
      <c r="O938" s="232"/>
      <c r="P938" s="232"/>
      <c r="Q938" s="232"/>
      <c r="R938" s="232"/>
      <c r="S938" s="232"/>
      <c r="T938" s="233"/>
      <c r="AT938" s="234" t="s">
        <v>188</v>
      </c>
      <c r="AU938" s="234" t="s">
        <v>88</v>
      </c>
      <c r="AV938" s="15" t="s">
        <v>80</v>
      </c>
      <c r="AW938" s="15" t="s">
        <v>33</v>
      </c>
      <c r="AX938" s="15" t="s">
        <v>72</v>
      </c>
      <c r="AY938" s="234" t="s">
        <v>169</v>
      </c>
    </row>
    <row r="939" spans="1:65" s="13" customFormat="1" ht="11.25">
      <c r="B939" s="198"/>
      <c r="C939" s="199"/>
      <c r="D939" s="193" t="s">
        <v>188</v>
      </c>
      <c r="E939" s="200" t="s">
        <v>19</v>
      </c>
      <c r="F939" s="201" t="s">
        <v>1599</v>
      </c>
      <c r="G939" s="199"/>
      <c r="H939" s="202">
        <v>12.6</v>
      </c>
      <c r="I939" s="203"/>
      <c r="J939" s="199"/>
      <c r="K939" s="199"/>
      <c r="L939" s="204"/>
      <c r="M939" s="205"/>
      <c r="N939" s="206"/>
      <c r="O939" s="206"/>
      <c r="P939" s="206"/>
      <c r="Q939" s="206"/>
      <c r="R939" s="206"/>
      <c r="S939" s="206"/>
      <c r="T939" s="207"/>
      <c r="AT939" s="208" t="s">
        <v>188</v>
      </c>
      <c r="AU939" s="208" t="s">
        <v>88</v>
      </c>
      <c r="AV939" s="13" t="s">
        <v>88</v>
      </c>
      <c r="AW939" s="13" t="s">
        <v>33</v>
      </c>
      <c r="AX939" s="13" t="s">
        <v>72</v>
      </c>
      <c r="AY939" s="208" t="s">
        <v>169</v>
      </c>
    </row>
    <row r="940" spans="1:65" s="14" customFormat="1" ht="11.25">
      <c r="B940" s="209"/>
      <c r="C940" s="210"/>
      <c r="D940" s="193" t="s">
        <v>188</v>
      </c>
      <c r="E940" s="211" t="s">
        <v>19</v>
      </c>
      <c r="F940" s="212" t="s">
        <v>191</v>
      </c>
      <c r="G940" s="210"/>
      <c r="H940" s="213">
        <v>12.6</v>
      </c>
      <c r="I940" s="214"/>
      <c r="J940" s="210"/>
      <c r="K940" s="210"/>
      <c r="L940" s="215"/>
      <c r="M940" s="216"/>
      <c r="N940" s="217"/>
      <c r="O940" s="217"/>
      <c r="P940" s="217"/>
      <c r="Q940" s="217"/>
      <c r="R940" s="217"/>
      <c r="S940" s="217"/>
      <c r="T940" s="218"/>
      <c r="AT940" s="219" t="s">
        <v>188</v>
      </c>
      <c r="AU940" s="219" t="s">
        <v>88</v>
      </c>
      <c r="AV940" s="14" t="s">
        <v>176</v>
      </c>
      <c r="AW940" s="14" t="s">
        <v>33</v>
      </c>
      <c r="AX940" s="14" t="s">
        <v>80</v>
      </c>
      <c r="AY940" s="219" t="s">
        <v>169</v>
      </c>
    </row>
    <row r="941" spans="1:65" s="2" customFormat="1" ht="24.2" customHeight="1">
      <c r="A941" s="36"/>
      <c r="B941" s="37"/>
      <c r="C941" s="180" t="s">
        <v>1600</v>
      </c>
      <c r="D941" s="180" t="s">
        <v>171</v>
      </c>
      <c r="E941" s="181" t="s">
        <v>1601</v>
      </c>
      <c r="F941" s="182" t="s">
        <v>1602</v>
      </c>
      <c r="G941" s="183" t="s">
        <v>463</v>
      </c>
      <c r="H941" s="184">
        <v>69.95</v>
      </c>
      <c r="I941" s="185"/>
      <c r="J941" s="186">
        <f>ROUND(I941*H941,2)</f>
        <v>0</v>
      </c>
      <c r="K941" s="182" t="s">
        <v>175</v>
      </c>
      <c r="L941" s="41"/>
      <c r="M941" s="187" t="s">
        <v>19</v>
      </c>
      <c r="N941" s="188" t="s">
        <v>44</v>
      </c>
      <c r="O941" s="66"/>
      <c r="P941" s="189">
        <f>O941*H941</f>
        <v>0</v>
      </c>
      <c r="Q941" s="189">
        <v>5.5999999999999995E-4</v>
      </c>
      <c r="R941" s="189">
        <f>Q941*H941</f>
        <v>3.9171999999999998E-2</v>
      </c>
      <c r="S941" s="189">
        <v>0</v>
      </c>
      <c r="T941" s="190">
        <f>S941*H941</f>
        <v>0</v>
      </c>
      <c r="U941" s="36"/>
      <c r="V941" s="36"/>
      <c r="W941" s="36"/>
      <c r="X941" s="36"/>
      <c r="Y941" s="36"/>
      <c r="Z941" s="36"/>
      <c r="AA941" s="36"/>
      <c r="AB941" s="36"/>
      <c r="AC941" s="36"/>
      <c r="AD941" s="36"/>
      <c r="AE941" s="36"/>
      <c r="AR941" s="191" t="s">
        <v>250</v>
      </c>
      <c r="AT941" s="191" t="s">
        <v>171</v>
      </c>
      <c r="AU941" s="191" t="s">
        <v>88</v>
      </c>
      <c r="AY941" s="19" t="s">
        <v>169</v>
      </c>
      <c r="BE941" s="192">
        <f>IF(N941="základní",J941,0)</f>
        <v>0</v>
      </c>
      <c r="BF941" s="192">
        <f>IF(N941="snížená",J941,0)</f>
        <v>0</v>
      </c>
      <c r="BG941" s="192">
        <f>IF(N941="zákl. přenesená",J941,0)</f>
        <v>0</v>
      </c>
      <c r="BH941" s="192">
        <f>IF(N941="sníž. přenesená",J941,0)</f>
        <v>0</v>
      </c>
      <c r="BI941" s="192">
        <f>IF(N941="nulová",J941,0)</f>
        <v>0</v>
      </c>
      <c r="BJ941" s="19" t="s">
        <v>88</v>
      </c>
      <c r="BK941" s="192">
        <f>ROUND(I941*H941,2)</f>
        <v>0</v>
      </c>
      <c r="BL941" s="19" t="s">
        <v>250</v>
      </c>
      <c r="BM941" s="191" t="s">
        <v>1603</v>
      </c>
    </row>
    <row r="942" spans="1:65" s="2" customFormat="1" ht="58.5">
      <c r="A942" s="36"/>
      <c r="B942" s="37"/>
      <c r="C942" s="38"/>
      <c r="D942" s="193" t="s">
        <v>178</v>
      </c>
      <c r="E942" s="38"/>
      <c r="F942" s="194" t="s">
        <v>1597</v>
      </c>
      <c r="G942" s="38"/>
      <c r="H942" s="38"/>
      <c r="I942" s="195"/>
      <c r="J942" s="38"/>
      <c r="K942" s="38"/>
      <c r="L942" s="41"/>
      <c r="M942" s="196"/>
      <c r="N942" s="197"/>
      <c r="O942" s="66"/>
      <c r="P942" s="66"/>
      <c r="Q942" s="66"/>
      <c r="R942" s="66"/>
      <c r="S942" s="66"/>
      <c r="T942" s="67"/>
      <c r="U942" s="36"/>
      <c r="V942" s="36"/>
      <c r="W942" s="36"/>
      <c r="X942" s="36"/>
      <c r="Y942" s="36"/>
      <c r="Z942" s="36"/>
      <c r="AA942" s="36"/>
      <c r="AB942" s="36"/>
      <c r="AC942" s="36"/>
      <c r="AD942" s="36"/>
      <c r="AE942" s="36"/>
      <c r="AT942" s="19" t="s">
        <v>178</v>
      </c>
      <c r="AU942" s="19" t="s">
        <v>88</v>
      </c>
    </row>
    <row r="943" spans="1:65" s="15" customFormat="1" ht="11.25">
      <c r="B943" s="225"/>
      <c r="C943" s="226"/>
      <c r="D943" s="193" t="s">
        <v>188</v>
      </c>
      <c r="E943" s="227" t="s">
        <v>19</v>
      </c>
      <c r="F943" s="228" t="s">
        <v>1582</v>
      </c>
      <c r="G943" s="226"/>
      <c r="H943" s="227" t="s">
        <v>19</v>
      </c>
      <c r="I943" s="229"/>
      <c r="J943" s="226"/>
      <c r="K943" s="226"/>
      <c r="L943" s="230"/>
      <c r="M943" s="231"/>
      <c r="N943" s="232"/>
      <c r="O943" s="232"/>
      <c r="P943" s="232"/>
      <c r="Q943" s="232"/>
      <c r="R943" s="232"/>
      <c r="S943" s="232"/>
      <c r="T943" s="233"/>
      <c r="AT943" s="234" t="s">
        <v>188</v>
      </c>
      <c r="AU943" s="234" t="s">
        <v>88</v>
      </c>
      <c r="AV943" s="15" t="s">
        <v>80</v>
      </c>
      <c r="AW943" s="15" t="s">
        <v>33</v>
      </c>
      <c r="AX943" s="15" t="s">
        <v>72</v>
      </c>
      <c r="AY943" s="234" t="s">
        <v>169</v>
      </c>
    </row>
    <row r="944" spans="1:65" s="15" customFormat="1" ht="11.25">
      <c r="B944" s="225"/>
      <c r="C944" s="226"/>
      <c r="D944" s="193" t="s">
        <v>188</v>
      </c>
      <c r="E944" s="227" t="s">
        <v>19</v>
      </c>
      <c r="F944" s="228" t="s">
        <v>1598</v>
      </c>
      <c r="G944" s="226"/>
      <c r="H944" s="227" t="s">
        <v>19</v>
      </c>
      <c r="I944" s="229"/>
      <c r="J944" s="226"/>
      <c r="K944" s="226"/>
      <c r="L944" s="230"/>
      <c r="M944" s="231"/>
      <c r="N944" s="232"/>
      <c r="O944" s="232"/>
      <c r="P944" s="232"/>
      <c r="Q944" s="232"/>
      <c r="R944" s="232"/>
      <c r="S944" s="232"/>
      <c r="T944" s="233"/>
      <c r="AT944" s="234" t="s">
        <v>188</v>
      </c>
      <c r="AU944" s="234" t="s">
        <v>88</v>
      </c>
      <c r="AV944" s="15" t="s">
        <v>80</v>
      </c>
      <c r="AW944" s="15" t="s">
        <v>33</v>
      </c>
      <c r="AX944" s="15" t="s">
        <v>72</v>
      </c>
      <c r="AY944" s="234" t="s">
        <v>169</v>
      </c>
    </row>
    <row r="945" spans="1:65" s="13" customFormat="1" ht="11.25">
      <c r="B945" s="198"/>
      <c r="C945" s="199"/>
      <c r="D945" s="193" t="s">
        <v>188</v>
      </c>
      <c r="E945" s="200" t="s">
        <v>19</v>
      </c>
      <c r="F945" s="201" t="s">
        <v>1604</v>
      </c>
      <c r="G945" s="199"/>
      <c r="H945" s="202">
        <v>31.25</v>
      </c>
      <c r="I945" s="203"/>
      <c r="J945" s="199"/>
      <c r="K945" s="199"/>
      <c r="L945" s="204"/>
      <c r="M945" s="205"/>
      <c r="N945" s="206"/>
      <c r="O945" s="206"/>
      <c r="P945" s="206"/>
      <c r="Q945" s="206"/>
      <c r="R945" s="206"/>
      <c r="S945" s="206"/>
      <c r="T945" s="207"/>
      <c r="AT945" s="208" t="s">
        <v>188</v>
      </c>
      <c r="AU945" s="208" t="s">
        <v>88</v>
      </c>
      <c r="AV945" s="13" t="s">
        <v>88</v>
      </c>
      <c r="AW945" s="13" t="s">
        <v>33</v>
      </c>
      <c r="AX945" s="13" t="s">
        <v>72</v>
      </c>
      <c r="AY945" s="208" t="s">
        <v>169</v>
      </c>
    </row>
    <row r="946" spans="1:65" s="13" customFormat="1" ht="11.25">
      <c r="B946" s="198"/>
      <c r="C946" s="199"/>
      <c r="D946" s="193" t="s">
        <v>188</v>
      </c>
      <c r="E946" s="200" t="s">
        <v>19</v>
      </c>
      <c r="F946" s="201" t="s">
        <v>1605</v>
      </c>
      <c r="G946" s="199"/>
      <c r="H946" s="202">
        <v>15.6</v>
      </c>
      <c r="I946" s="203"/>
      <c r="J946" s="199"/>
      <c r="K946" s="199"/>
      <c r="L946" s="204"/>
      <c r="M946" s="205"/>
      <c r="N946" s="206"/>
      <c r="O946" s="206"/>
      <c r="P946" s="206"/>
      <c r="Q946" s="206"/>
      <c r="R946" s="206"/>
      <c r="S946" s="206"/>
      <c r="T946" s="207"/>
      <c r="AT946" s="208" t="s">
        <v>188</v>
      </c>
      <c r="AU946" s="208" t="s">
        <v>88</v>
      </c>
      <c r="AV946" s="13" t="s">
        <v>88</v>
      </c>
      <c r="AW946" s="13" t="s">
        <v>33</v>
      </c>
      <c r="AX946" s="13" t="s">
        <v>72</v>
      </c>
      <c r="AY946" s="208" t="s">
        <v>169</v>
      </c>
    </row>
    <row r="947" spans="1:65" s="13" customFormat="1" ht="11.25">
      <c r="B947" s="198"/>
      <c r="C947" s="199"/>
      <c r="D947" s="193" t="s">
        <v>188</v>
      </c>
      <c r="E947" s="200" t="s">
        <v>19</v>
      </c>
      <c r="F947" s="201" t="s">
        <v>1606</v>
      </c>
      <c r="G947" s="199"/>
      <c r="H947" s="202">
        <v>8.6999999999999993</v>
      </c>
      <c r="I947" s="203"/>
      <c r="J947" s="199"/>
      <c r="K947" s="199"/>
      <c r="L947" s="204"/>
      <c r="M947" s="205"/>
      <c r="N947" s="206"/>
      <c r="O947" s="206"/>
      <c r="P947" s="206"/>
      <c r="Q947" s="206"/>
      <c r="R947" s="206"/>
      <c r="S947" s="206"/>
      <c r="T947" s="207"/>
      <c r="AT947" s="208" t="s">
        <v>188</v>
      </c>
      <c r="AU947" s="208" t="s">
        <v>88</v>
      </c>
      <c r="AV947" s="13" t="s">
        <v>88</v>
      </c>
      <c r="AW947" s="13" t="s">
        <v>33</v>
      </c>
      <c r="AX947" s="13" t="s">
        <v>72</v>
      </c>
      <c r="AY947" s="208" t="s">
        <v>169</v>
      </c>
    </row>
    <row r="948" spans="1:65" s="13" customFormat="1" ht="11.25">
      <c r="B948" s="198"/>
      <c r="C948" s="199"/>
      <c r="D948" s="193" t="s">
        <v>188</v>
      </c>
      <c r="E948" s="200" t="s">
        <v>19</v>
      </c>
      <c r="F948" s="201" t="s">
        <v>1607</v>
      </c>
      <c r="G948" s="199"/>
      <c r="H948" s="202">
        <v>14.4</v>
      </c>
      <c r="I948" s="203"/>
      <c r="J948" s="199"/>
      <c r="K948" s="199"/>
      <c r="L948" s="204"/>
      <c r="M948" s="205"/>
      <c r="N948" s="206"/>
      <c r="O948" s="206"/>
      <c r="P948" s="206"/>
      <c r="Q948" s="206"/>
      <c r="R948" s="206"/>
      <c r="S948" s="206"/>
      <c r="T948" s="207"/>
      <c r="AT948" s="208" t="s">
        <v>188</v>
      </c>
      <c r="AU948" s="208" t="s">
        <v>88</v>
      </c>
      <c r="AV948" s="13" t="s">
        <v>88</v>
      </c>
      <c r="AW948" s="13" t="s">
        <v>33</v>
      </c>
      <c r="AX948" s="13" t="s">
        <v>72</v>
      </c>
      <c r="AY948" s="208" t="s">
        <v>169</v>
      </c>
    </row>
    <row r="949" spans="1:65" s="14" customFormat="1" ht="11.25">
      <c r="B949" s="209"/>
      <c r="C949" s="210"/>
      <c r="D949" s="193" t="s">
        <v>188</v>
      </c>
      <c r="E949" s="211" t="s">
        <v>19</v>
      </c>
      <c r="F949" s="212" t="s">
        <v>191</v>
      </c>
      <c r="G949" s="210"/>
      <c r="H949" s="213">
        <v>69.95</v>
      </c>
      <c r="I949" s="214"/>
      <c r="J949" s="210"/>
      <c r="K949" s="210"/>
      <c r="L949" s="215"/>
      <c r="M949" s="216"/>
      <c r="N949" s="217"/>
      <c r="O949" s="217"/>
      <c r="P949" s="217"/>
      <c r="Q949" s="217"/>
      <c r="R949" s="217"/>
      <c r="S949" s="217"/>
      <c r="T949" s="218"/>
      <c r="AT949" s="219" t="s">
        <v>188</v>
      </c>
      <c r="AU949" s="219" t="s">
        <v>88</v>
      </c>
      <c r="AV949" s="14" t="s">
        <v>176</v>
      </c>
      <c r="AW949" s="14" t="s">
        <v>33</v>
      </c>
      <c r="AX949" s="14" t="s">
        <v>80</v>
      </c>
      <c r="AY949" s="219" t="s">
        <v>169</v>
      </c>
    </row>
    <row r="950" spans="1:65" s="2" customFormat="1" ht="37.9" customHeight="1">
      <c r="A950" s="36"/>
      <c r="B950" s="37"/>
      <c r="C950" s="180" t="s">
        <v>1608</v>
      </c>
      <c r="D950" s="180" t="s">
        <v>171</v>
      </c>
      <c r="E950" s="181" t="s">
        <v>1609</v>
      </c>
      <c r="F950" s="182" t="s">
        <v>1610</v>
      </c>
      <c r="G950" s="183" t="s">
        <v>185</v>
      </c>
      <c r="H950" s="184">
        <v>33.479999999999997</v>
      </c>
      <c r="I950" s="185"/>
      <c r="J950" s="186">
        <f>ROUND(I950*H950,2)</f>
        <v>0</v>
      </c>
      <c r="K950" s="182" t="s">
        <v>175</v>
      </c>
      <c r="L950" s="41"/>
      <c r="M950" s="187" t="s">
        <v>19</v>
      </c>
      <c r="N950" s="188" t="s">
        <v>44</v>
      </c>
      <c r="O950" s="66"/>
      <c r="P950" s="189">
        <f>O950*H950</f>
        <v>0</v>
      </c>
      <c r="Q950" s="189">
        <v>2.0300000000000001E-3</v>
      </c>
      <c r="R950" s="189">
        <f>Q950*H950</f>
        <v>6.7964399999999994E-2</v>
      </c>
      <c r="S950" s="189">
        <v>0</v>
      </c>
      <c r="T950" s="190">
        <f>S950*H950</f>
        <v>0</v>
      </c>
      <c r="U950" s="36"/>
      <c r="V950" s="36"/>
      <c r="W950" s="36"/>
      <c r="X950" s="36"/>
      <c r="Y950" s="36"/>
      <c r="Z950" s="36"/>
      <c r="AA950" s="36"/>
      <c r="AB950" s="36"/>
      <c r="AC950" s="36"/>
      <c r="AD950" s="36"/>
      <c r="AE950" s="36"/>
      <c r="AR950" s="191" t="s">
        <v>250</v>
      </c>
      <c r="AT950" s="191" t="s">
        <v>171</v>
      </c>
      <c r="AU950" s="191" t="s">
        <v>88</v>
      </c>
      <c r="AY950" s="19" t="s">
        <v>169</v>
      </c>
      <c r="BE950" s="192">
        <f>IF(N950="základní",J950,0)</f>
        <v>0</v>
      </c>
      <c r="BF950" s="192">
        <f>IF(N950="snížená",J950,0)</f>
        <v>0</v>
      </c>
      <c r="BG950" s="192">
        <f>IF(N950="zákl. přenesená",J950,0)</f>
        <v>0</v>
      </c>
      <c r="BH950" s="192">
        <f>IF(N950="sníž. přenesená",J950,0)</f>
        <v>0</v>
      </c>
      <c r="BI950" s="192">
        <f>IF(N950="nulová",J950,0)</f>
        <v>0</v>
      </c>
      <c r="BJ950" s="19" t="s">
        <v>88</v>
      </c>
      <c r="BK950" s="192">
        <f>ROUND(I950*H950,2)</f>
        <v>0</v>
      </c>
      <c r="BL950" s="19" t="s">
        <v>250</v>
      </c>
      <c r="BM950" s="191" t="s">
        <v>1611</v>
      </c>
    </row>
    <row r="951" spans="1:65" s="15" customFormat="1" ht="11.25">
      <c r="B951" s="225"/>
      <c r="C951" s="226"/>
      <c r="D951" s="193" t="s">
        <v>188</v>
      </c>
      <c r="E951" s="227" t="s">
        <v>19</v>
      </c>
      <c r="F951" s="228" t="s">
        <v>1582</v>
      </c>
      <c r="G951" s="226"/>
      <c r="H951" s="227" t="s">
        <v>19</v>
      </c>
      <c r="I951" s="229"/>
      <c r="J951" s="226"/>
      <c r="K951" s="226"/>
      <c r="L951" s="230"/>
      <c r="M951" s="231"/>
      <c r="N951" s="232"/>
      <c r="O951" s="232"/>
      <c r="P951" s="232"/>
      <c r="Q951" s="232"/>
      <c r="R951" s="232"/>
      <c r="S951" s="232"/>
      <c r="T951" s="233"/>
      <c r="AT951" s="234" t="s">
        <v>188</v>
      </c>
      <c r="AU951" s="234" t="s">
        <v>88</v>
      </c>
      <c r="AV951" s="15" t="s">
        <v>80</v>
      </c>
      <c r="AW951" s="15" t="s">
        <v>33</v>
      </c>
      <c r="AX951" s="15" t="s">
        <v>72</v>
      </c>
      <c r="AY951" s="234" t="s">
        <v>169</v>
      </c>
    </row>
    <row r="952" spans="1:65" s="15" customFormat="1" ht="11.25">
      <c r="B952" s="225"/>
      <c r="C952" s="226"/>
      <c r="D952" s="193" t="s">
        <v>188</v>
      </c>
      <c r="E952" s="227" t="s">
        <v>19</v>
      </c>
      <c r="F952" s="228" t="s">
        <v>1598</v>
      </c>
      <c r="G952" s="226"/>
      <c r="H952" s="227" t="s">
        <v>19</v>
      </c>
      <c r="I952" s="229"/>
      <c r="J952" s="226"/>
      <c r="K952" s="226"/>
      <c r="L952" s="230"/>
      <c r="M952" s="231"/>
      <c r="N952" s="232"/>
      <c r="O952" s="232"/>
      <c r="P952" s="232"/>
      <c r="Q952" s="232"/>
      <c r="R952" s="232"/>
      <c r="S952" s="232"/>
      <c r="T952" s="233"/>
      <c r="AT952" s="234" t="s">
        <v>188</v>
      </c>
      <c r="AU952" s="234" t="s">
        <v>88</v>
      </c>
      <c r="AV952" s="15" t="s">
        <v>80</v>
      </c>
      <c r="AW952" s="15" t="s">
        <v>33</v>
      </c>
      <c r="AX952" s="15" t="s">
        <v>72</v>
      </c>
      <c r="AY952" s="234" t="s">
        <v>169</v>
      </c>
    </row>
    <row r="953" spans="1:65" s="13" customFormat="1" ht="11.25">
      <c r="B953" s="198"/>
      <c r="C953" s="199"/>
      <c r="D953" s="193" t="s">
        <v>188</v>
      </c>
      <c r="E953" s="200" t="s">
        <v>19</v>
      </c>
      <c r="F953" s="201" t="s">
        <v>1612</v>
      </c>
      <c r="G953" s="199"/>
      <c r="H953" s="202">
        <v>8.64</v>
      </c>
      <c r="I953" s="203"/>
      <c r="J953" s="199"/>
      <c r="K953" s="199"/>
      <c r="L953" s="204"/>
      <c r="M953" s="205"/>
      <c r="N953" s="206"/>
      <c r="O953" s="206"/>
      <c r="P953" s="206"/>
      <c r="Q953" s="206"/>
      <c r="R953" s="206"/>
      <c r="S953" s="206"/>
      <c r="T953" s="207"/>
      <c r="AT953" s="208" t="s">
        <v>188</v>
      </c>
      <c r="AU953" s="208" t="s">
        <v>88</v>
      </c>
      <c r="AV953" s="13" t="s">
        <v>88</v>
      </c>
      <c r="AW953" s="13" t="s">
        <v>33</v>
      </c>
      <c r="AX953" s="13" t="s">
        <v>72</v>
      </c>
      <c r="AY953" s="208" t="s">
        <v>169</v>
      </c>
    </row>
    <row r="954" spans="1:65" s="13" customFormat="1" ht="11.25">
      <c r="B954" s="198"/>
      <c r="C954" s="199"/>
      <c r="D954" s="193" t="s">
        <v>188</v>
      </c>
      <c r="E954" s="200" t="s">
        <v>19</v>
      </c>
      <c r="F954" s="201" t="s">
        <v>1613</v>
      </c>
      <c r="G954" s="199"/>
      <c r="H954" s="202">
        <v>24.84</v>
      </c>
      <c r="I954" s="203"/>
      <c r="J954" s="199"/>
      <c r="K954" s="199"/>
      <c r="L954" s="204"/>
      <c r="M954" s="205"/>
      <c r="N954" s="206"/>
      <c r="O954" s="206"/>
      <c r="P954" s="206"/>
      <c r="Q954" s="206"/>
      <c r="R954" s="206"/>
      <c r="S954" s="206"/>
      <c r="T954" s="207"/>
      <c r="AT954" s="208" t="s">
        <v>188</v>
      </c>
      <c r="AU954" s="208" t="s">
        <v>88</v>
      </c>
      <c r="AV954" s="13" t="s">
        <v>88</v>
      </c>
      <c r="AW954" s="13" t="s">
        <v>33</v>
      </c>
      <c r="AX954" s="13" t="s">
        <v>72</v>
      </c>
      <c r="AY954" s="208" t="s">
        <v>169</v>
      </c>
    </row>
    <row r="955" spans="1:65" s="14" customFormat="1" ht="11.25">
      <c r="B955" s="209"/>
      <c r="C955" s="210"/>
      <c r="D955" s="193" t="s">
        <v>188</v>
      </c>
      <c r="E955" s="211" t="s">
        <v>19</v>
      </c>
      <c r="F955" s="212" t="s">
        <v>191</v>
      </c>
      <c r="G955" s="210"/>
      <c r="H955" s="213">
        <v>33.479999999999997</v>
      </c>
      <c r="I955" s="214"/>
      <c r="J955" s="210"/>
      <c r="K955" s="210"/>
      <c r="L955" s="215"/>
      <c r="M955" s="216"/>
      <c r="N955" s="217"/>
      <c r="O955" s="217"/>
      <c r="P955" s="217"/>
      <c r="Q955" s="217"/>
      <c r="R955" s="217"/>
      <c r="S955" s="217"/>
      <c r="T955" s="218"/>
      <c r="AT955" s="219" t="s">
        <v>188</v>
      </c>
      <c r="AU955" s="219" t="s">
        <v>88</v>
      </c>
      <c r="AV955" s="14" t="s">
        <v>176</v>
      </c>
      <c r="AW955" s="14" t="s">
        <v>33</v>
      </c>
      <c r="AX955" s="14" t="s">
        <v>80</v>
      </c>
      <c r="AY955" s="219" t="s">
        <v>169</v>
      </c>
    </row>
    <row r="956" spans="1:65" s="2" customFormat="1" ht="24.2" customHeight="1">
      <c r="A956" s="36"/>
      <c r="B956" s="37"/>
      <c r="C956" s="180" t="s">
        <v>1614</v>
      </c>
      <c r="D956" s="180" t="s">
        <v>171</v>
      </c>
      <c r="E956" s="181" t="s">
        <v>1615</v>
      </c>
      <c r="F956" s="182" t="s">
        <v>1616</v>
      </c>
      <c r="G956" s="183" t="s">
        <v>463</v>
      </c>
      <c r="H956" s="184">
        <v>69.599999999999994</v>
      </c>
      <c r="I956" s="185"/>
      <c r="J956" s="186">
        <f>ROUND(I956*H956,2)</f>
        <v>0</v>
      </c>
      <c r="K956" s="182" t="s">
        <v>175</v>
      </c>
      <c r="L956" s="41"/>
      <c r="M956" s="187" t="s">
        <v>19</v>
      </c>
      <c r="N956" s="188" t="s">
        <v>44</v>
      </c>
      <c r="O956" s="66"/>
      <c r="P956" s="189">
        <f>O956*H956</f>
        <v>0</v>
      </c>
      <c r="Q956" s="189">
        <v>9.1E-4</v>
      </c>
      <c r="R956" s="189">
        <f>Q956*H956</f>
        <v>6.333599999999999E-2</v>
      </c>
      <c r="S956" s="189">
        <v>0</v>
      </c>
      <c r="T956" s="190">
        <f>S956*H956</f>
        <v>0</v>
      </c>
      <c r="U956" s="36"/>
      <c r="V956" s="36"/>
      <c r="W956" s="36"/>
      <c r="X956" s="36"/>
      <c r="Y956" s="36"/>
      <c r="Z956" s="36"/>
      <c r="AA956" s="36"/>
      <c r="AB956" s="36"/>
      <c r="AC956" s="36"/>
      <c r="AD956" s="36"/>
      <c r="AE956" s="36"/>
      <c r="AR956" s="191" t="s">
        <v>250</v>
      </c>
      <c r="AT956" s="191" t="s">
        <v>171</v>
      </c>
      <c r="AU956" s="191" t="s">
        <v>88</v>
      </c>
      <c r="AY956" s="19" t="s">
        <v>169</v>
      </c>
      <c r="BE956" s="192">
        <f>IF(N956="základní",J956,0)</f>
        <v>0</v>
      </c>
      <c r="BF956" s="192">
        <f>IF(N956="snížená",J956,0)</f>
        <v>0</v>
      </c>
      <c r="BG956" s="192">
        <f>IF(N956="zákl. přenesená",J956,0)</f>
        <v>0</v>
      </c>
      <c r="BH956" s="192">
        <f>IF(N956="sníž. přenesená",J956,0)</f>
        <v>0</v>
      </c>
      <c r="BI956" s="192">
        <f>IF(N956="nulová",J956,0)</f>
        <v>0</v>
      </c>
      <c r="BJ956" s="19" t="s">
        <v>88</v>
      </c>
      <c r="BK956" s="192">
        <f>ROUND(I956*H956,2)</f>
        <v>0</v>
      </c>
      <c r="BL956" s="19" t="s">
        <v>250</v>
      </c>
      <c r="BM956" s="191" t="s">
        <v>1617</v>
      </c>
    </row>
    <row r="957" spans="1:65" s="15" customFormat="1" ht="11.25">
      <c r="B957" s="225"/>
      <c r="C957" s="226"/>
      <c r="D957" s="193" t="s">
        <v>188</v>
      </c>
      <c r="E957" s="227" t="s">
        <v>19</v>
      </c>
      <c r="F957" s="228" t="s">
        <v>1582</v>
      </c>
      <c r="G957" s="226"/>
      <c r="H957" s="227" t="s">
        <v>19</v>
      </c>
      <c r="I957" s="229"/>
      <c r="J957" s="226"/>
      <c r="K957" s="226"/>
      <c r="L957" s="230"/>
      <c r="M957" s="231"/>
      <c r="N957" s="232"/>
      <c r="O957" s="232"/>
      <c r="P957" s="232"/>
      <c r="Q957" s="232"/>
      <c r="R957" s="232"/>
      <c r="S957" s="232"/>
      <c r="T957" s="233"/>
      <c r="AT957" s="234" t="s">
        <v>188</v>
      </c>
      <c r="AU957" s="234" t="s">
        <v>88</v>
      </c>
      <c r="AV957" s="15" t="s">
        <v>80</v>
      </c>
      <c r="AW957" s="15" t="s">
        <v>33</v>
      </c>
      <c r="AX957" s="15" t="s">
        <v>72</v>
      </c>
      <c r="AY957" s="234" t="s">
        <v>169</v>
      </c>
    </row>
    <row r="958" spans="1:65" s="15" customFormat="1" ht="11.25">
      <c r="B958" s="225"/>
      <c r="C958" s="226"/>
      <c r="D958" s="193" t="s">
        <v>188</v>
      </c>
      <c r="E958" s="227" t="s">
        <v>19</v>
      </c>
      <c r="F958" s="228" t="s">
        <v>1598</v>
      </c>
      <c r="G958" s="226"/>
      <c r="H958" s="227" t="s">
        <v>19</v>
      </c>
      <c r="I958" s="229"/>
      <c r="J958" s="226"/>
      <c r="K958" s="226"/>
      <c r="L958" s="230"/>
      <c r="M958" s="231"/>
      <c r="N958" s="232"/>
      <c r="O958" s="232"/>
      <c r="P958" s="232"/>
      <c r="Q958" s="232"/>
      <c r="R958" s="232"/>
      <c r="S958" s="232"/>
      <c r="T958" s="233"/>
      <c r="AT958" s="234" t="s">
        <v>188</v>
      </c>
      <c r="AU958" s="234" t="s">
        <v>88</v>
      </c>
      <c r="AV958" s="15" t="s">
        <v>80</v>
      </c>
      <c r="AW958" s="15" t="s">
        <v>33</v>
      </c>
      <c r="AX958" s="15" t="s">
        <v>72</v>
      </c>
      <c r="AY958" s="234" t="s">
        <v>169</v>
      </c>
    </row>
    <row r="959" spans="1:65" s="13" customFormat="1" ht="11.25">
      <c r="B959" s="198"/>
      <c r="C959" s="199"/>
      <c r="D959" s="193" t="s">
        <v>188</v>
      </c>
      <c r="E959" s="200" t="s">
        <v>19</v>
      </c>
      <c r="F959" s="201" t="s">
        <v>1618</v>
      </c>
      <c r="G959" s="199"/>
      <c r="H959" s="202">
        <v>15.5</v>
      </c>
      <c r="I959" s="203"/>
      <c r="J959" s="199"/>
      <c r="K959" s="199"/>
      <c r="L959" s="204"/>
      <c r="M959" s="205"/>
      <c r="N959" s="206"/>
      <c r="O959" s="206"/>
      <c r="P959" s="206"/>
      <c r="Q959" s="206"/>
      <c r="R959" s="206"/>
      <c r="S959" s="206"/>
      <c r="T959" s="207"/>
      <c r="AT959" s="208" t="s">
        <v>188</v>
      </c>
      <c r="AU959" s="208" t="s">
        <v>88</v>
      </c>
      <c r="AV959" s="13" t="s">
        <v>88</v>
      </c>
      <c r="AW959" s="13" t="s">
        <v>33</v>
      </c>
      <c r="AX959" s="13" t="s">
        <v>72</v>
      </c>
      <c r="AY959" s="208" t="s">
        <v>169</v>
      </c>
    </row>
    <row r="960" spans="1:65" s="13" customFormat="1" ht="11.25">
      <c r="B960" s="198"/>
      <c r="C960" s="199"/>
      <c r="D960" s="193" t="s">
        <v>188</v>
      </c>
      <c r="E960" s="200" t="s">
        <v>19</v>
      </c>
      <c r="F960" s="201" t="s">
        <v>1619</v>
      </c>
      <c r="G960" s="199"/>
      <c r="H960" s="202">
        <v>14.2</v>
      </c>
      <c r="I960" s="203"/>
      <c r="J960" s="199"/>
      <c r="K960" s="199"/>
      <c r="L960" s="204"/>
      <c r="M960" s="205"/>
      <c r="N960" s="206"/>
      <c r="O960" s="206"/>
      <c r="P960" s="206"/>
      <c r="Q960" s="206"/>
      <c r="R960" s="206"/>
      <c r="S960" s="206"/>
      <c r="T960" s="207"/>
      <c r="AT960" s="208" t="s">
        <v>188</v>
      </c>
      <c r="AU960" s="208" t="s">
        <v>88</v>
      </c>
      <c r="AV960" s="13" t="s">
        <v>88</v>
      </c>
      <c r="AW960" s="13" t="s">
        <v>33</v>
      </c>
      <c r="AX960" s="13" t="s">
        <v>72</v>
      </c>
      <c r="AY960" s="208" t="s">
        <v>169</v>
      </c>
    </row>
    <row r="961" spans="1:65" s="13" customFormat="1" ht="11.25">
      <c r="B961" s="198"/>
      <c r="C961" s="199"/>
      <c r="D961" s="193" t="s">
        <v>188</v>
      </c>
      <c r="E961" s="200" t="s">
        <v>19</v>
      </c>
      <c r="F961" s="201" t="s">
        <v>1620</v>
      </c>
      <c r="G961" s="199"/>
      <c r="H961" s="202">
        <v>8.6</v>
      </c>
      <c r="I961" s="203"/>
      <c r="J961" s="199"/>
      <c r="K961" s="199"/>
      <c r="L961" s="204"/>
      <c r="M961" s="205"/>
      <c r="N961" s="206"/>
      <c r="O961" s="206"/>
      <c r="P961" s="206"/>
      <c r="Q961" s="206"/>
      <c r="R961" s="206"/>
      <c r="S961" s="206"/>
      <c r="T961" s="207"/>
      <c r="AT961" s="208" t="s">
        <v>188</v>
      </c>
      <c r="AU961" s="208" t="s">
        <v>88</v>
      </c>
      <c r="AV961" s="13" t="s">
        <v>88</v>
      </c>
      <c r="AW961" s="13" t="s">
        <v>33</v>
      </c>
      <c r="AX961" s="13" t="s">
        <v>72</v>
      </c>
      <c r="AY961" s="208" t="s">
        <v>169</v>
      </c>
    </row>
    <row r="962" spans="1:65" s="13" customFormat="1" ht="11.25">
      <c r="B962" s="198"/>
      <c r="C962" s="199"/>
      <c r="D962" s="193" t="s">
        <v>188</v>
      </c>
      <c r="E962" s="200" t="s">
        <v>19</v>
      </c>
      <c r="F962" s="201" t="s">
        <v>1621</v>
      </c>
      <c r="G962" s="199"/>
      <c r="H962" s="202">
        <v>31.3</v>
      </c>
      <c r="I962" s="203"/>
      <c r="J962" s="199"/>
      <c r="K962" s="199"/>
      <c r="L962" s="204"/>
      <c r="M962" s="205"/>
      <c r="N962" s="206"/>
      <c r="O962" s="206"/>
      <c r="P962" s="206"/>
      <c r="Q962" s="206"/>
      <c r="R962" s="206"/>
      <c r="S962" s="206"/>
      <c r="T962" s="207"/>
      <c r="AT962" s="208" t="s">
        <v>188</v>
      </c>
      <c r="AU962" s="208" t="s">
        <v>88</v>
      </c>
      <c r="AV962" s="13" t="s">
        <v>88</v>
      </c>
      <c r="AW962" s="13" t="s">
        <v>33</v>
      </c>
      <c r="AX962" s="13" t="s">
        <v>72</v>
      </c>
      <c r="AY962" s="208" t="s">
        <v>169</v>
      </c>
    </row>
    <row r="963" spans="1:65" s="14" customFormat="1" ht="11.25">
      <c r="B963" s="209"/>
      <c r="C963" s="210"/>
      <c r="D963" s="193" t="s">
        <v>188</v>
      </c>
      <c r="E963" s="211" t="s">
        <v>19</v>
      </c>
      <c r="F963" s="212" t="s">
        <v>191</v>
      </c>
      <c r="G963" s="210"/>
      <c r="H963" s="213">
        <v>69.599999999999994</v>
      </c>
      <c r="I963" s="214"/>
      <c r="J963" s="210"/>
      <c r="K963" s="210"/>
      <c r="L963" s="215"/>
      <c r="M963" s="216"/>
      <c r="N963" s="217"/>
      <c r="O963" s="217"/>
      <c r="P963" s="217"/>
      <c r="Q963" s="217"/>
      <c r="R963" s="217"/>
      <c r="S963" s="217"/>
      <c r="T963" s="218"/>
      <c r="AT963" s="219" t="s">
        <v>188</v>
      </c>
      <c r="AU963" s="219" t="s">
        <v>88</v>
      </c>
      <c r="AV963" s="14" t="s">
        <v>176</v>
      </c>
      <c r="AW963" s="14" t="s">
        <v>33</v>
      </c>
      <c r="AX963" s="14" t="s">
        <v>80</v>
      </c>
      <c r="AY963" s="219" t="s">
        <v>169</v>
      </c>
    </row>
    <row r="964" spans="1:65" s="2" customFormat="1" ht="37.9" customHeight="1">
      <c r="A964" s="36"/>
      <c r="B964" s="37"/>
      <c r="C964" s="180" t="s">
        <v>1622</v>
      </c>
      <c r="D964" s="180" t="s">
        <v>171</v>
      </c>
      <c r="E964" s="181" t="s">
        <v>1623</v>
      </c>
      <c r="F964" s="182" t="s">
        <v>1624</v>
      </c>
      <c r="G964" s="183" t="s">
        <v>174</v>
      </c>
      <c r="H964" s="184">
        <v>9</v>
      </c>
      <c r="I964" s="185"/>
      <c r="J964" s="186">
        <f>ROUND(I964*H964,2)</f>
        <v>0</v>
      </c>
      <c r="K964" s="182" t="s">
        <v>175</v>
      </c>
      <c r="L964" s="41"/>
      <c r="M964" s="187" t="s">
        <v>19</v>
      </c>
      <c r="N964" s="188" t="s">
        <v>44</v>
      </c>
      <c r="O964" s="66"/>
      <c r="P964" s="189">
        <f>O964*H964</f>
        <v>0</v>
      </c>
      <c r="Q964" s="189">
        <v>1.9000000000000001E-4</v>
      </c>
      <c r="R964" s="189">
        <f>Q964*H964</f>
        <v>1.7100000000000001E-3</v>
      </c>
      <c r="S964" s="189">
        <v>0</v>
      </c>
      <c r="T964" s="190">
        <f>S964*H964</f>
        <v>0</v>
      </c>
      <c r="U964" s="36"/>
      <c r="V964" s="36"/>
      <c r="W964" s="36"/>
      <c r="X964" s="36"/>
      <c r="Y964" s="36"/>
      <c r="Z964" s="36"/>
      <c r="AA964" s="36"/>
      <c r="AB964" s="36"/>
      <c r="AC964" s="36"/>
      <c r="AD964" s="36"/>
      <c r="AE964" s="36"/>
      <c r="AR964" s="191" t="s">
        <v>250</v>
      </c>
      <c r="AT964" s="191" t="s">
        <v>171</v>
      </c>
      <c r="AU964" s="191" t="s">
        <v>88</v>
      </c>
      <c r="AY964" s="19" t="s">
        <v>169</v>
      </c>
      <c r="BE964" s="192">
        <f>IF(N964="základní",J964,0)</f>
        <v>0</v>
      </c>
      <c r="BF964" s="192">
        <f>IF(N964="snížená",J964,0)</f>
        <v>0</v>
      </c>
      <c r="BG964" s="192">
        <f>IF(N964="zákl. přenesená",J964,0)</f>
        <v>0</v>
      </c>
      <c r="BH964" s="192">
        <f>IF(N964="sníž. přenesená",J964,0)</f>
        <v>0</v>
      </c>
      <c r="BI964" s="192">
        <f>IF(N964="nulová",J964,0)</f>
        <v>0</v>
      </c>
      <c r="BJ964" s="19" t="s">
        <v>88</v>
      </c>
      <c r="BK964" s="192">
        <f>ROUND(I964*H964,2)</f>
        <v>0</v>
      </c>
      <c r="BL964" s="19" t="s">
        <v>250</v>
      </c>
      <c r="BM964" s="191" t="s">
        <v>1625</v>
      </c>
    </row>
    <row r="965" spans="1:65" s="2" customFormat="1" ht="24.2" customHeight="1">
      <c r="A965" s="36"/>
      <c r="B965" s="37"/>
      <c r="C965" s="180" t="s">
        <v>1626</v>
      </c>
      <c r="D965" s="180" t="s">
        <v>171</v>
      </c>
      <c r="E965" s="181" t="s">
        <v>1627</v>
      </c>
      <c r="F965" s="182" t="s">
        <v>1628</v>
      </c>
      <c r="G965" s="183" t="s">
        <v>463</v>
      </c>
      <c r="H965" s="184">
        <v>65.7</v>
      </c>
      <c r="I965" s="185"/>
      <c r="J965" s="186">
        <f>ROUND(I965*H965,2)</f>
        <v>0</v>
      </c>
      <c r="K965" s="182" t="s">
        <v>19</v>
      </c>
      <c r="L965" s="41"/>
      <c r="M965" s="187" t="s">
        <v>19</v>
      </c>
      <c r="N965" s="188" t="s">
        <v>44</v>
      </c>
      <c r="O965" s="66"/>
      <c r="P965" s="189">
        <f>O965*H965</f>
        <v>0</v>
      </c>
      <c r="Q965" s="189">
        <v>1.3799999999999999E-3</v>
      </c>
      <c r="R965" s="189">
        <f>Q965*H965</f>
        <v>9.0665999999999997E-2</v>
      </c>
      <c r="S965" s="189">
        <v>0</v>
      </c>
      <c r="T965" s="190">
        <f>S965*H965</f>
        <v>0</v>
      </c>
      <c r="U965" s="36"/>
      <c r="V965" s="36"/>
      <c r="W965" s="36"/>
      <c r="X965" s="36"/>
      <c r="Y965" s="36"/>
      <c r="Z965" s="36"/>
      <c r="AA965" s="36"/>
      <c r="AB965" s="36"/>
      <c r="AC965" s="36"/>
      <c r="AD965" s="36"/>
      <c r="AE965" s="36"/>
      <c r="AR965" s="191" t="s">
        <v>250</v>
      </c>
      <c r="AT965" s="191" t="s">
        <v>171</v>
      </c>
      <c r="AU965" s="191" t="s">
        <v>88</v>
      </c>
      <c r="AY965" s="19" t="s">
        <v>169</v>
      </c>
      <c r="BE965" s="192">
        <f>IF(N965="základní",J965,0)</f>
        <v>0</v>
      </c>
      <c r="BF965" s="192">
        <f>IF(N965="snížená",J965,0)</f>
        <v>0</v>
      </c>
      <c r="BG965" s="192">
        <f>IF(N965="zákl. přenesená",J965,0)</f>
        <v>0</v>
      </c>
      <c r="BH965" s="192">
        <f>IF(N965="sníž. přenesená",J965,0)</f>
        <v>0</v>
      </c>
      <c r="BI965" s="192">
        <f>IF(N965="nulová",J965,0)</f>
        <v>0</v>
      </c>
      <c r="BJ965" s="19" t="s">
        <v>88</v>
      </c>
      <c r="BK965" s="192">
        <f>ROUND(I965*H965,2)</f>
        <v>0</v>
      </c>
      <c r="BL965" s="19" t="s">
        <v>250</v>
      </c>
      <c r="BM965" s="191" t="s">
        <v>1629</v>
      </c>
    </row>
    <row r="966" spans="1:65" s="15" customFormat="1" ht="11.25">
      <c r="B966" s="225"/>
      <c r="C966" s="226"/>
      <c r="D966" s="193" t="s">
        <v>188</v>
      </c>
      <c r="E966" s="227" t="s">
        <v>19</v>
      </c>
      <c r="F966" s="228" t="s">
        <v>1582</v>
      </c>
      <c r="G966" s="226"/>
      <c r="H966" s="227" t="s">
        <v>19</v>
      </c>
      <c r="I966" s="229"/>
      <c r="J966" s="226"/>
      <c r="K966" s="226"/>
      <c r="L966" s="230"/>
      <c r="M966" s="231"/>
      <c r="N966" s="232"/>
      <c r="O966" s="232"/>
      <c r="P966" s="232"/>
      <c r="Q966" s="232"/>
      <c r="R966" s="232"/>
      <c r="S966" s="232"/>
      <c r="T966" s="233"/>
      <c r="AT966" s="234" t="s">
        <v>188</v>
      </c>
      <c r="AU966" s="234" t="s">
        <v>88</v>
      </c>
      <c r="AV966" s="15" t="s">
        <v>80</v>
      </c>
      <c r="AW966" s="15" t="s">
        <v>33</v>
      </c>
      <c r="AX966" s="15" t="s">
        <v>72</v>
      </c>
      <c r="AY966" s="234" t="s">
        <v>169</v>
      </c>
    </row>
    <row r="967" spans="1:65" s="15" customFormat="1" ht="11.25">
      <c r="B967" s="225"/>
      <c r="C967" s="226"/>
      <c r="D967" s="193" t="s">
        <v>188</v>
      </c>
      <c r="E967" s="227" t="s">
        <v>19</v>
      </c>
      <c r="F967" s="228" t="s">
        <v>1598</v>
      </c>
      <c r="G967" s="226"/>
      <c r="H967" s="227" t="s">
        <v>19</v>
      </c>
      <c r="I967" s="229"/>
      <c r="J967" s="226"/>
      <c r="K967" s="226"/>
      <c r="L967" s="230"/>
      <c r="M967" s="231"/>
      <c r="N967" s="232"/>
      <c r="O967" s="232"/>
      <c r="P967" s="232"/>
      <c r="Q967" s="232"/>
      <c r="R967" s="232"/>
      <c r="S967" s="232"/>
      <c r="T967" s="233"/>
      <c r="AT967" s="234" t="s">
        <v>188</v>
      </c>
      <c r="AU967" s="234" t="s">
        <v>88</v>
      </c>
      <c r="AV967" s="15" t="s">
        <v>80</v>
      </c>
      <c r="AW967" s="15" t="s">
        <v>33</v>
      </c>
      <c r="AX967" s="15" t="s">
        <v>72</v>
      </c>
      <c r="AY967" s="234" t="s">
        <v>169</v>
      </c>
    </row>
    <row r="968" spans="1:65" s="13" customFormat="1" ht="11.25">
      <c r="B968" s="198"/>
      <c r="C968" s="199"/>
      <c r="D968" s="193" t="s">
        <v>188</v>
      </c>
      <c r="E968" s="200" t="s">
        <v>19</v>
      </c>
      <c r="F968" s="201" t="s">
        <v>1630</v>
      </c>
      <c r="G968" s="199"/>
      <c r="H968" s="202">
        <v>65.7</v>
      </c>
      <c r="I968" s="203"/>
      <c r="J968" s="199"/>
      <c r="K968" s="199"/>
      <c r="L968" s="204"/>
      <c r="M968" s="205"/>
      <c r="N968" s="206"/>
      <c r="O968" s="206"/>
      <c r="P968" s="206"/>
      <c r="Q968" s="206"/>
      <c r="R968" s="206"/>
      <c r="S968" s="206"/>
      <c r="T968" s="207"/>
      <c r="AT968" s="208" t="s">
        <v>188</v>
      </c>
      <c r="AU968" s="208" t="s">
        <v>88</v>
      </c>
      <c r="AV968" s="13" t="s">
        <v>88</v>
      </c>
      <c r="AW968" s="13" t="s">
        <v>33</v>
      </c>
      <c r="AX968" s="13" t="s">
        <v>72</v>
      </c>
      <c r="AY968" s="208" t="s">
        <v>169</v>
      </c>
    </row>
    <row r="969" spans="1:65" s="14" customFormat="1" ht="11.25">
      <c r="B969" s="209"/>
      <c r="C969" s="210"/>
      <c r="D969" s="193" t="s">
        <v>188</v>
      </c>
      <c r="E969" s="211" t="s">
        <v>19</v>
      </c>
      <c r="F969" s="212" t="s">
        <v>191</v>
      </c>
      <c r="G969" s="210"/>
      <c r="H969" s="213">
        <v>65.7</v>
      </c>
      <c r="I969" s="214"/>
      <c r="J969" s="210"/>
      <c r="K969" s="210"/>
      <c r="L969" s="215"/>
      <c r="M969" s="216"/>
      <c r="N969" s="217"/>
      <c r="O969" s="217"/>
      <c r="P969" s="217"/>
      <c r="Q969" s="217"/>
      <c r="R969" s="217"/>
      <c r="S969" s="217"/>
      <c r="T969" s="218"/>
      <c r="AT969" s="219" t="s">
        <v>188</v>
      </c>
      <c r="AU969" s="219" t="s">
        <v>88</v>
      </c>
      <c r="AV969" s="14" t="s">
        <v>176</v>
      </c>
      <c r="AW969" s="14" t="s">
        <v>33</v>
      </c>
      <c r="AX969" s="14" t="s">
        <v>80</v>
      </c>
      <c r="AY969" s="219" t="s">
        <v>169</v>
      </c>
    </row>
    <row r="970" spans="1:65" s="2" customFormat="1" ht="49.15" customHeight="1">
      <c r="A970" s="36"/>
      <c r="B970" s="37"/>
      <c r="C970" s="180" t="s">
        <v>1631</v>
      </c>
      <c r="D970" s="180" t="s">
        <v>171</v>
      </c>
      <c r="E970" s="181" t="s">
        <v>1632</v>
      </c>
      <c r="F970" s="182" t="s">
        <v>1633</v>
      </c>
      <c r="G970" s="183" t="s">
        <v>347</v>
      </c>
      <c r="H970" s="184">
        <v>0.46600000000000003</v>
      </c>
      <c r="I970" s="185"/>
      <c r="J970" s="186">
        <f>ROUND(I970*H970,2)</f>
        <v>0</v>
      </c>
      <c r="K970" s="182" t="s">
        <v>175</v>
      </c>
      <c r="L970" s="41"/>
      <c r="M970" s="187" t="s">
        <v>19</v>
      </c>
      <c r="N970" s="188" t="s">
        <v>44</v>
      </c>
      <c r="O970" s="66"/>
      <c r="P970" s="189">
        <f>O970*H970</f>
        <v>0</v>
      </c>
      <c r="Q970" s="189">
        <v>0</v>
      </c>
      <c r="R970" s="189">
        <f>Q970*H970</f>
        <v>0</v>
      </c>
      <c r="S970" s="189">
        <v>0</v>
      </c>
      <c r="T970" s="190">
        <f>S970*H970</f>
        <v>0</v>
      </c>
      <c r="U970" s="36"/>
      <c r="V970" s="36"/>
      <c r="W970" s="36"/>
      <c r="X970" s="36"/>
      <c r="Y970" s="36"/>
      <c r="Z970" s="36"/>
      <c r="AA970" s="36"/>
      <c r="AB970" s="36"/>
      <c r="AC970" s="36"/>
      <c r="AD970" s="36"/>
      <c r="AE970" s="36"/>
      <c r="AR970" s="191" t="s">
        <v>250</v>
      </c>
      <c r="AT970" s="191" t="s">
        <v>171</v>
      </c>
      <c r="AU970" s="191" t="s">
        <v>88</v>
      </c>
      <c r="AY970" s="19" t="s">
        <v>169</v>
      </c>
      <c r="BE970" s="192">
        <f>IF(N970="základní",J970,0)</f>
        <v>0</v>
      </c>
      <c r="BF970" s="192">
        <f>IF(N970="snížená",J970,0)</f>
        <v>0</v>
      </c>
      <c r="BG970" s="192">
        <f>IF(N970="zákl. přenesená",J970,0)</f>
        <v>0</v>
      </c>
      <c r="BH970" s="192">
        <f>IF(N970="sníž. přenesená",J970,0)</f>
        <v>0</v>
      </c>
      <c r="BI970" s="192">
        <f>IF(N970="nulová",J970,0)</f>
        <v>0</v>
      </c>
      <c r="BJ970" s="19" t="s">
        <v>88</v>
      </c>
      <c r="BK970" s="192">
        <f>ROUND(I970*H970,2)</f>
        <v>0</v>
      </c>
      <c r="BL970" s="19" t="s">
        <v>250</v>
      </c>
      <c r="BM970" s="191" t="s">
        <v>1634</v>
      </c>
    </row>
    <row r="971" spans="1:65" s="2" customFormat="1" ht="126.75">
      <c r="A971" s="36"/>
      <c r="B971" s="37"/>
      <c r="C971" s="38"/>
      <c r="D971" s="193" t="s">
        <v>178</v>
      </c>
      <c r="E971" s="38"/>
      <c r="F971" s="194" t="s">
        <v>1635</v>
      </c>
      <c r="G971" s="38"/>
      <c r="H971" s="38"/>
      <c r="I971" s="195"/>
      <c r="J971" s="38"/>
      <c r="K971" s="38"/>
      <c r="L971" s="41"/>
      <c r="M971" s="196"/>
      <c r="N971" s="197"/>
      <c r="O971" s="66"/>
      <c r="P971" s="66"/>
      <c r="Q971" s="66"/>
      <c r="R971" s="66"/>
      <c r="S971" s="66"/>
      <c r="T971" s="67"/>
      <c r="U971" s="36"/>
      <c r="V971" s="36"/>
      <c r="W971" s="36"/>
      <c r="X971" s="36"/>
      <c r="Y971" s="36"/>
      <c r="Z971" s="36"/>
      <c r="AA971" s="36"/>
      <c r="AB971" s="36"/>
      <c r="AC971" s="36"/>
      <c r="AD971" s="36"/>
      <c r="AE971" s="36"/>
      <c r="AT971" s="19" t="s">
        <v>178</v>
      </c>
      <c r="AU971" s="19" t="s">
        <v>88</v>
      </c>
    </row>
    <row r="972" spans="1:65" s="12" customFormat="1" ht="22.9" customHeight="1">
      <c r="B972" s="164"/>
      <c r="C972" s="165"/>
      <c r="D972" s="166" t="s">
        <v>71</v>
      </c>
      <c r="E972" s="178" t="s">
        <v>1636</v>
      </c>
      <c r="F972" s="178" t="s">
        <v>1637</v>
      </c>
      <c r="G972" s="165"/>
      <c r="H972" s="165"/>
      <c r="I972" s="168"/>
      <c r="J972" s="179">
        <f>BK972</f>
        <v>0</v>
      </c>
      <c r="K972" s="165"/>
      <c r="L972" s="170"/>
      <c r="M972" s="171"/>
      <c r="N972" s="172"/>
      <c r="O972" s="172"/>
      <c r="P972" s="173">
        <f>SUM(P973:P984)</f>
        <v>0</v>
      </c>
      <c r="Q972" s="172"/>
      <c r="R972" s="173">
        <f>SUM(R973:R984)</f>
        <v>9.6289050000000001E-2</v>
      </c>
      <c r="S972" s="172"/>
      <c r="T972" s="174">
        <f>SUM(T973:T984)</f>
        <v>0</v>
      </c>
      <c r="AR972" s="175" t="s">
        <v>88</v>
      </c>
      <c r="AT972" s="176" t="s">
        <v>71</v>
      </c>
      <c r="AU972" s="176" t="s">
        <v>80</v>
      </c>
      <c r="AY972" s="175" t="s">
        <v>169</v>
      </c>
      <c r="BK972" s="177">
        <f>SUM(BK973:BK984)</f>
        <v>0</v>
      </c>
    </row>
    <row r="973" spans="1:65" s="2" customFormat="1" ht="37.9" customHeight="1">
      <c r="A973" s="36"/>
      <c r="B973" s="37"/>
      <c r="C973" s="180" t="s">
        <v>1638</v>
      </c>
      <c r="D973" s="180" t="s">
        <v>171</v>
      </c>
      <c r="E973" s="181" t="s">
        <v>1639</v>
      </c>
      <c r="F973" s="182" t="s">
        <v>1640</v>
      </c>
      <c r="G973" s="183" t="s">
        <v>185</v>
      </c>
      <c r="H973" s="184">
        <v>483.57</v>
      </c>
      <c r="I973" s="185"/>
      <c r="J973" s="186">
        <f>ROUND(I973*H973,2)</f>
        <v>0</v>
      </c>
      <c r="K973" s="182" t="s">
        <v>19</v>
      </c>
      <c r="L973" s="41"/>
      <c r="M973" s="187" t="s">
        <v>19</v>
      </c>
      <c r="N973" s="188" t="s">
        <v>44</v>
      </c>
      <c r="O973" s="66"/>
      <c r="P973" s="189">
        <f>O973*H973</f>
        <v>0</v>
      </c>
      <c r="Q973" s="189">
        <v>0</v>
      </c>
      <c r="R973" s="189">
        <f>Q973*H973</f>
        <v>0</v>
      </c>
      <c r="S973" s="189">
        <v>0</v>
      </c>
      <c r="T973" s="190">
        <f>S973*H973</f>
        <v>0</v>
      </c>
      <c r="U973" s="36"/>
      <c r="V973" s="36"/>
      <c r="W973" s="36"/>
      <c r="X973" s="36"/>
      <c r="Y973" s="36"/>
      <c r="Z973" s="36"/>
      <c r="AA973" s="36"/>
      <c r="AB973" s="36"/>
      <c r="AC973" s="36"/>
      <c r="AD973" s="36"/>
      <c r="AE973" s="36"/>
      <c r="AR973" s="191" t="s">
        <v>250</v>
      </c>
      <c r="AT973" s="191" t="s">
        <v>171</v>
      </c>
      <c r="AU973" s="191" t="s">
        <v>88</v>
      </c>
      <c r="AY973" s="19" t="s">
        <v>169</v>
      </c>
      <c r="BE973" s="192">
        <f>IF(N973="základní",J973,0)</f>
        <v>0</v>
      </c>
      <c r="BF973" s="192">
        <f>IF(N973="snížená",J973,0)</f>
        <v>0</v>
      </c>
      <c r="BG973" s="192">
        <f>IF(N973="zákl. přenesená",J973,0)</f>
        <v>0</v>
      </c>
      <c r="BH973" s="192">
        <f>IF(N973="sníž. přenesená",J973,0)</f>
        <v>0</v>
      </c>
      <c r="BI973" s="192">
        <f>IF(N973="nulová",J973,0)</f>
        <v>0</v>
      </c>
      <c r="BJ973" s="19" t="s">
        <v>88</v>
      </c>
      <c r="BK973" s="192">
        <f>ROUND(I973*H973,2)</f>
        <v>0</v>
      </c>
      <c r="BL973" s="19" t="s">
        <v>250</v>
      </c>
      <c r="BM973" s="191" t="s">
        <v>1641</v>
      </c>
    </row>
    <row r="974" spans="1:65" s="2" customFormat="1" ht="68.25">
      <c r="A974" s="36"/>
      <c r="B974" s="37"/>
      <c r="C974" s="38"/>
      <c r="D974" s="193" t="s">
        <v>178</v>
      </c>
      <c r="E974" s="38"/>
      <c r="F974" s="194" t="s">
        <v>1642</v>
      </c>
      <c r="G974" s="38"/>
      <c r="H974" s="38"/>
      <c r="I974" s="195"/>
      <c r="J974" s="38"/>
      <c r="K974" s="38"/>
      <c r="L974" s="41"/>
      <c r="M974" s="196"/>
      <c r="N974" s="197"/>
      <c r="O974" s="66"/>
      <c r="P974" s="66"/>
      <c r="Q974" s="66"/>
      <c r="R974" s="66"/>
      <c r="S974" s="66"/>
      <c r="T974" s="67"/>
      <c r="U974" s="36"/>
      <c r="V974" s="36"/>
      <c r="W974" s="36"/>
      <c r="X974" s="36"/>
      <c r="Y974" s="36"/>
      <c r="Z974" s="36"/>
      <c r="AA974" s="36"/>
      <c r="AB974" s="36"/>
      <c r="AC974" s="36"/>
      <c r="AD974" s="36"/>
      <c r="AE974" s="36"/>
      <c r="AT974" s="19" t="s">
        <v>178</v>
      </c>
      <c r="AU974" s="19" t="s">
        <v>88</v>
      </c>
    </row>
    <row r="975" spans="1:65" s="15" customFormat="1" ht="11.25">
      <c r="B975" s="225"/>
      <c r="C975" s="226"/>
      <c r="D975" s="193" t="s">
        <v>188</v>
      </c>
      <c r="E975" s="227" t="s">
        <v>19</v>
      </c>
      <c r="F975" s="228" t="s">
        <v>1445</v>
      </c>
      <c r="G975" s="226"/>
      <c r="H975" s="227" t="s">
        <v>19</v>
      </c>
      <c r="I975" s="229"/>
      <c r="J975" s="226"/>
      <c r="K975" s="226"/>
      <c r="L975" s="230"/>
      <c r="M975" s="231"/>
      <c r="N975" s="232"/>
      <c r="O975" s="232"/>
      <c r="P975" s="232"/>
      <c r="Q975" s="232"/>
      <c r="R975" s="232"/>
      <c r="S975" s="232"/>
      <c r="T975" s="233"/>
      <c r="AT975" s="234" t="s">
        <v>188</v>
      </c>
      <c r="AU975" s="234" t="s">
        <v>88</v>
      </c>
      <c r="AV975" s="15" t="s">
        <v>80</v>
      </c>
      <c r="AW975" s="15" t="s">
        <v>33</v>
      </c>
      <c r="AX975" s="15" t="s">
        <v>72</v>
      </c>
      <c r="AY975" s="234" t="s">
        <v>169</v>
      </c>
    </row>
    <row r="976" spans="1:65" s="13" customFormat="1" ht="11.25">
      <c r="B976" s="198"/>
      <c r="C976" s="199"/>
      <c r="D976" s="193" t="s">
        <v>188</v>
      </c>
      <c r="E976" s="200" t="s">
        <v>19</v>
      </c>
      <c r="F976" s="201" t="s">
        <v>1446</v>
      </c>
      <c r="G976" s="199"/>
      <c r="H976" s="202">
        <v>483.57</v>
      </c>
      <c r="I976" s="203"/>
      <c r="J976" s="199"/>
      <c r="K976" s="199"/>
      <c r="L976" s="204"/>
      <c r="M976" s="205"/>
      <c r="N976" s="206"/>
      <c r="O976" s="206"/>
      <c r="P976" s="206"/>
      <c r="Q976" s="206"/>
      <c r="R976" s="206"/>
      <c r="S976" s="206"/>
      <c r="T976" s="207"/>
      <c r="AT976" s="208" t="s">
        <v>188</v>
      </c>
      <c r="AU976" s="208" t="s">
        <v>88</v>
      </c>
      <c r="AV976" s="13" t="s">
        <v>88</v>
      </c>
      <c r="AW976" s="13" t="s">
        <v>33</v>
      </c>
      <c r="AX976" s="13" t="s">
        <v>80</v>
      </c>
      <c r="AY976" s="208" t="s">
        <v>169</v>
      </c>
    </row>
    <row r="977" spans="1:65" s="2" customFormat="1" ht="24.2" customHeight="1">
      <c r="A977" s="36"/>
      <c r="B977" s="37"/>
      <c r="C977" s="180" t="s">
        <v>1643</v>
      </c>
      <c r="D977" s="180" t="s">
        <v>171</v>
      </c>
      <c r="E977" s="181" t="s">
        <v>1644</v>
      </c>
      <c r="F977" s="182" t="s">
        <v>1645</v>
      </c>
      <c r="G977" s="183" t="s">
        <v>174</v>
      </c>
      <c r="H977" s="184">
        <v>1</v>
      </c>
      <c r="I977" s="185"/>
      <c r="J977" s="186">
        <f>ROUND(I977*H977,2)</f>
        <v>0</v>
      </c>
      <c r="K977" s="182" t="s">
        <v>175</v>
      </c>
      <c r="L977" s="41"/>
      <c r="M977" s="187" t="s">
        <v>19</v>
      </c>
      <c r="N977" s="188" t="s">
        <v>44</v>
      </c>
      <c r="O977" s="66"/>
      <c r="P977" s="189">
        <f>O977*H977</f>
        <v>0</v>
      </c>
      <c r="Q977" s="189">
        <v>0</v>
      </c>
      <c r="R977" s="189">
        <f>Q977*H977</f>
        <v>0</v>
      </c>
      <c r="S977" s="189">
        <v>0</v>
      </c>
      <c r="T977" s="190">
        <f>S977*H977</f>
        <v>0</v>
      </c>
      <c r="U977" s="36"/>
      <c r="V977" s="36"/>
      <c r="W977" s="36"/>
      <c r="X977" s="36"/>
      <c r="Y977" s="36"/>
      <c r="Z977" s="36"/>
      <c r="AA977" s="36"/>
      <c r="AB977" s="36"/>
      <c r="AC977" s="36"/>
      <c r="AD977" s="36"/>
      <c r="AE977" s="36"/>
      <c r="AR977" s="191" t="s">
        <v>250</v>
      </c>
      <c r="AT977" s="191" t="s">
        <v>171</v>
      </c>
      <c r="AU977" s="191" t="s">
        <v>88</v>
      </c>
      <c r="AY977" s="19" t="s">
        <v>169</v>
      </c>
      <c r="BE977" s="192">
        <f>IF(N977="základní",J977,0)</f>
        <v>0</v>
      </c>
      <c r="BF977" s="192">
        <f>IF(N977="snížená",J977,0)</f>
        <v>0</v>
      </c>
      <c r="BG977" s="192">
        <f>IF(N977="zákl. přenesená",J977,0)</f>
        <v>0</v>
      </c>
      <c r="BH977" s="192">
        <f>IF(N977="sníž. přenesená",J977,0)</f>
        <v>0</v>
      </c>
      <c r="BI977" s="192">
        <f>IF(N977="nulová",J977,0)</f>
        <v>0</v>
      </c>
      <c r="BJ977" s="19" t="s">
        <v>88</v>
      </c>
      <c r="BK977" s="192">
        <f>ROUND(I977*H977,2)</f>
        <v>0</v>
      </c>
      <c r="BL977" s="19" t="s">
        <v>250</v>
      </c>
      <c r="BM977" s="191" t="s">
        <v>1646</v>
      </c>
    </row>
    <row r="978" spans="1:65" s="2" customFormat="1" ht="14.45" customHeight="1">
      <c r="A978" s="36"/>
      <c r="B978" s="37"/>
      <c r="C978" s="235" t="s">
        <v>1647</v>
      </c>
      <c r="D978" s="235" t="s">
        <v>456</v>
      </c>
      <c r="E978" s="236" t="s">
        <v>1648</v>
      </c>
      <c r="F978" s="237" t="s">
        <v>1649</v>
      </c>
      <c r="G978" s="238" t="s">
        <v>174</v>
      </c>
      <c r="H978" s="239">
        <v>1</v>
      </c>
      <c r="I978" s="240"/>
      <c r="J978" s="241">
        <f>ROUND(I978*H978,2)</f>
        <v>0</v>
      </c>
      <c r="K978" s="237" t="s">
        <v>175</v>
      </c>
      <c r="L978" s="242"/>
      <c r="M978" s="243" t="s">
        <v>19</v>
      </c>
      <c r="N978" s="244" t="s">
        <v>44</v>
      </c>
      <c r="O978" s="66"/>
      <c r="P978" s="189">
        <f>O978*H978</f>
        <v>0</v>
      </c>
      <c r="Q978" s="189">
        <v>1.6500000000000001E-2</v>
      </c>
      <c r="R978" s="189">
        <f>Q978*H978</f>
        <v>1.6500000000000001E-2</v>
      </c>
      <c r="S978" s="189">
        <v>0</v>
      </c>
      <c r="T978" s="190">
        <f>S978*H978</f>
        <v>0</v>
      </c>
      <c r="U978" s="36"/>
      <c r="V978" s="36"/>
      <c r="W978" s="36"/>
      <c r="X978" s="36"/>
      <c r="Y978" s="36"/>
      <c r="Z978" s="36"/>
      <c r="AA978" s="36"/>
      <c r="AB978" s="36"/>
      <c r="AC978" s="36"/>
      <c r="AD978" s="36"/>
      <c r="AE978" s="36"/>
      <c r="AR978" s="191" t="s">
        <v>323</v>
      </c>
      <c r="AT978" s="191" t="s">
        <v>456</v>
      </c>
      <c r="AU978" s="191" t="s">
        <v>88</v>
      </c>
      <c r="AY978" s="19" t="s">
        <v>169</v>
      </c>
      <c r="BE978" s="192">
        <f>IF(N978="základní",J978,0)</f>
        <v>0</v>
      </c>
      <c r="BF978" s="192">
        <f>IF(N978="snížená",J978,0)</f>
        <v>0</v>
      </c>
      <c r="BG978" s="192">
        <f>IF(N978="zákl. přenesená",J978,0)</f>
        <v>0</v>
      </c>
      <c r="BH978" s="192">
        <f>IF(N978="sníž. přenesená",J978,0)</f>
        <v>0</v>
      </c>
      <c r="BI978" s="192">
        <f>IF(N978="nulová",J978,0)</f>
        <v>0</v>
      </c>
      <c r="BJ978" s="19" t="s">
        <v>88</v>
      </c>
      <c r="BK978" s="192">
        <f>ROUND(I978*H978,2)</f>
        <v>0</v>
      </c>
      <c r="BL978" s="19" t="s">
        <v>250</v>
      </c>
      <c r="BM978" s="191" t="s">
        <v>1650</v>
      </c>
    </row>
    <row r="979" spans="1:65" s="2" customFormat="1" ht="37.9" customHeight="1">
      <c r="A979" s="36"/>
      <c r="B979" s="37"/>
      <c r="C979" s="180" t="s">
        <v>1651</v>
      </c>
      <c r="D979" s="180" t="s">
        <v>171</v>
      </c>
      <c r="E979" s="181" t="s">
        <v>1652</v>
      </c>
      <c r="F979" s="182" t="s">
        <v>1653</v>
      </c>
      <c r="G979" s="183" t="s">
        <v>185</v>
      </c>
      <c r="H979" s="184">
        <v>483.57</v>
      </c>
      <c r="I979" s="185"/>
      <c r="J979" s="186">
        <f>ROUND(I979*H979,2)</f>
        <v>0</v>
      </c>
      <c r="K979" s="182" t="s">
        <v>175</v>
      </c>
      <c r="L979" s="41"/>
      <c r="M979" s="187" t="s">
        <v>19</v>
      </c>
      <c r="N979" s="188" t="s">
        <v>44</v>
      </c>
      <c r="O979" s="66"/>
      <c r="P979" s="189">
        <f>O979*H979</f>
        <v>0</v>
      </c>
      <c r="Q979" s="189">
        <v>0</v>
      </c>
      <c r="R979" s="189">
        <f>Q979*H979</f>
        <v>0</v>
      </c>
      <c r="S979" s="189">
        <v>0</v>
      </c>
      <c r="T979" s="190">
        <f>S979*H979</f>
        <v>0</v>
      </c>
      <c r="U979" s="36"/>
      <c r="V979" s="36"/>
      <c r="W979" s="36"/>
      <c r="X979" s="36"/>
      <c r="Y979" s="36"/>
      <c r="Z979" s="36"/>
      <c r="AA979" s="36"/>
      <c r="AB979" s="36"/>
      <c r="AC979" s="36"/>
      <c r="AD979" s="36"/>
      <c r="AE979" s="36"/>
      <c r="AR979" s="191" t="s">
        <v>250</v>
      </c>
      <c r="AT979" s="191" t="s">
        <v>171</v>
      </c>
      <c r="AU979" s="191" t="s">
        <v>88</v>
      </c>
      <c r="AY979" s="19" t="s">
        <v>169</v>
      </c>
      <c r="BE979" s="192">
        <f>IF(N979="základní",J979,0)</f>
        <v>0</v>
      </c>
      <c r="BF979" s="192">
        <f>IF(N979="snížená",J979,0)</f>
        <v>0</v>
      </c>
      <c r="BG979" s="192">
        <f>IF(N979="zákl. přenesená",J979,0)</f>
        <v>0</v>
      </c>
      <c r="BH979" s="192">
        <f>IF(N979="sníž. přenesená",J979,0)</f>
        <v>0</v>
      </c>
      <c r="BI979" s="192">
        <f>IF(N979="nulová",J979,0)</f>
        <v>0</v>
      </c>
      <c r="BJ979" s="19" t="s">
        <v>88</v>
      </c>
      <c r="BK979" s="192">
        <f>ROUND(I979*H979,2)</f>
        <v>0</v>
      </c>
      <c r="BL979" s="19" t="s">
        <v>250</v>
      </c>
      <c r="BM979" s="191" t="s">
        <v>1654</v>
      </c>
    </row>
    <row r="980" spans="1:65" s="2" customFormat="1" ht="68.25">
      <c r="A980" s="36"/>
      <c r="B980" s="37"/>
      <c r="C980" s="38"/>
      <c r="D980" s="193" t="s">
        <v>178</v>
      </c>
      <c r="E980" s="38"/>
      <c r="F980" s="194" t="s">
        <v>1655</v>
      </c>
      <c r="G980" s="38"/>
      <c r="H980" s="38"/>
      <c r="I980" s="195"/>
      <c r="J980" s="38"/>
      <c r="K980" s="38"/>
      <c r="L980" s="41"/>
      <c r="M980" s="196"/>
      <c r="N980" s="197"/>
      <c r="O980" s="66"/>
      <c r="P980" s="66"/>
      <c r="Q980" s="66"/>
      <c r="R980" s="66"/>
      <c r="S980" s="66"/>
      <c r="T980" s="67"/>
      <c r="U980" s="36"/>
      <c r="V980" s="36"/>
      <c r="W980" s="36"/>
      <c r="X980" s="36"/>
      <c r="Y980" s="36"/>
      <c r="Z980" s="36"/>
      <c r="AA980" s="36"/>
      <c r="AB980" s="36"/>
      <c r="AC980" s="36"/>
      <c r="AD980" s="36"/>
      <c r="AE980" s="36"/>
      <c r="AT980" s="19" t="s">
        <v>178</v>
      </c>
      <c r="AU980" s="19" t="s">
        <v>88</v>
      </c>
    </row>
    <row r="981" spans="1:65" s="2" customFormat="1" ht="37.9" customHeight="1">
      <c r="A981" s="36"/>
      <c r="B981" s="37"/>
      <c r="C981" s="235" t="s">
        <v>1656</v>
      </c>
      <c r="D981" s="235" t="s">
        <v>456</v>
      </c>
      <c r="E981" s="236" t="s">
        <v>1657</v>
      </c>
      <c r="F981" s="237" t="s">
        <v>1658</v>
      </c>
      <c r="G981" s="238" t="s">
        <v>185</v>
      </c>
      <c r="H981" s="239">
        <v>531.92700000000002</v>
      </c>
      <c r="I981" s="240"/>
      <c r="J981" s="241">
        <f>ROUND(I981*H981,2)</f>
        <v>0</v>
      </c>
      <c r="K981" s="237" t="s">
        <v>175</v>
      </c>
      <c r="L981" s="242"/>
      <c r="M981" s="243" t="s">
        <v>19</v>
      </c>
      <c r="N981" s="244" t="s">
        <v>44</v>
      </c>
      <c r="O981" s="66"/>
      <c r="P981" s="189">
        <f>O981*H981</f>
        <v>0</v>
      </c>
      <c r="Q981" s="189">
        <v>1.4999999999999999E-4</v>
      </c>
      <c r="R981" s="189">
        <f>Q981*H981</f>
        <v>7.978905E-2</v>
      </c>
      <c r="S981" s="189">
        <v>0</v>
      </c>
      <c r="T981" s="190">
        <f>S981*H981</f>
        <v>0</v>
      </c>
      <c r="U981" s="36"/>
      <c r="V981" s="36"/>
      <c r="W981" s="36"/>
      <c r="X981" s="36"/>
      <c r="Y981" s="36"/>
      <c r="Z981" s="36"/>
      <c r="AA981" s="36"/>
      <c r="AB981" s="36"/>
      <c r="AC981" s="36"/>
      <c r="AD981" s="36"/>
      <c r="AE981" s="36"/>
      <c r="AR981" s="191" t="s">
        <v>323</v>
      </c>
      <c r="AT981" s="191" t="s">
        <v>456</v>
      </c>
      <c r="AU981" s="191" t="s">
        <v>88</v>
      </c>
      <c r="AY981" s="19" t="s">
        <v>169</v>
      </c>
      <c r="BE981" s="192">
        <f>IF(N981="základní",J981,0)</f>
        <v>0</v>
      </c>
      <c r="BF981" s="192">
        <f>IF(N981="snížená",J981,0)</f>
        <v>0</v>
      </c>
      <c r="BG981" s="192">
        <f>IF(N981="zákl. přenesená",J981,0)</f>
        <v>0</v>
      </c>
      <c r="BH981" s="192">
        <f>IF(N981="sníž. přenesená",J981,0)</f>
        <v>0</v>
      </c>
      <c r="BI981" s="192">
        <f>IF(N981="nulová",J981,0)</f>
        <v>0</v>
      </c>
      <c r="BJ981" s="19" t="s">
        <v>88</v>
      </c>
      <c r="BK981" s="192">
        <f>ROUND(I981*H981,2)</f>
        <v>0</v>
      </c>
      <c r="BL981" s="19" t="s">
        <v>250</v>
      </c>
      <c r="BM981" s="191" t="s">
        <v>1659</v>
      </c>
    </row>
    <row r="982" spans="1:65" s="13" customFormat="1" ht="11.25">
      <c r="B982" s="198"/>
      <c r="C982" s="199"/>
      <c r="D982" s="193" t="s">
        <v>188</v>
      </c>
      <c r="E982" s="199"/>
      <c r="F982" s="201" t="s">
        <v>1451</v>
      </c>
      <c r="G982" s="199"/>
      <c r="H982" s="202">
        <v>531.92700000000002</v>
      </c>
      <c r="I982" s="203"/>
      <c r="J982" s="199"/>
      <c r="K982" s="199"/>
      <c r="L982" s="204"/>
      <c r="M982" s="205"/>
      <c r="N982" s="206"/>
      <c r="O982" s="206"/>
      <c r="P982" s="206"/>
      <c r="Q982" s="206"/>
      <c r="R982" s="206"/>
      <c r="S982" s="206"/>
      <c r="T982" s="207"/>
      <c r="AT982" s="208" t="s">
        <v>188</v>
      </c>
      <c r="AU982" s="208" t="s">
        <v>88</v>
      </c>
      <c r="AV982" s="13" t="s">
        <v>88</v>
      </c>
      <c r="AW982" s="13" t="s">
        <v>4</v>
      </c>
      <c r="AX982" s="13" t="s">
        <v>80</v>
      </c>
      <c r="AY982" s="208" t="s">
        <v>169</v>
      </c>
    </row>
    <row r="983" spans="1:65" s="2" customFormat="1" ht="49.15" customHeight="1">
      <c r="A983" s="36"/>
      <c r="B983" s="37"/>
      <c r="C983" s="180" t="s">
        <v>1660</v>
      </c>
      <c r="D983" s="180" t="s">
        <v>171</v>
      </c>
      <c r="E983" s="181" t="s">
        <v>1661</v>
      </c>
      <c r="F983" s="182" t="s">
        <v>1662</v>
      </c>
      <c r="G983" s="183" t="s">
        <v>347</v>
      </c>
      <c r="H983" s="184">
        <v>9.6000000000000002E-2</v>
      </c>
      <c r="I983" s="185"/>
      <c r="J983" s="186">
        <f>ROUND(I983*H983,2)</f>
        <v>0</v>
      </c>
      <c r="K983" s="182" t="s">
        <v>175</v>
      </c>
      <c r="L983" s="41"/>
      <c r="M983" s="187" t="s">
        <v>19</v>
      </c>
      <c r="N983" s="188" t="s">
        <v>44</v>
      </c>
      <c r="O983" s="66"/>
      <c r="P983" s="189">
        <f>O983*H983</f>
        <v>0</v>
      </c>
      <c r="Q983" s="189">
        <v>0</v>
      </c>
      <c r="R983" s="189">
        <f>Q983*H983</f>
        <v>0</v>
      </c>
      <c r="S983" s="189">
        <v>0</v>
      </c>
      <c r="T983" s="190">
        <f>S983*H983</f>
        <v>0</v>
      </c>
      <c r="U983" s="36"/>
      <c r="V983" s="36"/>
      <c r="W983" s="36"/>
      <c r="X983" s="36"/>
      <c r="Y983" s="36"/>
      <c r="Z983" s="36"/>
      <c r="AA983" s="36"/>
      <c r="AB983" s="36"/>
      <c r="AC983" s="36"/>
      <c r="AD983" s="36"/>
      <c r="AE983" s="36"/>
      <c r="AR983" s="191" t="s">
        <v>250</v>
      </c>
      <c r="AT983" s="191" t="s">
        <v>171</v>
      </c>
      <c r="AU983" s="191" t="s">
        <v>88</v>
      </c>
      <c r="AY983" s="19" t="s">
        <v>169</v>
      </c>
      <c r="BE983" s="192">
        <f>IF(N983="základní",J983,0)</f>
        <v>0</v>
      </c>
      <c r="BF983" s="192">
        <f>IF(N983="snížená",J983,0)</f>
        <v>0</v>
      </c>
      <c r="BG983" s="192">
        <f>IF(N983="zákl. přenesená",J983,0)</f>
        <v>0</v>
      </c>
      <c r="BH983" s="192">
        <f>IF(N983="sníž. přenesená",J983,0)</f>
        <v>0</v>
      </c>
      <c r="BI983" s="192">
        <f>IF(N983="nulová",J983,0)</f>
        <v>0</v>
      </c>
      <c r="BJ983" s="19" t="s">
        <v>88</v>
      </c>
      <c r="BK983" s="192">
        <f>ROUND(I983*H983,2)</f>
        <v>0</v>
      </c>
      <c r="BL983" s="19" t="s">
        <v>250</v>
      </c>
      <c r="BM983" s="191" t="s">
        <v>1663</v>
      </c>
    </row>
    <row r="984" spans="1:65" s="2" customFormat="1" ht="126.75">
      <c r="A984" s="36"/>
      <c r="B984" s="37"/>
      <c r="C984" s="38"/>
      <c r="D984" s="193" t="s">
        <v>178</v>
      </c>
      <c r="E984" s="38"/>
      <c r="F984" s="194" t="s">
        <v>1664</v>
      </c>
      <c r="G984" s="38"/>
      <c r="H984" s="38"/>
      <c r="I984" s="195"/>
      <c r="J984" s="38"/>
      <c r="K984" s="38"/>
      <c r="L984" s="41"/>
      <c r="M984" s="196"/>
      <c r="N984" s="197"/>
      <c r="O984" s="66"/>
      <c r="P984" s="66"/>
      <c r="Q984" s="66"/>
      <c r="R984" s="66"/>
      <c r="S984" s="66"/>
      <c r="T984" s="67"/>
      <c r="U984" s="36"/>
      <c r="V984" s="36"/>
      <c r="W984" s="36"/>
      <c r="X984" s="36"/>
      <c r="Y984" s="36"/>
      <c r="Z984" s="36"/>
      <c r="AA984" s="36"/>
      <c r="AB984" s="36"/>
      <c r="AC984" s="36"/>
      <c r="AD984" s="36"/>
      <c r="AE984" s="36"/>
      <c r="AT984" s="19" t="s">
        <v>178</v>
      </c>
      <c r="AU984" s="19" t="s">
        <v>88</v>
      </c>
    </row>
    <row r="985" spans="1:65" s="12" customFormat="1" ht="22.9" customHeight="1">
      <c r="B985" s="164"/>
      <c r="C985" s="165"/>
      <c r="D985" s="166" t="s">
        <v>71</v>
      </c>
      <c r="E985" s="178" t="s">
        <v>1665</v>
      </c>
      <c r="F985" s="178" t="s">
        <v>1666</v>
      </c>
      <c r="G985" s="165"/>
      <c r="H985" s="165"/>
      <c r="I985" s="168"/>
      <c r="J985" s="179">
        <f>BK985</f>
        <v>0</v>
      </c>
      <c r="K985" s="165"/>
      <c r="L985" s="170"/>
      <c r="M985" s="171"/>
      <c r="N985" s="172"/>
      <c r="O985" s="172"/>
      <c r="P985" s="173">
        <f>SUM(P986:P1100)</f>
        <v>0</v>
      </c>
      <c r="Q985" s="172"/>
      <c r="R985" s="173">
        <f>SUM(R986:R1100)</f>
        <v>5.0577925600000002</v>
      </c>
      <c r="S985" s="172"/>
      <c r="T985" s="174">
        <f>SUM(T986:T1100)</f>
        <v>0</v>
      </c>
      <c r="AR985" s="175" t="s">
        <v>88</v>
      </c>
      <c r="AT985" s="176" t="s">
        <v>71</v>
      </c>
      <c r="AU985" s="176" t="s">
        <v>80</v>
      </c>
      <c r="AY985" s="175" t="s">
        <v>169</v>
      </c>
      <c r="BK985" s="177">
        <f>SUM(BK986:BK1100)</f>
        <v>0</v>
      </c>
    </row>
    <row r="986" spans="1:65" s="2" customFormat="1" ht="24.2" customHeight="1">
      <c r="A986" s="36"/>
      <c r="B986" s="37"/>
      <c r="C986" s="180" t="s">
        <v>1667</v>
      </c>
      <c r="D986" s="180" t="s">
        <v>171</v>
      </c>
      <c r="E986" s="181" t="s">
        <v>1668</v>
      </c>
      <c r="F986" s="182" t="s">
        <v>1669</v>
      </c>
      <c r="G986" s="183" t="s">
        <v>174</v>
      </c>
      <c r="H986" s="184">
        <v>1</v>
      </c>
      <c r="I986" s="185"/>
      <c r="J986" s="186">
        <f>ROUND(I986*H986,2)</f>
        <v>0</v>
      </c>
      <c r="K986" s="182" t="s">
        <v>175</v>
      </c>
      <c r="L986" s="41"/>
      <c r="M986" s="187" t="s">
        <v>19</v>
      </c>
      <c r="N986" s="188" t="s">
        <v>44</v>
      </c>
      <c r="O986" s="66"/>
      <c r="P986" s="189">
        <f>O986*H986</f>
        <v>0</v>
      </c>
      <c r="Q986" s="189">
        <v>4.4000000000000002E-4</v>
      </c>
      <c r="R986" s="189">
        <f>Q986*H986</f>
        <v>4.4000000000000002E-4</v>
      </c>
      <c r="S986" s="189">
        <v>0</v>
      </c>
      <c r="T986" s="190">
        <f>S986*H986</f>
        <v>0</v>
      </c>
      <c r="U986" s="36"/>
      <c r="V986" s="36"/>
      <c r="W986" s="36"/>
      <c r="X986" s="36"/>
      <c r="Y986" s="36"/>
      <c r="Z986" s="36"/>
      <c r="AA986" s="36"/>
      <c r="AB986" s="36"/>
      <c r="AC986" s="36"/>
      <c r="AD986" s="36"/>
      <c r="AE986" s="36"/>
      <c r="AR986" s="191" t="s">
        <v>250</v>
      </c>
      <c r="AT986" s="191" t="s">
        <v>171</v>
      </c>
      <c r="AU986" s="191" t="s">
        <v>88</v>
      </c>
      <c r="AY986" s="19" t="s">
        <v>169</v>
      </c>
      <c r="BE986" s="192">
        <f>IF(N986="základní",J986,0)</f>
        <v>0</v>
      </c>
      <c r="BF986" s="192">
        <f>IF(N986="snížená",J986,0)</f>
        <v>0</v>
      </c>
      <c r="BG986" s="192">
        <f>IF(N986="zákl. přenesená",J986,0)</f>
        <v>0</v>
      </c>
      <c r="BH986" s="192">
        <f>IF(N986="sníž. přenesená",J986,0)</f>
        <v>0</v>
      </c>
      <c r="BI986" s="192">
        <f>IF(N986="nulová",J986,0)</f>
        <v>0</v>
      </c>
      <c r="BJ986" s="19" t="s">
        <v>88</v>
      </c>
      <c r="BK986" s="192">
        <f>ROUND(I986*H986,2)</f>
        <v>0</v>
      </c>
      <c r="BL986" s="19" t="s">
        <v>250</v>
      </c>
      <c r="BM986" s="191" t="s">
        <v>1670</v>
      </c>
    </row>
    <row r="987" spans="1:65" s="2" customFormat="1" ht="58.5">
      <c r="A987" s="36"/>
      <c r="B987" s="37"/>
      <c r="C987" s="38"/>
      <c r="D987" s="193" t="s">
        <v>178</v>
      </c>
      <c r="E987" s="38"/>
      <c r="F987" s="194" t="s">
        <v>1671</v>
      </c>
      <c r="G987" s="38"/>
      <c r="H987" s="38"/>
      <c r="I987" s="195"/>
      <c r="J987" s="38"/>
      <c r="K987" s="38"/>
      <c r="L987" s="41"/>
      <c r="M987" s="196"/>
      <c r="N987" s="197"/>
      <c r="O987" s="66"/>
      <c r="P987" s="66"/>
      <c r="Q987" s="66"/>
      <c r="R987" s="66"/>
      <c r="S987" s="66"/>
      <c r="T987" s="67"/>
      <c r="U987" s="36"/>
      <c r="V987" s="36"/>
      <c r="W987" s="36"/>
      <c r="X987" s="36"/>
      <c r="Y987" s="36"/>
      <c r="Z987" s="36"/>
      <c r="AA987" s="36"/>
      <c r="AB987" s="36"/>
      <c r="AC987" s="36"/>
      <c r="AD987" s="36"/>
      <c r="AE987" s="36"/>
      <c r="AT987" s="19" t="s">
        <v>178</v>
      </c>
      <c r="AU987" s="19" t="s">
        <v>88</v>
      </c>
    </row>
    <row r="988" spans="1:65" s="2" customFormat="1" ht="37.9" customHeight="1">
      <c r="A988" s="36"/>
      <c r="B988" s="37"/>
      <c r="C988" s="235" t="s">
        <v>1672</v>
      </c>
      <c r="D988" s="235" t="s">
        <v>456</v>
      </c>
      <c r="E988" s="236" t="s">
        <v>1673</v>
      </c>
      <c r="F988" s="237" t="s">
        <v>1674</v>
      </c>
      <c r="G988" s="238" t="s">
        <v>174</v>
      </c>
      <c r="H988" s="239">
        <v>1</v>
      </c>
      <c r="I988" s="240"/>
      <c r="J988" s="241">
        <f>ROUND(I988*H988,2)</f>
        <v>0</v>
      </c>
      <c r="K988" s="237" t="s">
        <v>19</v>
      </c>
      <c r="L988" s="242"/>
      <c r="M988" s="243" t="s">
        <v>19</v>
      </c>
      <c r="N988" s="244" t="s">
        <v>44</v>
      </c>
      <c r="O988" s="66"/>
      <c r="P988" s="189">
        <f>O988*H988</f>
        <v>0</v>
      </c>
      <c r="Q988" s="189">
        <v>0.03</v>
      </c>
      <c r="R988" s="189">
        <f>Q988*H988</f>
        <v>0.03</v>
      </c>
      <c r="S988" s="189">
        <v>0</v>
      </c>
      <c r="T988" s="190">
        <f>S988*H988</f>
        <v>0</v>
      </c>
      <c r="U988" s="36"/>
      <c r="V988" s="36"/>
      <c r="W988" s="36"/>
      <c r="X988" s="36"/>
      <c r="Y988" s="36"/>
      <c r="Z988" s="36"/>
      <c r="AA988" s="36"/>
      <c r="AB988" s="36"/>
      <c r="AC988" s="36"/>
      <c r="AD988" s="36"/>
      <c r="AE988" s="36"/>
      <c r="AR988" s="191" t="s">
        <v>323</v>
      </c>
      <c r="AT988" s="191" t="s">
        <v>456</v>
      </c>
      <c r="AU988" s="191" t="s">
        <v>88</v>
      </c>
      <c r="AY988" s="19" t="s">
        <v>169</v>
      </c>
      <c r="BE988" s="192">
        <f>IF(N988="základní",J988,0)</f>
        <v>0</v>
      </c>
      <c r="BF988" s="192">
        <f>IF(N988="snížená",J988,0)</f>
        <v>0</v>
      </c>
      <c r="BG988" s="192">
        <f>IF(N988="zákl. přenesená",J988,0)</f>
        <v>0</v>
      </c>
      <c r="BH988" s="192">
        <f>IF(N988="sníž. přenesená",J988,0)</f>
        <v>0</v>
      </c>
      <c r="BI988" s="192">
        <f>IF(N988="nulová",J988,0)</f>
        <v>0</v>
      </c>
      <c r="BJ988" s="19" t="s">
        <v>88</v>
      </c>
      <c r="BK988" s="192">
        <f>ROUND(I988*H988,2)</f>
        <v>0</v>
      </c>
      <c r="BL988" s="19" t="s">
        <v>250</v>
      </c>
      <c r="BM988" s="191" t="s">
        <v>1675</v>
      </c>
    </row>
    <row r="989" spans="1:65" s="2" customFormat="1" ht="24.2" customHeight="1">
      <c r="A989" s="36"/>
      <c r="B989" s="37"/>
      <c r="C989" s="180" t="s">
        <v>1676</v>
      </c>
      <c r="D989" s="180" t="s">
        <v>171</v>
      </c>
      <c r="E989" s="181" t="s">
        <v>1677</v>
      </c>
      <c r="F989" s="182" t="s">
        <v>1678</v>
      </c>
      <c r="G989" s="183" t="s">
        <v>185</v>
      </c>
      <c r="H989" s="184">
        <v>9.4</v>
      </c>
      <c r="I989" s="185"/>
      <c r="J989" s="186">
        <f>ROUND(I989*H989,2)</f>
        <v>0</v>
      </c>
      <c r="K989" s="182" t="s">
        <v>175</v>
      </c>
      <c r="L989" s="41"/>
      <c r="M989" s="187" t="s">
        <v>19</v>
      </c>
      <c r="N989" s="188" t="s">
        <v>44</v>
      </c>
      <c r="O989" s="66"/>
      <c r="P989" s="189">
        <f>O989*H989</f>
        <v>0</v>
      </c>
      <c r="Q989" s="189">
        <v>2.5999999999999998E-4</v>
      </c>
      <c r="R989" s="189">
        <f>Q989*H989</f>
        <v>2.444E-3</v>
      </c>
      <c r="S989" s="189">
        <v>0</v>
      </c>
      <c r="T989" s="190">
        <f>S989*H989</f>
        <v>0</v>
      </c>
      <c r="U989" s="36"/>
      <c r="V989" s="36"/>
      <c r="W989" s="36"/>
      <c r="X989" s="36"/>
      <c r="Y989" s="36"/>
      <c r="Z989" s="36"/>
      <c r="AA989" s="36"/>
      <c r="AB989" s="36"/>
      <c r="AC989" s="36"/>
      <c r="AD989" s="36"/>
      <c r="AE989" s="36"/>
      <c r="AR989" s="191" t="s">
        <v>250</v>
      </c>
      <c r="AT989" s="191" t="s">
        <v>171</v>
      </c>
      <c r="AU989" s="191" t="s">
        <v>88</v>
      </c>
      <c r="AY989" s="19" t="s">
        <v>169</v>
      </c>
      <c r="BE989" s="192">
        <f>IF(N989="základní",J989,0)</f>
        <v>0</v>
      </c>
      <c r="BF989" s="192">
        <f>IF(N989="snížená",J989,0)</f>
        <v>0</v>
      </c>
      <c r="BG989" s="192">
        <f>IF(N989="zákl. přenesená",J989,0)</f>
        <v>0</v>
      </c>
      <c r="BH989" s="192">
        <f>IF(N989="sníž. přenesená",J989,0)</f>
        <v>0</v>
      </c>
      <c r="BI989" s="192">
        <f>IF(N989="nulová",J989,0)</f>
        <v>0</v>
      </c>
      <c r="BJ989" s="19" t="s">
        <v>88</v>
      </c>
      <c r="BK989" s="192">
        <f>ROUND(I989*H989,2)</f>
        <v>0</v>
      </c>
      <c r="BL989" s="19" t="s">
        <v>250</v>
      </c>
      <c r="BM989" s="191" t="s">
        <v>1679</v>
      </c>
    </row>
    <row r="990" spans="1:65" s="2" customFormat="1" ht="126.75">
      <c r="A990" s="36"/>
      <c r="B990" s="37"/>
      <c r="C990" s="38"/>
      <c r="D990" s="193" t="s">
        <v>178</v>
      </c>
      <c r="E990" s="38"/>
      <c r="F990" s="194" t="s">
        <v>1680</v>
      </c>
      <c r="G990" s="38"/>
      <c r="H990" s="38"/>
      <c r="I990" s="195"/>
      <c r="J990" s="38"/>
      <c r="K990" s="38"/>
      <c r="L990" s="41"/>
      <c r="M990" s="196"/>
      <c r="N990" s="197"/>
      <c r="O990" s="66"/>
      <c r="P990" s="66"/>
      <c r="Q990" s="66"/>
      <c r="R990" s="66"/>
      <c r="S990" s="66"/>
      <c r="T990" s="67"/>
      <c r="U990" s="36"/>
      <c r="V990" s="36"/>
      <c r="W990" s="36"/>
      <c r="X990" s="36"/>
      <c r="Y990" s="36"/>
      <c r="Z990" s="36"/>
      <c r="AA990" s="36"/>
      <c r="AB990" s="36"/>
      <c r="AC990" s="36"/>
      <c r="AD990" s="36"/>
      <c r="AE990" s="36"/>
      <c r="AT990" s="19" t="s">
        <v>178</v>
      </c>
      <c r="AU990" s="19" t="s">
        <v>88</v>
      </c>
    </row>
    <row r="991" spans="1:65" s="13" customFormat="1" ht="11.25">
      <c r="B991" s="198"/>
      <c r="C991" s="199"/>
      <c r="D991" s="193" t="s">
        <v>188</v>
      </c>
      <c r="E991" s="200" t="s">
        <v>19</v>
      </c>
      <c r="F991" s="201" t="s">
        <v>1681</v>
      </c>
      <c r="G991" s="199"/>
      <c r="H991" s="202">
        <v>9.4</v>
      </c>
      <c r="I991" s="203"/>
      <c r="J991" s="199"/>
      <c r="K991" s="199"/>
      <c r="L991" s="204"/>
      <c r="M991" s="205"/>
      <c r="N991" s="206"/>
      <c r="O991" s="206"/>
      <c r="P991" s="206"/>
      <c r="Q991" s="206"/>
      <c r="R991" s="206"/>
      <c r="S991" s="206"/>
      <c r="T991" s="207"/>
      <c r="AT991" s="208" t="s">
        <v>188</v>
      </c>
      <c r="AU991" s="208" t="s">
        <v>88</v>
      </c>
      <c r="AV991" s="13" t="s">
        <v>88</v>
      </c>
      <c r="AW991" s="13" t="s">
        <v>33</v>
      </c>
      <c r="AX991" s="13" t="s">
        <v>80</v>
      </c>
      <c r="AY991" s="208" t="s">
        <v>169</v>
      </c>
    </row>
    <row r="992" spans="1:65" s="2" customFormat="1" ht="24.2" customHeight="1">
      <c r="A992" s="36"/>
      <c r="B992" s="37"/>
      <c r="C992" s="235" t="s">
        <v>1682</v>
      </c>
      <c r="D992" s="235" t="s">
        <v>456</v>
      </c>
      <c r="E992" s="236" t="s">
        <v>1683</v>
      </c>
      <c r="F992" s="237" t="s">
        <v>1684</v>
      </c>
      <c r="G992" s="238" t="s">
        <v>185</v>
      </c>
      <c r="H992" s="239">
        <v>9.4</v>
      </c>
      <c r="I992" s="240"/>
      <c r="J992" s="241">
        <f>ROUND(I992*H992,2)</f>
        <v>0</v>
      </c>
      <c r="K992" s="237" t="s">
        <v>175</v>
      </c>
      <c r="L992" s="242"/>
      <c r="M992" s="243" t="s">
        <v>19</v>
      </c>
      <c r="N992" s="244" t="s">
        <v>44</v>
      </c>
      <c r="O992" s="66"/>
      <c r="P992" s="189">
        <f>O992*H992</f>
        <v>0</v>
      </c>
      <c r="Q992" s="189">
        <v>3.3799999999999997E-2</v>
      </c>
      <c r="R992" s="189">
        <f>Q992*H992</f>
        <v>0.31772</v>
      </c>
      <c r="S992" s="189">
        <v>0</v>
      </c>
      <c r="T992" s="190">
        <f>S992*H992</f>
        <v>0</v>
      </c>
      <c r="U992" s="36"/>
      <c r="V992" s="36"/>
      <c r="W992" s="36"/>
      <c r="X992" s="36"/>
      <c r="Y992" s="36"/>
      <c r="Z992" s="36"/>
      <c r="AA992" s="36"/>
      <c r="AB992" s="36"/>
      <c r="AC992" s="36"/>
      <c r="AD992" s="36"/>
      <c r="AE992" s="36"/>
      <c r="AR992" s="191" t="s">
        <v>323</v>
      </c>
      <c r="AT992" s="191" t="s">
        <v>456</v>
      </c>
      <c r="AU992" s="191" t="s">
        <v>88</v>
      </c>
      <c r="AY992" s="19" t="s">
        <v>169</v>
      </c>
      <c r="BE992" s="192">
        <f>IF(N992="základní",J992,0)</f>
        <v>0</v>
      </c>
      <c r="BF992" s="192">
        <f>IF(N992="snížená",J992,0)</f>
        <v>0</v>
      </c>
      <c r="BG992" s="192">
        <f>IF(N992="zákl. přenesená",J992,0)</f>
        <v>0</v>
      </c>
      <c r="BH992" s="192">
        <f>IF(N992="sníž. přenesená",J992,0)</f>
        <v>0</v>
      </c>
      <c r="BI992" s="192">
        <f>IF(N992="nulová",J992,0)</f>
        <v>0</v>
      </c>
      <c r="BJ992" s="19" t="s">
        <v>88</v>
      </c>
      <c r="BK992" s="192">
        <f>ROUND(I992*H992,2)</f>
        <v>0</v>
      </c>
      <c r="BL992" s="19" t="s">
        <v>250</v>
      </c>
      <c r="BM992" s="191" t="s">
        <v>1685</v>
      </c>
    </row>
    <row r="993" spans="1:65" s="2" customFormat="1" ht="24.2" customHeight="1">
      <c r="A993" s="36"/>
      <c r="B993" s="37"/>
      <c r="C993" s="180" t="s">
        <v>1686</v>
      </c>
      <c r="D993" s="180" t="s">
        <v>171</v>
      </c>
      <c r="E993" s="181" t="s">
        <v>1687</v>
      </c>
      <c r="F993" s="182" t="s">
        <v>1688</v>
      </c>
      <c r="G993" s="183" t="s">
        <v>185</v>
      </c>
      <c r="H993" s="184">
        <v>49.5</v>
      </c>
      <c r="I993" s="185"/>
      <c r="J993" s="186">
        <f>ROUND(I993*H993,2)</f>
        <v>0</v>
      </c>
      <c r="K993" s="182" t="s">
        <v>175</v>
      </c>
      <c r="L993" s="41"/>
      <c r="M993" s="187" t="s">
        <v>19</v>
      </c>
      <c r="N993" s="188" t="s">
        <v>44</v>
      </c>
      <c r="O993" s="66"/>
      <c r="P993" s="189">
        <f>O993*H993</f>
        <v>0</v>
      </c>
      <c r="Q993" s="189">
        <v>2.7E-4</v>
      </c>
      <c r="R993" s="189">
        <f>Q993*H993</f>
        <v>1.3365E-2</v>
      </c>
      <c r="S993" s="189">
        <v>0</v>
      </c>
      <c r="T993" s="190">
        <f>S993*H993</f>
        <v>0</v>
      </c>
      <c r="U993" s="36"/>
      <c r="V993" s="36"/>
      <c r="W993" s="36"/>
      <c r="X993" s="36"/>
      <c r="Y993" s="36"/>
      <c r="Z993" s="36"/>
      <c r="AA993" s="36"/>
      <c r="AB993" s="36"/>
      <c r="AC993" s="36"/>
      <c r="AD993" s="36"/>
      <c r="AE993" s="36"/>
      <c r="AR993" s="191" t="s">
        <v>250</v>
      </c>
      <c r="AT993" s="191" t="s">
        <v>171</v>
      </c>
      <c r="AU993" s="191" t="s">
        <v>88</v>
      </c>
      <c r="AY993" s="19" t="s">
        <v>169</v>
      </c>
      <c r="BE993" s="192">
        <f>IF(N993="základní",J993,0)</f>
        <v>0</v>
      </c>
      <c r="BF993" s="192">
        <f>IF(N993="snížená",J993,0)</f>
        <v>0</v>
      </c>
      <c r="BG993" s="192">
        <f>IF(N993="zákl. přenesená",J993,0)</f>
        <v>0</v>
      </c>
      <c r="BH993" s="192">
        <f>IF(N993="sníž. přenesená",J993,0)</f>
        <v>0</v>
      </c>
      <c r="BI993" s="192">
        <f>IF(N993="nulová",J993,0)</f>
        <v>0</v>
      </c>
      <c r="BJ993" s="19" t="s">
        <v>88</v>
      </c>
      <c r="BK993" s="192">
        <f>ROUND(I993*H993,2)</f>
        <v>0</v>
      </c>
      <c r="BL993" s="19" t="s">
        <v>250</v>
      </c>
      <c r="BM993" s="191" t="s">
        <v>1689</v>
      </c>
    </row>
    <row r="994" spans="1:65" s="2" customFormat="1" ht="126.75">
      <c r="A994" s="36"/>
      <c r="B994" s="37"/>
      <c r="C994" s="38"/>
      <c r="D994" s="193" t="s">
        <v>178</v>
      </c>
      <c r="E994" s="38"/>
      <c r="F994" s="194" t="s">
        <v>1680</v>
      </c>
      <c r="G994" s="38"/>
      <c r="H994" s="38"/>
      <c r="I994" s="195"/>
      <c r="J994" s="38"/>
      <c r="K994" s="38"/>
      <c r="L994" s="41"/>
      <c r="M994" s="196"/>
      <c r="N994" s="197"/>
      <c r="O994" s="66"/>
      <c r="P994" s="66"/>
      <c r="Q994" s="66"/>
      <c r="R994" s="66"/>
      <c r="S994" s="66"/>
      <c r="T994" s="67"/>
      <c r="U994" s="36"/>
      <c r="V994" s="36"/>
      <c r="W994" s="36"/>
      <c r="X994" s="36"/>
      <c r="Y994" s="36"/>
      <c r="Z994" s="36"/>
      <c r="AA994" s="36"/>
      <c r="AB994" s="36"/>
      <c r="AC994" s="36"/>
      <c r="AD994" s="36"/>
      <c r="AE994" s="36"/>
      <c r="AT994" s="19" t="s">
        <v>178</v>
      </c>
      <c r="AU994" s="19" t="s">
        <v>88</v>
      </c>
    </row>
    <row r="995" spans="1:65" s="13" customFormat="1" ht="11.25">
      <c r="B995" s="198"/>
      <c r="C995" s="199"/>
      <c r="D995" s="193" t="s">
        <v>188</v>
      </c>
      <c r="E995" s="200" t="s">
        <v>19</v>
      </c>
      <c r="F995" s="201" t="s">
        <v>1690</v>
      </c>
      <c r="G995" s="199"/>
      <c r="H995" s="202">
        <v>36</v>
      </c>
      <c r="I995" s="203"/>
      <c r="J995" s="199"/>
      <c r="K995" s="199"/>
      <c r="L995" s="204"/>
      <c r="M995" s="205"/>
      <c r="N995" s="206"/>
      <c r="O995" s="206"/>
      <c r="P995" s="206"/>
      <c r="Q995" s="206"/>
      <c r="R995" s="206"/>
      <c r="S995" s="206"/>
      <c r="T995" s="207"/>
      <c r="AT995" s="208" t="s">
        <v>188</v>
      </c>
      <c r="AU995" s="208" t="s">
        <v>88</v>
      </c>
      <c r="AV995" s="13" t="s">
        <v>88</v>
      </c>
      <c r="AW995" s="13" t="s">
        <v>33</v>
      </c>
      <c r="AX995" s="13" t="s">
        <v>72</v>
      </c>
      <c r="AY995" s="208" t="s">
        <v>169</v>
      </c>
    </row>
    <row r="996" spans="1:65" s="13" customFormat="1" ht="11.25">
      <c r="B996" s="198"/>
      <c r="C996" s="199"/>
      <c r="D996" s="193" t="s">
        <v>188</v>
      </c>
      <c r="E996" s="200" t="s">
        <v>19</v>
      </c>
      <c r="F996" s="201" t="s">
        <v>1691</v>
      </c>
      <c r="G996" s="199"/>
      <c r="H996" s="202">
        <v>13.5</v>
      </c>
      <c r="I996" s="203"/>
      <c r="J996" s="199"/>
      <c r="K996" s="199"/>
      <c r="L996" s="204"/>
      <c r="M996" s="205"/>
      <c r="N996" s="206"/>
      <c r="O996" s="206"/>
      <c r="P996" s="206"/>
      <c r="Q996" s="206"/>
      <c r="R996" s="206"/>
      <c r="S996" s="206"/>
      <c r="T996" s="207"/>
      <c r="AT996" s="208" t="s">
        <v>188</v>
      </c>
      <c r="AU996" s="208" t="s">
        <v>88</v>
      </c>
      <c r="AV996" s="13" t="s">
        <v>88</v>
      </c>
      <c r="AW996" s="13" t="s">
        <v>33</v>
      </c>
      <c r="AX996" s="13" t="s">
        <v>72</v>
      </c>
      <c r="AY996" s="208" t="s">
        <v>169</v>
      </c>
    </row>
    <row r="997" spans="1:65" s="14" customFormat="1" ht="11.25">
      <c r="B997" s="209"/>
      <c r="C997" s="210"/>
      <c r="D997" s="193" t="s">
        <v>188</v>
      </c>
      <c r="E997" s="211" t="s">
        <v>19</v>
      </c>
      <c r="F997" s="212" t="s">
        <v>191</v>
      </c>
      <c r="G997" s="210"/>
      <c r="H997" s="213">
        <v>49.5</v>
      </c>
      <c r="I997" s="214"/>
      <c r="J997" s="210"/>
      <c r="K997" s="210"/>
      <c r="L997" s="215"/>
      <c r="M997" s="216"/>
      <c r="N997" s="217"/>
      <c r="O997" s="217"/>
      <c r="P997" s="217"/>
      <c r="Q997" s="217"/>
      <c r="R997" s="217"/>
      <c r="S997" s="217"/>
      <c r="T997" s="218"/>
      <c r="AT997" s="219" t="s">
        <v>188</v>
      </c>
      <c r="AU997" s="219" t="s">
        <v>88</v>
      </c>
      <c r="AV997" s="14" t="s">
        <v>176</v>
      </c>
      <c r="AW997" s="14" t="s">
        <v>33</v>
      </c>
      <c r="AX997" s="14" t="s">
        <v>80</v>
      </c>
      <c r="AY997" s="219" t="s">
        <v>169</v>
      </c>
    </row>
    <row r="998" spans="1:65" s="2" customFormat="1" ht="24.2" customHeight="1">
      <c r="A998" s="36"/>
      <c r="B998" s="37"/>
      <c r="C998" s="235" t="s">
        <v>1692</v>
      </c>
      <c r="D998" s="235" t="s">
        <v>456</v>
      </c>
      <c r="E998" s="236" t="s">
        <v>1693</v>
      </c>
      <c r="F998" s="237" t="s">
        <v>1694</v>
      </c>
      <c r="G998" s="238" t="s">
        <v>185</v>
      </c>
      <c r="H998" s="239">
        <v>49.5</v>
      </c>
      <c r="I998" s="240"/>
      <c r="J998" s="241">
        <f>ROUND(I998*H998,2)</f>
        <v>0</v>
      </c>
      <c r="K998" s="237" t="s">
        <v>175</v>
      </c>
      <c r="L998" s="242"/>
      <c r="M998" s="243" t="s">
        <v>19</v>
      </c>
      <c r="N998" s="244" t="s">
        <v>44</v>
      </c>
      <c r="O998" s="66"/>
      <c r="P998" s="189">
        <f>O998*H998</f>
        <v>0</v>
      </c>
      <c r="Q998" s="189">
        <v>3.6810000000000002E-2</v>
      </c>
      <c r="R998" s="189">
        <f>Q998*H998</f>
        <v>1.822095</v>
      </c>
      <c r="S998" s="189">
        <v>0</v>
      </c>
      <c r="T998" s="190">
        <f>S998*H998</f>
        <v>0</v>
      </c>
      <c r="U998" s="36"/>
      <c r="V998" s="36"/>
      <c r="W998" s="36"/>
      <c r="X998" s="36"/>
      <c r="Y998" s="36"/>
      <c r="Z998" s="36"/>
      <c r="AA998" s="36"/>
      <c r="AB998" s="36"/>
      <c r="AC998" s="36"/>
      <c r="AD998" s="36"/>
      <c r="AE998" s="36"/>
      <c r="AR998" s="191" t="s">
        <v>323</v>
      </c>
      <c r="AT998" s="191" t="s">
        <v>456</v>
      </c>
      <c r="AU998" s="191" t="s">
        <v>88</v>
      </c>
      <c r="AY998" s="19" t="s">
        <v>169</v>
      </c>
      <c r="BE998" s="192">
        <f>IF(N998="základní",J998,0)</f>
        <v>0</v>
      </c>
      <c r="BF998" s="192">
        <f>IF(N998="snížená",J998,0)</f>
        <v>0</v>
      </c>
      <c r="BG998" s="192">
        <f>IF(N998="zákl. přenesená",J998,0)</f>
        <v>0</v>
      </c>
      <c r="BH998" s="192">
        <f>IF(N998="sníž. přenesená",J998,0)</f>
        <v>0</v>
      </c>
      <c r="BI998" s="192">
        <f>IF(N998="nulová",J998,0)</f>
        <v>0</v>
      </c>
      <c r="BJ998" s="19" t="s">
        <v>88</v>
      </c>
      <c r="BK998" s="192">
        <f>ROUND(I998*H998,2)</f>
        <v>0</v>
      </c>
      <c r="BL998" s="19" t="s">
        <v>250</v>
      </c>
      <c r="BM998" s="191" t="s">
        <v>1695</v>
      </c>
    </row>
    <row r="999" spans="1:65" s="2" customFormat="1" ht="24.2" customHeight="1">
      <c r="A999" s="36"/>
      <c r="B999" s="37"/>
      <c r="C999" s="180" t="s">
        <v>1696</v>
      </c>
      <c r="D999" s="180" t="s">
        <v>171</v>
      </c>
      <c r="E999" s="181" t="s">
        <v>1697</v>
      </c>
      <c r="F999" s="182" t="s">
        <v>1698</v>
      </c>
      <c r="G999" s="183" t="s">
        <v>185</v>
      </c>
      <c r="H999" s="184">
        <v>22.788</v>
      </c>
      <c r="I999" s="185"/>
      <c r="J999" s="186">
        <f>ROUND(I999*H999,2)</f>
        <v>0</v>
      </c>
      <c r="K999" s="182" t="s">
        <v>175</v>
      </c>
      <c r="L999" s="41"/>
      <c r="M999" s="187" t="s">
        <v>19</v>
      </c>
      <c r="N999" s="188" t="s">
        <v>44</v>
      </c>
      <c r="O999" s="66"/>
      <c r="P999" s="189">
        <f>O999*H999</f>
        <v>0</v>
      </c>
      <c r="Q999" s="189">
        <v>2.5999999999999998E-4</v>
      </c>
      <c r="R999" s="189">
        <f>Q999*H999</f>
        <v>5.9248799999999996E-3</v>
      </c>
      <c r="S999" s="189">
        <v>0</v>
      </c>
      <c r="T999" s="190">
        <f>S999*H999</f>
        <v>0</v>
      </c>
      <c r="U999" s="36"/>
      <c r="V999" s="36"/>
      <c r="W999" s="36"/>
      <c r="X999" s="36"/>
      <c r="Y999" s="36"/>
      <c r="Z999" s="36"/>
      <c r="AA999" s="36"/>
      <c r="AB999" s="36"/>
      <c r="AC999" s="36"/>
      <c r="AD999" s="36"/>
      <c r="AE999" s="36"/>
      <c r="AR999" s="191" t="s">
        <v>250</v>
      </c>
      <c r="AT999" s="191" t="s">
        <v>171</v>
      </c>
      <c r="AU999" s="191" t="s">
        <v>88</v>
      </c>
      <c r="AY999" s="19" t="s">
        <v>169</v>
      </c>
      <c r="BE999" s="192">
        <f>IF(N999="základní",J999,0)</f>
        <v>0</v>
      </c>
      <c r="BF999" s="192">
        <f>IF(N999="snížená",J999,0)</f>
        <v>0</v>
      </c>
      <c r="BG999" s="192">
        <f>IF(N999="zákl. přenesená",J999,0)</f>
        <v>0</v>
      </c>
      <c r="BH999" s="192">
        <f>IF(N999="sníž. přenesená",J999,0)</f>
        <v>0</v>
      </c>
      <c r="BI999" s="192">
        <f>IF(N999="nulová",J999,0)</f>
        <v>0</v>
      </c>
      <c r="BJ999" s="19" t="s">
        <v>88</v>
      </c>
      <c r="BK999" s="192">
        <f>ROUND(I999*H999,2)</f>
        <v>0</v>
      </c>
      <c r="BL999" s="19" t="s">
        <v>250</v>
      </c>
      <c r="BM999" s="191" t="s">
        <v>1699</v>
      </c>
    </row>
    <row r="1000" spans="1:65" s="2" customFormat="1" ht="126.75">
      <c r="A1000" s="36"/>
      <c r="B1000" s="37"/>
      <c r="C1000" s="38"/>
      <c r="D1000" s="193" t="s">
        <v>178</v>
      </c>
      <c r="E1000" s="38"/>
      <c r="F1000" s="194" t="s">
        <v>1680</v>
      </c>
      <c r="G1000" s="38"/>
      <c r="H1000" s="38"/>
      <c r="I1000" s="195"/>
      <c r="J1000" s="38"/>
      <c r="K1000" s="38"/>
      <c r="L1000" s="41"/>
      <c r="M1000" s="196"/>
      <c r="N1000" s="197"/>
      <c r="O1000" s="66"/>
      <c r="P1000" s="66"/>
      <c r="Q1000" s="66"/>
      <c r="R1000" s="66"/>
      <c r="S1000" s="66"/>
      <c r="T1000" s="67"/>
      <c r="U1000" s="36"/>
      <c r="V1000" s="36"/>
      <c r="W1000" s="36"/>
      <c r="X1000" s="36"/>
      <c r="Y1000" s="36"/>
      <c r="Z1000" s="36"/>
      <c r="AA1000" s="36"/>
      <c r="AB1000" s="36"/>
      <c r="AC1000" s="36"/>
      <c r="AD1000" s="36"/>
      <c r="AE1000" s="36"/>
      <c r="AT1000" s="19" t="s">
        <v>178</v>
      </c>
      <c r="AU1000" s="19" t="s">
        <v>88</v>
      </c>
    </row>
    <row r="1001" spans="1:65" s="13" customFormat="1" ht="11.25">
      <c r="B1001" s="198"/>
      <c r="C1001" s="199"/>
      <c r="D1001" s="193" t="s">
        <v>188</v>
      </c>
      <c r="E1001" s="200" t="s">
        <v>19</v>
      </c>
      <c r="F1001" s="201" t="s">
        <v>1700</v>
      </c>
      <c r="G1001" s="199"/>
      <c r="H1001" s="202">
        <v>17.5</v>
      </c>
      <c r="I1001" s="203"/>
      <c r="J1001" s="199"/>
      <c r="K1001" s="199"/>
      <c r="L1001" s="204"/>
      <c r="M1001" s="205"/>
      <c r="N1001" s="206"/>
      <c r="O1001" s="206"/>
      <c r="P1001" s="206"/>
      <c r="Q1001" s="206"/>
      <c r="R1001" s="206"/>
      <c r="S1001" s="206"/>
      <c r="T1001" s="207"/>
      <c r="AT1001" s="208" t="s">
        <v>188</v>
      </c>
      <c r="AU1001" s="208" t="s">
        <v>88</v>
      </c>
      <c r="AV1001" s="13" t="s">
        <v>88</v>
      </c>
      <c r="AW1001" s="13" t="s">
        <v>33</v>
      </c>
      <c r="AX1001" s="13" t="s">
        <v>72</v>
      </c>
      <c r="AY1001" s="208" t="s">
        <v>169</v>
      </c>
    </row>
    <row r="1002" spans="1:65" s="13" customFormat="1" ht="11.25">
      <c r="B1002" s="198"/>
      <c r="C1002" s="199"/>
      <c r="D1002" s="193" t="s">
        <v>188</v>
      </c>
      <c r="E1002" s="200" t="s">
        <v>19</v>
      </c>
      <c r="F1002" s="201" t="s">
        <v>1701</v>
      </c>
      <c r="G1002" s="199"/>
      <c r="H1002" s="202">
        <v>5.2880000000000003</v>
      </c>
      <c r="I1002" s="203"/>
      <c r="J1002" s="199"/>
      <c r="K1002" s="199"/>
      <c r="L1002" s="204"/>
      <c r="M1002" s="205"/>
      <c r="N1002" s="206"/>
      <c r="O1002" s="206"/>
      <c r="P1002" s="206"/>
      <c r="Q1002" s="206"/>
      <c r="R1002" s="206"/>
      <c r="S1002" s="206"/>
      <c r="T1002" s="207"/>
      <c r="AT1002" s="208" t="s">
        <v>188</v>
      </c>
      <c r="AU1002" s="208" t="s">
        <v>88</v>
      </c>
      <c r="AV1002" s="13" t="s">
        <v>88</v>
      </c>
      <c r="AW1002" s="13" t="s">
        <v>33</v>
      </c>
      <c r="AX1002" s="13" t="s">
        <v>72</v>
      </c>
      <c r="AY1002" s="208" t="s">
        <v>169</v>
      </c>
    </row>
    <row r="1003" spans="1:65" s="14" customFormat="1" ht="11.25">
      <c r="B1003" s="209"/>
      <c r="C1003" s="210"/>
      <c r="D1003" s="193" t="s">
        <v>188</v>
      </c>
      <c r="E1003" s="211" t="s">
        <v>19</v>
      </c>
      <c r="F1003" s="212" t="s">
        <v>191</v>
      </c>
      <c r="G1003" s="210"/>
      <c r="H1003" s="213">
        <v>22.788</v>
      </c>
      <c r="I1003" s="214"/>
      <c r="J1003" s="210"/>
      <c r="K1003" s="210"/>
      <c r="L1003" s="215"/>
      <c r="M1003" s="216"/>
      <c r="N1003" s="217"/>
      <c r="O1003" s="217"/>
      <c r="P1003" s="217"/>
      <c r="Q1003" s="217"/>
      <c r="R1003" s="217"/>
      <c r="S1003" s="217"/>
      <c r="T1003" s="218"/>
      <c r="AT1003" s="219" t="s">
        <v>188</v>
      </c>
      <c r="AU1003" s="219" t="s">
        <v>88</v>
      </c>
      <c r="AV1003" s="14" t="s">
        <v>176</v>
      </c>
      <c r="AW1003" s="14" t="s">
        <v>33</v>
      </c>
      <c r="AX1003" s="14" t="s">
        <v>80</v>
      </c>
      <c r="AY1003" s="219" t="s">
        <v>169</v>
      </c>
    </row>
    <row r="1004" spans="1:65" s="2" customFormat="1" ht="24.2" customHeight="1">
      <c r="A1004" s="36"/>
      <c r="B1004" s="37"/>
      <c r="C1004" s="235" t="s">
        <v>1702</v>
      </c>
      <c r="D1004" s="235" t="s">
        <v>456</v>
      </c>
      <c r="E1004" s="236" t="s">
        <v>1703</v>
      </c>
      <c r="F1004" s="237" t="s">
        <v>1704</v>
      </c>
      <c r="G1004" s="238" t="s">
        <v>185</v>
      </c>
      <c r="H1004" s="239">
        <v>22.788</v>
      </c>
      <c r="I1004" s="240"/>
      <c r="J1004" s="241">
        <f>ROUND(I1004*H1004,2)</f>
        <v>0</v>
      </c>
      <c r="K1004" s="237" t="s">
        <v>175</v>
      </c>
      <c r="L1004" s="242"/>
      <c r="M1004" s="243" t="s">
        <v>19</v>
      </c>
      <c r="N1004" s="244" t="s">
        <v>44</v>
      </c>
      <c r="O1004" s="66"/>
      <c r="P1004" s="189">
        <f>O1004*H1004</f>
        <v>0</v>
      </c>
      <c r="Q1004" s="189">
        <v>3.6110000000000003E-2</v>
      </c>
      <c r="R1004" s="189">
        <f>Q1004*H1004</f>
        <v>0.82287468000000008</v>
      </c>
      <c r="S1004" s="189">
        <v>0</v>
      </c>
      <c r="T1004" s="190">
        <f>S1004*H1004</f>
        <v>0</v>
      </c>
      <c r="U1004" s="36"/>
      <c r="V1004" s="36"/>
      <c r="W1004" s="36"/>
      <c r="X1004" s="36"/>
      <c r="Y1004" s="36"/>
      <c r="Z1004" s="36"/>
      <c r="AA1004" s="36"/>
      <c r="AB1004" s="36"/>
      <c r="AC1004" s="36"/>
      <c r="AD1004" s="36"/>
      <c r="AE1004" s="36"/>
      <c r="AR1004" s="191" t="s">
        <v>323</v>
      </c>
      <c r="AT1004" s="191" t="s">
        <v>456</v>
      </c>
      <c r="AU1004" s="191" t="s">
        <v>88</v>
      </c>
      <c r="AY1004" s="19" t="s">
        <v>169</v>
      </c>
      <c r="BE1004" s="192">
        <f>IF(N1004="základní",J1004,0)</f>
        <v>0</v>
      </c>
      <c r="BF1004" s="192">
        <f>IF(N1004="snížená",J1004,0)</f>
        <v>0</v>
      </c>
      <c r="BG1004" s="192">
        <f>IF(N1004="zákl. přenesená",J1004,0)</f>
        <v>0</v>
      </c>
      <c r="BH1004" s="192">
        <f>IF(N1004="sníž. přenesená",J1004,0)</f>
        <v>0</v>
      </c>
      <c r="BI1004" s="192">
        <f>IF(N1004="nulová",J1004,0)</f>
        <v>0</v>
      </c>
      <c r="BJ1004" s="19" t="s">
        <v>88</v>
      </c>
      <c r="BK1004" s="192">
        <f>ROUND(I1004*H1004,2)</f>
        <v>0</v>
      </c>
      <c r="BL1004" s="19" t="s">
        <v>250</v>
      </c>
      <c r="BM1004" s="191" t="s">
        <v>1705</v>
      </c>
    </row>
    <row r="1005" spans="1:65" s="2" customFormat="1" ht="24.2" customHeight="1">
      <c r="A1005" s="36"/>
      <c r="B1005" s="37"/>
      <c r="C1005" s="180" t="s">
        <v>1706</v>
      </c>
      <c r="D1005" s="180" t="s">
        <v>171</v>
      </c>
      <c r="E1005" s="181" t="s">
        <v>1707</v>
      </c>
      <c r="F1005" s="182" t="s">
        <v>1708</v>
      </c>
      <c r="G1005" s="183" t="s">
        <v>174</v>
      </c>
      <c r="H1005" s="184">
        <v>6</v>
      </c>
      <c r="I1005" s="185"/>
      <c r="J1005" s="186">
        <f>ROUND(I1005*H1005,2)</f>
        <v>0</v>
      </c>
      <c r="K1005" s="182" t="s">
        <v>175</v>
      </c>
      <c r="L1005" s="41"/>
      <c r="M1005" s="187" t="s">
        <v>19</v>
      </c>
      <c r="N1005" s="188" t="s">
        <v>44</v>
      </c>
      <c r="O1005" s="66"/>
      <c r="P1005" s="189">
        <f>O1005*H1005</f>
        <v>0</v>
      </c>
      <c r="Q1005" s="189">
        <v>2.7E-4</v>
      </c>
      <c r="R1005" s="189">
        <f>Q1005*H1005</f>
        <v>1.6199999999999999E-3</v>
      </c>
      <c r="S1005" s="189">
        <v>0</v>
      </c>
      <c r="T1005" s="190">
        <f>S1005*H1005</f>
        <v>0</v>
      </c>
      <c r="U1005" s="36"/>
      <c r="V1005" s="36"/>
      <c r="W1005" s="36"/>
      <c r="X1005" s="36"/>
      <c r="Y1005" s="36"/>
      <c r="Z1005" s="36"/>
      <c r="AA1005" s="36"/>
      <c r="AB1005" s="36"/>
      <c r="AC1005" s="36"/>
      <c r="AD1005" s="36"/>
      <c r="AE1005" s="36"/>
      <c r="AR1005" s="191" t="s">
        <v>250</v>
      </c>
      <c r="AT1005" s="191" t="s">
        <v>171</v>
      </c>
      <c r="AU1005" s="191" t="s">
        <v>88</v>
      </c>
      <c r="AY1005" s="19" t="s">
        <v>169</v>
      </c>
      <c r="BE1005" s="192">
        <f>IF(N1005="základní",J1005,0)</f>
        <v>0</v>
      </c>
      <c r="BF1005" s="192">
        <f>IF(N1005="snížená",J1005,0)</f>
        <v>0</v>
      </c>
      <c r="BG1005" s="192">
        <f>IF(N1005="zákl. přenesená",J1005,0)</f>
        <v>0</v>
      </c>
      <c r="BH1005" s="192">
        <f>IF(N1005="sníž. přenesená",J1005,0)</f>
        <v>0</v>
      </c>
      <c r="BI1005" s="192">
        <f>IF(N1005="nulová",J1005,0)</f>
        <v>0</v>
      </c>
      <c r="BJ1005" s="19" t="s">
        <v>88</v>
      </c>
      <c r="BK1005" s="192">
        <f>ROUND(I1005*H1005,2)</f>
        <v>0</v>
      </c>
      <c r="BL1005" s="19" t="s">
        <v>250</v>
      </c>
      <c r="BM1005" s="191" t="s">
        <v>1709</v>
      </c>
    </row>
    <row r="1006" spans="1:65" s="2" customFormat="1" ht="126.75">
      <c r="A1006" s="36"/>
      <c r="B1006" s="37"/>
      <c r="C1006" s="38"/>
      <c r="D1006" s="193" t="s">
        <v>178</v>
      </c>
      <c r="E1006" s="38"/>
      <c r="F1006" s="194" t="s">
        <v>1680</v>
      </c>
      <c r="G1006" s="38"/>
      <c r="H1006" s="38"/>
      <c r="I1006" s="195"/>
      <c r="J1006" s="38"/>
      <c r="K1006" s="38"/>
      <c r="L1006" s="41"/>
      <c r="M1006" s="196"/>
      <c r="N1006" s="197"/>
      <c r="O1006" s="66"/>
      <c r="P1006" s="66"/>
      <c r="Q1006" s="66"/>
      <c r="R1006" s="66"/>
      <c r="S1006" s="66"/>
      <c r="T1006" s="67"/>
      <c r="U1006" s="36"/>
      <c r="V1006" s="36"/>
      <c r="W1006" s="36"/>
      <c r="X1006" s="36"/>
      <c r="Y1006" s="36"/>
      <c r="Z1006" s="36"/>
      <c r="AA1006" s="36"/>
      <c r="AB1006" s="36"/>
      <c r="AC1006" s="36"/>
      <c r="AD1006" s="36"/>
      <c r="AE1006" s="36"/>
      <c r="AT1006" s="19" t="s">
        <v>178</v>
      </c>
      <c r="AU1006" s="19" t="s">
        <v>88</v>
      </c>
    </row>
    <row r="1007" spans="1:65" s="2" customFormat="1" ht="14.45" customHeight="1">
      <c r="A1007" s="36"/>
      <c r="B1007" s="37"/>
      <c r="C1007" s="235" t="s">
        <v>1710</v>
      </c>
      <c r="D1007" s="235" t="s">
        <v>456</v>
      </c>
      <c r="E1007" s="236" t="s">
        <v>1711</v>
      </c>
      <c r="F1007" s="237" t="s">
        <v>1712</v>
      </c>
      <c r="G1007" s="238" t="s">
        <v>185</v>
      </c>
      <c r="H1007" s="239">
        <v>3.375</v>
      </c>
      <c r="I1007" s="240"/>
      <c r="J1007" s="241">
        <f>ROUND(I1007*H1007,2)</f>
        <v>0</v>
      </c>
      <c r="K1007" s="237" t="s">
        <v>175</v>
      </c>
      <c r="L1007" s="242"/>
      <c r="M1007" s="243" t="s">
        <v>19</v>
      </c>
      <c r="N1007" s="244" t="s">
        <v>44</v>
      </c>
      <c r="O1007" s="66"/>
      <c r="P1007" s="189">
        <f>O1007*H1007</f>
        <v>0</v>
      </c>
      <c r="Q1007" s="189">
        <v>4.0280000000000003E-2</v>
      </c>
      <c r="R1007" s="189">
        <f>Q1007*H1007</f>
        <v>0.13594500000000001</v>
      </c>
      <c r="S1007" s="189">
        <v>0</v>
      </c>
      <c r="T1007" s="190">
        <f>S1007*H1007</f>
        <v>0</v>
      </c>
      <c r="U1007" s="36"/>
      <c r="V1007" s="36"/>
      <c r="W1007" s="36"/>
      <c r="X1007" s="36"/>
      <c r="Y1007" s="36"/>
      <c r="Z1007" s="36"/>
      <c r="AA1007" s="36"/>
      <c r="AB1007" s="36"/>
      <c r="AC1007" s="36"/>
      <c r="AD1007" s="36"/>
      <c r="AE1007" s="36"/>
      <c r="AR1007" s="191" t="s">
        <v>323</v>
      </c>
      <c r="AT1007" s="191" t="s">
        <v>456</v>
      </c>
      <c r="AU1007" s="191" t="s">
        <v>88</v>
      </c>
      <c r="AY1007" s="19" t="s">
        <v>169</v>
      </c>
      <c r="BE1007" s="192">
        <f>IF(N1007="základní",J1007,0)</f>
        <v>0</v>
      </c>
      <c r="BF1007" s="192">
        <f>IF(N1007="snížená",J1007,0)</f>
        <v>0</v>
      </c>
      <c r="BG1007" s="192">
        <f>IF(N1007="zákl. přenesená",J1007,0)</f>
        <v>0</v>
      </c>
      <c r="BH1007" s="192">
        <f>IF(N1007="sníž. přenesená",J1007,0)</f>
        <v>0</v>
      </c>
      <c r="BI1007" s="192">
        <f>IF(N1007="nulová",J1007,0)</f>
        <v>0</v>
      </c>
      <c r="BJ1007" s="19" t="s">
        <v>88</v>
      </c>
      <c r="BK1007" s="192">
        <f>ROUND(I1007*H1007,2)</f>
        <v>0</v>
      </c>
      <c r="BL1007" s="19" t="s">
        <v>250</v>
      </c>
      <c r="BM1007" s="191" t="s">
        <v>1713</v>
      </c>
    </row>
    <row r="1008" spans="1:65" s="13" customFormat="1" ht="11.25">
      <c r="B1008" s="198"/>
      <c r="C1008" s="199"/>
      <c r="D1008" s="193" t="s">
        <v>188</v>
      </c>
      <c r="E1008" s="200" t="s">
        <v>19</v>
      </c>
      <c r="F1008" s="201" t="s">
        <v>1714</v>
      </c>
      <c r="G1008" s="199"/>
      <c r="H1008" s="202">
        <v>3.375</v>
      </c>
      <c r="I1008" s="203"/>
      <c r="J1008" s="199"/>
      <c r="K1008" s="199"/>
      <c r="L1008" s="204"/>
      <c r="M1008" s="205"/>
      <c r="N1008" s="206"/>
      <c r="O1008" s="206"/>
      <c r="P1008" s="206"/>
      <c r="Q1008" s="206"/>
      <c r="R1008" s="206"/>
      <c r="S1008" s="206"/>
      <c r="T1008" s="207"/>
      <c r="AT1008" s="208" t="s">
        <v>188</v>
      </c>
      <c r="AU1008" s="208" t="s">
        <v>88</v>
      </c>
      <c r="AV1008" s="13" t="s">
        <v>88</v>
      </c>
      <c r="AW1008" s="13" t="s">
        <v>33</v>
      </c>
      <c r="AX1008" s="13" t="s">
        <v>80</v>
      </c>
      <c r="AY1008" s="208" t="s">
        <v>169</v>
      </c>
    </row>
    <row r="1009" spans="1:65" s="2" customFormat="1" ht="37.9" customHeight="1">
      <c r="A1009" s="36"/>
      <c r="B1009" s="37"/>
      <c r="C1009" s="180" t="s">
        <v>1715</v>
      </c>
      <c r="D1009" s="180" t="s">
        <v>171</v>
      </c>
      <c r="E1009" s="181" t="s">
        <v>1716</v>
      </c>
      <c r="F1009" s="182" t="s">
        <v>1717</v>
      </c>
      <c r="G1009" s="183" t="s">
        <v>174</v>
      </c>
      <c r="H1009" s="184">
        <v>22</v>
      </c>
      <c r="I1009" s="185"/>
      <c r="J1009" s="186">
        <f>ROUND(I1009*H1009,2)</f>
        <v>0</v>
      </c>
      <c r="K1009" s="182" t="s">
        <v>175</v>
      </c>
      <c r="L1009" s="41"/>
      <c r="M1009" s="187" t="s">
        <v>19</v>
      </c>
      <c r="N1009" s="188" t="s">
        <v>44</v>
      </c>
      <c r="O1009" s="66"/>
      <c r="P1009" s="189">
        <f>O1009*H1009</f>
        <v>0</v>
      </c>
      <c r="Q1009" s="189">
        <v>0</v>
      </c>
      <c r="R1009" s="189">
        <f>Q1009*H1009</f>
        <v>0</v>
      </c>
      <c r="S1009" s="189">
        <v>0</v>
      </c>
      <c r="T1009" s="190">
        <f>S1009*H1009</f>
        <v>0</v>
      </c>
      <c r="U1009" s="36"/>
      <c r="V1009" s="36"/>
      <c r="W1009" s="36"/>
      <c r="X1009" s="36"/>
      <c r="Y1009" s="36"/>
      <c r="Z1009" s="36"/>
      <c r="AA1009" s="36"/>
      <c r="AB1009" s="36"/>
      <c r="AC1009" s="36"/>
      <c r="AD1009" s="36"/>
      <c r="AE1009" s="36"/>
      <c r="AR1009" s="191" t="s">
        <v>250</v>
      </c>
      <c r="AT1009" s="191" t="s">
        <v>171</v>
      </c>
      <c r="AU1009" s="191" t="s">
        <v>88</v>
      </c>
      <c r="AY1009" s="19" t="s">
        <v>169</v>
      </c>
      <c r="BE1009" s="192">
        <f>IF(N1009="základní",J1009,0)</f>
        <v>0</v>
      </c>
      <c r="BF1009" s="192">
        <f>IF(N1009="snížená",J1009,0)</f>
        <v>0</v>
      </c>
      <c r="BG1009" s="192">
        <f>IF(N1009="zákl. přenesená",J1009,0)</f>
        <v>0</v>
      </c>
      <c r="BH1009" s="192">
        <f>IF(N1009="sníž. přenesená",J1009,0)</f>
        <v>0</v>
      </c>
      <c r="BI1009" s="192">
        <f>IF(N1009="nulová",J1009,0)</f>
        <v>0</v>
      </c>
      <c r="BJ1009" s="19" t="s">
        <v>88</v>
      </c>
      <c r="BK1009" s="192">
        <f>ROUND(I1009*H1009,2)</f>
        <v>0</v>
      </c>
      <c r="BL1009" s="19" t="s">
        <v>250</v>
      </c>
      <c r="BM1009" s="191" t="s">
        <v>1718</v>
      </c>
    </row>
    <row r="1010" spans="1:65" s="2" customFormat="1" ht="136.5">
      <c r="A1010" s="36"/>
      <c r="B1010" s="37"/>
      <c r="C1010" s="38"/>
      <c r="D1010" s="193" t="s">
        <v>178</v>
      </c>
      <c r="E1010" s="38"/>
      <c r="F1010" s="194" t="s">
        <v>1719</v>
      </c>
      <c r="G1010" s="38"/>
      <c r="H1010" s="38"/>
      <c r="I1010" s="195"/>
      <c r="J1010" s="38"/>
      <c r="K1010" s="38"/>
      <c r="L1010" s="41"/>
      <c r="M1010" s="196"/>
      <c r="N1010" s="197"/>
      <c r="O1010" s="66"/>
      <c r="P1010" s="66"/>
      <c r="Q1010" s="66"/>
      <c r="R1010" s="66"/>
      <c r="S1010" s="66"/>
      <c r="T1010" s="67"/>
      <c r="U1010" s="36"/>
      <c r="V1010" s="36"/>
      <c r="W1010" s="36"/>
      <c r="X1010" s="36"/>
      <c r="Y1010" s="36"/>
      <c r="Z1010" s="36"/>
      <c r="AA1010" s="36"/>
      <c r="AB1010" s="36"/>
      <c r="AC1010" s="36"/>
      <c r="AD1010" s="36"/>
      <c r="AE1010" s="36"/>
      <c r="AT1010" s="19" t="s">
        <v>178</v>
      </c>
      <c r="AU1010" s="19" t="s">
        <v>88</v>
      </c>
    </row>
    <row r="1011" spans="1:65" s="13" customFormat="1" ht="11.25">
      <c r="B1011" s="198"/>
      <c r="C1011" s="199"/>
      <c r="D1011" s="193" t="s">
        <v>188</v>
      </c>
      <c r="E1011" s="200" t="s">
        <v>19</v>
      </c>
      <c r="F1011" s="201" t="s">
        <v>1720</v>
      </c>
      <c r="G1011" s="199"/>
      <c r="H1011" s="202">
        <v>10</v>
      </c>
      <c r="I1011" s="203"/>
      <c r="J1011" s="199"/>
      <c r="K1011" s="199"/>
      <c r="L1011" s="204"/>
      <c r="M1011" s="205"/>
      <c r="N1011" s="206"/>
      <c r="O1011" s="206"/>
      <c r="P1011" s="206"/>
      <c r="Q1011" s="206"/>
      <c r="R1011" s="206"/>
      <c r="S1011" s="206"/>
      <c r="T1011" s="207"/>
      <c r="AT1011" s="208" t="s">
        <v>188</v>
      </c>
      <c r="AU1011" s="208" t="s">
        <v>88</v>
      </c>
      <c r="AV1011" s="13" t="s">
        <v>88</v>
      </c>
      <c r="AW1011" s="13" t="s">
        <v>33</v>
      </c>
      <c r="AX1011" s="13" t="s">
        <v>72</v>
      </c>
      <c r="AY1011" s="208" t="s">
        <v>169</v>
      </c>
    </row>
    <row r="1012" spans="1:65" s="13" customFormat="1" ht="11.25">
      <c r="B1012" s="198"/>
      <c r="C1012" s="199"/>
      <c r="D1012" s="193" t="s">
        <v>188</v>
      </c>
      <c r="E1012" s="200" t="s">
        <v>19</v>
      </c>
      <c r="F1012" s="201" t="s">
        <v>1721</v>
      </c>
      <c r="G1012" s="199"/>
      <c r="H1012" s="202">
        <v>10</v>
      </c>
      <c r="I1012" s="203"/>
      <c r="J1012" s="199"/>
      <c r="K1012" s="199"/>
      <c r="L1012" s="204"/>
      <c r="M1012" s="205"/>
      <c r="N1012" s="206"/>
      <c r="O1012" s="206"/>
      <c r="P1012" s="206"/>
      <c r="Q1012" s="206"/>
      <c r="R1012" s="206"/>
      <c r="S1012" s="206"/>
      <c r="T1012" s="207"/>
      <c r="AT1012" s="208" t="s">
        <v>188</v>
      </c>
      <c r="AU1012" s="208" t="s">
        <v>88</v>
      </c>
      <c r="AV1012" s="13" t="s">
        <v>88</v>
      </c>
      <c r="AW1012" s="13" t="s">
        <v>33</v>
      </c>
      <c r="AX1012" s="13" t="s">
        <v>72</v>
      </c>
      <c r="AY1012" s="208" t="s">
        <v>169</v>
      </c>
    </row>
    <row r="1013" spans="1:65" s="13" customFormat="1" ht="11.25">
      <c r="B1013" s="198"/>
      <c r="C1013" s="199"/>
      <c r="D1013" s="193" t="s">
        <v>188</v>
      </c>
      <c r="E1013" s="200" t="s">
        <v>19</v>
      </c>
      <c r="F1013" s="201" t="s">
        <v>1722</v>
      </c>
      <c r="G1013" s="199"/>
      <c r="H1013" s="202">
        <v>2</v>
      </c>
      <c r="I1013" s="203"/>
      <c r="J1013" s="199"/>
      <c r="K1013" s="199"/>
      <c r="L1013" s="204"/>
      <c r="M1013" s="205"/>
      <c r="N1013" s="206"/>
      <c r="O1013" s="206"/>
      <c r="P1013" s="206"/>
      <c r="Q1013" s="206"/>
      <c r="R1013" s="206"/>
      <c r="S1013" s="206"/>
      <c r="T1013" s="207"/>
      <c r="AT1013" s="208" t="s">
        <v>188</v>
      </c>
      <c r="AU1013" s="208" t="s">
        <v>88</v>
      </c>
      <c r="AV1013" s="13" t="s">
        <v>88</v>
      </c>
      <c r="AW1013" s="13" t="s">
        <v>33</v>
      </c>
      <c r="AX1013" s="13" t="s">
        <v>72</v>
      </c>
      <c r="AY1013" s="208" t="s">
        <v>169</v>
      </c>
    </row>
    <row r="1014" spans="1:65" s="14" customFormat="1" ht="11.25">
      <c r="B1014" s="209"/>
      <c r="C1014" s="210"/>
      <c r="D1014" s="193" t="s">
        <v>188</v>
      </c>
      <c r="E1014" s="211" t="s">
        <v>19</v>
      </c>
      <c r="F1014" s="212" t="s">
        <v>191</v>
      </c>
      <c r="G1014" s="210"/>
      <c r="H1014" s="213">
        <v>22</v>
      </c>
      <c r="I1014" s="214"/>
      <c r="J1014" s="210"/>
      <c r="K1014" s="210"/>
      <c r="L1014" s="215"/>
      <c r="M1014" s="216"/>
      <c r="N1014" s="217"/>
      <c r="O1014" s="217"/>
      <c r="P1014" s="217"/>
      <c r="Q1014" s="217"/>
      <c r="R1014" s="217"/>
      <c r="S1014" s="217"/>
      <c r="T1014" s="218"/>
      <c r="AT1014" s="219" t="s">
        <v>188</v>
      </c>
      <c r="AU1014" s="219" t="s">
        <v>88</v>
      </c>
      <c r="AV1014" s="14" t="s">
        <v>176</v>
      </c>
      <c r="AW1014" s="14" t="s">
        <v>33</v>
      </c>
      <c r="AX1014" s="14" t="s">
        <v>80</v>
      </c>
      <c r="AY1014" s="219" t="s">
        <v>169</v>
      </c>
    </row>
    <row r="1015" spans="1:65" s="2" customFormat="1" ht="37.9" customHeight="1">
      <c r="A1015" s="36"/>
      <c r="B1015" s="37"/>
      <c r="C1015" s="235" t="s">
        <v>1723</v>
      </c>
      <c r="D1015" s="235" t="s">
        <v>456</v>
      </c>
      <c r="E1015" s="236" t="s">
        <v>1724</v>
      </c>
      <c r="F1015" s="237" t="s">
        <v>1725</v>
      </c>
      <c r="G1015" s="238" t="s">
        <v>174</v>
      </c>
      <c r="H1015" s="239">
        <v>10</v>
      </c>
      <c r="I1015" s="240"/>
      <c r="J1015" s="241">
        <f>ROUND(I1015*H1015,2)</f>
        <v>0</v>
      </c>
      <c r="K1015" s="237" t="s">
        <v>19</v>
      </c>
      <c r="L1015" s="242"/>
      <c r="M1015" s="243" t="s">
        <v>19</v>
      </c>
      <c r="N1015" s="244" t="s">
        <v>44</v>
      </c>
      <c r="O1015" s="66"/>
      <c r="P1015" s="189">
        <f>O1015*H1015</f>
        <v>0</v>
      </c>
      <c r="Q1015" s="189">
        <v>1.95E-2</v>
      </c>
      <c r="R1015" s="189">
        <f>Q1015*H1015</f>
        <v>0.19500000000000001</v>
      </c>
      <c r="S1015" s="189">
        <v>0</v>
      </c>
      <c r="T1015" s="190">
        <f>S1015*H1015</f>
        <v>0</v>
      </c>
      <c r="U1015" s="36"/>
      <c r="V1015" s="36"/>
      <c r="W1015" s="36"/>
      <c r="X1015" s="36"/>
      <c r="Y1015" s="36"/>
      <c r="Z1015" s="36"/>
      <c r="AA1015" s="36"/>
      <c r="AB1015" s="36"/>
      <c r="AC1015" s="36"/>
      <c r="AD1015" s="36"/>
      <c r="AE1015" s="36"/>
      <c r="AR1015" s="191" t="s">
        <v>323</v>
      </c>
      <c r="AT1015" s="191" t="s">
        <v>456</v>
      </c>
      <c r="AU1015" s="191" t="s">
        <v>88</v>
      </c>
      <c r="AY1015" s="19" t="s">
        <v>169</v>
      </c>
      <c r="BE1015" s="192">
        <f>IF(N1015="základní",J1015,0)</f>
        <v>0</v>
      </c>
      <c r="BF1015" s="192">
        <f>IF(N1015="snížená",J1015,0)</f>
        <v>0</v>
      </c>
      <c r="BG1015" s="192">
        <f>IF(N1015="zákl. přenesená",J1015,0)</f>
        <v>0</v>
      </c>
      <c r="BH1015" s="192">
        <f>IF(N1015="sníž. přenesená",J1015,0)</f>
        <v>0</v>
      </c>
      <c r="BI1015" s="192">
        <f>IF(N1015="nulová",J1015,0)</f>
        <v>0</v>
      </c>
      <c r="BJ1015" s="19" t="s">
        <v>88</v>
      </c>
      <c r="BK1015" s="192">
        <f>ROUND(I1015*H1015,2)</f>
        <v>0</v>
      </c>
      <c r="BL1015" s="19" t="s">
        <v>250</v>
      </c>
      <c r="BM1015" s="191" t="s">
        <v>1726</v>
      </c>
    </row>
    <row r="1016" spans="1:65" s="13" customFormat="1" ht="11.25">
      <c r="B1016" s="198"/>
      <c r="C1016" s="199"/>
      <c r="D1016" s="193" t="s">
        <v>188</v>
      </c>
      <c r="E1016" s="200" t="s">
        <v>19</v>
      </c>
      <c r="F1016" s="201" t="s">
        <v>1720</v>
      </c>
      <c r="G1016" s="199"/>
      <c r="H1016" s="202">
        <v>10</v>
      </c>
      <c r="I1016" s="203"/>
      <c r="J1016" s="199"/>
      <c r="K1016" s="199"/>
      <c r="L1016" s="204"/>
      <c r="M1016" s="205"/>
      <c r="N1016" s="206"/>
      <c r="O1016" s="206"/>
      <c r="P1016" s="206"/>
      <c r="Q1016" s="206"/>
      <c r="R1016" s="206"/>
      <c r="S1016" s="206"/>
      <c r="T1016" s="207"/>
      <c r="AT1016" s="208" t="s">
        <v>188</v>
      </c>
      <c r="AU1016" s="208" t="s">
        <v>88</v>
      </c>
      <c r="AV1016" s="13" t="s">
        <v>88</v>
      </c>
      <c r="AW1016" s="13" t="s">
        <v>33</v>
      </c>
      <c r="AX1016" s="13" t="s">
        <v>80</v>
      </c>
      <c r="AY1016" s="208" t="s">
        <v>169</v>
      </c>
    </row>
    <row r="1017" spans="1:65" s="2" customFormat="1" ht="37.9" customHeight="1">
      <c r="A1017" s="36"/>
      <c r="B1017" s="37"/>
      <c r="C1017" s="235" t="s">
        <v>1727</v>
      </c>
      <c r="D1017" s="235" t="s">
        <v>456</v>
      </c>
      <c r="E1017" s="236" t="s">
        <v>1728</v>
      </c>
      <c r="F1017" s="237" t="s">
        <v>1725</v>
      </c>
      <c r="G1017" s="238" t="s">
        <v>174</v>
      </c>
      <c r="H1017" s="239">
        <v>2</v>
      </c>
      <c r="I1017" s="240"/>
      <c r="J1017" s="241">
        <f>ROUND(I1017*H1017,2)</f>
        <v>0</v>
      </c>
      <c r="K1017" s="237" t="s">
        <v>19</v>
      </c>
      <c r="L1017" s="242"/>
      <c r="M1017" s="243" t="s">
        <v>19</v>
      </c>
      <c r="N1017" s="244" t="s">
        <v>44</v>
      </c>
      <c r="O1017" s="66"/>
      <c r="P1017" s="189">
        <f>O1017*H1017</f>
        <v>0</v>
      </c>
      <c r="Q1017" s="189">
        <v>1.95E-2</v>
      </c>
      <c r="R1017" s="189">
        <f>Q1017*H1017</f>
        <v>3.9E-2</v>
      </c>
      <c r="S1017" s="189">
        <v>0</v>
      </c>
      <c r="T1017" s="190">
        <f>S1017*H1017</f>
        <v>0</v>
      </c>
      <c r="U1017" s="36"/>
      <c r="V1017" s="36"/>
      <c r="W1017" s="36"/>
      <c r="X1017" s="36"/>
      <c r="Y1017" s="36"/>
      <c r="Z1017" s="36"/>
      <c r="AA1017" s="36"/>
      <c r="AB1017" s="36"/>
      <c r="AC1017" s="36"/>
      <c r="AD1017" s="36"/>
      <c r="AE1017" s="36"/>
      <c r="AR1017" s="191" t="s">
        <v>323</v>
      </c>
      <c r="AT1017" s="191" t="s">
        <v>456</v>
      </c>
      <c r="AU1017" s="191" t="s">
        <v>88</v>
      </c>
      <c r="AY1017" s="19" t="s">
        <v>169</v>
      </c>
      <c r="BE1017" s="192">
        <f>IF(N1017="základní",J1017,0)</f>
        <v>0</v>
      </c>
      <c r="BF1017" s="192">
        <f>IF(N1017="snížená",J1017,0)</f>
        <v>0</v>
      </c>
      <c r="BG1017" s="192">
        <f>IF(N1017="zákl. přenesená",J1017,0)</f>
        <v>0</v>
      </c>
      <c r="BH1017" s="192">
        <f>IF(N1017="sníž. přenesená",J1017,0)</f>
        <v>0</v>
      </c>
      <c r="BI1017" s="192">
        <f>IF(N1017="nulová",J1017,0)</f>
        <v>0</v>
      </c>
      <c r="BJ1017" s="19" t="s">
        <v>88</v>
      </c>
      <c r="BK1017" s="192">
        <f>ROUND(I1017*H1017,2)</f>
        <v>0</v>
      </c>
      <c r="BL1017" s="19" t="s">
        <v>250</v>
      </c>
      <c r="BM1017" s="191" t="s">
        <v>1729</v>
      </c>
    </row>
    <row r="1018" spans="1:65" s="15" customFormat="1" ht="11.25">
      <c r="B1018" s="225"/>
      <c r="C1018" s="226"/>
      <c r="D1018" s="193" t="s">
        <v>188</v>
      </c>
      <c r="E1018" s="227" t="s">
        <v>19</v>
      </c>
      <c r="F1018" s="228" t="s">
        <v>1730</v>
      </c>
      <c r="G1018" s="226"/>
      <c r="H1018" s="227" t="s">
        <v>19</v>
      </c>
      <c r="I1018" s="229"/>
      <c r="J1018" s="226"/>
      <c r="K1018" s="226"/>
      <c r="L1018" s="230"/>
      <c r="M1018" s="231"/>
      <c r="N1018" s="232"/>
      <c r="O1018" s="232"/>
      <c r="P1018" s="232"/>
      <c r="Q1018" s="232"/>
      <c r="R1018" s="232"/>
      <c r="S1018" s="232"/>
      <c r="T1018" s="233"/>
      <c r="AT1018" s="234" t="s">
        <v>188</v>
      </c>
      <c r="AU1018" s="234" t="s">
        <v>88</v>
      </c>
      <c r="AV1018" s="15" t="s">
        <v>80</v>
      </c>
      <c r="AW1018" s="15" t="s">
        <v>33</v>
      </c>
      <c r="AX1018" s="15" t="s">
        <v>72</v>
      </c>
      <c r="AY1018" s="234" t="s">
        <v>169</v>
      </c>
    </row>
    <row r="1019" spans="1:65" s="13" customFormat="1" ht="11.25">
      <c r="B1019" s="198"/>
      <c r="C1019" s="199"/>
      <c r="D1019" s="193" t="s">
        <v>188</v>
      </c>
      <c r="E1019" s="200" t="s">
        <v>19</v>
      </c>
      <c r="F1019" s="201" t="s">
        <v>1722</v>
      </c>
      <c r="G1019" s="199"/>
      <c r="H1019" s="202">
        <v>2</v>
      </c>
      <c r="I1019" s="203"/>
      <c r="J1019" s="199"/>
      <c r="K1019" s="199"/>
      <c r="L1019" s="204"/>
      <c r="M1019" s="205"/>
      <c r="N1019" s="206"/>
      <c r="O1019" s="206"/>
      <c r="P1019" s="206"/>
      <c r="Q1019" s="206"/>
      <c r="R1019" s="206"/>
      <c r="S1019" s="206"/>
      <c r="T1019" s="207"/>
      <c r="AT1019" s="208" t="s">
        <v>188</v>
      </c>
      <c r="AU1019" s="208" t="s">
        <v>88</v>
      </c>
      <c r="AV1019" s="13" t="s">
        <v>88</v>
      </c>
      <c r="AW1019" s="13" t="s">
        <v>33</v>
      </c>
      <c r="AX1019" s="13" t="s">
        <v>80</v>
      </c>
      <c r="AY1019" s="208" t="s">
        <v>169</v>
      </c>
    </row>
    <row r="1020" spans="1:65" s="2" customFormat="1" ht="37.9" customHeight="1">
      <c r="A1020" s="36"/>
      <c r="B1020" s="37"/>
      <c r="C1020" s="235" t="s">
        <v>1731</v>
      </c>
      <c r="D1020" s="235" t="s">
        <v>456</v>
      </c>
      <c r="E1020" s="236" t="s">
        <v>1732</v>
      </c>
      <c r="F1020" s="237" t="s">
        <v>1733</v>
      </c>
      <c r="G1020" s="238" t="s">
        <v>174</v>
      </c>
      <c r="H1020" s="239">
        <v>10</v>
      </c>
      <c r="I1020" s="240"/>
      <c r="J1020" s="241">
        <f>ROUND(I1020*H1020,2)</f>
        <v>0</v>
      </c>
      <c r="K1020" s="237" t="s">
        <v>19</v>
      </c>
      <c r="L1020" s="242"/>
      <c r="M1020" s="243" t="s">
        <v>19</v>
      </c>
      <c r="N1020" s="244" t="s">
        <v>44</v>
      </c>
      <c r="O1020" s="66"/>
      <c r="P1020" s="189">
        <f>O1020*H1020</f>
        <v>0</v>
      </c>
      <c r="Q1020" s="189">
        <v>2.1000000000000001E-2</v>
      </c>
      <c r="R1020" s="189">
        <f>Q1020*H1020</f>
        <v>0.21000000000000002</v>
      </c>
      <c r="S1020" s="189">
        <v>0</v>
      </c>
      <c r="T1020" s="190">
        <f>S1020*H1020</f>
        <v>0</v>
      </c>
      <c r="U1020" s="36"/>
      <c r="V1020" s="36"/>
      <c r="W1020" s="36"/>
      <c r="X1020" s="36"/>
      <c r="Y1020" s="36"/>
      <c r="Z1020" s="36"/>
      <c r="AA1020" s="36"/>
      <c r="AB1020" s="36"/>
      <c r="AC1020" s="36"/>
      <c r="AD1020" s="36"/>
      <c r="AE1020" s="36"/>
      <c r="AR1020" s="191" t="s">
        <v>323</v>
      </c>
      <c r="AT1020" s="191" t="s">
        <v>456</v>
      </c>
      <c r="AU1020" s="191" t="s">
        <v>88</v>
      </c>
      <c r="AY1020" s="19" t="s">
        <v>169</v>
      </c>
      <c r="BE1020" s="192">
        <f>IF(N1020="základní",J1020,0)</f>
        <v>0</v>
      </c>
      <c r="BF1020" s="192">
        <f>IF(N1020="snížená",J1020,0)</f>
        <v>0</v>
      </c>
      <c r="BG1020" s="192">
        <f>IF(N1020="zákl. přenesená",J1020,0)</f>
        <v>0</v>
      </c>
      <c r="BH1020" s="192">
        <f>IF(N1020="sníž. přenesená",J1020,0)</f>
        <v>0</v>
      </c>
      <c r="BI1020" s="192">
        <f>IF(N1020="nulová",J1020,0)</f>
        <v>0</v>
      </c>
      <c r="BJ1020" s="19" t="s">
        <v>88</v>
      </c>
      <c r="BK1020" s="192">
        <f>ROUND(I1020*H1020,2)</f>
        <v>0</v>
      </c>
      <c r="BL1020" s="19" t="s">
        <v>250</v>
      </c>
      <c r="BM1020" s="191" t="s">
        <v>1734</v>
      </c>
    </row>
    <row r="1021" spans="1:65" s="13" customFormat="1" ht="11.25">
      <c r="B1021" s="198"/>
      <c r="C1021" s="199"/>
      <c r="D1021" s="193" t="s">
        <v>188</v>
      </c>
      <c r="E1021" s="200" t="s">
        <v>19</v>
      </c>
      <c r="F1021" s="201" t="s">
        <v>1721</v>
      </c>
      <c r="G1021" s="199"/>
      <c r="H1021" s="202">
        <v>10</v>
      </c>
      <c r="I1021" s="203"/>
      <c r="J1021" s="199"/>
      <c r="K1021" s="199"/>
      <c r="L1021" s="204"/>
      <c r="M1021" s="205"/>
      <c r="N1021" s="206"/>
      <c r="O1021" s="206"/>
      <c r="P1021" s="206"/>
      <c r="Q1021" s="206"/>
      <c r="R1021" s="206"/>
      <c r="S1021" s="206"/>
      <c r="T1021" s="207"/>
      <c r="AT1021" s="208" t="s">
        <v>188</v>
      </c>
      <c r="AU1021" s="208" t="s">
        <v>88</v>
      </c>
      <c r="AV1021" s="13" t="s">
        <v>88</v>
      </c>
      <c r="AW1021" s="13" t="s">
        <v>33</v>
      </c>
      <c r="AX1021" s="13" t="s">
        <v>80</v>
      </c>
      <c r="AY1021" s="208" t="s">
        <v>169</v>
      </c>
    </row>
    <row r="1022" spans="1:65" s="2" customFormat="1" ht="37.9" customHeight="1">
      <c r="A1022" s="36"/>
      <c r="B1022" s="37"/>
      <c r="C1022" s="180" t="s">
        <v>1735</v>
      </c>
      <c r="D1022" s="180" t="s">
        <v>171</v>
      </c>
      <c r="E1022" s="181" t="s">
        <v>1736</v>
      </c>
      <c r="F1022" s="182" t="s">
        <v>1737</v>
      </c>
      <c r="G1022" s="183" t="s">
        <v>174</v>
      </c>
      <c r="H1022" s="184">
        <v>1</v>
      </c>
      <c r="I1022" s="185"/>
      <c r="J1022" s="186">
        <f>ROUND(I1022*H1022,2)</f>
        <v>0</v>
      </c>
      <c r="K1022" s="182" t="s">
        <v>175</v>
      </c>
      <c r="L1022" s="41"/>
      <c r="M1022" s="187" t="s">
        <v>19</v>
      </c>
      <c r="N1022" s="188" t="s">
        <v>44</v>
      </c>
      <c r="O1022" s="66"/>
      <c r="P1022" s="189">
        <f>O1022*H1022</f>
        <v>0</v>
      </c>
      <c r="Q1022" s="189">
        <v>0</v>
      </c>
      <c r="R1022" s="189">
        <f>Q1022*H1022</f>
        <v>0</v>
      </c>
      <c r="S1022" s="189">
        <v>0</v>
      </c>
      <c r="T1022" s="190">
        <f>S1022*H1022</f>
        <v>0</v>
      </c>
      <c r="U1022" s="36"/>
      <c r="V1022" s="36"/>
      <c r="W1022" s="36"/>
      <c r="X1022" s="36"/>
      <c r="Y1022" s="36"/>
      <c r="Z1022" s="36"/>
      <c r="AA1022" s="36"/>
      <c r="AB1022" s="36"/>
      <c r="AC1022" s="36"/>
      <c r="AD1022" s="36"/>
      <c r="AE1022" s="36"/>
      <c r="AR1022" s="191" t="s">
        <v>250</v>
      </c>
      <c r="AT1022" s="191" t="s">
        <v>171</v>
      </c>
      <c r="AU1022" s="191" t="s">
        <v>88</v>
      </c>
      <c r="AY1022" s="19" t="s">
        <v>169</v>
      </c>
      <c r="BE1022" s="192">
        <f>IF(N1022="základní",J1022,0)</f>
        <v>0</v>
      </c>
      <c r="BF1022" s="192">
        <f>IF(N1022="snížená",J1022,0)</f>
        <v>0</v>
      </c>
      <c r="BG1022" s="192">
        <f>IF(N1022="zákl. přenesená",J1022,0)</f>
        <v>0</v>
      </c>
      <c r="BH1022" s="192">
        <f>IF(N1022="sníž. přenesená",J1022,0)</f>
        <v>0</v>
      </c>
      <c r="BI1022" s="192">
        <f>IF(N1022="nulová",J1022,0)</f>
        <v>0</v>
      </c>
      <c r="BJ1022" s="19" t="s">
        <v>88</v>
      </c>
      <c r="BK1022" s="192">
        <f>ROUND(I1022*H1022,2)</f>
        <v>0</v>
      </c>
      <c r="BL1022" s="19" t="s">
        <v>250</v>
      </c>
      <c r="BM1022" s="191" t="s">
        <v>1738</v>
      </c>
    </row>
    <row r="1023" spans="1:65" s="2" customFormat="1" ht="136.5">
      <c r="A1023" s="36"/>
      <c r="B1023" s="37"/>
      <c r="C1023" s="38"/>
      <c r="D1023" s="193" t="s">
        <v>178</v>
      </c>
      <c r="E1023" s="38"/>
      <c r="F1023" s="194" t="s">
        <v>1719</v>
      </c>
      <c r="G1023" s="38"/>
      <c r="H1023" s="38"/>
      <c r="I1023" s="195"/>
      <c r="J1023" s="38"/>
      <c r="K1023" s="38"/>
      <c r="L1023" s="41"/>
      <c r="M1023" s="196"/>
      <c r="N1023" s="197"/>
      <c r="O1023" s="66"/>
      <c r="P1023" s="66"/>
      <c r="Q1023" s="66"/>
      <c r="R1023" s="66"/>
      <c r="S1023" s="66"/>
      <c r="T1023" s="67"/>
      <c r="U1023" s="36"/>
      <c r="V1023" s="36"/>
      <c r="W1023" s="36"/>
      <c r="X1023" s="36"/>
      <c r="Y1023" s="36"/>
      <c r="Z1023" s="36"/>
      <c r="AA1023" s="36"/>
      <c r="AB1023" s="36"/>
      <c r="AC1023" s="36"/>
      <c r="AD1023" s="36"/>
      <c r="AE1023" s="36"/>
      <c r="AT1023" s="19" t="s">
        <v>178</v>
      </c>
      <c r="AU1023" s="19" t="s">
        <v>88</v>
      </c>
    </row>
    <row r="1024" spans="1:65" s="13" customFormat="1" ht="11.25">
      <c r="B1024" s="198"/>
      <c r="C1024" s="199"/>
      <c r="D1024" s="193" t="s">
        <v>188</v>
      </c>
      <c r="E1024" s="200" t="s">
        <v>19</v>
      </c>
      <c r="F1024" s="201" t="s">
        <v>1739</v>
      </c>
      <c r="G1024" s="199"/>
      <c r="H1024" s="202">
        <v>1</v>
      </c>
      <c r="I1024" s="203"/>
      <c r="J1024" s="199"/>
      <c r="K1024" s="199"/>
      <c r="L1024" s="204"/>
      <c r="M1024" s="205"/>
      <c r="N1024" s="206"/>
      <c r="O1024" s="206"/>
      <c r="P1024" s="206"/>
      <c r="Q1024" s="206"/>
      <c r="R1024" s="206"/>
      <c r="S1024" s="206"/>
      <c r="T1024" s="207"/>
      <c r="AT1024" s="208" t="s">
        <v>188</v>
      </c>
      <c r="AU1024" s="208" t="s">
        <v>88</v>
      </c>
      <c r="AV1024" s="13" t="s">
        <v>88</v>
      </c>
      <c r="AW1024" s="13" t="s">
        <v>33</v>
      </c>
      <c r="AX1024" s="13" t="s">
        <v>72</v>
      </c>
      <c r="AY1024" s="208" t="s">
        <v>169</v>
      </c>
    </row>
    <row r="1025" spans="1:65" s="14" customFormat="1" ht="11.25">
      <c r="B1025" s="209"/>
      <c r="C1025" s="210"/>
      <c r="D1025" s="193" t="s">
        <v>188</v>
      </c>
      <c r="E1025" s="211" t="s">
        <v>19</v>
      </c>
      <c r="F1025" s="212" t="s">
        <v>191</v>
      </c>
      <c r="G1025" s="210"/>
      <c r="H1025" s="213">
        <v>1</v>
      </c>
      <c r="I1025" s="214"/>
      <c r="J1025" s="210"/>
      <c r="K1025" s="210"/>
      <c r="L1025" s="215"/>
      <c r="M1025" s="216"/>
      <c r="N1025" s="217"/>
      <c r="O1025" s="217"/>
      <c r="P1025" s="217"/>
      <c r="Q1025" s="217"/>
      <c r="R1025" s="217"/>
      <c r="S1025" s="217"/>
      <c r="T1025" s="218"/>
      <c r="AT1025" s="219" t="s">
        <v>188</v>
      </c>
      <c r="AU1025" s="219" t="s">
        <v>88</v>
      </c>
      <c r="AV1025" s="14" t="s">
        <v>176</v>
      </c>
      <c r="AW1025" s="14" t="s">
        <v>33</v>
      </c>
      <c r="AX1025" s="14" t="s">
        <v>80</v>
      </c>
      <c r="AY1025" s="219" t="s">
        <v>169</v>
      </c>
    </row>
    <row r="1026" spans="1:65" s="2" customFormat="1" ht="37.9" customHeight="1">
      <c r="A1026" s="36"/>
      <c r="B1026" s="37"/>
      <c r="C1026" s="235" t="s">
        <v>1740</v>
      </c>
      <c r="D1026" s="235" t="s">
        <v>456</v>
      </c>
      <c r="E1026" s="236" t="s">
        <v>1741</v>
      </c>
      <c r="F1026" s="237" t="s">
        <v>1742</v>
      </c>
      <c r="G1026" s="238" t="s">
        <v>174</v>
      </c>
      <c r="H1026" s="239">
        <v>1</v>
      </c>
      <c r="I1026" s="240"/>
      <c r="J1026" s="241">
        <f>ROUND(I1026*H1026,2)</f>
        <v>0</v>
      </c>
      <c r="K1026" s="237" t="s">
        <v>19</v>
      </c>
      <c r="L1026" s="242"/>
      <c r="M1026" s="243" t="s">
        <v>19</v>
      </c>
      <c r="N1026" s="244" t="s">
        <v>44</v>
      </c>
      <c r="O1026" s="66"/>
      <c r="P1026" s="189">
        <f>O1026*H1026</f>
        <v>0</v>
      </c>
      <c r="Q1026" s="189">
        <v>3.5999999999999997E-2</v>
      </c>
      <c r="R1026" s="189">
        <f>Q1026*H1026</f>
        <v>3.5999999999999997E-2</v>
      </c>
      <c r="S1026" s="189">
        <v>0</v>
      </c>
      <c r="T1026" s="190">
        <f>S1026*H1026</f>
        <v>0</v>
      </c>
      <c r="U1026" s="36"/>
      <c r="V1026" s="36"/>
      <c r="W1026" s="36"/>
      <c r="X1026" s="36"/>
      <c r="Y1026" s="36"/>
      <c r="Z1026" s="36"/>
      <c r="AA1026" s="36"/>
      <c r="AB1026" s="36"/>
      <c r="AC1026" s="36"/>
      <c r="AD1026" s="36"/>
      <c r="AE1026" s="36"/>
      <c r="AR1026" s="191" t="s">
        <v>323</v>
      </c>
      <c r="AT1026" s="191" t="s">
        <v>456</v>
      </c>
      <c r="AU1026" s="191" t="s">
        <v>88</v>
      </c>
      <c r="AY1026" s="19" t="s">
        <v>169</v>
      </c>
      <c r="BE1026" s="192">
        <f>IF(N1026="základní",J1026,0)</f>
        <v>0</v>
      </c>
      <c r="BF1026" s="192">
        <f>IF(N1026="snížená",J1026,0)</f>
        <v>0</v>
      </c>
      <c r="BG1026" s="192">
        <f>IF(N1026="zákl. přenesená",J1026,0)</f>
        <v>0</v>
      </c>
      <c r="BH1026" s="192">
        <f>IF(N1026="sníž. přenesená",J1026,0)</f>
        <v>0</v>
      </c>
      <c r="BI1026" s="192">
        <f>IF(N1026="nulová",J1026,0)</f>
        <v>0</v>
      </c>
      <c r="BJ1026" s="19" t="s">
        <v>88</v>
      </c>
      <c r="BK1026" s="192">
        <f>ROUND(I1026*H1026,2)</f>
        <v>0</v>
      </c>
      <c r="BL1026" s="19" t="s">
        <v>250</v>
      </c>
      <c r="BM1026" s="191" t="s">
        <v>1743</v>
      </c>
    </row>
    <row r="1027" spans="1:65" s="2" customFormat="1" ht="37.9" customHeight="1">
      <c r="A1027" s="36"/>
      <c r="B1027" s="37"/>
      <c r="C1027" s="180" t="s">
        <v>1744</v>
      </c>
      <c r="D1027" s="180" t="s">
        <v>171</v>
      </c>
      <c r="E1027" s="181" t="s">
        <v>1745</v>
      </c>
      <c r="F1027" s="182" t="s">
        <v>1746</v>
      </c>
      <c r="G1027" s="183" t="s">
        <v>174</v>
      </c>
      <c r="H1027" s="184">
        <v>17</v>
      </c>
      <c r="I1027" s="185"/>
      <c r="J1027" s="186">
        <f>ROUND(I1027*H1027,2)</f>
        <v>0</v>
      </c>
      <c r="K1027" s="182" t="s">
        <v>175</v>
      </c>
      <c r="L1027" s="41"/>
      <c r="M1027" s="187" t="s">
        <v>19</v>
      </c>
      <c r="N1027" s="188" t="s">
        <v>44</v>
      </c>
      <c r="O1027" s="66"/>
      <c r="P1027" s="189">
        <f>O1027*H1027</f>
        <v>0</v>
      </c>
      <c r="Q1027" s="189">
        <v>0</v>
      </c>
      <c r="R1027" s="189">
        <f>Q1027*H1027</f>
        <v>0</v>
      </c>
      <c r="S1027" s="189">
        <v>0</v>
      </c>
      <c r="T1027" s="190">
        <f>S1027*H1027</f>
        <v>0</v>
      </c>
      <c r="U1027" s="36"/>
      <c r="V1027" s="36"/>
      <c r="W1027" s="36"/>
      <c r="X1027" s="36"/>
      <c r="Y1027" s="36"/>
      <c r="Z1027" s="36"/>
      <c r="AA1027" s="36"/>
      <c r="AB1027" s="36"/>
      <c r="AC1027" s="36"/>
      <c r="AD1027" s="36"/>
      <c r="AE1027" s="36"/>
      <c r="AR1027" s="191" t="s">
        <v>250</v>
      </c>
      <c r="AT1027" s="191" t="s">
        <v>171</v>
      </c>
      <c r="AU1027" s="191" t="s">
        <v>88</v>
      </c>
      <c r="AY1027" s="19" t="s">
        <v>169</v>
      </c>
      <c r="BE1027" s="192">
        <f>IF(N1027="základní",J1027,0)</f>
        <v>0</v>
      </c>
      <c r="BF1027" s="192">
        <f>IF(N1027="snížená",J1027,0)</f>
        <v>0</v>
      </c>
      <c r="BG1027" s="192">
        <f>IF(N1027="zákl. přenesená",J1027,0)</f>
        <v>0</v>
      </c>
      <c r="BH1027" s="192">
        <f>IF(N1027="sníž. přenesená",J1027,0)</f>
        <v>0</v>
      </c>
      <c r="BI1027" s="192">
        <f>IF(N1027="nulová",J1027,0)</f>
        <v>0</v>
      </c>
      <c r="BJ1027" s="19" t="s">
        <v>88</v>
      </c>
      <c r="BK1027" s="192">
        <f>ROUND(I1027*H1027,2)</f>
        <v>0</v>
      </c>
      <c r="BL1027" s="19" t="s">
        <v>250</v>
      </c>
      <c r="BM1027" s="191" t="s">
        <v>1747</v>
      </c>
    </row>
    <row r="1028" spans="1:65" s="2" customFormat="1" ht="136.5">
      <c r="A1028" s="36"/>
      <c r="B1028" s="37"/>
      <c r="C1028" s="38"/>
      <c r="D1028" s="193" t="s">
        <v>178</v>
      </c>
      <c r="E1028" s="38"/>
      <c r="F1028" s="194" t="s">
        <v>1719</v>
      </c>
      <c r="G1028" s="38"/>
      <c r="H1028" s="38"/>
      <c r="I1028" s="195"/>
      <c r="J1028" s="38"/>
      <c r="K1028" s="38"/>
      <c r="L1028" s="41"/>
      <c r="M1028" s="196"/>
      <c r="N1028" s="197"/>
      <c r="O1028" s="66"/>
      <c r="P1028" s="66"/>
      <c r="Q1028" s="66"/>
      <c r="R1028" s="66"/>
      <c r="S1028" s="66"/>
      <c r="T1028" s="67"/>
      <c r="U1028" s="36"/>
      <c r="V1028" s="36"/>
      <c r="W1028" s="36"/>
      <c r="X1028" s="36"/>
      <c r="Y1028" s="36"/>
      <c r="Z1028" s="36"/>
      <c r="AA1028" s="36"/>
      <c r="AB1028" s="36"/>
      <c r="AC1028" s="36"/>
      <c r="AD1028" s="36"/>
      <c r="AE1028" s="36"/>
      <c r="AT1028" s="19" t="s">
        <v>178</v>
      </c>
      <c r="AU1028" s="19" t="s">
        <v>88</v>
      </c>
    </row>
    <row r="1029" spans="1:65" s="13" customFormat="1" ht="11.25">
      <c r="B1029" s="198"/>
      <c r="C1029" s="199"/>
      <c r="D1029" s="193" t="s">
        <v>188</v>
      </c>
      <c r="E1029" s="200" t="s">
        <v>19</v>
      </c>
      <c r="F1029" s="201" t="s">
        <v>1748</v>
      </c>
      <c r="G1029" s="199"/>
      <c r="H1029" s="202">
        <v>11</v>
      </c>
      <c r="I1029" s="203"/>
      <c r="J1029" s="199"/>
      <c r="K1029" s="199"/>
      <c r="L1029" s="204"/>
      <c r="M1029" s="205"/>
      <c r="N1029" s="206"/>
      <c r="O1029" s="206"/>
      <c r="P1029" s="206"/>
      <c r="Q1029" s="206"/>
      <c r="R1029" s="206"/>
      <c r="S1029" s="206"/>
      <c r="T1029" s="207"/>
      <c r="AT1029" s="208" t="s">
        <v>188</v>
      </c>
      <c r="AU1029" s="208" t="s">
        <v>88</v>
      </c>
      <c r="AV1029" s="13" t="s">
        <v>88</v>
      </c>
      <c r="AW1029" s="13" t="s">
        <v>33</v>
      </c>
      <c r="AX1029" s="13" t="s">
        <v>72</v>
      </c>
      <c r="AY1029" s="208" t="s">
        <v>169</v>
      </c>
    </row>
    <row r="1030" spans="1:65" s="13" customFormat="1" ht="11.25">
      <c r="B1030" s="198"/>
      <c r="C1030" s="199"/>
      <c r="D1030" s="193" t="s">
        <v>188</v>
      </c>
      <c r="E1030" s="200" t="s">
        <v>19</v>
      </c>
      <c r="F1030" s="201" t="s">
        <v>1749</v>
      </c>
      <c r="G1030" s="199"/>
      <c r="H1030" s="202">
        <v>5</v>
      </c>
      <c r="I1030" s="203"/>
      <c r="J1030" s="199"/>
      <c r="K1030" s="199"/>
      <c r="L1030" s="204"/>
      <c r="M1030" s="205"/>
      <c r="N1030" s="206"/>
      <c r="O1030" s="206"/>
      <c r="P1030" s="206"/>
      <c r="Q1030" s="206"/>
      <c r="R1030" s="206"/>
      <c r="S1030" s="206"/>
      <c r="T1030" s="207"/>
      <c r="AT1030" s="208" t="s">
        <v>188</v>
      </c>
      <c r="AU1030" s="208" t="s">
        <v>88</v>
      </c>
      <c r="AV1030" s="13" t="s">
        <v>88</v>
      </c>
      <c r="AW1030" s="13" t="s">
        <v>33</v>
      </c>
      <c r="AX1030" s="13" t="s">
        <v>72</v>
      </c>
      <c r="AY1030" s="208" t="s">
        <v>169</v>
      </c>
    </row>
    <row r="1031" spans="1:65" s="13" customFormat="1" ht="11.25">
      <c r="B1031" s="198"/>
      <c r="C1031" s="199"/>
      <c r="D1031" s="193" t="s">
        <v>188</v>
      </c>
      <c r="E1031" s="200" t="s">
        <v>19</v>
      </c>
      <c r="F1031" s="201" t="s">
        <v>1750</v>
      </c>
      <c r="G1031" s="199"/>
      <c r="H1031" s="202">
        <v>1</v>
      </c>
      <c r="I1031" s="203"/>
      <c r="J1031" s="199"/>
      <c r="K1031" s="199"/>
      <c r="L1031" s="204"/>
      <c r="M1031" s="205"/>
      <c r="N1031" s="206"/>
      <c r="O1031" s="206"/>
      <c r="P1031" s="206"/>
      <c r="Q1031" s="206"/>
      <c r="R1031" s="206"/>
      <c r="S1031" s="206"/>
      <c r="T1031" s="207"/>
      <c r="AT1031" s="208" t="s">
        <v>188</v>
      </c>
      <c r="AU1031" s="208" t="s">
        <v>88</v>
      </c>
      <c r="AV1031" s="13" t="s">
        <v>88</v>
      </c>
      <c r="AW1031" s="13" t="s">
        <v>33</v>
      </c>
      <c r="AX1031" s="13" t="s">
        <v>72</v>
      </c>
      <c r="AY1031" s="208" t="s">
        <v>169</v>
      </c>
    </row>
    <row r="1032" spans="1:65" s="14" customFormat="1" ht="11.25">
      <c r="B1032" s="209"/>
      <c r="C1032" s="210"/>
      <c r="D1032" s="193" t="s">
        <v>188</v>
      </c>
      <c r="E1032" s="211" t="s">
        <v>19</v>
      </c>
      <c r="F1032" s="212" t="s">
        <v>191</v>
      </c>
      <c r="G1032" s="210"/>
      <c r="H1032" s="213">
        <v>17</v>
      </c>
      <c r="I1032" s="214"/>
      <c r="J1032" s="210"/>
      <c r="K1032" s="210"/>
      <c r="L1032" s="215"/>
      <c r="M1032" s="216"/>
      <c r="N1032" s="217"/>
      <c r="O1032" s="217"/>
      <c r="P1032" s="217"/>
      <c r="Q1032" s="217"/>
      <c r="R1032" s="217"/>
      <c r="S1032" s="217"/>
      <c r="T1032" s="218"/>
      <c r="AT1032" s="219" t="s">
        <v>188</v>
      </c>
      <c r="AU1032" s="219" t="s">
        <v>88</v>
      </c>
      <c r="AV1032" s="14" t="s">
        <v>176</v>
      </c>
      <c r="AW1032" s="14" t="s">
        <v>33</v>
      </c>
      <c r="AX1032" s="14" t="s">
        <v>80</v>
      </c>
      <c r="AY1032" s="219" t="s">
        <v>169</v>
      </c>
    </row>
    <row r="1033" spans="1:65" s="2" customFormat="1" ht="37.9" customHeight="1">
      <c r="A1033" s="36"/>
      <c r="B1033" s="37"/>
      <c r="C1033" s="235" t="s">
        <v>1751</v>
      </c>
      <c r="D1033" s="235" t="s">
        <v>456</v>
      </c>
      <c r="E1033" s="236" t="s">
        <v>1752</v>
      </c>
      <c r="F1033" s="237" t="s">
        <v>1753</v>
      </c>
      <c r="G1033" s="238" t="s">
        <v>174</v>
      </c>
      <c r="H1033" s="239">
        <v>6</v>
      </c>
      <c r="I1033" s="240"/>
      <c r="J1033" s="241">
        <f>ROUND(I1033*H1033,2)</f>
        <v>0</v>
      </c>
      <c r="K1033" s="237" t="s">
        <v>19</v>
      </c>
      <c r="L1033" s="242"/>
      <c r="M1033" s="243" t="s">
        <v>19</v>
      </c>
      <c r="N1033" s="244" t="s">
        <v>44</v>
      </c>
      <c r="O1033" s="66"/>
      <c r="P1033" s="189">
        <f>O1033*H1033</f>
        <v>0</v>
      </c>
      <c r="Q1033" s="189">
        <v>1.95E-2</v>
      </c>
      <c r="R1033" s="189">
        <f>Q1033*H1033</f>
        <v>0.11699999999999999</v>
      </c>
      <c r="S1033" s="189">
        <v>0</v>
      </c>
      <c r="T1033" s="190">
        <f>S1033*H1033</f>
        <v>0</v>
      </c>
      <c r="U1033" s="36"/>
      <c r="V1033" s="36"/>
      <c r="W1033" s="36"/>
      <c r="X1033" s="36"/>
      <c r="Y1033" s="36"/>
      <c r="Z1033" s="36"/>
      <c r="AA1033" s="36"/>
      <c r="AB1033" s="36"/>
      <c r="AC1033" s="36"/>
      <c r="AD1033" s="36"/>
      <c r="AE1033" s="36"/>
      <c r="AR1033" s="191" t="s">
        <v>323</v>
      </c>
      <c r="AT1033" s="191" t="s">
        <v>456</v>
      </c>
      <c r="AU1033" s="191" t="s">
        <v>88</v>
      </c>
      <c r="AY1033" s="19" t="s">
        <v>169</v>
      </c>
      <c r="BE1033" s="192">
        <f>IF(N1033="základní",J1033,0)</f>
        <v>0</v>
      </c>
      <c r="BF1033" s="192">
        <f>IF(N1033="snížená",J1033,0)</f>
        <v>0</v>
      </c>
      <c r="BG1033" s="192">
        <f>IF(N1033="zákl. přenesená",J1033,0)</f>
        <v>0</v>
      </c>
      <c r="BH1033" s="192">
        <f>IF(N1033="sníž. přenesená",J1033,0)</f>
        <v>0</v>
      </c>
      <c r="BI1033" s="192">
        <f>IF(N1033="nulová",J1033,0)</f>
        <v>0</v>
      </c>
      <c r="BJ1033" s="19" t="s">
        <v>88</v>
      </c>
      <c r="BK1033" s="192">
        <f>ROUND(I1033*H1033,2)</f>
        <v>0</v>
      </c>
      <c r="BL1033" s="19" t="s">
        <v>250</v>
      </c>
      <c r="BM1033" s="191" t="s">
        <v>1754</v>
      </c>
    </row>
    <row r="1034" spans="1:65" s="13" customFormat="1" ht="11.25">
      <c r="B1034" s="198"/>
      <c r="C1034" s="199"/>
      <c r="D1034" s="193" t="s">
        <v>188</v>
      </c>
      <c r="E1034" s="200" t="s">
        <v>19</v>
      </c>
      <c r="F1034" s="201" t="s">
        <v>1749</v>
      </c>
      <c r="G1034" s="199"/>
      <c r="H1034" s="202">
        <v>5</v>
      </c>
      <c r="I1034" s="203"/>
      <c r="J1034" s="199"/>
      <c r="K1034" s="199"/>
      <c r="L1034" s="204"/>
      <c r="M1034" s="205"/>
      <c r="N1034" s="206"/>
      <c r="O1034" s="206"/>
      <c r="P1034" s="206"/>
      <c r="Q1034" s="206"/>
      <c r="R1034" s="206"/>
      <c r="S1034" s="206"/>
      <c r="T1034" s="207"/>
      <c r="AT1034" s="208" t="s">
        <v>188</v>
      </c>
      <c r="AU1034" s="208" t="s">
        <v>88</v>
      </c>
      <c r="AV1034" s="13" t="s">
        <v>88</v>
      </c>
      <c r="AW1034" s="13" t="s">
        <v>33</v>
      </c>
      <c r="AX1034" s="13" t="s">
        <v>72</v>
      </c>
      <c r="AY1034" s="208" t="s">
        <v>169</v>
      </c>
    </row>
    <row r="1035" spans="1:65" s="13" customFormat="1" ht="11.25">
      <c r="B1035" s="198"/>
      <c r="C1035" s="199"/>
      <c r="D1035" s="193" t="s">
        <v>188</v>
      </c>
      <c r="E1035" s="200" t="s">
        <v>19</v>
      </c>
      <c r="F1035" s="201" t="s">
        <v>1750</v>
      </c>
      <c r="G1035" s="199"/>
      <c r="H1035" s="202">
        <v>1</v>
      </c>
      <c r="I1035" s="203"/>
      <c r="J1035" s="199"/>
      <c r="K1035" s="199"/>
      <c r="L1035" s="204"/>
      <c r="M1035" s="205"/>
      <c r="N1035" s="206"/>
      <c r="O1035" s="206"/>
      <c r="P1035" s="206"/>
      <c r="Q1035" s="206"/>
      <c r="R1035" s="206"/>
      <c r="S1035" s="206"/>
      <c r="T1035" s="207"/>
      <c r="AT1035" s="208" t="s">
        <v>188</v>
      </c>
      <c r="AU1035" s="208" t="s">
        <v>88</v>
      </c>
      <c r="AV1035" s="13" t="s">
        <v>88</v>
      </c>
      <c r="AW1035" s="13" t="s">
        <v>33</v>
      </c>
      <c r="AX1035" s="13" t="s">
        <v>72</v>
      </c>
      <c r="AY1035" s="208" t="s">
        <v>169</v>
      </c>
    </row>
    <row r="1036" spans="1:65" s="14" customFormat="1" ht="11.25">
      <c r="B1036" s="209"/>
      <c r="C1036" s="210"/>
      <c r="D1036" s="193" t="s">
        <v>188</v>
      </c>
      <c r="E1036" s="211" t="s">
        <v>19</v>
      </c>
      <c r="F1036" s="212" t="s">
        <v>191</v>
      </c>
      <c r="G1036" s="210"/>
      <c r="H1036" s="213">
        <v>6</v>
      </c>
      <c r="I1036" s="214"/>
      <c r="J1036" s="210"/>
      <c r="K1036" s="210"/>
      <c r="L1036" s="215"/>
      <c r="M1036" s="216"/>
      <c r="N1036" s="217"/>
      <c r="O1036" s="217"/>
      <c r="P1036" s="217"/>
      <c r="Q1036" s="217"/>
      <c r="R1036" s="217"/>
      <c r="S1036" s="217"/>
      <c r="T1036" s="218"/>
      <c r="AT1036" s="219" t="s">
        <v>188</v>
      </c>
      <c r="AU1036" s="219" t="s">
        <v>88</v>
      </c>
      <c r="AV1036" s="14" t="s">
        <v>176</v>
      </c>
      <c r="AW1036" s="14" t="s">
        <v>33</v>
      </c>
      <c r="AX1036" s="14" t="s">
        <v>80</v>
      </c>
      <c r="AY1036" s="219" t="s">
        <v>169</v>
      </c>
    </row>
    <row r="1037" spans="1:65" s="2" customFormat="1" ht="24.2" customHeight="1">
      <c r="A1037" s="36"/>
      <c r="B1037" s="37"/>
      <c r="C1037" s="235" t="s">
        <v>1755</v>
      </c>
      <c r="D1037" s="235" t="s">
        <v>456</v>
      </c>
      <c r="E1037" s="236" t="s">
        <v>1756</v>
      </c>
      <c r="F1037" s="237" t="s">
        <v>1757</v>
      </c>
      <c r="G1037" s="238" t="s">
        <v>174</v>
      </c>
      <c r="H1037" s="239">
        <v>11</v>
      </c>
      <c r="I1037" s="240"/>
      <c r="J1037" s="241">
        <f>ROUND(I1037*H1037,2)</f>
        <v>0</v>
      </c>
      <c r="K1037" s="237" t="s">
        <v>19</v>
      </c>
      <c r="L1037" s="242"/>
      <c r="M1037" s="243" t="s">
        <v>19</v>
      </c>
      <c r="N1037" s="244" t="s">
        <v>44</v>
      </c>
      <c r="O1037" s="66"/>
      <c r="P1037" s="189">
        <f>O1037*H1037</f>
        <v>0</v>
      </c>
      <c r="Q1037" s="189">
        <v>6.5000000000000002E-2</v>
      </c>
      <c r="R1037" s="189">
        <f>Q1037*H1037</f>
        <v>0.71500000000000008</v>
      </c>
      <c r="S1037" s="189">
        <v>0</v>
      </c>
      <c r="T1037" s="190">
        <f>S1037*H1037</f>
        <v>0</v>
      </c>
      <c r="U1037" s="36"/>
      <c r="V1037" s="36"/>
      <c r="W1037" s="36"/>
      <c r="X1037" s="36"/>
      <c r="Y1037" s="36"/>
      <c r="Z1037" s="36"/>
      <c r="AA1037" s="36"/>
      <c r="AB1037" s="36"/>
      <c r="AC1037" s="36"/>
      <c r="AD1037" s="36"/>
      <c r="AE1037" s="36"/>
      <c r="AR1037" s="191" t="s">
        <v>323</v>
      </c>
      <c r="AT1037" s="191" t="s">
        <v>456</v>
      </c>
      <c r="AU1037" s="191" t="s">
        <v>88</v>
      </c>
      <c r="AY1037" s="19" t="s">
        <v>169</v>
      </c>
      <c r="BE1037" s="192">
        <f>IF(N1037="základní",J1037,0)</f>
        <v>0</v>
      </c>
      <c r="BF1037" s="192">
        <f>IF(N1037="snížená",J1037,0)</f>
        <v>0</v>
      </c>
      <c r="BG1037" s="192">
        <f>IF(N1037="zákl. přenesená",J1037,0)</f>
        <v>0</v>
      </c>
      <c r="BH1037" s="192">
        <f>IF(N1037="sníž. přenesená",J1037,0)</f>
        <v>0</v>
      </c>
      <c r="BI1037" s="192">
        <f>IF(N1037="nulová",J1037,0)</f>
        <v>0</v>
      </c>
      <c r="BJ1037" s="19" t="s">
        <v>88</v>
      </c>
      <c r="BK1037" s="192">
        <f>ROUND(I1037*H1037,2)</f>
        <v>0</v>
      </c>
      <c r="BL1037" s="19" t="s">
        <v>250</v>
      </c>
      <c r="BM1037" s="191" t="s">
        <v>1758</v>
      </c>
    </row>
    <row r="1038" spans="1:65" s="13" customFormat="1" ht="11.25">
      <c r="B1038" s="198"/>
      <c r="C1038" s="199"/>
      <c r="D1038" s="193" t="s">
        <v>188</v>
      </c>
      <c r="E1038" s="200" t="s">
        <v>19</v>
      </c>
      <c r="F1038" s="201" t="s">
        <v>1748</v>
      </c>
      <c r="G1038" s="199"/>
      <c r="H1038" s="202">
        <v>11</v>
      </c>
      <c r="I1038" s="203"/>
      <c r="J1038" s="199"/>
      <c r="K1038" s="199"/>
      <c r="L1038" s="204"/>
      <c r="M1038" s="205"/>
      <c r="N1038" s="206"/>
      <c r="O1038" s="206"/>
      <c r="P1038" s="206"/>
      <c r="Q1038" s="206"/>
      <c r="R1038" s="206"/>
      <c r="S1038" s="206"/>
      <c r="T1038" s="207"/>
      <c r="AT1038" s="208" t="s">
        <v>188</v>
      </c>
      <c r="AU1038" s="208" t="s">
        <v>88</v>
      </c>
      <c r="AV1038" s="13" t="s">
        <v>88</v>
      </c>
      <c r="AW1038" s="13" t="s">
        <v>33</v>
      </c>
      <c r="AX1038" s="13" t="s">
        <v>80</v>
      </c>
      <c r="AY1038" s="208" t="s">
        <v>169</v>
      </c>
    </row>
    <row r="1039" spans="1:65" s="2" customFormat="1" ht="37.9" customHeight="1">
      <c r="A1039" s="36"/>
      <c r="B1039" s="37"/>
      <c r="C1039" s="180" t="s">
        <v>1759</v>
      </c>
      <c r="D1039" s="180" t="s">
        <v>171</v>
      </c>
      <c r="E1039" s="181" t="s">
        <v>1760</v>
      </c>
      <c r="F1039" s="182" t="s">
        <v>1761</v>
      </c>
      <c r="G1039" s="183" t="s">
        <v>174</v>
      </c>
      <c r="H1039" s="184">
        <v>2</v>
      </c>
      <c r="I1039" s="185"/>
      <c r="J1039" s="186">
        <f>ROUND(I1039*H1039,2)</f>
        <v>0</v>
      </c>
      <c r="K1039" s="182" t="s">
        <v>175</v>
      </c>
      <c r="L1039" s="41"/>
      <c r="M1039" s="187" t="s">
        <v>19</v>
      </c>
      <c r="N1039" s="188" t="s">
        <v>44</v>
      </c>
      <c r="O1039" s="66"/>
      <c r="P1039" s="189">
        <f>O1039*H1039</f>
        <v>0</v>
      </c>
      <c r="Q1039" s="189">
        <v>0</v>
      </c>
      <c r="R1039" s="189">
        <f>Q1039*H1039</f>
        <v>0</v>
      </c>
      <c r="S1039" s="189">
        <v>0</v>
      </c>
      <c r="T1039" s="190">
        <f>S1039*H1039</f>
        <v>0</v>
      </c>
      <c r="U1039" s="36"/>
      <c r="V1039" s="36"/>
      <c r="W1039" s="36"/>
      <c r="X1039" s="36"/>
      <c r="Y1039" s="36"/>
      <c r="Z1039" s="36"/>
      <c r="AA1039" s="36"/>
      <c r="AB1039" s="36"/>
      <c r="AC1039" s="36"/>
      <c r="AD1039" s="36"/>
      <c r="AE1039" s="36"/>
      <c r="AR1039" s="191" t="s">
        <v>250</v>
      </c>
      <c r="AT1039" s="191" t="s">
        <v>171</v>
      </c>
      <c r="AU1039" s="191" t="s">
        <v>88</v>
      </c>
      <c r="AY1039" s="19" t="s">
        <v>169</v>
      </c>
      <c r="BE1039" s="192">
        <f>IF(N1039="základní",J1039,0)</f>
        <v>0</v>
      </c>
      <c r="BF1039" s="192">
        <f>IF(N1039="snížená",J1039,0)</f>
        <v>0</v>
      </c>
      <c r="BG1039" s="192">
        <f>IF(N1039="zákl. přenesená",J1039,0)</f>
        <v>0</v>
      </c>
      <c r="BH1039" s="192">
        <f>IF(N1039="sníž. přenesená",J1039,0)</f>
        <v>0</v>
      </c>
      <c r="BI1039" s="192">
        <f>IF(N1039="nulová",J1039,0)</f>
        <v>0</v>
      </c>
      <c r="BJ1039" s="19" t="s">
        <v>88</v>
      </c>
      <c r="BK1039" s="192">
        <f>ROUND(I1039*H1039,2)</f>
        <v>0</v>
      </c>
      <c r="BL1039" s="19" t="s">
        <v>250</v>
      </c>
      <c r="BM1039" s="191" t="s">
        <v>1762</v>
      </c>
    </row>
    <row r="1040" spans="1:65" s="2" customFormat="1" ht="136.5">
      <c r="A1040" s="36"/>
      <c r="B1040" s="37"/>
      <c r="C1040" s="38"/>
      <c r="D1040" s="193" t="s">
        <v>178</v>
      </c>
      <c r="E1040" s="38"/>
      <c r="F1040" s="194" t="s">
        <v>1719</v>
      </c>
      <c r="G1040" s="38"/>
      <c r="H1040" s="38"/>
      <c r="I1040" s="195"/>
      <c r="J1040" s="38"/>
      <c r="K1040" s="38"/>
      <c r="L1040" s="41"/>
      <c r="M1040" s="196"/>
      <c r="N1040" s="197"/>
      <c r="O1040" s="66"/>
      <c r="P1040" s="66"/>
      <c r="Q1040" s="66"/>
      <c r="R1040" s="66"/>
      <c r="S1040" s="66"/>
      <c r="T1040" s="67"/>
      <c r="U1040" s="36"/>
      <c r="V1040" s="36"/>
      <c r="W1040" s="36"/>
      <c r="X1040" s="36"/>
      <c r="Y1040" s="36"/>
      <c r="Z1040" s="36"/>
      <c r="AA1040" s="36"/>
      <c r="AB1040" s="36"/>
      <c r="AC1040" s="36"/>
      <c r="AD1040" s="36"/>
      <c r="AE1040" s="36"/>
      <c r="AT1040" s="19" t="s">
        <v>178</v>
      </c>
      <c r="AU1040" s="19" t="s">
        <v>88</v>
      </c>
    </row>
    <row r="1041" spans="1:65" s="13" customFormat="1" ht="11.25">
      <c r="B1041" s="198"/>
      <c r="C1041" s="199"/>
      <c r="D1041" s="193" t="s">
        <v>188</v>
      </c>
      <c r="E1041" s="200" t="s">
        <v>19</v>
      </c>
      <c r="F1041" s="201" t="s">
        <v>1763</v>
      </c>
      <c r="G1041" s="199"/>
      <c r="H1041" s="202">
        <v>2</v>
      </c>
      <c r="I1041" s="203"/>
      <c r="J1041" s="199"/>
      <c r="K1041" s="199"/>
      <c r="L1041" s="204"/>
      <c r="M1041" s="205"/>
      <c r="N1041" s="206"/>
      <c r="O1041" s="206"/>
      <c r="P1041" s="206"/>
      <c r="Q1041" s="206"/>
      <c r="R1041" s="206"/>
      <c r="S1041" s="206"/>
      <c r="T1041" s="207"/>
      <c r="AT1041" s="208" t="s">
        <v>188</v>
      </c>
      <c r="AU1041" s="208" t="s">
        <v>88</v>
      </c>
      <c r="AV1041" s="13" t="s">
        <v>88</v>
      </c>
      <c r="AW1041" s="13" t="s">
        <v>33</v>
      </c>
      <c r="AX1041" s="13" t="s">
        <v>80</v>
      </c>
      <c r="AY1041" s="208" t="s">
        <v>169</v>
      </c>
    </row>
    <row r="1042" spans="1:65" s="2" customFormat="1" ht="37.9" customHeight="1">
      <c r="A1042" s="36"/>
      <c r="B1042" s="37"/>
      <c r="C1042" s="235" t="s">
        <v>1764</v>
      </c>
      <c r="D1042" s="235" t="s">
        <v>456</v>
      </c>
      <c r="E1042" s="236" t="s">
        <v>1765</v>
      </c>
      <c r="F1042" s="237" t="s">
        <v>1766</v>
      </c>
      <c r="G1042" s="238" t="s">
        <v>174</v>
      </c>
      <c r="H1042" s="239">
        <v>2</v>
      </c>
      <c r="I1042" s="240"/>
      <c r="J1042" s="241">
        <f>ROUND(I1042*H1042,2)</f>
        <v>0</v>
      </c>
      <c r="K1042" s="237" t="s">
        <v>19</v>
      </c>
      <c r="L1042" s="242"/>
      <c r="M1042" s="243" t="s">
        <v>19</v>
      </c>
      <c r="N1042" s="244" t="s">
        <v>44</v>
      </c>
      <c r="O1042" s="66"/>
      <c r="P1042" s="189">
        <f>O1042*H1042</f>
        <v>0</v>
      </c>
      <c r="Q1042" s="189">
        <v>4.2999999999999997E-2</v>
      </c>
      <c r="R1042" s="189">
        <f>Q1042*H1042</f>
        <v>8.5999999999999993E-2</v>
      </c>
      <c r="S1042" s="189">
        <v>0</v>
      </c>
      <c r="T1042" s="190">
        <f>S1042*H1042</f>
        <v>0</v>
      </c>
      <c r="U1042" s="36"/>
      <c r="V1042" s="36"/>
      <c r="W1042" s="36"/>
      <c r="X1042" s="36"/>
      <c r="Y1042" s="36"/>
      <c r="Z1042" s="36"/>
      <c r="AA1042" s="36"/>
      <c r="AB1042" s="36"/>
      <c r="AC1042" s="36"/>
      <c r="AD1042" s="36"/>
      <c r="AE1042" s="36"/>
      <c r="AR1042" s="191" t="s">
        <v>323</v>
      </c>
      <c r="AT1042" s="191" t="s">
        <v>456</v>
      </c>
      <c r="AU1042" s="191" t="s">
        <v>88</v>
      </c>
      <c r="AY1042" s="19" t="s">
        <v>169</v>
      </c>
      <c r="BE1042" s="192">
        <f>IF(N1042="základní",J1042,0)</f>
        <v>0</v>
      </c>
      <c r="BF1042" s="192">
        <f>IF(N1042="snížená",J1042,0)</f>
        <v>0</v>
      </c>
      <c r="BG1042" s="192">
        <f>IF(N1042="zákl. přenesená",J1042,0)</f>
        <v>0</v>
      </c>
      <c r="BH1042" s="192">
        <f>IF(N1042="sníž. přenesená",J1042,0)</f>
        <v>0</v>
      </c>
      <c r="BI1042" s="192">
        <f>IF(N1042="nulová",J1042,0)</f>
        <v>0</v>
      </c>
      <c r="BJ1042" s="19" t="s">
        <v>88</v>
      </c>
      <c r="BK1042" s="192">
        <f>ROUND(I1042*H1042,2)</f>
        <v>0</v>
      </c>
      <c r="BL1042" s="19" t="s">
        <v>250</v>
      </c>
      <c r="BM1042" s="191" t="s">
        <v>1767</v>
      </c>
    </row>
    <row r="1043" spans="1:65" s="2" customFormat="1" ht="37.9" customHeight="1">
      <c r="A1043" s="36"/>
      <c r="B1043" s="37"/>
      <c r="C1043" s="180" t="s">
        <v>1768</v>
      </c>
      <c r="D1043" s="180" t="s">
        <v>171</v>
      </c>
      <c r="E1043" s="181" t="s">
        <v>1769</v>
      </c>
      <c r="F1043" s="182" t="s">
        <v>1770</v>
      </c>
      <c r="G1043" s="183" t="s">
        <v>174</v>
      </c>
      <c r="H1043" s="184">
        <v>2</v>
      </c>
      <c r="I1043" s="185"/>
      <c r="J1043" s="186">
        <f>ROUND(I1043*H1043,2)</f>
        <v>0</v>
      </c>
      <c r="K1043" s="182" t="s">
        <v>175</v>
      </c>
      <c r="L1043" s="41"/>
      <c r="M1043" s="187" t="s">
        <v>19</v>
      </c>
      <c r="N1043" s="188" t="s">
        <v>44</v>
      </c>
      <c r="O1043" s="66"/>
      <c r="P1043" s="189">
        <f>O1043*H1043</f>
        <v>0</v>
      </c>
      <c r="Q1043" s="189">
        <v>0</v>
      </c>
      <c r="R1043" s="189">
        <f>Q1043*H1043</f>
        <v>0</v>
      </c>
      <c r="S1043" s="189">
        <v>0</v>
      </c>
      <c r="T1043" s="190">
        <f>S1043*H1043</f>
        <v>0</v>
      </c>
      <c r="U1043" s="36"/>
      <c r="V1043" s="36"/>
      <c r="W1043" s="36"/>
      <c r="X1043" s="36"/>
      <c r="Y1043" s="36"/>
      <c r="Z1043" s="36"/>
      <c r="AA1043" s="36"/>
      <c r="AB1043" s="36"/>
      <c r="AC1043" s="36"/>
      <c r="AD1043" s="36"/>
      <c r="AE1043" s="36"/>
      <c r="AR1043" s="191" t="s">
        <v>250</v>
      </c>
      <c r="AT1043" s="191" t="s">
        <v>171</v>
      </c>
      <c r="AU1043" s="191" t="s">
        <v>88</v>
      </c>
      <c r="AY1043" s="19" t="s">
        <v>169</v>
      </c>
      <c r="BE1043" s="192">
        <f>IF(N1043="základní",J1043,0)</f>
        <v>0</v>
      </c>
      <c r="BF1043" s="192">
        <f>IF(N1043="snížená",J1043,0)</f>
        <v>0</v>
      </c>
      <c r="BG1043" s="192">
        <f>IF(N1043="zákl. přenesená",J1043,0)</f>
        <v>0</v>
      </c>
      <c r="BH1043" s="192">
        <f>IF(N1043="sníž. přenesená",J1043,0)</f>
        <v>0</v>
      </c>
      <c r="BI1043" s="192">
        <f>IF(N1043="nulová",J1043,0)</f>
        <v>0</v>
      </c>
      <c r="BJ1043" s="19" t="s">
        <v>88</v>
      </c>
      <c r="BK1043" s="192">
        <f>ROUND(I1043*H1043,2)</f>
        <v>0</v>
      </c>
      <c r="BL1043" s="19" t="s">
        <v>250</v>
      </c>
      <c r="BM1043" s="191" t="s">
        <v>1771</v>
      </c>
    </row>
    <row r="1044" spans="1:65" s="2" customFormat="1" ht="136.5">
      <c r="A1044" s="36"/>
      <c r="B1044" s="37"/>
      <c r="C1044" s="38"/>
      <c r="D1044" s="193" t="s">
        <v>178</v>
      </c>
      <c r="E1044" s="38"/>
      <c r="F1044" s="194" t="s">
        <v>1719</v>
      </c>
      <c r="G1044" s="38"/>
      <c r="H1044" s="38"/>
      <c r="I1044" s="195"/>
      <c r="J1044" s="38"/>
      <c r="K1044" s="38"/>
      <c r="L1044" s="41"/>
      <c r="M1044" s="196"/>
      <c r="N1044" s="197"/>
      <c r="O1044" s="66"/>
      <c r="P1044" s="66"/>
      <c r="Q1044" s="66"/>
      <c r="R1044" s="66"/>
      <c r="S1044" s="66"/>
      <c r="T1044" s="67"/>
      <c r="U1044" s="36"/>
      <c r="V1044" s="36"/>
      <c r="W1044" s="36"/>
      <c r="X1044" s="36"/>
      <c r="Y1044" s="36"/>
      <c r="Z1044" s="36"/>
      <c r="AA1044" s="36"/>
      <c r="AB1044" s="36"/>
      <c r="AC1044" s="36"/>
      <c r="AD1044" s="36"/>
      <c r="AE1044" s="36"/>
      <c r="AT1044" s="19" t="s">
        <v>178</v>
      </c>
      <c r="AU1044" s="19" t="s">
        <v>88</v>
      </c>
    </row>
    <row r="1045" spans="1:65" s="13" customFormat="1" ht="11.25">
      <c r="B1045" s="198"/>
      <c r="C1045" s="199"/>
      <c r="D1045" s="193" t="s">
        <v>188</v>
      </c>
      <c r="E1045" s="200" t="s">
        <v>19</v>
      </c>
      <c r="F1045" s="201" t="s">
        <v>1772</v>
      </c>
      <c r="G1045" s="199"/>
      <c r="H1045" s="202">
        <v>2</v>
      </c>
      <c r="I1045" s="203"/>
      <c r="J1045" s="199"/>
      <c r="K1045" s="199"/>
      <c r="L1045" s="204"/>
      <c r="M1045" s="205"/>
      <c r="N1045" s="206"/>
      <c r="O1045" s="206"/>
      <c r="P1045" s="206"/>
      <c r="Q1045" s="206"/>
      <c r="R1045" s="206"/>
      <c r="S1045" s="206"/>
      <c r="T1045" s="207"/>
      <c r="AT1045" s="208" t="s">
        <v>188</v>
      </c>
      <c r="AU1045" s="208" t="s">
        <v>88</v>
      </c>
      <c r="AV1045" s="13" t="s">
        <v>88</v>
      </c>
      <c r="AW1045" s="13" t="s">
        <v>33</v>
      </c>
      <c r="AX1045" s="13" t="s">
        <v>72</v>
      </c>
      <c r="AY1045" s="208" t="s">
        <v>169</v>
      </c>
    </row>
    <row r="1046" spans="1:65" s="14" customFormat="1" ht="11.25">
      <c r="B1046" s="209"/>
      <c r="C1046" s="210"/>
      <c r="D1046" s="193" t="s">
        <v>188</v>
      </c>
      <c r="E1046" s="211" t="s">
        <v>19</v>
      </c>
      <c r="F1046" s="212" t="s">
        <v>191</v>
      </c>
      <c r="G1046" s="210"/>
      <c r="H1046" s="213">
        <v>2</v>
      </c>
      <c r="I1046" s="214"/>
      <c r="J1046" s="210"/>
      <c r="K1046" s="210"/>
      <c r="L1046" s="215"/>
      <c r="M1046" s="216"/>
      <c r="N1046" s="217"/>
      <c r="O1046" s="217"/>
      <c r="P1046" s="217"/>
      <c r="Q1046" s="217"/>
      <c r="R1046" s="217"/>
      <c r="S1046" s="217"/>
      <c r="T1046" s="218"/>
      <c r="AT1046" s="219" t="s">
        <v>188</v>
      </c>
      <c r="AU1046" s="219" t="s">
        <v>88</v>
      </c>
      <c r="AV1046" s="14" t="s">
        <v>176</v>
      </c>
      <c r="AW1046" s="14" t="s">
        <v>33</v>
      </c>
      <c r="AX1046" s="14" t="s">
        <v>80</v>
      </c>
      <c r="AY1046" s="219" t="s">
        <v>169</v>
      </c>
    </row>
    <row r="1047" spans="1:65" s="2" customFormat="1" ht="49.15" customHeight="1">
      <c r="A1047" s="36"/>
      <c r="B1047" s="37"/>
      <c r="C1047" s="235" t="s">
        <v>1773</v>
      </c>
      <c r="D1047" s="235" t="s">
        <v>456</v>
      </c>
      <c r="E1047" s="236" t="s">
        <v>1774</v>
      </c>
      <c r="F1047" s="237" t="s">
        <v>1775</v>
      </c>
      <c r="G1047" s="238" t="s">
        <v>174</v>
      </c>
      <c r="H1047" s="239">
        <v>2</v>
      </c>
      <c r="I1047" s="240"/>
      <c r="J1047" s="241">
        <f>ROUND(I1047*H1047,2)</f>
        <v>0</v>
      </c>
      <c r="K1047" s="237" t="s">
        <v>19</v>
      </c>
      <c r="L1047" s="242"/>
      <c r="M1047" s="243" t="s">
        <v>19</v>
      </c>
      <c r="N1047" s="244" t="s">
        <v>44</v>
      </c>
      <c r="O1047" s="66"/>
      <c r="P1047" s="189">
        <f>O1047*H1047</f>
        <v>0</v>
      </c>
      <c r="Q1047" s="189">
        <v>6.5000000000000002E-2</v>
      </c>
      <c r="R1047" s="189">
        <f>Q1047*H1047</f>
        <v>0.13</v>
      </c>
      <c r="S1047" s="189">
        <v>0</v>
      </c>
      <c r="T1047" s="190">
        <f>S1047*H1047</f>
        <v>0</v>
      </c>
      <c r="U1047" s="36"/>
      <c r="V1047" s="36"/>
      <c r="W1047" s="36"/>
      <c r="X1047" s="36"/>
      <c r="Y1047" s="36"/>
      <c r="Z1047" s="36"/>
      <c r="AA1047" s="36"/>
      <c r="AB1047" s="36"/>
      <c r="AC1047" s="36"/>
      <c r="AD1047" s="36"/>
      <c r="AE1047" s="36"/>
      <c r="AR1047" s="191" t="s">
        <v>323</v>
      </c>
      <c r="AT1047" s="191" t="s">
        <v>456</v>
      </c>
      <c r="AU1047" s="191" t="s">
        <v>88</v>
      </c>
      <c r="AY1047" s="19" t="s">
        <v>169</v>
      </c>
      <c r="BE1047" s="192">
        <f>IF(N1047="základní",J1047,0)</f>
        <v>0</v>
      </c>
      <c r="BF1047" s="192">
        <f>IF(N1047="snížená",J1047,0)</f>
        <v>0</v>
      </c>
      <c r="BG1047" s="192">
        <f>IF(N1047="zákl. přenesená",J1047,0)</f>
        <v>0</v>
      </c>
      <c r="BH1047" s="192">
        <f>IF(N1047="sníž. přenesená",J1047,0)</f>
        <v>0</v>
      </c>
      <c r="BI1047" s="192">
        <f>IF(N1047="nulová",J1047,0)</f>
        <v>0</v>
      </c>
      <c r="BJ1047" s="19" t="s">
        <v>88</v>
      </c>
      <c r="BK1047" s="192">
        <f>ROUND(I1047*H1047,2)</f>
        <v>0</v>
      </c>
      <c r="BL1047" s="19" t="s">
        <v>250</v>
      </c>
      <c r="BM1047" s="191" t="s">
        <v>1776</v>
      </c>
    </row>
    <row r="1048" spans="1:65" s="2" customFormat="1" ht="24.2" customHeight="1">
      <c r="A1048" s="36"/>
      <c r="B1048" s="37"/>
      <c r="C1048" s="180" t="s">
        <v>1777</v>
      </c>
      <c r="D1048" s="180" t="s">
        <v>171</v>
      </c>
      <c r="E1048" s="181" t="s">
        <v>1778</v>
      </c>
      <c r="F1048" s="182" t="s">
        <v>1779</v>
      </c>
      <c r="G1048" s="183" t="s">
        <v>174</v>
      </c>
      <c r="H1048" s="184">
        <v>1</v>
      </c>
      <c r="I1048" s="185"/>
      <c r="J1048" s="186">
        <f>ROUND(I1048*H1048,2)</f>
        <v>0</v>
      </c>
      <c r="K1048" s="182" t="s">
        <v>19</v>
      </c>
      <c r="L1048" s="41"/>
      <c r="M1048" s="187" t="s">
        <v>19</v>
      </c>
      <c r="N1048" s="188" t="s">
        <v>44</v>
      </c>
      <c r="O1048" s="66"/>
      <c r="P1048" s="189">
        <f>O1048*H1048</f>
        <v>0</v>
      </c>
      <c r="Q1048" s="189">
        <v>8.5999999999999998E-4</v>
      </c>
      <c r="R1048" s="189">
        <f>Q1048*H1048</f>
        <v>8.5999999999999998E-4</v>
      </c>
      <c r="S1048" s="189">
        <v>0</v>
      </c>
      <c r="T1048" s="190">
        <f>S1048*H1048</f>
        <v>0</v>
      </c>
      <c r="U1048" s="36"/>
      <c r="V1048" s="36"/>
      <c r="W1048" s="36"/>
      <c r="X1048" s="36"/>
      <c r="Y1048" s="36"/>
      <c r="Z1048" s="36"/>
      <c r="AA1048" s="36"/>
      <c r="AB1048" s="36"/>
      <c r="AC1048" s="36"/>
      <c r="AD1048" s="36"/>
      <c r="AE1048" s="36"/>
      <c r="AR1048" s="191" t="s">
        <v>250</v>
      </c>
      <c r="AT1048" s="191" t="s">
        <v>171</v>
      </c>
      <c r="AU1048" s="191" t="s">
        <v>88</v>
      </c>
      <c r="AY1048" s="19" t="s">
        <v>169</v>
      </c>
      <c r="BE1048" s="192">
        <f>IF(N1048="základní",J1048,0)</f>
        <v>0</v>
      </c>
      <c r="BF1048" s="192">
        <f>IF(N1048="snížená",J1048,0)</f>
        <v>0</v>
      </c>
      <c r="BG1048" s="192">
        <f>IF(N1048="zákl. přenesená",J1048,0)</f>
        <v>0</v>
      </c>
      <c r="BH1048" s="192">
        <f>IF(N1048="sníž. přenesená",J1048,0)</f>
        <v>0</v>
      </c>
      <c r="BI1048" s="192">
        <f>IF(N1048="nulová",J1048,0)</f>
        <v>0</v>
      </c>
      <c r="BJ1048" s="19" t="s">
        <v>88</v>
      </c>
      <c r="BK1048" s="192">
        <f>ROUND(I1048*H1048,2)</f>
        <v>0</v>
      </c>
      <c r="BL1048" s="19" t="s">
        <v>250</v>
      </c>
      <c r="BM1048" s="191" t="s">
        <v>1780</v>
      </c>
    </row>
    <row r="1049" spans="1:65" s="2" customFormat="1" ht="136.5">
      <c r="A1049" s="36"/>
      <c r="B1049" s="37"/>
      <c r="C1049" s="38"/>
      <c r="D1049" s="193" t="s">
        <v>178</v>
      </c>
      <c r="E1049" s="38"/>
      <c r="F1049" s="194" t="s">
        <v>1719</v>
      </c>
      <c r="G1049" s="38"/>
      <c r="H1049" s="38"/>
      <c r="I1049" s="195"/>
      <c r="J1049" s="38"/>
      <c r="K1049" s="38"/>
      <c r="L1049" s="41"/>
      <c r="M1049" s="196"/>
      <c r="N1049" s="197"/>
      <c r="O1049" s="66"/>
      <c r="P1049" s="66"/>
      <c r="Q1049" s="66"/>
      <c r="R1049" s="66"/>
      <c r="S1049" s="66"/>
      <c r="T1049" s="67"/>
      <c r="U1049" s="36"/>
      <c r="V1049" s="36"/>
      <c r="W1049" s="36"/>
      <c r="X1049" s="36"/>
      <c r="Y1049" s="36"/>
      <c r="Z1049" s="36"/>
      <c r="AA1049" s="36"/>
      <c r="AB1049" s="36"/>
      <c r="AC1049" s="36"/>
      <c r="AD1049" s="36"/>
      <c r="AE1049" s="36"/>
      <c r="AT1049" s="19" t="s">
        <v>178</v>
      </c>
      <c r="AU1049" s="19" t="s">
        <v>88</v>
      </c>
    </row>
    <row r="1050" spans="1:65" s="13" customFormat="1" ht="11.25">
      <c r="B1050" s="198"/>
      <c r="C1050" s="199"/>
      <c r="D1050" s="193" t="s">
        <v>188</v>
      </c>
      <c r="E1050" s="200" t="s">
        <v>19</v>
      </c>
      <c r="F1050" s="201" t="s">
        <v>1781</v>
      </c>
      <c r="G1050" s="199"/>
      <c r="H1050" s="202">
        <v>1</v>
      </c>
      <c r="I1050" s="203"/>
      <c r="J1050" s="199"/>
      <c r="K1050" s="199"/>
      <c r="L1050" s="204"/>
      <c r="M1050" s="205"/>
      <c r="N1050" s="206"/>
      <c r="O1050" s="206"/>
      <c r="P1050" s="206"/>
      <c r="Q1050" s="206"/>
      <c r="R1050" s="206"/>
      <c r="S1050" s="206"/>
      <c r="T1050" s="207"/>
      <c r="AT1050" s="208" t="s">
        <v>188</v>
      </c>
      <c r="AU1050" s="208" t="s">
        <v>88</v>
      </c>
      <c r="AV1050" s="13" t="s">
        <v>88</v>
      </c>
      <c r="AW1050" s="13" t="s">
        <v>33</v>
      </c>
      <c r="AX1050" s="13" t="s">
        <v>80</v>
      </c>
      <c r="AY1050" s="208" t="s">
        <v>169</v>
      </c>
    </row>
    <row r="1051" spans="1:65" s="2" customFormat="1" ht="14.45" customHeight="1">
      <c r="A1051" s="36"/>
      <c r="B1051" s="37"/>
      <c r="C1051" s="235" t="s">
        <v>1782</v>
      </c>
      <c r="D1051" s="235" t="s">
        <v>456</v>
      </c>
      <c r="E1051" s="236" t="s">
        <v>1783</v>
      </c>
      <c r="F1051" s="237" t="s">
        <v>1784</v>
      </c>
      <c r="G1051" s="238" t="s">
        <v>174</v>
      </c>
      <c r="H1051" s="239">
        <v>1</v>
      </c>
      <c r="I1051" s="240"/>
      <c r="J1051" s="241">
        <f>ROUND(I1051*H1051,2)</f>
        <v>0</v>
      </c>
      <c r="K1051" s="237" t="s">
        <v>175</v>
      </c>
      <c r="L1051" s="242"/>
      <c r="M1051" s="243" t="s">
        <v>19</v>
      </c>
      <c r="N1051" s="244" t="s">
        <v>44</v>
      </c>
      <c r="O1051" s="66"/>
      <c r="P1051" s="189">
        <f>O1051*H1051</f>
        <v>0</v>
      </c>
      <c r="Q1051" s="189">
        <v>4.2000000000000003E-2</v>
      </c>
      <c r="R1051" s="189">
        <f>Q1051*H1051</f>
        <v>4.2000000000000003E-2</v>
      </c>
      <c r="S1051" s="189">
        <v>0</v>
      </c>
      <c r="T1051" s="190">
        <f>S1051*H1051</f>
        <v>0</v>
      </c>
      <c r="U1051" s="36"/>
      <c r="V1051" s="36"/>
      <c r="W1051" s="36"/>
      <c r="X1051" s="36"/>
      <c r="Y1051" s="36"/>
      <c r="Z1051" s="36"/>
      <c r="AA1051" s="36"/>
      <c r="AB1051" s="36"/>
      <c r="AC1051" s="36"/>
      <c r="AD1051" s="36"/>
      <c r="AE1051" s="36"/>
      <c r="AR1051" s="191" t="s">
        <v>323</v>
      </c>
      <c r="AT1051" s="191" t="s">
        <v>456</v>
      </c>
      <c r="AU1051" s="191" t="s">
        <v>88</v>
      </c>
      <c r="AY1051" s="19" t="s">
        <v>169</v>
      </c>
      <c r="BE1051" s="192">
        <f>IF(N1051="základní",J1051,0)</f>
        <v>0</v>
      </c>
      <c r="BF1051" s="192">
        <f>IF(N1051="snížená",J1051,0)</f>
        <v>0</v>
      </c>
      <c r="BG1051" s="192">
        <f>IF(N1051="zákl. přenesená",J1051,0)</f>
        <v>0</v>
      </c>
      <c r="BH1051" s="192">
        <f>IF(N1051="sníž. přenesená",J1051,0)</f>
        <v>0</v>
      </c>
      <c r="BI1051" s="192">
        <f>IF(N1051="nulová",J1051,0)</f>
        <v>0</v>
      </c>
      <c r="BJ1051" s="19" t="s">
        <v>88</v>
      </c>
      <c r="BK1051" s="192">
        <f>ROUND(I1051*H1051,2)</f>
        <v>0</v>
      </c>
      <c r="BL1051" s="19" t="s">
        <v>250</v>
      </c>
      <c r="BM1051" s="191" t="s">
        <v>1785</v>
      </c>
    </row>
    <row r="1052" spans="1:65" s="13" customFormat="1" ht="11.25">
      <c r="B1052" s="198"/>
      <c r="C1052" s="199"/>
      <c r="D1052" s="193" t="s">
        <v>188</v>
      </c>
      <c r="E1052" s="200" t="s">
        <v>19</v>
      </c>
      <c r="F1052" s="201" t="s">
        <v>1786</v>
      </c>
      <c r="G1052" s="199"/>
      <c r="H1052" s="202">
        <v>1</v>
      </c>
      <c r="I1052" s="203"/>
      <c r="J1052" s="199"/>
      <c r="K1052" s="199"/>
      <c r="L1052" s="204"/>
      <c r="M1052" s="205"/>
      <c r="N1052" s="206"/>
      <c r="O1052" s="206"/>
      <c r="P1052" s="206"/>
      <c r="Q1052" s="206"/>
      <c r="R1052" s="206"/>
      <c r="S1052" s="206"/>
      <c r="T1052" s="207"/>
      <c r="AT1052" s="208" t="s">
        <v>188</v>
      </c>
      <c r="AU1052" s="208" t="s">
        <v>88</v>
      </c>
      <c r="AV1052" s="13" t="s">
        <v>88</v>
      </c>
      <c r="AW1052" s="13" t="s">
        <v>33</v>
      </c>
      <c r="AX1052" s="13" t="s">
        <v>80</v>
      </c>
      <c r="AY1052" s="208" t="s">
        <v>169</v>
      </c>
    </row>
    <row r="1053" spans="1:65" s="2" customFormat="1" ht="37.9" customHeight="1">
      <c r="A1053" s="36"/>
      <c r="B1053" s="37"/>
      <c r="C1053" s="180" t="s">
        <v>1787</v>
      </c>
      <c r="D1053" s="180" t="s">
        <v>171</v>
      </c>
      <c r="E1053" s="181" t="s">
        <v>1788</v>
      </c>
      <c r="F1053" s="182" t="s">
        <v>1789</v>
      </c>
      <c r="G1053" s="183" t="s">
        <v>174</v>
      </c>
      <c r="H1053" s="184">
        <v>4.74</v>
      </c>
      <c r="I1053" s="185"/>
      <c r="J1053" s="186">
        <f>ROUND(I1053*H1053,2)</f>
        <v>0</v>
      </c>
      <c r="K1053" s="182" t="s">
        <v>175</v>
      </c>
      <c r="L1053" s="41"/>
      <c r="M1053" s="187" t="s">
        <v>19</v>
      </c>
      <c r="N1053" s="188" t="s">
        <v>44</v>
      </c>
      <c r="O1053" s="66"/>
      <c r="P1053" s="189">
        <f>O1053*H1053</f>
        <v>0</v>
      </c>
      <c r="Q1053" s="189">
        <v>0</v>
      </c>
      <c r="R1053" s="189">
        <f>Q1053*H1053</f>
        <v>0</v>
      </c>
      <c r="S1053" s="189">
        <v>0</v>
      </c>
      <c r="T1053" s="190">
        <f>S1053*H1053</f>
        <v>0</v>
      </c>
      <c r="U1053" s="36"/>
      <c r="V1053" s="36"/>
      <c r="W1053" s="36"/>
      <c r="X1053" s="36"/>
      <c r="Y1053" s="36"/>
      <c r="Z1053" s="36"/>
      <c r="AA1053" s="36"/>
      <c r="AB1053" s="36"/>
      <c r="AC1053" s="36"/>
      <c r="AD1053" s="36"/>
      <c r="AE1053" s="36"/>
      <c r="AR1053" s="191" t="s">
        <v>250</v>
      </c>
      <c r="AT1053" s="191" t="s">
        <v>171</v>
      </c>
      <c r="AU1053" s="191" t="s">
        <v>88</v>
      </c>
      <c r="AY1053" s="19" t="s">
        <v>169</v>
      </c>
      <c r="BE1053" s="192">
        <f>IF(N1053="základní",J1053,0)</f>
        <v>0</v>
      </c>
      <c r="BF1053" s="192">
        <f>IF(N1053="snížená",J1053,0)</f>
        <v>0</v>
      </c>
      <c r="BG1053" s="192">
        <f>IF(N1053="zákl. přenesená",J1053,0)</f>
        <v>0</v>
      </c>
      <c r="BH1053" s="192">
        <f>IF(N1053="sníž. přenesená",J1053,0)</f>
        <v>0</v>
      </c>
      <c r="BI1053" s="192">
        <f>IF(N1053="nulová",J1053,0)</f>
        <v>0</v>
      </c>
      <c r="BJ1053" s="19" t="s">
        <v>88</v>
      </c>
      <c r="BK1053" s="192">
        <f>ROUND(I1053*H1053,2)</f>
        <v>0</v>
      </c>
      <c r="BL1053" s="19" t="s">
        <v>250</v>
      </c>
      <c r="BM1053" s="191" t="s">
        <v>1790</v>
      </c>
    </row>
    <row r="1054" spans="1:65" s="2" customFormat="1" ht="97.5">
      <c r="A1054" s="36"/>
      <c r="B1054" s="37"/>
      <c r="C1054" s="38"/>
      <c r="D1054" s="193" t="s">
        <v>178</v>
      </c>
      <c r="E1054" s="38"/>
      <c r="F1054" s="194" t="s">
        <v>1791</v>
      </c>
      <c r="G1054" s="38"/>
      <c r="H1054" s="38"/>
      <c r="I1054" s="195"/>
      <c r="J1054" s="38"/>
      <c r="K1054" s="38"/>
      <c r="L1054" s="41"/>
      <c r="M1054" s="196"/>
      <c r="N1054" s="197"/>
      <c r="O1054" s="66"/>
      <c r="P1054" s="66"/>
      <c r="Q1054" s="66"/>
      <c r="R1054" s="66"/>
      <c r="S1054" s="66"/>
      <c r="T1054" s="67"/>
      <c r="U1054" s="36"/>
      <c r="V1054" s="36"/>
      <c r="W1054" s="36"/>
      <c r="X1054" s="36"/>
      <c r="Y1054" s="36"/>
      <c r="Z1054" s="36"/>
      <c r="AA1054" s="36"/>
      <c r="AB1054" s="36"/>
      <c r="AC1054" s="36"/>
      <c r="AD1054" s="36"/>
      <c r="AE1054" s="36"/>
      <c r="AT1054" s="19" t="s">
        <v>178</v>
      </c>
      <c r="AU1054" s="19" t="s">
        <v>88</v>
      </c>
    </row>
    <row r="1055" spans="1:65" s="13" customFormat="1" ht="11.25">
      <c r="B1055" s="198"/>
      <c r="C1055" s="199"/>
      <c r="D1055" s="193" t="s">
        <v>188</v>
      </c>
      <c r="E1055" s="200" t="s">
        <v>19</v>
      </c>
      <c r="F1055" s="201" t="s">
        <v>1792</v>
      </c>
      <c r="G1055" s="199"/>
      <c r="H1055" s="202">
        <v>4.74</v>
      </c>
      <c r="I1055" s="203"/>
      <c r="J1055" s="199"/>
      <c r="K1055" s="199"/>
      <c r="L1055" s="204"/>
      <c r="M1055" s="205"/>
      <c r="N1055" s="206"/>
      <c r="O1055" s="206"/>
      <c r="P1055" s="206"/>
      <c r="Q1055" s="206"/>
      <c r="R1055" s="206"/>
      <c r="S1055" s="206"/>
      <c r="T1055" s="207"/>
      <c r="AT1055" s="208" t="s">
        <v>188</v>
      </c>
      <c r="AU1055" s="208" t="s">
        <v>88</v>
      </c>
      <c r="AV1055" s="13" t="s">
        <v>88</v>
      </c>
      <c r="AW1055" s="13" t="s">
        <v>33</v>
      </c>
      <c r="AX1055" s="13" t="s">
        <v>80</v>
      </c>
      <c r="AY1055" s="208" t="s">
        <v>169</v>
      </c>
    </row>
    <row r="1056" spans="1:65" s="2" customFormat="1" ht="37.9" customHeight="1">
      <c r="A1056" s="36"/>
      <c r="B1056" s="37"/>
      <c r="C1056" s="180" t="s">
        <v>1793</v>
      </c>
      <c r="D1056" s="180" t="s">
        <v>171</v>
      </c>
      <c r="E1056" s="181" t="s">
        <v>1794</v>
      </c>
      <c r="F1056" s="182" t="s">
        <v>1795</v>
      </c>
      <c r="G1056" s="183" t="s">
        <v>174</v>
      </c>
      <c r="H1056" s="184">
        <v>19.760000000000002</v>
      </c>
      <c r="I1056" s="185"/>
      <c r="J1056" s="186">
        <f>ROUND(I1056*H1056,2)</f>
        <v>0</v>
      </c>
      <c r="K1056" s="182" t="s">
        <v>175</v>
      </c>
      <c r="L1056" s="41"/>
      <c r="M1056" s="187" t="s">
        <v>19</v>
      </c>
      <c r="N1056" s="188" t="s">
        <v>44</v>
      </c>
      <c r="O1056" s="66"/>
      <c r="P1056" s="189">
        <f>O1056*H1056</f>
        <v>0</v>
      </c>
      <c r="Q1056" s="189">
        <v>0</v>
      </c>
      <c r="R1056" s="189">
        <f>Q1056*H1056</f>
        <v>0</v>
      </c>
      <c r="S1056" s="189">
        <v>0</v>
      </c>
      <c r="T1056" s="190">
        <f>S1056*H1056</f>
        <v>0</v>
      </c>
      <c r="U1056" s="36"/>
      <c r="V1056" s="36"/>
      <c r="W1056" s="36"/>
      <c r="X1056" s="36"/>
      <c r="Y1056" s="36"/>
      <c r="Z1056" s="36"/>
      <c r="AA1056" s="36"/>
      <c r="AB1056" s="36"/>
      <c r="AC1056" s="36"/>
      <c r="AD1056" s="36"/>
      <c r="AE1056" s="36"/>
      <c r="AR1056" s="191" t="s">
        <v>250</v>
      </c>
      <c r="AT1056" s="191" t="s">
        <v>171</v>
      </c>
      <c r="AU1056" s="191" t="s">
        <v>88</v>
      </c>
      <c r="AY1056" s="19" t="s">
        <v>169</v>
      </c>
      <c r="BE1056" s="192">
        <f>IF(N1056="základní",J1056,0)</f>
        <v>0</v>
      </c>
      <c r="BF1056" s="192">
        <f>IF(N1056="snížená",J1056,0)</f>
        <v>0</v>
      </c>
      <c r="BG1056" s="192">
        <f>IF(N1056="zákl. přenesená",J1056,0)</f>
        <v>0</v>
      </c>
      <c r="BH1056" s="192">
        <f>IF(N1056="sníž. přenesená",J1056,0)</f>
        <v>0</v>
      </c>
      <c r="BI1056" s="192">
        <f>IF(N1056="nulová",J1056,0)</f>
        <v>0</v>
      </c>
      <c r="BJ1056" s="19" t="s">
        <v>88</v>
      </c>
      <c r="BK1056" s="192">
        <f>ROUND(I1056*H1056,2)</f>
        <v>0</v>
      </c>
      <c r="BL1056" s="19" t="s">
        <v>250</v>
      </c>
      <c r="BM1056" s="191" t="s">
        <v>1796</v>
      </c>
    </row>
    <row r="1057" spans="1:65" s="2" customFormat="1" ht="97.5">
      <c r="A1057" s="36"/>
      <c r="B1057" s="37"/>
      <c r="C1057" s="38"/>
      <c r="D1057" s="193" t="s">
        <v>178</v>
      </c>
      <c r="E1057" s="38"/>
      <c r="F1057" s="194" t="s">
        <v>1791</v>
      </c>
      <c r="G1057" s="38"/>
      <c r="H1057" s="38"/>
      <c r="I1057" s="195"/>
      <c r="J1057" s="38"/>
      <c r="K1057" s="38"/>
      <c r="L1057" s="41"/>
      <c r="M1057" s="196"/>
      <c r="N1057" s="197"/>
      <c r="O1057" s="66"/>
      <c r="P1057" s="66"/>
      <c r="Q1057" s="66"/>
      <c r="R1057" s="66"/>
      <c r="S1057" s="66"/>
      <c r="T1057" s="67"/>
      <c r="U1057" s="36"/>
      <c r="V1057" s="36"/>
      <c r="W1057" s="36"/>
      <c r="X1057" s="36"/>
      <c r="Y1057" s="36"/>
      <c r="Z1057" s="36"/>
      <c r="AA1057" s="36"/>
      <c r="AB1057" s="36"/>
      <c r="AC1057" s="36"/>
      <c r="AD1057" s="36"/>
      <c r="AE1057" s="36"/>
      <c r="AT1057" s="19" t="s">
        <v>178</v>
      </c>
      <c r="AU1057" s="19" t="s">
        <v>88</v>
      </c>
    </row>
    <row r="1058" spans="1:65" s="13" customFormat="1" ht="11.25">
      <c r="B1058" s="198"/>
      <c r="C1058" s="199"/>
      <c r="D1058" s="193" t="s">
        <v>188</v>
      </c>
      <c r="E1058" s="200" t="s">
        <v>19</v>
      </c>
      <c r="F1058" s="201" t="s">
        <v>1797</v>
      </c>
      <c r="G1058" s="199"/>
      <c r="H1058" s="202">
        <v>9.36</v>
      </c>
      <c r="I1058" s="203"/>
      <c r="J1058" s="199"/>
      <c r="K1058" s="199"/>
      <c r="L1058" s="204"/>
      <c r="M1058" s="205"/>
      <c r="N1058" s="206"/>
      <c r="O1058" s="206"/>
      <c r="P1058" s="206"/>
      <c r="Q1058" s="206"/>
      <c r="R1058" s="206"/>
      <c r="S1058" s="206"/>
      <c r="T1058" s="207"/>
      <c r="AT1058" s="208" t="s">
        <v>188</v>
      </c>
      <c r="AU1058" s="208" t="s">
        <v>88</v>
      </c>
      <c r="AV1058" s="13" t="s">
        <v>88</v>
      </c>
      <c r="AW1058" s="13" t="s">
        <v>33</v>
      </c>
      <c r="AX1058" s="13" t="s">
        <v>72</v>
      </c>
      <c r="AY1058" s="208" t="s">
        <v>169</v>
      </c>
    </row>
    <row r="1059" spans="1:65" s="13" customFormat="1" ht="11.25">
      <c r="B1059" s="198"/>
      <c r="C1059" s="199"/>
      <c r="D1059" s="193" t="s">
        <v>188</v>
      </c>
      <c r="E1059" s="200" t="s">
        <v>19</v>
      </c>
      <c r="F1059" s="201" t="s">
        <v>1798</v>
      </c>
      <c r="G1059" s="199"/>
      <c r="H1059" s="202">
        <v>10.4</v>
      </c>
      <c r="I1059" s="203"/>
      <c r="J1059" s="199"/>
      <c r="K1059" s="199"/>
      <c r="L1059" s="204"/>
      <c r="M1059" s="205"/>
      <c r="N1059" s="206"/>
      <c r="O1059" s="206"/>
      <c r="P1059" s="206"/>
      <c r="Q1059" s="206"/>
      <c r="R1059" s="206"/>
      <c r="S1059" s="206"/>
      <c r="T1059" s="207"/>
      <c r="AT1059" s="208" t="s">
        <v>188</v>
      </c>
      <c r="AU1059" s="208" t="s">
        <v>88</v>
      </c>
      <c r="AV1059" s="13" t="s">
        <v>88</v>
      </c>
      <c r="AW1059" s="13" t="s">
        <v>33</v>
      </c>
      <c r="AX1059" s="13" t="s">
        <v>72</v>
      </c>
      <c r="AY1059" s="208" t="s">
        <v>169</v>
      </c>
    </row>
    <row r="1060" spans="1:65" s="14" customFormat="1" ht="11.25">
      <c r="B1060" s="209"/>
      <c r="C1060" s="210"/>
      <c r="D1060" s="193" t="s">
        <v>188</v>
      </c>
      <c r="E1060" s="211" t="s">
        <v>19</v>
      </c>
      <c r="F1060" s="212" t="s">
        <v>191</v>
      </c>
      <c r="G1060" s="210"/>
      <c r="H1060" s="213">
        <v>19.760000000000002</v>
      </c>
      <c r="I1060" s="214"/>
      <c r="J1060" s="210"/>
      <c r="K1060" s="210"/>
      <c r="L1060" s="215"/>
      <c r="M1060" s="216"/>
      <c r="N1060" s="217"/>
      <c r="O1060" s="217"/>
      <c r="P1060" s="217"/>
      <c r="Q1060" s="217"/>
      <c r="R1060" s="217"/>
      <c r="S1060" s="217"/>
      <c r="T1060" s="218"/>
      <c r="AT1060" s="219" t="s">
        <v>188</v>
      </c>
      <c r="AU1060" s="219" t="s">
        <v>88</v>
      </c>
      <c r="AV1060" s="14" t="s">
        <v>176</v>
      </c>
      <c r="AW1060" s="14" t="s">
        <v>33</v>
      </c>
      <c r="AX1060" s="14" t="s">
        <v>80</v>
      </c>
      <c r="AY1060" s="219" t="s">
        <v>169</v>
      </c>
    </row>
    <row r="1061" spans="1:65" s="2" customFormat="1" ht="37.9" customHeight="1">
      <c r="A1061" s="36"/>
      <c r="B1061" s="37"/>
      <c r="C1061" s="180" t="s">
        <v>1799</v>
      </c>
      <c r="D1061" s="180" t="s">
        <v>171</v>
      </c>
      <c r="E1061" s="181" t="s">
        <v>1800</v>
      </c>
      <c r="F1061" s="182" t="s">
        <v>1801</v>
      </c>
      <c r="G1061" s="183" t="s">
        <v>174</v>
      </c>
      <c r="H1061" s="184">
        <v>24.48</v>
      </c>
      <c r="I1061" s="185"/>
      <c r="J1061" s="186">
        <f>ROUND(I1061*H1061,2)</f>
        <v>0</v>
      </c>
      <c r="K1061" s="182" t="s">
        <v>175</v>
      </c>
      <c r="L1061" s="41"/>
      <c r="M1061" s="187" t="s">
        <v>19</v>
      </c>
      <c r="N1061" s="188" t="s">
        <v>44</v>
      </c>
      <c r="O1061" s="66"/>
      <c r="P1061" s="189">
        <f>O1061*H1061</f>
        <v>0</v>
      </c>
      <c r="Q1061" s="189">
        <v>0</v>
      </c>
      <c r="R1061" s="189">
        <f>Q1061*H1061</f>
        <v>0</v>
      </c>
      <c r="S1061" s="189">
        <v>0</v>
      </c>
      <c r="T1061" s="190">
        <f>S1061*H1061</f>
        <v>0</v>
      </c>
      <c r="U1061" s="36"/>
      <c r="V1061" s="36"/>
      <c r="W1061" s="36"/>
      <c r="X1061" s="36"/>
      <c r="Y1061" s="36"/>
      <c r="Z1061" s="36"/>
      <c r="AA1061" s="36"/>
      <c r="AB1061" s="36"/>
      <c r="AC1061" s="36"/>
      <c r="AD1061" s="36"/>
      <c r="AE1061" s="36"/>
      <c r="AR1061" s="191" t="s">
        <v>250</v>
      </c>
      <c r="AT1061" s="191" t="s">
        <v>171</v>
      </c>
      <c r="AU1061" s="191" t="s">
        <v>88</v>
      </c>
      <c r="AY1061" s="19" t="s">
        <v>169</v>
      </c>
      <c r="BE1061" s="192">
        <f>IF(N1061="základní",J1061,0)</f>
        <v>0</v>
      </c>
      <c r="BF1061" s="192">
        <f>IF(N1061="snížená",J1061,0)</f>
        <v>0</v>
      </c>
      <c r="BG1061" s="192">
        <f>IF(N1061="zákl. přenesená",J1061,0)</f>
        <v>0</v>
      </c>
      <c r="BH1061" s="192">
        <f>IF(N1061="sníž. přenesená",J1061,0)</f>
        <v>0</v>
      </c>
      <c r="BI1061" s="192">
        <f>IF(N1061="nulová",J1061,0)</f>
        <v>0</v>
      </c>
      <c r="BJ1061" s="19" t="s">
        <v>88</v>
      </c>
      <c r="BK1061" s="192">
        <f>ROUND(I1061*H1061,2)</f>
        <v>0</v>
      </c>
      <c r="BL1061" s="19" t="s">
        <v>250</v>
      </c>
      <c r="BM1061" s="191" t="s">
        <v>1802</v>
      </c>
    </row>
    <row r="1062" spans="1:65" s="2" customFormat="1" ht="97.5">
      <c r="A1062" s="36"/>
      <c r="B1062" s="37"/>
      <c r="C1062" s="38"/>
      <c r="D1062" s="193" t="s">
        <v>178</v>
      </c>
      <c r="E1062" s="38"/>
      <c r="F1062" s="194" t="s">
        <v>1791</v>
      </c>
      <c r="G1062" s="38"/>
      <c r="H1062" s="38"/>
      <c r="I1062" s="195"/>
      <c r="J1062" s="38"/>
      <c r="K1062" s="38"/>
      <c r="L1062" s="41"/>
      <c r="M1062" s="196"/>
      <c r="N1062" s="197"/>
      <c r="O1062" s="66"/>
      <c r="P1062" s="66"/>
      <c r="Q1062" s="66"/>
      <c r="R1062" s="66"/>
      <c r="S1062" s="66"/>
      <c r="T1062" s="67"/>
      <c r="U1062" s="36"/>
      <c r="V1062" s="36"/>
      <c r="W1062" s="36"/>
      <c r="X1062" s="36"/>
      <c r="Y1062" s="36"/>
      <c r="Z1062" s="36"/>
      <c r="AA1062" s="36"/>
      <c r="AB1062" s="36"/>
      <c r="AC1062" s="36"/>
      <c r="AD1062" s="36"/>
      <c r="AE1062" s="36"/>
      <c r="AT1062" s="19" t="s">
        <v>178</v>
      </c>
      <c r="AU1062" s="19" t="s">
        <v>88</v>
      </c>
    </row>
    <row r="1063" spans="1:65" s="13" customFormat="1" ht="11.25">
      <c r="B1063" s="198"/>
      <c r="C1063" s="199"/>
      <c r="D1063" s="193" t="s">
        <v>188</v>
      </c>
      <c r="E1063" s="200" t="s">
        <v>19</v>
      </c>
      <c r="F1063" s="201" t="s">
        <v>1803</v>
      </c>
      <c r="G1063" s="199"/>
      <c r="H1063" s="202">
        <v>4.08</v>
      </c>
      <c r="I1063" s="203"/>
      <c r="J1063" s="199"/>
      <c r="K1063" s="199"/>
      <c r="L1063" s="204"/>
      <c r="M1063" s="205"/>
      <c r="N1063" s="206"/>
      <c r="O1063" s="206"/>
      <c r="P1063" s="206"/>
      <c r="Q1063" s="206"/>
      <c r="R1063" s="206"/>
      <c r="S1063" s="206"/>
      <c r="T1063" s="207"/>
      <c r="AT1063" s="208" t="s">
        <v>188</v>
      </c>
      <c r="AU1063" s="208" t="s">
        <v>88</v>
      </c>
      <c r="AV1063" s="13" t="s">
        <v>88</v>
      </c>
      <c r="AW1063" s="13" t="s">
        <v>33</v>
      </c>
      <c r="AX1063" s="13" t="s">
        <v>72</v>
      </c>
      <c r="AY1063" s="208" t="s">
        <v>169</v>
      </c>
    </row>
    <row r="1064" spans="1:65" s="13" customFormat="1" ht="11.25">
      <c r="B1064" s="198"/>
      <c r="C1064" s="199"/>
      <c r="D1064" s="193" t="s">
        <v>188</v>
      </c>
      <c r="E1064" s="200" t="s">
        <v>19</v>
      </c>
      <c r="F1064" s="201" t="s">
        <v>1804</v>
      </c>
      <c r="G1064" s="199"/>
      <c r="H1064" s="202">
        <v>20.399999999999999</v>
      </c>
      <c r="I1064" s="203"/>
      <c r="J1064" s="199"/>
      <c r="K1064" s="199"/>
      <c r="L1064" s="204"/>
      <c r="M1064" s="205"/>
      <c r="N1064" s="206"/>
      <c r="O1064" s="206"/>
      <c r="P1064" s="206"/>
      <c r="Q1064" s="206"/>
      <c r="R1064" s="206"/>
      <c r="S1064" s="206"/>
      <c r="T1064" s="207"/>
      <c r="AT1064" s="208" t="s">
        <v>188</v>
      </c>
      <c r="AU1064" s="208" t="s">
        <v>88</v>
      </c>
      <c r="AV1064" s="13" t="s">
        <v>88</v>
      </c>
      <c r="AW1064" s="13" t="s">
        <v>33</v>
      </c>
      <c r="AX1064" s="13" t="s">
        <v>72</v>
      </c>
      <c r="AY1064" s="208" t="s">
        <v>169</v>
      </c>
    </row>
    <row r="1065" spans="1:65" s="14" customFormat="1" ht="11.25">
      <c r="B1065" s="209"/>
      <c r="C1065" s="210"/>
      <c r="D1065" s="193" t="s">
        <v>188</v>
      </c>
      <c r="E1065" s="211" t="s">
        <v>19</v>
      </c>
      <c r="F1065" s="212" t="s">
        <v>191</v>
      </c>
      <c r="G1065" s="210"/>
      <c r="H1065" s="213">
        <v>24.48</v>
      </c>
      <c r="I1065" s="214"/>
      <c r="J1065" s="210"/>
      <c r="K1065" s="210"/>
      <c r="L1065" s="215"/>
      <c r="M1065" s="216"/>
      <c r="N1065" s="217"/>
      <c r="O1065" s="217"/>
      <c r="P1065" s="217"/>
      <c r="Q1065" s="217"/>
      <c r="R1065" s="217"/>
      <c r="S1065" s="217"/>
      <c r="T1065" s="218"/>
      <c r="AT1065" s="219" t="s">
        <v>188</v>
      </c>
      <c r="AU1065" s="219" t="s">
        <v>88</v>
      </c>
      <c r="AV1065" s="14" t="s">
        <v>176</v>
      </c>
      <c r="AW1065" s="14" t="s">
        <v>33</v>
      </c>
      <c r="AX1065" s="14" t="s">
        <v>80</v>
      </c>
      <c r="AY1065" s="219" t="s">
        <v>169</v>
      </c>
    </row>
    <row r="1066" spans="1:65" s="2" customFormat="1" ht="14.45" customHeight="1">
      <c r="A1066" s="36"/>
      <c r="B1066" s="37"/>
      <c r="C1066" s="235" t="s">
        <v>1805</v>
      </c>
      <c r="D1066" s="235" t="s">
        <v>456</v>
      </c>
      <c r="E1066" s="236" t="s">
        <v>1806</v>
      </c>
      <c r="F1066" s="237" t="s">
        <v>1807</v>
      </c>
      <c r="G1066" s="238" t="s">
        <v>463</v>
      </c>
      <c r="H1066" s="239">
        <v>30.8</v>
      </c>
      <c r="I1066" s="240"/>
      <c r="J1066" s="241">
        <f>ROUND(I1066*H1066,2)</f>
        <v>0</v>
      </c>
      <c r="K1066" s="237" t="s">
        <v>19</v>
      </c>
      <c r="L1066" s="242"/>
      <c r="M1066" s="243" t="s">
        <v>19</v>
      </c>
      <c r="N1066" s="244" t="s">
        <v>44</v>
      </c>
      <c r="O1066" s="66"/>
      <c r="P1066" s="189">
        <f>O1066*H1066</f>
        <v>0</v>
      </c>
      <c r="Q1066" s="189">
        <v>1.1000000000000001E-3</v>
      </c>
      <c r="R1066" s="189">
        <f>Q1066*H1066</f>
        <v>3.388E-2</v>
      </c>
      <c r="S1066" s="189">
        <v>0</v>
      </c>
      <c r="T1066" s="190">
        <f>S1066*H1066</f>
        <v>0</v>
      </c>
      <c r="U1066" s="36"/>
      <c r="V1066" s="36"/>
      <c r="W1066" s="36"/>
      <c r="X1066" s="36"/>
      <c r="Y1066" s="36"/>
      <c r="Z1066" s="36"/>
      <c r="AA1066" s="36"/>
      <c r="AB1066" s="36"/>
      <c r="AC1066" s="36"/>
      <c r="AD1066" s="36"/>
      <c r="AE1066" s="36"/>
      <c r="AR1066" s="191" t="s">
        <v>323</v>
      </c>
      <c r="AT1066" s="191" t="s">
        <v>456</v>
      </c>
      <c r="AU1066" s="191" t="s">
        <v>88</v>
      </c>
      <c r="AY1066" s="19" t="s">
        <v>169</v>
      </c>
      <c r="BE1066" s="192">
        <f>IF(N1066="základní",J1066,0)</f>
        <v>0</v>
      </c>
      <c r="BF1066" s="192">
        <f>IF(N1066="snížená",J1066,0)</f>
        <v>0</v>
      </c>
      <c r="BG1066" s="192">
        <f>IF(N1066="zákl. přenesená",J1066,0)</f>
        <v>0</v>
      </c>
      <c r="BH1066" s="192">
        <f>IF(N1066="sníž. přenesená",J1066,0)</f>
        <v>0</v>
      </c>
      <c r="BI1066" s="192">
        <f>IF(N1066="nulová",J1066,0)</f>
        <v>0</v>
      </c>
      <c r="BJ1066" s="19" t="s">
        <v>88</v>
      </c>
      <c r="BK1066" s="192">
        <f>ROUND(I1066*H1066,2)</f>
        <v>0</v>
      </c>
      <c r="BL1066" s="19" t="s">
        <v>250</v>
      </c>
      <c r="BM1066" s="191" t="s">
        <v>1808</v>
      </c>
    </row>
    <row r="1067" spans="1:65" s="13" customFormat="1" ht="11.25">
      <c r="B1067" s="198"/>
      <c r="C1067" s="199"/>
      <c r="D1067" s="193" t="s">
        <v>188</v>
      </c>
      <c r="E1067" s="200" t="s">
        <v>19</v>
      </c>
      <c r="F1067" s="201" t="s">
        <v>1798</v>
      </c>
      <c r="G1067" s="199"/>
      <c r="H1067" s="202">
        <v>10.4</v>
      </c>
      <c r="I1067" s="203"/>
      <c r="J1067" s="199"/>
      <c r="K1067" s="199"/>
      <c r="L1067" s="204"/>
      <c r="M1067" s="205"/>
      <c r="N1067" s="206"/>
      <c r="O1067" s="206"/>
      <c r="P1067" s="206"/>
      <c r="Q1067" s="206"/>
      <c r="R1067" s="206"/>
      <c r="S1067" s="206"/>
      <c r="T1067" s="207"/>
      <c r="AT1067" s="208" t="s">
        <v>188</v>
      </c>
      <c r="AU1067" s="208" t="s">
        <v>88</v>
      </c>
      <c r="AV1067" s="13" t="s">
        <v>88</v>
      </c>
      <c r="AW1067" s="13" t="s">
        <v>33</v>
      </c>
      <c r="AX1067" s="13" t="s">
        <v>72</v>
      </c>
      <c r="AY1067" s="208" t="s">
        <v>169</v>
      </c>
    </row>
    <row r="1068" spans="1:65" s="13" customFormat="1" ht="11.25">
      <c r="B1068" s="198"/>
      <c r="C1068" s="199"/>
      <c r="D1068" s="193" t="s">
        <v>188</v>
      </c>
      <c r="E1068" s="200" t="s">
        <v>19</v>
      </c>
      <c r="F1068" s="201" t="s">
        <v>1804</v>
      </c>
      <c r="G1068" s="199"/>
      <c r="H1068" s="202">
        <v>20.399999999999999</v>
      </c>
      <c r="I1068" s="203"/>
      <c r="J1068" s="199"/>
      <c r="K1068" s="199"/>
      <c r="L1068" s="204"/>
      <c r="M1068" s="205"/>
      <c r="N1068" s="206"/>
      <c r="O1068" s="206"/>
      <c r="P1068" s="206"/>
      <c r="Q1068" s="206"/>
      <c r="R1068" s="206"/>
      <c r="S1068" s="206"/>
      <c r="T1068" s="207"/>
      <c r="AT1068" s="208" t="s">
        <v>188</v>
      </c>
      <c r="AU1068" s="208" t="s">
        <v>88</v>
      </c>
      <c r="AV1068" s="13" t="s">
        <v>88</v>
      </c>
      <c r="AW1068" s="13" t="s">
        <v>33</v>
      </c>
      <c r="AX1068" s="13" t="s">
        <v>72</v>
      </c>
      <c r="AY1068" s="208" t="s">
        <v>169</v>
      </c>
    </row>
    <row r="1069" spans="1:65" s="14" customFormat="1" ht="11.25">
      <c r="B1069" s="209"/>
      <c r="C1069" s="210"/>
      <c r="D1069" s="193" t="s">
        <v>188</v>
      </c>
      <c r="E1069" s="211" t="s">
        <v>19</v>
      </c>
      <c r="F1069" s="212" t="s">
        <v>191</v>
      </c>
      <c r="G1069" s="210"/>
      <c r="H1069" s="213">
        <v>30.8</v>
      </c>
      <c r="I1069" s="214"/>
      <c r="J1069" s="210"/>
      <c r="K1069" s="210"/>
      <c r="L1069" s="215"/>
      <c r="M1069" s="216"/>
      <c r="N1069" s="217"/>
      <c r="O1069" s="217"/>
      <c r="P1069" s="217"/>
      <c r="Q1069" s="217"/>
      <c r="R1069" s="217"/>
      <c r="S1069" s="217"/>
      <c r="T1069" s="218"/>
      <c r="AT1069" s="219" t="s">
        <v>188</v>
      </c>
      <c r="AU1069" s="219" t="s">
        <v>88</v>
      </c>
      <c r="AV1069" s="14" t="s">
        <v>176</v>
      </c>
      <c r="AW1069" s="14" t="s">
        <v>33</v>
      </c>
      <c r="AX1069" s="14" t="s">
        <v>80</v>
      </c>
      <c r="AY1069" s="219" t="s">
        <v>169</v>
      </c>
    </row>
    <row r="1070" spans="1:65" s="2" customFormat="1" ht="14.45" customHeight="1">
      <c r="A1070" s="36"/>
      <c r="B1070" s="37"/>
      <c r="C1070" s="235" t="s">
        <v>1809</v>
      </c>
      <c r="D1070" s="235" t="s">
        <v>456</v>
      </c>
      <c r="E1070" s="236" t="s">
        <v>1810</v>
      </c>
      <c r="F1070" s="237" t="s">
        <v>1811</v>
      </c>
      <c r="G1070" s="238" t="s">
        <v>463</v>
      </c>
      <c r="H1070" s="239">
        <v>18.18</v>
      </c>
      <c r="I1070" s="240"/>
      <c r="J1070" s="241">
        <f>ROUND(I1070*H1070,2)</f>
        <v>0</v>
      </c>
      <c r="K1070" s="237" t="s">
        <v>19</v>
      </c>
      <c r="L1070" s="242"/>
      <c r="M1070" s="243" t="s">
        <v>19</v>
      </c>
      <c r="N1070" s="244" t="s">
        <v>44</v>
      </c>
      <c r="O1070" s="66"/>
      <c r="P1070" s="189">
        <f>O1070*H1070</f>
        <v>0</v>
      </c>
      <c r="Q1070" s="189">
        <v>1.8E-3</v>
      </c>
      <c r="R1070" s="189">
        <f>Q1070*H1070</f>
        <v>3.2723999999999996E-2</v>
      </c>
      <c r="S1070" s="189">
        <v>0</v>
      </c>
      <c r="T1070" s="190">
        <f>S1070*H1070</f>
        <v>0</v>
      </c>
      <c r="U1070" s="36"/>
      <c r="V1070" s="36"/>
      <c r="W1070" s="36"/>
      <c r="X1070" s="36"/>
      <c r="Y1070" s="36"/>
      <c r="Z1070" s="36"/>
      <c r="AA1070" s="36"/>
      <c r="AB1070" s="36"/>
      <c r="AC1070" s="36"/>
      <c r="AD1070" s="36"/>
      <c r="AE1070" s="36"/>
      <c r="AR1070" s="191" t="s">
        <v>323</v>
      </c>
      <c r="AT1070" s="191" t="s">
        <v>456</v>
      </c>
      <c r="AU1070" s="191" t="s">
        <v>88</v>
      </c>
      <c r="AY1070" s="19" t="s">
        <v>169</v>
      </c>
      <c r="BE1070" s="192">
        <f>IF(N1070="základní",J1070,0)</f>
        <v>0</v>
      </c>
      <c r="BF1070" s="192">
        <f>IF(N1070="snížená",J1070,0)</f>
        <v>0</v>
      </c>
      <c r="BG1070" s="192">
        <f>IF(N1070="zákl. přenesená",J1070,0)</f>
        <v>0</v>
      </c>
      <c r="BH1070" s="192">
        <f>IF(N1070="sníž. přenesená",J1070,0)</f>
        <v>0</v>
      </c>
      <c r="BI1070" s="192">
        <f>IF(N1070="nulová",J1070,0)</f>
        <v>0</v>
      </c>
      <c r="BJ1070" s="19" t="s">
        <v>88</v>
      </c>
      <c r="BK1070" s="192">
        <f>ROUND(I1070*H1070,2)</f>
        <v>0</v>
      </c>
      <c r="BL1070" s="19" t="s">
        <v>250</v>
      </c>
      <c r="BM1070" s="191" t="s">
        <v>1812</v>
      </c>
    </row>
    <row r="1071" spans="1:65" s="13" customFormat="1" ht="11.25">
      <c r="B1071" s="198"/>
      <c r="C1071" s="199"/>
      <c r="D1071" s="193" t="s">
        <v>188</v>
      </c>
      <c r="E1071" s="200" t="s">
        <v>19</v>
      </c>
      <c r="F1071" s="201" t="s">
        <v>1792</v>
      </c>
      <c r="G1071" s="199"/>
      <c r="H1071" s="202">
        <v>4.74</v>
      </c>
      <c r="I1071" s="203"/>
      <c r="J1071" s="199"/>
      <c r="K1071" s="199"/>
      <c r="L1071" s="204"/>
      <c r="M1071" s="205"/>
      <c r="N1071" s="206"/>
      <c r="O1071" s="206"/>
      <c r="P1071" s="206"/>
      <c r="Q1071" s="206"/>
      <c r="R1071" s="206"/>
      <c r="S1071" s="206"/>
      <c r="T1071" s="207"/>
      <c r="AT1071" s="208" t="s">
        <v>188</v>
      </c>
      <c r="AU1071" s="208" t="s">
        <v>88</v>
      </c>
      <c r="AV1071" s="13" t="s">
        <v>88</v>
      </c>
      <c r="AW1071" s="13" t="s">
        <v>33</v>
      </c>
      <c r="AX1071" s="13" t="s">
        <v>72</v>
      </c>
      <c r="AY1071" s="208" t="s">
        <v>169</v>
      </c>
    </row>
    <row r="1072" spans="1:65" s="13" customFormat="1" ht="11.25">
      <c r="B1072" s="198"/>
      <c r="C1072" s="199"/>
      <c r="D1072" s="193" t="s">
        <v>188</v>
      </c>
      <c r="E1072" s="200" t="s">
        <v>19</v>
      </c>
      <c r="F1072" s="201" t="s">
        <v>1797</v>
      </c>
      <c r="G1072" s="199"/>
      <c r="H1072" s="202">
        <v>9.36</v>
      </c>
      <c r="I1072" s="203"/>
      <c r="J1072" s="199"/>
      <c r="K1072" s="199"/>
      <c r="L1072" s="204"/>
      <c r="M1072" s="205"/>
      <c r="N1072" s="206"/>
      <c r="O1072" s="206"/>
      <c r="P1072" s="206"/>
      <c r="Q1072" s="206"/>
      <c r="R1072" s="206"/>
      <c r="S1072" s="206"/>
      <c r="T1072" s="207"/>
      <c r="AT1072" s="208" t="s">
        <v>188</v>
      </c>
      <c r="AU1072" s="208" t="s">
        <v>88</v>
      </c>
      <c r="AV1072" s="13" t="s">
        <v>88</v>
      </c>
      <c r="AW1072" s="13" t="s">
        <v>33</v>
      </c>
      <c r="AX1072" s="13" t="s">
        <v>72</v>
      </c>
      <c r="AY1072" s="208" t="s">
        <v>169</v>
      </c>
    </row>
    <row r="1073" spans="1:65" s="13" customFormat="1" ht="11.25">
      <c r="B1073" s="198"/>
      <c r="C1073" s="199"/>
      <c r="D1073" s="193" t="s">
        <v>188</v>
      </c>
      <c r="E1073" s="200" t="s">
        <v>19</v>
      </c>
      <c r="F1073" s="201" t="s">
        <v>1803</v>
      </c>
      <c r="G1073" s="199"/>
      <c r="H1073" s="202">
        <v>4.08</v>
      </c>
      <c r="I1073" s="203"/>
      <c r="J1073" s="199"/>
      <c r="K1073" s="199"/>
      <c r="L1073" s="204"/>
      <c r="M1073" s="205"/>
      <c r="N1073" s="206"/>
      <c r="O1073" s="206"/>
      <c r="P1073" s="206"/>
      <c r="Q1073" s="206"/>
      <c r="R1073" s="206"/>
      <c r="S1073" s="206"/>
      <c r="T1073" s="207"/>
      <c r="AT1073" s="208" t="s">
        <v>188</v>
      </c>
      <c r="AU1073" s="208" t="s">
        <v>88</v>
      </c>
      <c r="AV1073" s="13" t="s">
        <v>88</v>
      </c>
      <c r="AW1073" s="13" t="s">
        <v>33</v>
      </c>
      <c r="AX1073" s="13" t="s">
        <v>72</v>
      </c>
      <c r="AY1073" s="208" t="s">
        <v>169</v>
      </c>
    </row>
    <row r="1074" spans="1:65" s="14" customFormat="1" ht="11.25">
      <c r="B1074" s="209"/>
      <c r="C1074" s="210"/>
      <c r="D1074" s="193" t="s">
        <v>188</v>
      </c>
      <c r="E1074" s="211" t="s">
        <v>19</v>
      </c>
      <c r="F1074" s="212" t="s">
        <v>191</v>
      </c>
      <c r="G1074" s="210"/>
      <c r="H1074" s="213">
        <v>18.18</v>
      </c>
      <c r="I1074" s="214"/>
      <c r="J1074" s="210"/>
      <c r="K1074" s="210"/>
      <c r="L1074" s="215"/>
      <c r="M1074" s="216"/>
      <c r="N1074" s="217"/>
      <c r="O1074" s="217"/>
      <c r="P1074" s="217"/>
      <c r="Q1074" s="217"/>
      <c r="R1074" s="217"/>
      <c r="S1074" s="217"/>
      <c r="T1074" s="218"/>
      <c r="AT1074" s="219" t="s">
        <v>188</v>
      </c>
      <c r="AU1074" s="219" t="s">
        <v>88</v>
      </c>
      <c r="AV1074" s="14" t="s">
        <v>176</v>
      </c>
      <c r="AW1074" s="14" t="s">
        <v>33</v>
      </c>
      <c r="AX1074" s="14" t="s">
        <v>80</v>
      </c>
      <c r="AY1074" s="219" t="s">
        <v>169</v>
      </c>
    </row>
    <row r="1075" spans="1:65" s="2" customFormat="1" ht="14.45" customHeight="1">
      <c r="A1075" s="36"/>
      <c r="B1075" s="37"/>
      <c r="C1075" s="235" t="s">
        <v>1813</v>
      </c>
      <c r="D1075" s="235" t="s">
        <v>456</v>
      </c>
      <c r="E1075" s="236" t="s">
        <v>1814</v>
      </c>
      <c r="F1075" s="237" t="s">
        <v>1815</v>
      </c>
      <c r="G1075" s="238" t="s">
        <v>1816</v>
      </c>
      <c r="H1075" s="239">
        <v>37</v>
      </c>
      <c r="I1075" s="240"/>
      <c r="J1075" s="241">
        <f>ROUND(I1075*H1075,2)</f>
        <v>0</v>
      </c>
      <c r="K1075" s="237" t="s">
        <v>175</v>
      </c>
      <c r="L1075" s="242"/>
      <c r="M1075" s="243" t="s">
        <v>19</v>
      </c>
      <c r="N1075" s="244" t="s">
        <v>44</v>
      </c>
      <c r="O1075" s="66"/>
      <c r="P1075" s="189">
        <f>O1075*H1075</f>
        <v>0</v>
      </c>
      <c r="Q1075" s="189">
        <v>2.0000000000000001E-4</v>
      </c>
      <c r="R1075" s="189">
        <f>Q1075*H1075</f>
        <v>7.4000000000000003E-3</v>
      </c>
      <c r="S1075" s="189">
        <v>0</v>
      </c>
      <c r="T1075" s="190">
        <f>S1075*H1075</f>
        <v>0</v>
      </c>
      <c r="U1075" s="36"/>
      <c r="V1075" s="36"/>
      <c r="W1075" s="36"/>
      <c r="X1075" s="36"/>
      <c r="Y1075" s="36"/>
      <c r="Z1075" s="36"/>
      <c r="AA1075" s="36"/>
      <c r="AB1075" s="36"/>
      <c r="AC1075" s="36"/>
      <c r="AD1075" s="36"/>
      <c r="AE1075" s="36"/>
      <c r="AR1075" s="191" t="s">
        <v>323</v>
      </c>
      <c r="AT1075" s="191" t="s">
        <v>456</v>
      </c>
      <c r="AU1075" s="191" t="s">
        <v>88</v>
      </c>
      <c r="AY1075" s="19" t="s">
        <v>169</v>
      </c>
      <c r="BE1075" s="192">
        <f>IF(N1075="základní",J1075,0)</f>
        <v>0</v>
      </c>
      <c r="BF1075" s="192">
        <f>IF(N1075="snížená",J1075,0)</f>
        <v>0</v>
      </c>
      <c r="BG1075" s="192">
        <f>IF(N1075="zákl. přenesená",J1075,0)</f>
        <v>0</v>
      </c>
      <c r="BH1075" s="192">
        <f>IF(N1075="sníž. přenesená",J1075,0)</f>
        <v>0</v>
      </c>
      <c r="BI1075" s="192">
        <f>IF(N1075="nulová",J1075,0)</f>
        <v>0</v>
      </c>
      <c r="BJ1075" s="19" t="s">
        <v>88</v>
      </c>
      <c r="BK1075" s="192">
        <f>ROUND(I1075*H1075,2)</f>
        <v>0</v>
      </c>
      <c r="BL1075" s="19" t="s">
        <v>250</v>
      </c>
      <c r="BM1075" s="191" t="s">
        <v>1817</v>
      </c>
    </row>
    <row r="1076" spans="1:65" s="2" customFormat="1" ht="24.2" customHeight="1">
      <c r="A1076" s="36"/>
      <c r="B1076" s="37"/>
      <c r="C1076" s="180" t="s">
        <v>1818</v>
      </c>
      <c r="D1076" s="180" t="s">
        <v>171</v>
      </c>
      <c r="E1076" s="181" t="s">
        <v>1819</v>
      </c>
      <c r="F1076" s="182" t="s">
        <v>1820</v>
      </c>
      <c r="G1076" s="183" t="s">
        <v>174</v>
      </c>
      <c r="H1076" s="184">
        <v>39</v>
      </c>
      <c r="I1076" s="185"/>
      <c r="J1076" s="186">
        <f>ROUND(I1076*H1076,2)</f>
        <v>0</v>
      </c>
      <c r="K1076" s="182" t="s">
        <v>175</v>
      </c>
      <c r="L1076" s="41"/>
      <c r="M1076" s="187" t="s">
        <v>19</v>
      </c>
      <c r="N1076" s="188" t="s">
        <v>44</v>
      </c>
      <c r="O1076" s="66"/>
      <c r="P1076" s="189">
        <f>O1076*H1076</f>
        <v>0</v>
      </c>
      <c r="Q1076" s="189">
        <v>0</v>
      </c>
      <c r="R1076" s="189">
        <f>Q1076*H1076</f>
        <v>0</v>
      </c>
      <c r="S1076" s="189">
        <v>0</v>
      </c>
      <c r="T1076" s="190">
        <f>S1076*H1076</f>
        <v>0</v>
      </c>
      <c r="U1076" s="36"/>
      <c r="V1076" s="36"/>
      <c r="W1076" s="36"/>
      <c r="X1076" s="36"/>
      <c r="Y1076" s="36"/>
      <c r="Z1076" s="36"/>
      <c r="AA1076" s="36"/>
      <c r="AB1076" s="36"/>
      <c r="AC1076" s="36"/>
      <c r="AD1076" s="36"/>
      <c r="AE1076" s="36"/>
      <c r="AR1076" s="191" t="s">
        <v>250</v>
      </c>
      <c r="AT1076" s="191" t="s">
        <v>171</v>
      </c>
      <c r="AU1076" s="191" t="s">
        <v>88</v>
      </c>
      <c r="AY1076" s="19" t="s">
        <v>169</v>
      </c>
      <c r="BE1076" s="192">
        <f>IF(N1076="základní",J1076,0)</f>
        <v>0</v>
      </c>
      <c r="BF1076" s="192">
        <f>IF(N1076="snížená",J1076,0)</f>
        <v>0</v>
      </c>
      <c r="BG1076" s="192">
        <f>IF(N1076="zákl. přenesená",J1076,0)</f>
        <v>0</v>
      </c>
      <c r="BH1076" s="192">
        <f>IF(N1076="sníž. přenesená",J1076,0)</f>
        <v>0</v>
      </c>
      <c r="BI1076" s="192">
        <f>IF(N1076="nulová",J1076,0)</f>
        <v>0</v>
      </c>
      <c r="BJ1076" s="19" t="s">
        <v>88</v>
      </c>
      <c r="BK1076" s="192">
        <f>ROUND(I1076*H1076,2)</f>
        <v>0</v>
      </c>
      <c r="BL1076" s="19" t="s">
        <v>250</v>
      </c>
      <c r="BM1076" s="191" t="s">
        <v>1821</v>
      </c>
    </row>
    <row r="1077" spans="1:65" s="2" customFormat="1" ht="97.5">
      <c r="A1077" s="36"/>
      <c r="B1077" s="37"/>
      <c r="C1077" s="38"/>
      <c r="D1077" s="193" t="s">
        <v>178</v>
      </c>
      <c r="E1077" s="38"/>
      <c r="F1077" s="194" t="s">
        <v>1791</v>
      </c>
      <c r="G1077" s="38"/>
      <c r="H1077" s="38"/>
      <c r="I1077" s="195"/>
      <c r="J1077" s="38"/>
      <c r="K1077" s="38"/>
      <c r="L1077" s="41"/>
      <c r="M1077" s="196"/>
      <c r="N1077" s="197"/>
      <c r="O1077" s="66"/>
      <c r="P1077" s="66"/>
      <c r="Q1077" s="66"/>
      <c r="R1077" s="66"/>
      <c r="S1077" s="66"/>
      <c r="T1077" s="67"/>
      <c r="U1077" s="36"/>
      <c r="V1077" s="36"/>
      <c r="W1077" s="36"/>
      <c r="X1077" s="36"/>
      <c r="Y1077" s="36"/>
      <c r="Z1077" s="36"/>
      <c r="AA1077" s="36"/>
      <c r="AB1077" s="36"/>
      <c r="AC1077" s="36"/>
      <c r="AD1077" s="36"/>
      <c r="AE1077" s="36"/>
      <c r="AT1077" s="19" t="s">
        <v>178</v>
      </c>
      <c r="AU1077" s="19" t="s">
        <v>88</v>
      </c>
    </row>
    <row r="1078" spans="1:65" s="13" customFormat="1" ht="11.25">
      <c r="B1078" s="198"/>
      <c r="C1078" s="199"/>
      <c r="D1078" s="193" t="s">
        <v>188</v>
      </c>
      <c r="E1078" s="200" t="s">
        <v>19</v>
      </c>
      <c r="F1078" s="201" t="s">
        <v>1822</v>
      </c>
      <c r="G1078" s="199"/>
      <c r="H1078" s="202">
        <v>37</v>
      </c>
      <c r="I1078" s="203"/>
      <c r="J1078" s="199"/>
      <c r="K1078" s="199"/>
      <c r="L1078" s="204"/>
      <c r="M1078" s="205"/>
      <c r="N1078" s="206"/>
      <c r="O1078" s="206"/>
      <c r="P1078" s="206"/>
      <c r="Q1078" s="206"/>
      <c r="R1078" s="206"/>
      <c r="S1078" s="206"/>
      <c r="T1078" s="207"/>
      <c r="AT1078" s="208" t="s">
        <v>188</v>
      </c>
      <c r="AU1078" s="208" t="s">
        <v>88</v>
      </c>
      <c r="AV1078" s="13" t="s">
        <v>88</v>
      </c>
      <c r="AW1078" s="13" t="s">
        <v>33</v>
      </c>
      <c r="AX1078" s="13" t="s">
        <v>72</v>
      </c>
      <c r="AY1078" s="208" t="s">
        <v>169</v>
      </c>
    </row>
    <row r="1079" spans="1:65" s="13" customFormat="1" ht="11.25">
      <c r="B1079" s="198"/>
      <c r="C1079" s="199"/>
      <c r="D1079" s="193" t="s">
        <v>188</v>
      </c>
      <c r="E1079" s="200" t="s">
        <v>19</v>
      </c>
      <c r="F1079" s="201" t="s">
        <v>1823</v>
      </c>
      <c r="G1079" s="199"/>
      <c r="H1079" s="202">
        <v>2</v>
      </c>
      <c r="I1079" s="203"/>
      <c r="J1079" s="199"/>
      <c r="K1079" s="199"/>
      <c r="L1079" s="204"/>
      <c r="M1079" s="205"/>
      <c r="N1079" s="206"/>
      <c r="O1079" s="206"/>
      <c r="P1079" s="206"/>
      <c r="Q1079" s="206"/>
      <c r="R1079" s="206"/>
      <c r="S1079" s="206"/>
      <c r="T1079" s="207"/>
      <c r="AT1079" s="208" t="s">
        <v>188</v>
      </c>
      <c r="AU1079" s="208" t="s">
        <v>88</v>
      </c>
      <c r="AV1079" s="13" t="s">
        <v>88</v>
      </c>
      <c r="AW1079" s="13" t="s">
        <v>33</v>
      </c>
      <c r="AX1079" s="13" t="s">
        <v>72</v>
      </c>
      <c r="AY1079" s="208" t="s">
        <v>169</v>
      </c>
    </row>
    <row r="1080" spans="1:65" s="14" customFormat="1" ht="11.25">
      <c r="B1080" s="209"/>
      <c r="C1080" s="210"/>
      <c r="D1080" s="193" t="s">
        <v>188</v>
      </c>
      <c r="E1080" s="211" t="s">
        <v>19</v>
      </c>
      <c r="F1080" s="212" t="s">
        <v>191</v>
      </c>
      <c r="G1080" s="210"/>
      <c r="H1080" s="213">
        <v>39</v>
      </c>
      <c r="I1080" s="214"/>
      <c r="J1080" s="210"/>
      <c r="K1080" s="210"/>
      <c r="L1080" s="215"/>
      <c r="M1080" s="216"/>
      <c r="N1080" s="217"/>
      <c r="O1080" s="217"/>
      <c r="P1080" s="217"/>
      <c r="Q1080" s="217"/>
      <c r="R1080" s="217"/>
      <c r="S1080" s="217"/>
      <c r="T1080" s="218"/>
      <c r="AT1080" s="219" t="s">
        <v>188</v>
      </c>
      <c r="AU1080" s="219" t="s">
        <v>88</v>
      </c>
      <c r="AV1080" s="14" t="s">
        <v>176</v>
      </c>
      <c r="AW1080" s="14" t="s">
        <v>33</v>
      </c>
      <c r="AX1080" s="14" t="s">
        <v>80</v>
      </c>
      <c r="AY1080" s="219" t="s">
        <v>169</v>
      </c>
    </row>
    <row r="1081" spans="1:65" s="2" customFormat="1" ht="24.2" customHeight="1">
      <c r="A1081" s="36"/>
      <c r="B1081" s="37"/>
      <c r="C1081" s="235" t="s">
        <v>1824</v>
      </c>
      <c r="D1081" s="235" t="s">
        <v>456</v>
      </c>
      <c r="E1081" s="236" t="s">
        <v>1825</v>
      </c>
      <c r="F1081" s="237" t="s">
        <v>1826</v>
      </c>
      <c r="G1081" s="238" t="s">
        <v>174</v>
      </c>
      <c r="H1081" s="239">
        <v>37</v>
      </c>
      <c r="I1081" s="240"/>
      <c r="J1081" s="241">
        <f>ROUND(I1081*H1081,2)</f>
        <v>0</v>
      </c>
      <c r="K1081" s="237" t="s">
        <v>175</v>
      </c>
      <c r="L1081" s="242"/>
      <c r="M1081" s="243" t="s">
        <v>19</v>
      </c>
      <c r="N1081" s="244" t="s">
        <v>44</v>
      </c>
      <c r="O1081" s="66"/>
      <c r="P1081" s="189">
        <f>O1081*H1081</f>
        <v>0</v>
      </c>
      <c r="Q1081" s="189">
        <v>1.1999999999999999E-3</v>
      </c>
      <c r="R1081" s="189">
        <f>Q1081*H1081</f>
        <v>4.4399999999999995E-2</v>
      </c>
      <c r="S1081" s="189">
        <v>0</v>
      </c>
      <c r="T1081" s="190">
        <f>S1081*H1081</f>
        <v>0</v>
      </c>
      <c r="U1081" s="36"/>
      <c r="V1081" s="36"/>
      <c r="W1081" s="36"/>
      <c r="X1081" s="36"/>
      <c r="Y1081" s="36"/>
      <c r="Z1081" s="36"/>
      <c r="AA1081" s="36"/>
      <c r="AB1081" s="36"/>
      <c r="AC1081" s="36"/>
      <c r="AD1081" s="36"/>
      <c r="AE1081" s="36"/>
      <c r="AR1081" s="191" t="s">
        <v>323</v>
      </c>
      <c r="AT1081" s="191" t="s">
        <v>456</v>
      </c>
      <c r="AU1081" s="191" t="s">
        <v>88</v>
      </c>
      <c r="AY1081" s="19" t="s">
        <v>169</v>
      </c>
      <c r="BE1081" s="192">
        <f>IF(N1081="základní",J1081,0)</f>
        <v>0</v>
      </c>
      <c r="BF1081" s="192">
        <f>IF(N1081="snížená",J1081,0)</f>
        <v>0</v>
      </c>
      <c r="BG1081" s="192">
        <f>IF(N1081="zákl. přenesená",J1081,0)</f>
        <v>0</v>
      </c>
      <c r="BH1081" s="192">
        <f>IF(N1081="sníž. přenesená",J1081,0)</f>
        <v>0</v>
      </c>
      <c r="BI1081" s="192">
        <f>IF(N1081="nulová",J1081,0)</f>
        <v>0</v>
      </c>
      <c r="BJ1081" s="19" t="s">
        <v>88</v>
      </c>
      <c r="BK1081" s="192">
        <f>ROUND(I1081*H1081,2)</f>
        <v>0</v>
      </c>
      <c r="BL1081" s="19" t="s">
        <v>250</v>
      </c>
      <c r="BM1081" s="191" t="s">
        <v>1827</v>
      </c>
    </row>
    <row r="1082" spans="1:65" s="2" customFormat="1" ht="24.2" customHeight="1">
      <c r="A1082" s="36"/>
      <c r="B1082" s="37"/>
      <c r="C1082" s="235" t="s">
        <v>1828</v>
      </c>
      <c r="D1082" s="235" t="s">
        <v>456</v>
      </c>
      <c r="E1082" s="236" t="s">
        <v>1829</v>
      </c>
      <c r="F1082" s="237" t="s">
        <v>1830</v>
      </c>
      <c r="G1082" s="238" t="s">
        <v>174</v>
      </c>
      <c r="H1082" s="239">
        <v>2</v>
      </c>
      <c r="I1082" s="240"/>
      <c r="J1082" s="241">
        <f>ROUND(I1082*H1082,2)</f>
        <v>0</v>
      </c>
      <c r="K1082" s="237" t="s">
        <v>175</v>
      </c>
      <c r="L1082" s="242"/>
      <c r="M1082" s="243" t="s">
        <v>19</v>
      </c>
      <c r="N1082" s="244" t="s">
        <v>44</v>
      </c>
      <c r="O1082" s="66"/>
      <c r="P1082" s="189">
        <f>O1082*H1082</f>
        <v>0</v>
      </c>
      <c r="Q1082" s="189">
        <v>1.3500000000000001E-3</v>
      </c>
      <c r="R1082" s="189">
        <f>Q1082*H1082</f>
        <v>2.7000000000000001E-3</v>
      </c>
      <c r="S1082" s="189">
        <v>0</v>
      </c>
      <c r="T1082" s="190">
        <f>S1082*H1082</f>
        <v>0</v>
      </c>
      <c r="U1082" s="36"/>
      <c r="V1082" s="36"/>
      <c r="W1082" s="36"/>
      <c r="X1082" s="36"/>
      <c r="Y1082" s="36"/>
      <c r="Z1082" s="36"/>
      <c r="AA1082" s="36"/>
      <c r="AB1082" s="36"/>
      <c r="AC1082" s="36"/>
      <c r="AD1082" s="36"/>
      <c r="AE1082" s="36"/>
      <c r="AR1082" s="191" t="s">
        <v>323</v>
      </c>
      <c r="AT1082" s="191" t="s">
        <v>456</v>
      </c>
      <c r="AU1082" s="191" t="s">
        <v>88</v>
      </c>
      <c r="AY1082" s="19" t="s">
        <v>169</v>
      </c>
      <c r="BE1082" s="192">
        <f>IF(N1082="základní",J1082,0)</f>
        <v>0</v>
      </c>
      <c r="BF1082" s="192">
        <f>IF(N1082="snížená",J1082,0)</f>
        <v>0</v>
      </c>
      <c r="BG1082" s="192">
        <f>IF(N1082="zákl. přenesená",J1082,0)</f>
        <v>0</v>
      </c>
      <c r="BH1082" s="192">
        <f>IF(N1082="sníž. přenesená",J1082,0)</f>
        <v>0</v>
      </c>
      <c r="BI1082" s="192">
        <f>IF(N1082="nulová",J1082,0)</f>
        <v>0</v>
      </c>
      <c r="BJ1082" s="19" t="s">
        <v>88</v>
      </c>
      <c r="BK1082" s="192">
        <f>ROUND(I1082*H1082,2)</f>
        <v>0</v>
      </c>
      <c r="BL1082" s="19" t="s">
        <v>250</v>
      </c>
      <c r="BM1082" s="191" t="s">
        <v>1831</v>
      </c>
    </row>
    <row r="1083" spans="1:65" s="2" customFormat="1" ht="49.15" customHeight="1">
      <c r="A1083" s="36"/>
      <c r="B1083" s="37"/>
      <c r="C1083" s="180" t="s">
        <v>1832</v>
      </c>
      <c r="D1083" s="180" t="s">
        <v>171</v>
      </c>
      <c r="E1083" s="181" t="s">
        <v>1833</v>
      </c>
      <c r="F1083" s="182" t="s">
        <v>1834</v>
      </c>
      <c r="G1083" s="183" t="s">
        <v>174</v>
      </c>
      <c r="H1083" s="184">
        <v>11</v>
      </c>
      <c r="I1083" s="185"/>
      <c r="J1083" s="186">
        <f>ROUND(I1083*H1083,2)</f>
        <v>0</v>
      </c>
      <c r="K1083" s="182" t="s">
        <v>19</v>
      </c>
      <c r="L1083" s="41"/>
      <c r="M1083" s="187" t="s">
        <v>19</v>
      </c>
      <c r="N1083" s="188" t="s">
        <v>44</v>
      </c>
      <c r="O1083" s="66"/>
      <c r="P1083" s="189">
        <f>O1083*H1083</f>
        <v>0</v>
      </c>
      <c r="Q1083" s="189">
        <v>0</v>
      </c>
      <c r="R1083" s="189">
        <f>Q1083*H1083</f>
        <v>0</v>
      </c>
      <c r="S1083" s="189">
        <v>0</v>
      </c>
      <c r="T1083" s="190">
        <f>S1083*H1083</f>
        <v>0</v>
      </c>
      <c r="U1083" s="36"/>
      <c r="V1083" s="36"/>
      <c r="W1083" s="36"/>
      <c r="X1083" s="36"/>
      <c r="Y1083" s="36"/>
      <c r="Z1083" s="36"/>
      <c r="AA1083" s="36"/>
      <c r="AB1083" s="36"/>
      <c r="AC1083" s="36"/>
      <c r="AD1083" s="36"/>
      <c r="AE1083" s="36"/>
      <c r="AR1083" s="191" t="s">
        <v>250</v>
      </c>
      <c r="AT1083" s="191" t="s">
        <v>171</v>
      </c>
      <c r="AU1083" s="191" t="s">
        <v>88</v>
      </c>
      <c r="AY1083" s="19" t="s">
        <v>169</v>
      </c>
      <c r="BE1083" s="192">
        <f>IF(N1083="základní",J1083,0)</f>
        <v>0</v>
      </c>
      <c r="BF1083" s="192">
        <f>IF(N1083="snížená",J1083,0)</f>
        <v>0</v>
      </c>
      <c r="BG1083" s="192">
        <f>IF(N1083="zákl. přenesená",J1083,0)</f>
        <v>0</v>
      </c>
      <c r="BH1083" s="192">
        <f>IF(N1083="sníž. přenesená",J1083,0)</f>
        <v>0</v>
      </c>
      <c r="BI1083" s="192">
        <f>IF(N1083="nulová",J1083,0)</f>
        <v>0</v>
      </c>
      <c r="BJ1083" s="19" t="s">
        <v>88</v>
      </c>
      <c r="BK1083" s="192">
        <f>ROUND(I1083*H1083,2)</f>
        <v>0</v>
      </c>
      <c r="BL1083" s="19" t="s">
        <v>250</v>
      </c>
      <c r="BM1083" s="191" t="s">
        <v>1835</v>
      </c>
    </row>
    <row r="1084" spans="1:65" s="2" customFormat="1" ht="146.25">
      <c r="A1084" s="36"/>
      <c r="B1084" s="37"/>
      <c r="C1084" s="38"/>
      <c r="D1084" s="193" t="s">
        <v>178</v>
      </c>
      <c r="E1084" s="38"/>
      <c r="F1084" s="194" t="s">
        <v>1836</v>
      </c>
      <c r="G1084" s="38"/>
      <c r="H1084" s="38"/>
      <c r="I1084" s="195"/>
      <c r="J1084" s="38"/>
      <c r="K1084" s="38"/>
      <c r="L1084" s="41"/>
      <c r="M1084" s="196"/>
      <c r="N1084" s="197"/>
      <c r="O1084" s="66"/>
      <c r="P1084" s="66"/>
      <c r="Q1084" s="66"/>
      <c r="R1084" s="66"/>
      <c r="S1084" s="66"/>
      <c r="T1084" s="67"/>
      <c r="U1084" s="36"/>
      <c r="V1084" s="36"/>
      <c r="W1084" s="36"/>
      <c r="X1084" s="36"/>
      <c r="Y1084" s="36"/>
      <c r="Z1084" s="36"/>
      <c r="AA1084" s="36"/>
      <c r="AB1084" s="36"/>
      <c r="AC1084" s="36"/>
      <c r="AD1084" s="36"/>
      <c r="AE1084" s="36"/>
      <c r="AT1084" s="19" t="s">
        <v>178</v>
      </c>
      <c r="AU1084" s="19" t="s">
        <v>88</v>
      </c>
    </row>
    <row r="1085" spans="1:65" s="13" customFormat="1" ht="11.25">
      <c r="B1085" s="198"/>
      <c r="C1085" s="199"/>
      <c r="D1085" s="193" t="s">
        <v>188</v>
      </c>
      <c r="E1085" s="200" t="s">
        <v>19</v>
      </c>
      <c r="F1085" s="201" t="s">
        <v>1837</v>
      </c>
      <c r="G1085" s="199"/>
      <c r="H1085" s="202">
        <v>6</v>
      </c>
      <c r="I1085" s="203"/>
      <c r="J1085" s="199"/>
      <c r="K1085" s="199"/>
      <c r="L1085" s="204"/>
      <c r="M1085" s="205"/>
      <c r="N1085" s="206"/>
      <c r="O1085" s="206"/>
      <c r="P1085" s="206"/>
      <c r="Q1085" s="206"/>
      <c r="R1085" s="206"/>
      <c r="S1085" s="206"/>
      <c r="T1085" s="207"/>
      <c r="AT1085" s="208" t="s">
        <v>188</v>
      </c>
      <c r="AU1085" s="208" t="s">
        <v>88</v>
      </c>
      <c r="AV1085" s="13" t="s">
        <v>88</v>
      </c>
      <c r="AW1085" s="13" t="s">
        <v>33</v>
      </c>
      <c r="AX1085" s="13" t="s">
        <v>72</v>
      </c>
      <c r="AY1085" s="208" t="s">
        <v>169</v>
      </c>
    </row>
    <row r="1086" spans="1:65" s="13" customFormat="1" ht="11.25">
      <c r="B1086" s="198"/>
      <c r="C1086" s="199"/>
      <c r="D1086" s="193" t="s">
        <v>188</v>
      </c>
      <c r="E1086" s="200" t="s">
        <v>19</v>
      </c>
      <c r="F1086" s="201" t="s">
        <v>1838</v>
      </c>
      <c r="G1086" s="199"/>
      <c r="H1086" s="202">
        <v>5</v>
      </c>
      <c r="I1086" s="203"/>
      <c r="J1086" s="199"/>
      <c r="K1086" s="199"/>
      <c r="L1086" s="204"/>
      <c r="M1086" s="205"/>
      <c r="N1086" s="206"/>
      <c r="O1086" s="206"/>
      <c r="P1086" s="206"/>
      <c r="Q1086" s="206"/>
      <c r="R1086" s="206"/>
      <c r="S1086" s="206"/>
      <c r="T1086" s="207"/>
      <c r="AT1086" s="208" t="s">
        <v>188</v>
      </c>
      <c r="AU1086" s="208" t="s">
        <v>88</v>
      </c>
      <c r="AV1086" s="13" t="s">
        <v>88</v>
      </c>
      <c r="AW1086" s="13" t="s">
        <v>33</v>
      </c>
      <c r="AX1086" s="13" t="s">
        <v>72</v>
      </c>
      <c r="AY1086" s="208" t="s">
        <v>169</v>
      </c>
    </row>
    <row r="1087" spans="1:65" s="14" customFormat="1" ht="11.25">
      <c r="B1087" s="209"/>
      <c r="C1087" s="210"/>
      <c r="D1087" s="193" t="s">
        <v>188</v>
      </c>
      <c r="E1087" s="211" t="s">
        <v>19</v>
      </c>
      <c r="F1087" s="212" t="s">
        <v>191</v>
      </c>
      <c r="G1087" s="210"/>
      <c r="H1087" s="213">
        <v>11</v>
      </c>
      <c r="I1087" s="214"/>
      <c r="J1087" s="210"/>
      <c r="K1087" s="210"/>
      <c r="L1087" s="215"/>
      <c r="M1087" s="216"/>
      <c r="N1087" s="217"/>
      <c r="O1087" s="217"/>
      <c r="P1087" s="217"/>
      <c r="Q1087" s="217"/>
      <c r="R1087" s="217"/>
      <c r="S1087" s="217"/>
      <c r="T1087" s="218"/>
      <c r="AT1087" s="219" t="s">
        <v>188</v>
      </c>
      <c r="AU1087" s="219" t="s">
        <v>88</v>
      </c>
      <c r="AV1087" s="14" t="s">
        <v>176</v>
      </c>
      <c r="AW1087" s="14" t="s">
        <v>33</v>
      </c>
      <c r="AX1087" s="14" t="s">
        <v>80</v>
      </c>
      <c r="AY1087" s="219" t="s">
        <v>169</v>
      </c>
    </row>
    <row r="1088" spans="1:65" s="2" customFormat="1" ht="49.15" customHeight="1">
      <c r="A1088" s="36"/>
      <c r="B1088" s="37"/>
      <c r="C1088" s="180" t="s">
        <v>1839</v>
      </c>
      <c r="D1088" s="180" t="s">
        <v>171</v>
      </c>
      <c r="E1088" s="181" t="s">
        <v>1840</v>
      </c>
      <c r="F1088" s="182" t="s">
        <v>1841</v>
      </c>
      <c r="G1088" s="183" t="s">
        <v>174</v>
      </c>
      <c r="H1088" s="184">
        <v>1</v>
      </c>
      <c r="I1088" s="185"/>
      <c r="J1088" s="186">
        <f>ROUND(I1088*H1088,2)</f>
        <v>0</v>
      </c>
      <c r="K1088" s="182" t="s">
        <v>19</v>
      </c>
      <c r="L1088" s="41"/>
      <c r="M1088" s="187" t="s">
        <v>19</v>
      </c>
      <c r="N1088" s="188" t="s">
        <v>44</v>
      </c>
      <c r="O1088" s="66"/>
      <c r="P1088" s="189">
        <f>O1088*H1088</f>
        <v>0</v>
      </c>
      <c r="Q1088" s="189">
        <v>0</v>
      </c>
      <c r="R1088" s="189">
        <f>Q1088*H1088</f>
        <v>0</v>
      </c>
      <c r="S1088" s="189">
        <v>0</v>
      </c>
      <c r="T1088" s="190">
        <f>S1088*H1088</f>
        <v>0</v>
      </c>
      <c r="U1088" s="36"/>
      <c r="V1088" s="36"/>
      <c r="W1088" s="36"/>
      <c r="X1088" s="36"/>
      <c r="Y1088" s="36"/>
      <c r="Z1088" s="36"/>
      <c r="AA1088" s="36"/>
      <c r="AB1088" s="36"/>
      <c r="AC1088" s="36"/>
      <c r="AD1088" s="36"/>
      <c r="AE1088" s="36"/>
      <c r="AR1088" s="191" t="s">
        <v>250</v>
      </c>
      <c r="AT1088" s="191" t="s">
        <v>171</v>
      </c>
      <c r="AU1088" s="191" t="s">
        <v>88</v>
      </c>
      <c r="AY1088" s="19" t="s">
        <v>169</v>
      </c>
      <c r="BE1088" s="192">
        <f>IF(N1088="základní",J1088,0)</f>
        <v>0</v>
      </c>
      <c r="BF1088" s="192">
        <f>IF(N1088="snížená",J1088,0)</f>
        <v>0</v>
      </c>
      <c r="BG1088" s="192">
        <f>IF(N1088="zákl. přenesená",J1088,0)</f>
        <v>0</v>
      </c>
      <c r="BH1088" s="192">
        <f>IF(N1088="sníž. přenesená",J1088,0)</f>
        <v>0</v>
      </c>
      <c r="BI1088" s="192">
        <f>IF(N1088="nulová",J1088,0)</f>
        <v>0</v>
      </c>
      <c r="BJ1088" s="19" t="s">
        <v>88</v>
      </c>
      <c r="BK1088" s="192">
        <f>ROUND(I1088*H1088,2)</f>
        <v>0</v>
      </c>
      <c r="BL1088" s="19" t="s">
        <v>250</v>
      </c>
      <c r="BM1088" s="191" t="s">
        <v>1842</v>
      </c>
    </row>
    <row r="1089" spans="1:65" s="2" customFormat="1" ht="146.25">
      <c r="A1089" s="36"/>
      <c r="B1089" s="37"/>
      <c r="C1089" s="38"/>
      <c r="D1089" s="193" t="s">
        <v>178</v>
      </c>
      <c r="E1089" s="38"/>
      <c r="F1089" s="194" t="s">
        <v>1836</v>
      </c>
      <c r="G1089" s="38"/>
      <c r="H1089" s="38"/>
      <c r="I1089" s="195"/>
      <c r="J1089" s="38"/>
      <c r="K1089" s="38"/>
      <c r="L1089" s="41"/>
      <c r="M1089" s="196"/>
      <c r="N1089" s="197"/>
      <c r="O1089" s="66"/>
      <c r="P1089" s="66"/>
      <c r="Q1089" s="66"/>
      <c r="R1089" s="66"/>
      <c r="S1089" s="66"/>
      <c r="T1089" s="67"/>
      <c r="U1089" s="36"/>
      <c r="V1089" s="36"/>
      <c r="W1089" s="36"/>
      <c r="X1089" s="36"/>
      <c r="Y1089" s="36"/>
      <c r="Z1089" s="36"/>
      <c r="AA1089" s="36"/>
      <c r="AB1089" s="36"/>
      <c r="AC1089" s="36"/>
      <c r="AD1089" s="36"/>
      <c r="AE1089" s="36"/>
      <c r="AT1089" s="19" t="s">
        <v>178</v>
      </c>
      <c r="AU1089" s="19" t="s">
        <v>88</v>
      </c>
    </row>
    <row r="1090" spans="1:65" s="13" customFormat="1" ht="11.25">
      <c r="B1090" s="198"/>
      <c r="C1090" s="199"/>
      <c r="D1090" s="193" t="s">
        <v>188</v>
      </c>
      <c r="E1090" s="200" t="s">
        <v>19</v>
      </c>
      <c r="F1090" s="201" t="s">
        <v>1843</v>
      </c>
      <c r="G1090" s="199"/>
      <c r="H1090" s="202">
        <v>1</v>
      </c>
      <c r="I1090" s="203"/>
      <c r="J1090" s="199"/>
      <c r="K1090" s="199"/>
      <c r="L1090" s="204"/>
      <c r="M1090" s="205"/>
      <c r="N1090" s="206"/>
      <c r="O1090" s="206"/>
      <c r="P1090" s="206"/>
      <c r="Q1090" s="206"/>
      <c r="R1090" s="206"/>
      <c r="S1090" s="206"/>
      <c r="T1090" s="207"/>
      <c r="AT1090" s="208" t="s">
        <v>188</v>
      </c>
      <c r="AU1090" s="208" t="s">
        <v>88</v>
      </c>
      <c r="AV1090" s="13" t="s">
        <v>88</v>
      </c>
      <c r="AW1090" s="13" t="s">
        <v>33</v>
      </c>
      <c r="AX1090" s="13" t="s">
        <v>72</v>
      </c>
      <c r="AY1090" s="208" t="s">
        <v>169</v>
      </c>
    </row>
    <row r="1091" spans="1:65" s="14" customFormat="1" ht="11.25">
      <c r="B1091" s="209"/>
      <c r="C1091" s="210"/>
      <c r="D1091" s="193" t="s">
        <v>188</v>
      </c>
      <c r="E1091" s="211" t="s">
        <v>19</v>
      </c>
      <c r="F1091" s="212" t="s">
        <v>191</v>
      </c>
      <c r="G1091" s="210"/>
      <c r="H1091" s="213">
        <v>1</v>
      </c>
      <c r="I1091" s="214"/>
      <c r="J1091" s="210"/>
      <c r="K1091" s="210"/>
      <c r="L1091" s="215"/>
      <c r="M1091" s="216"/>
      <c r="N1091" s="217"/>
      <c r="O1091" s="217"/>
      <c r="P1091" s="217"/>
      <c r="Q1091" s="217"/>
      <c r="R1091" s="217"/>
      <c r="S1091" s="217"/>
      <c r="T1091" s="218"/>
      <c r="AT1091" s="219" t="s">
        <v>188</v>
      </c>
      <c r="AU1091" s="219" t="s">
        <v>88</v>
      </c>
      <c r="AV1091" s="14" t="s">
        <v>176</v>
      </c>
      <c r="AW1091" s="14" t="s">
        <v>33</v>
      </c>
      <c r="AX1091" s="14" t="s">
        <v>80</v>
      </c>
      <c r="AY1091" s="219" t="s">
        <v>169</v>
      </c>
    </row>
    <row r="1092" spans="1:65" s="2" customFormat="1" ht="24.2" customHeight="1">
      <c r="A1092" s="36"/>
      <c r="B1092" s="37"/>
      <c r="C1092" s="180" t="s">
        <v>1844</v>
      </c>
      <c r="D1092" s="180" t="s">
        <v>171</v>
      </c>
      <c r="E1092" s="181" t="s">
        <v>1845</v>
      </c>
      <c r="F1092" s="182" t="s">
        <v>1846</v>
      </c>
      <c r="G1092" s="183" t="s">
        <v>174</v>
      </c>
      <c r="H1092" s="184">
        <v>10</v>
      </c>
      <c r="I1092" s="185"/>
      <c r="J1092" s="186">
        <f>ROUND(I1092*H1092,2)</f>
        <v>0</v>
      </c>
      <c r="K1092" s="182" t="s">
        <v>19</v>
      </c>
      <c r="L1092" s="41"/>
      <c r="M1092" s="187" t="s">
        <v>19</v>
      </c>
      <c r="N1092" s="188" t="s">
        <v>44</v>
      </c>
      <c r="O1092" s="66"/>
      <c r="P1092" s="189">
        <f>O1092*H1092</f>
        <v>0</v>
      </c>
      <c r="Q1092" s="189">
        <v>0</v>
      </c>
      <c r="R1092" s="189">
        <f>Q1092*H1092</f>
        <v>0</v>
      </c>
      <c r="S1092" s="189">
        <v>0</v>
      </c>
      <c r="T1092" s="190">
        <f>S1092*H1092</f>
        <v>0</v>
      </c>
      <c r="U1092" s="36"/>
      <c r="V1092" s="36"/>
      <c r="W1092" s="36"/>
      <c r="X1092" s="36"/>
      <c r="Y1092" s="36"/>
      <c r="Z1092" s="36"/>
      <c r="AA1092" s="36"/>
      <c r="AB1092" s="36"/>
      <c r="AC1092" s="36"/>
      <c r="AD1092" s="36"/>
      <c r="AE1092" s="36"/>
      <c r="AR1092" s="191" t="s">
        <v>176</v>
      </c>
      <c r="AT1092" s="191" t="s">
        <v>171</v>
      </c>
      <c r="AU1092" s="191" t="s">
        <v>88</v>
      </c>
      <c r="AY1092" s="19" t="s">
        <v>169</v>
      </c>
      <c r="BE1092" s="192">
        <f>IF(N1092="základní",J1092,0)</f>
        <v>0</v>
      </c>
      <c r="BF1092" s="192">
        <f>IF(N1092="snížená",J1092,0)</f>
        <v>0</v>
      </c>
      <c r="BG1092" s="192">
        <f>IF(N1092="zákl. přenesená",J1092,0)</f>
        <v>0</v>
      </c>
      <c r="BH1092" s="192">
        <f>IF(N1092="sníž. přenesená",J1092,0)</f>
        <v>0</v>
      </c>
      <c r="BI1092" s="192">
        <f>IF(N1092="nulová",J1092,0)</f>
        <v>0</v>
      </c>
      <c r="BJ1092" s="19" t="s">
        <v>88</v>
      </c>
      <c r="BK1092" s="192">
        <f>ROUND(I1092*H1092,2)</f>
        <v>0</v>
      </c>
      <c r="BL1092" s="19" t="s">
        <v>176</v>
      </c>
      <c r="BM1092" s="191" t="s">
        <v>1847</v>
      </c>
    </row>
    <row r="1093" spans="1:65" s="2" customFormat="1" ht="146.25">
      <c r="A1093" s="36"/>
      <c r="B1093" s="37"/>
      <c r="C1093" s="38"/>
      <c r="D1093" s="193" t="s">
        <v>178</v>
      </c>
      <c r="E1093" s="38"/>
      <c r="F1093" s="194" t="s">
        <v>1836</v>
      </c>
      <c r="G1093" s="38"/>
      <c r="H1093" s="38"/>
      <c r="I1093" s="195"/>
      <c r="J1093" s="38"/>
      <c r="K1093" s="38"/>
      <c r="L1093" s="41"/>
      <c r="M1093" s="196"/>
      <c r="N1093" s="197"/>
      <c r="O1093" s="66"/>
      <c r="P1093" s="66"/>
      <c r="Q1093" s="66"/>
      <c r="R1093" s="66"/>
      <c r="S1093" s="66"/>
      <c r="T1093" s="67"/>
      <c r="U1093" s="36"/>
      <c r="V1093" s="36"/>
      <c r="W1093" s="36"/>
      <c r="X1093" s="36"/>
      <c r="Y1093" s="36"/>
      <c r="Z1093" s="36"/>
      <c r="AA1093" s="36"/>
      <c r="AB1093" s="36"/>
      <c r="AC1093" s="36"/>
      <c r="AD1093" s="36"/>
      <c r="AE1093" s="36"/>
      <c r="AT1093" s="19" t="s">
        <v>178</v>
      </c>
      <c r="AU1093" s="19" t="s">
        <v>88</v>
      </c>
    </row>
    <row r="1094" spans="1:65" s="13" customFormat="1" ht="11.25">
      <c r="B1094" s="198"/>
      <c r="C1094" s="199"/>
      <c r="D1094" s="193" t="s">
        <v>188</v>
      </c>
      <c r="E1094" s="200" t="s">
        <v>19</v>
      </c>
      <c r="F1094" s="201" t="s">
        <v>1848</v>
      </c>
      <c r="G1094" s="199"/>
      <c r="H1094" s="202">
        <v>10</v>
      </c>
      <c r="I1094" s="203"/>
      <c r="J1094" s="199"/>
      <c r="K1094" s="199"/>
      <c r="L1094" s="204"/>
      <c r="M1094" s="205"/>
      <c r="N1094" s="206"/>
      <c r="O1094" s="206"/>
      <c r="P1094" s="206"/>
      <c r="Q1094" s="206"/>
      <c r="R1094" s="206"/>
      <c r="S1094" s="206"/>
      <c r="T1094" s="207"/>
      <c r="AT1094" s="208" t="s">
        <v>188</v>
      </c>
      <c r="AU1094" s="208" t="s">
        <v>88</v>
      </c>
      <c r="AV1094" s="13" t="s">
        <v>88</v>
      </c>
      <c r="AW1094" s="13" t="s">
        <v>33</v>
      </c>
      <c r="AX1094" s="13" t="s">
        <v>80</v>
      </c>
      <c r="AY1094" s="208" t="s">
        <v>169</v>
      </c>
    </row>
    <row r="1095" spans="1:65" s="2" customFormat="1" ht="24.2" customHeight="1">
      <c r="A1095" s="36"/>
      <c r="B1095" s="37"/>
      <c r="C1095" s="235" t="s">
        <v>1849</v>
      </c>
      <c r="D1095" s="235" t="s">
        <v>456</v>
      </c>
      <c r="E1095" s="236" t="s">
        <v>1850</v>
      </c>
      <c r="F1095" s="237" t="s">
        <v>1851</v>
      </c>
      <c r="G1095" s="238" t="s">
        <v>174</v>
      </c>
      <c r="H1095" s="239">
        <v>10</v>
      </c>
      <c r="I1095" s="240"/>
      <c r="J1095" s="241">
        <f>ROUND(I1095*H1095,2)</f>
        <v>0</v>
      </c>
      <c r="K1095" s="237" t="s">
        <v>19</v>
      </c>
      <c r="L1095" s="242"/>
      <c r="M1095" s="243" t="s">
        <v>19</v>
      </c>
      <c r="N1095" s="244" t="s">
        <v>44</v>
      </c>
      <c r="O1095" s="66"/>
      <c r="P1095" s="189">
        <f>O1095*H1095</f>
        <v>0</v>
      </c>
      <c r="Q1095" s="189">
        <v>2.1340000000000001E-2</v>
      </c>
      <c r="R1095" s="189">
        <f>Q1095*H1095</f>
        <v>0.21340000000000001</v>
      </c>
      <c r="S1095" s="189">
        <v>0</v>
      </c>
      <c r="T1095" s="190">
        <f>S1095*H1095</f>
        <v>0</v>
      </c>
      <c r="U1095" s="36"/>
      <c r="V1095" s="36"/>
      <c r="W1095" s="36"/>
      <c r="X1095" s="36"/>
      <c r="Y1095" s="36"/>
      <c r="Z1095" s="36"/>
      <c r="AA1095" s="36"/>
      <c r="AB1095" s="36"/>
      <c r="AC1095" s="36"/>
      <c r="AD1095" s="36"/>
      <c r="AE1095" s="36"/>
      <c r="AR1095" s="191" t="s">
        <v>209</v>
      </c>
      <c r="AT1095" s="191" t="s">
        <v>456</v>
      </c>
      <c r="AU1095" s="191" t="s">
        <v>88</v>
      </c>
      <c r="AY1095" s="19" t="s">
        <v>169</v>
      </c>
      <c r="BE1095" s="192">
        <f>IF(N1095="základní",J1095,0)</f>
        <v>0</v>
      </c>
      <c r="BF1095" s="192">
        <f>IF(N1095="snížená",J1095,0)</f>
        <v>0</v>
      </c>
      <c r="BG1095" s="192">
        <f>IF(N1095="zákl. přenesená",J1095,0)</f>
        <v>0</v>
      </c>
      <c r="BH1095" s="192">
        <f>IF(N1095="sníž. přenesená",J1095,0)</f>
        <v>0</v>
      </c>
      <c r="BI1095" s="192">
        <f>IF(N1095="nulová",J1095,0)</f>
        <v>0</v>
      </c>
      <c r="BJ1095" s="19" t="s">
        <v>88</v>
      </c>
      <c r="BK1095" s="192">
        <f>ROUND(I1095*H1095,2)</f>
        <v>0</v>
      </c>
      <c r="BL1095" s="19" t="s">
        <v>176</v>
      </c>
      <c r="BM1095" s="191" t="s">
        <v>1852</v>
      </c>
    </row>
    <row r="1096" spans="1:65" s="2" customFormat="1" ht="24.2" customHeight="1">
      <c r="A1096" s="36"/>
      <c r="B1096" s="37"/>
      <c r="C1096" s="180" t="s">
        <v>1853</v>
      </c>
      <c r="D1096" s="180" t="s">
        <v>171</v>
      </c>
      <c r="E1096" s="181" t="s">
        <v>1854</v>
      </c>
      <c r="F1096" s="182" t="s">
        <v>1855</v>
      </c>
      <c r="G1096" s="183" t="s">
        <v>174</v>
      </c>
      <c r="H1096" s="184">
        <v>10</v>
      </c>
      <c r="I1096" s="185"/>
      <c r="J1096" s="186">
        <f>ROUND(I1096*H1096,2)</f>
        <v>0</v>
      </c>
      <c r="K1096" s="182" t="s">
        <v>19</v>
      </c>
      <c r="L1096" s="41"/>
      <c r="M1096" s="187" t="s">
        <v>19</v>
      </c>
      <c r="N1096" s="188" t="s">
        <v>44</v>
      </c>
      <c r="O1096" s="66"/>
      <c r="P1096" s="189">
        <f>O1096*H1096</f>
        <v>0</v>
      </c>
      <c r="Q1096" s="189">
        <v>0</v>
      </c>
      <c r="R1096" s="189">
        <f>Q1096*H1096</f>
        <v>0</v>
      </c>
      <c r="S1096" s="189">
        <v>0</v>
      </c>
      <c r="T1096" s="190">
        <f>S1096*H1096</f>
        <v>0</v>
      </c>
      <c r="U1096" s="36"/>
      <c r="V1096" s="36"/>
      <c r="W1096" s="36"/>
      <c r="X1096" s="36"/>
      <c r="Y1096" s="36"/>
      <c r="Z1096" s="36"/>
      <c r="AA1096" s="36"/>
      <c r="AB1096" s="36"/>
      <c r="AC1096" s="36"/>
      <c r="AD1096" s="36"/>
      <c r="AE1096" s="36"/>
      <c r="AR1096" s="191" t="s">
        <v>250</v>
      </c>
      <c r="AT1096" s="191" t="s">
        <v>171</v>
      </c>
      <c r="AU1096" s="191" t="s">
        <v>88</v>
      </c>
      <c r="AY1096" s="19" t="s">
        <v>169</v>
      </c>
      <c r="BE1096" s="192">
        <f>IF(N1096="základní",J1096,0)</f>
        <v>0</v>
      </c>
      <c r="BF1096" s="192">
        <f>IF(N1096="snížená",J1096,0)</f>
        <v>0</v>
      </c>
      <c r="BG1096" s="192">
        <f>IF(N1096="zákl. přenesená",J1096,0)</f>
        <v>0</v>
      </c>
      <c r="BH1096" s="192">
        <f>IF(N1096="sníž. přenesená",J1096,0)</f>
        <v>0</v>
      </c>
      <c r="BI1096" s="192">
        <f>IF(N1096="nulová",J1096,0)</f>
        <v>0</v>
      </c>
      <c r="BJ1096" s="19" t="s">
        <v>88</v>
      </c>
      <c r="BK1096" s="192">
        <f>ROUND(I1096*H1096,2)</f>
        <v>0</v>
      </c>
      <c r="BL1096" s="19" t="s">
        <v>250</v>
      </c>
      <c r="BM1096" s="191" t="s">
        <v>1856</v>
      </c>
    </row>
    <row r="1097" spans="1:65" s="2" customFormat="1" ht="48.75">
      <c r="A1097" s="36"/>
      <c r="B1097" s="37"/>
      <c r="C1097" s="38"/>
      <c r="D1097" s="193" t="s">
        <v>178</v>
      </c>
      <c r="E1097" s="38"/>
      <c r="F1097" s="194" t="s">
        <v>1857</v>
      </c>
      <c r="G1097" s="38"/>
      <c r="H1097" s="38"/>
      <c r="I1097" s="195"/>
      <c r="J1097" s="38"/>
      <c r="K1097" s="38"/>
      <c r="L1097" s="41"/>
      <c r="M1097" s="196"/>
      <c r="N1097" s="197"/>
      <c r="O1097" s="66"/>
      <c r="P1097" s="66"/>
      <c r="Q1097" s="66"/>
      <c r="R1097" s="66"/>
      <c r="S1097" s="66"/>
      <c r="T1097" s="67"/>
      <c r="U1097" s="36"/>
      <c r="V1097" s="36"/>
      <c r="W1097" s="36"/>
      <c r="X1097" s="36"/>
      <c r="Y1097" s="36"/>
      <c r="Z1097" s="36"/>
      <c r="AA1097" s="36"/>
      <c r="AB1097" s="36"/>
      <c r="AC1097" s="36"/>
      <c r="AD1097" s="36"/>
      <c r="AE1097" s="36"/>
      <c r="AT1097" s="19" t="s">
        <v>178</v>
      </c>
      <c r="AU1097" s="19" t="s">
        <v>88</v>
      </c>
    </row>
    <row r="1098" spans="1:65" s="13" customFormat="1" ht="11.25">
      <c r="B1098" s="198"/>
      <c r="C1098" s="199"/>
      <c r="D1098" s="193" t="s">
        <v>188</v>
      </c>
      <c r="E1098" s="200" t="s">
        <v>19</v>
      </c>
      <c r="F1098" s="201" t="s">
        <v>1858</v>
      </c>
      <c r="G1098" s="199"/>
      <c r="H1098" s="202">
        <v>10</v>
      </c>
      <c r="I1098" s="203"/>
      <c r="J1098" s="199"/>
      <c r="K1098" s="199"/>
      <c r="L1098" s="204"/>
      <c r="M1098" s="205"/>
      <c r="N1098" s="206"/>
      <c r="O1098" s="206"/>
      <c r="P1098" s="206"/>
      <c r="Q1098" s="206"/>
      <c r="R1098" s="206"/>
      <c r="S1098" s="206"/>
      <c r="T1098" s="207"/>
      <c r="AT1098" s="208" t="s">
        <v>188</v>
      </c>
      <c r="AU1098" s="208" t="s">
        <v>88</v>
      </c>
      <c r="AV1098" s="13" t="s">
        <v>88</v>
      </c>
      <c r="AW1098" s="13" t="s">
        <v>33</v>
      </c>
      <c r="AX1098" s="13" t="s">
        <v>80</v>
      </c>
      <c r="AY1098" s="208" t="s">
        <v>169</v>
      </c>
    </row>
    <row r="1099" spans="1:65" s="2" customFormat="1" ht="49.15" customHeight="1">
      <c r="A1099" s="36"/>
      <c r="B1099" s="37"/>
      <c r="C1099" s="180" t="s">
        <v>1859</v>
      </c>
      <c r="D1099" s="180" t="s">
        <v>171</v>
      </c>
      <c r="E1099" s="181" t="s">
        <v>1860</v>
      </c>
      <c r="F1099" s="182" t="s">
        <v>1861</v>
      </c>
      <c r="G1099" s="183" t="s">
        <v>347</v>
      </c>
      <c r="H1099" s="184">
        <v>4.8440000000000003</v>
      </c>
      <c r="I1099" s="185"/>
      <c r="J1099" s="186">
        <f>ROUND(I1099*H1099,2)</f>
        <v>0</v>
      </c>
      <c r="K1099" s="182" t="s">
        <v>175</v>
      </c>
      <c r="L1099" s="41"/>
      <c r="M1099" s="187" t="s">
        <v>19</v>
      </c>
      <c r="N1099" s="188" t="s">
        <v>44</v>
      </c>
      <c r="O1099" s="66"/>
      <c r="P1099" s="189">
        <f>O1099*H1099</f>
        <v>0</v>
      </c>
      <c r="Q1099" s="189">
        <v>0</v>
      </c>
      <c r="R1099" s="189">
        <f>Q1099*H1099</f>
        <v>0</v>
      </c>
      <c r="S1099" s="189">
        <v>0</v>
      </c>
      <c r="T1099" s="190">
        <f>S1099*H1099</f>
        <v>0</v>
      </c>
      <c r="U1099" s="36"/>
      <c r="V1099" s="36"/>
      <c r="W1099" s="36"/>
      <c r="X1099" s="36"/>
      <c r="Y1099" s="36"/>
      <c r="Z1099" s="36"/>
      <c r="AA1099" s="36"/>
      <c r="AB1099" s="36"/>
      <c r="AC1099" s="36"/>
      <c r="AD1099" s="36"/>
      <c r="AE1099" s="36"/>
      <c r="AR1099" s="191" t="s">
        <v>250</v>
      </c>
      <c r="AT1099" s="191" t="s">
        <v>171</v>
      </c>
      <c r="AU1099" s="191" t="s">
        <v>88</v>
      </c>
      <c r="AY1099" s="19" t="s">
        <v>169</v>
      </c>
      <c r="BE1099" s="192">
        <f>IF(N1099="základní",J1099,0)</f>
        <v>0</v>
      </c>
      <c r="BF1099" s="192">
        <f>IF(N1099="snížená",J1099,0)</f>
        <v>0</v>
      </c>
      <c r="BG1099" s="192">
        <f>IF(N1099="zákl. přenesená",J1099,0)</f>
        <v>0</v>
      </c>
      <c r="BH1099" s="192">
        <f>IF(N1099="sníž. přenesená",J1099,0)</f>
        <v>0</v>
      </c>
      <c r="BI1099" s="192">
        <f>IF(N1099="nulová",J1099,0)</f>
        <v>0</v>
      </c>
      <c r="BJ1099" s="19" t="s">
        <v>88</v>
      </c>
      <c r="BK1099" s="192">
        <f>ROUND(I1099*H1099,2)</f>
        <v>0</v>
      </c>
      <c r="BL1099" s="19" t="s">
        <v>250</v>
      </c>
      <c r="BM1099" s="191" t="s">
        <v>1862</v>
      </c>
    </row>
    <row r="1100" spans="1:65" s="2" customFormat="1" ht="126.75">
      <c r="A1100" s="36"/>
      <c r="B1100" s="37"/>
      <c r="C1100" s="38"/>
      <c r="D1100" s="193" t="s">
        <v>178</v>
      </c>
      <c r="E1100" s="38"/>
      <c r="F1100" s="194" t="s">
        <v>1863</v>
      </c>
      <c r="G1100" s="38"/>
      <c r="H1100" s="38"/>
      <c r="I1100" s="195"/>
      <c r="J1100" s="38"/>
      <c r="K1100" s="38"/>
      <c r="L1100" s="41"/>
      <c r="M1100" s="196"/>
      <c r="N1100" s="197"/>
      <c r="O1100" s="66"/>
      <c r="P1100" s="66"/>
      <c r="Q1100" s="66"/>
      <c r="R1100" s="66"/>
      <c r="S1100" s="66"/>
      <c r="T1100" s="67"/>
      <c r="U1100" s="36"/>
      <c r="V1100" s="36"/>
      <c r="W1100" s="36"/>
      <c r="X1100" s="36"/>
      <c r="Y1100" s="36"/>
      <c r="Z1100" s="36"/>
      <c r="AA1100" s="36"/>
      <c r="AB1100" s="36"/>
      <c r="AC1100" s="36"/>
      <c r="AD1100" s="36"/>
      <c r="AE1100" s="36"/>
      <c r="AT1100" s="19" t="s">
        <v>178</v>
      </c>
      <c r="AU1100" s="19" t="s">
        <v>88</v>
      </c>
    </row>
    <row r="1101" spans="1:65" s="12" customFormat="1" ht="22.9" customHeight="1">
      <c r="B1101" s="164"/>
      <c r="C1101" s="165"/>
      <c r="D1101" s="166" t="s">
        <v>71</v>
      </c>
      <c r="E1101" s="178" t="s">
        <v>1864</v>
      </c>
      <c r="F1101" s="178" t="s">
        <v>1865</v>
      </c>
      <c r="G1101" s="165"/>
      <c r="H1101" s="165"/>
      <c r="I1101" s="168"/>
      <c r="J1101" s="179">
        <f>BK1101</f>
        <v>0</v>
      </c>
      <c r="K1101" s="165"/>
      <c r="L1101" s="170"/>
      <c r="M1101" s="171"/>
      <c r="N1101" s="172"/>
      <c r="O1101" s="172"/>
      <c r="P1101" s="173">
        <f>SUM(P1102:P1131)</f>
        <v>0</v>
      </c>
      <c r="Q1101" s="172"/>
      <c r="R1101" s="173">
        <f>SUM(R1102:R1131)</f>
        <v>0.13645180000000001</v>
      </c>
      <c r="S1101" s="172"/>
      <c r="T1101" s="174">
        <f>SUM(T1102:T1131)</f>
        <v>0</v>
      </c>
      <c r="AR1101" s="175" t="s">
        <v>88</v>
      </c>
      <c r="AT1101" s="176" t="s">
        <v>71</v>
      </c>
      <c r="AU1101" s="176" t="s">
        <v>80</v>
      </c>
      <c r="AY1101" s="175" t="s">
        <v>169</v>
      </c>
      <c r="BK1101" s="177">
        <f>SUM(BK1102:BK1131)</f>
        <v>0</v>
      </c>
    </row>
    <row r="1102" spans="1:65" s="2" customFormat="1" ht="37.9" customHeight="1">
      <c r="A1102" s="36"/>
      <c r="B1102" s="37"/>
      <c r="C1102" s="180" t="s">
        <v>1866</v>
      </c>
      <c r="D1102" s="180" t="s">
        <v>171</v>
      </c>
      <c r="E1102" s="181" t="s">
        <v>1867</v>
      </c>
      <c r="F1102" s="182" t="s">
        <v>1868</v>
      </c>
      <c r="G1102" s="183" t="s">
        <v>463</v>
      </c>
      <c r="H1102" s="184">
        <v>24</v>
      </c>
      <c r="I1102" s="185"/>
      <c r="J1102" s="186">
        <f>ROUND(I1102*H1102,2)</f>
        <v>0</v>
      </c>
      <c r="K1102" s="182" t="s">
        <v>19</v>
      </c>
      <c r="L1102" s="41"/>
      <c r="M1102" s="187" t="s">
        <v>19</v>
      </c>
      <c r="N1102" s="188" t="s">
        <v>44</v>
      </c>
      <c r="O1102" s="66"/>
      <c r="P1102" s="189">
        <f>O1102*H1102</f>
        <v>0</v>
      </c>
      <c r="Q1102" s="189">
        <v>6.0000000000000002E-5</v>
      </c>
      <c r="R1102" s="189">
        <f>Q1102*H1102</f>
        <v>1.4400000000000001E-3</v>
      </c>
      <c r="S1102" s="189">
        <v>0</v>
      </c>
      <c r="T1102" s="190">
        <f>S1102*H1102</f>
        <v>0</v>
      </c>
      <c r="U1102" s="36"/>
      <c r="V1102" s="36"/>
      <c r="W1102" s="36"/>
      <c r="X1102" s="36"/>
      <c r="Y1102" s="36"/>
      <c r="Z1102" s="36"/>
      <c r="AA1102" s="36"/>
      <c r="AB1102" s="36"/>
      <c r="AC1102" s="36"/>
      <c r="AD1102" s="36"/>
      <c r="AE1102" s="36"/>
      <c r="AR1102" s="191" t="s">
        <v>250</v>
      </c>
      <c r="AT1102" s="191" t="s">
        <v>171</v>
      </c>
      <c r="AU1102" s="191" t="s">
        <v>88</v>
      </c>
      <c r="AY1102" s="19" t="s">
        <v>169</v>
      </c>
      <c r="BE1102" s="192">
        <f>IF(N1102="základní",J1102,0)</f>
        <v>0</v>
      </c>
      <c r="BF1102" s="192">
        <f>IF(N1102="snížená",J1102,0)</f>
        <v>0</v>
      </c>
      <c r="BG1102" s="192">
        <f>IF(N1102="zákl. přenesená",J1102,0)</f>
        <v>0</v>
      </c>
      <c r="BH1102" s="192">
        <f>IF(N1102="sníž. přenesená",J1102,0)</f>
        <v>0</v>
      </c>
      <c r="BI1102" s="192">
        <f>IF(N1102="nulová",J1102,0)</f>
        <v>0</v>
      </c>
      <c r="BJ1102" s="19" t="s">
        <v>88</v>
      </c>
      <c r="BK1102" s="192">
        <f>ROUND(I1102*H1102,2)</f>
        <v>0</v>
      </c>
      <c r="BL1102" s="19" t="s">
        <v>250</v>
      </c>
      <c r="BM1102" s="191" t="s">
        <v>1869</v>
      </c>
    </row>
    <row r="1103" spans="1:65" s="2" customFormat="1" ht="146.25">
      <c r="A1103" s="36"/>
      <c r="B1103" s="37"/>
      <c r="C1103" s="38"/>
      <c r="D1103" s="193" t="s">
        <v>178</v>
      </c>
      <c r="E1103" s="38"/>
      <c r="F1103" s="194" t="s">
        <v>1870</v>
      </c>
      <c r="G1103" s="38"/>
      <c r="H1103" s="38"/>
      <c r="I1103" s="195"/>
      <c r="J1103" s="38"/>
      <c r="K1103" s="38"/>
      <c r="L1103" s="41"/>
      <c r="M1103" s="196"/>
      <c r="N1103" s="197"/>
      <c r="O1103" s="66"/>
      <c r="P1103" s="66"/>
      <c r="Q1103" s="66"/>
      <c r="R1103" s="66"/>
      <c r="S1103" s="66"/>
      <c r="T1103" s="67"/>
      <c r="U1103" s="36"/>
      <c r="V1103" s="36"/>
      <c r="W1103" s="36"/>
      <c r="X1103" s="36"/>
      <c r="Y1103" s="36"/>
      <c r="Z1103" s="36"/>
      <c r="AA1103" s="36"/>
      <c r="AB1103" s="36"/>
      <c r="AC1103" s="36"/>
      <c r="AD1103" s="36"/>
      <c r="AE1103" s="36"/>
      <c r="AT1103" s="19" t="s">
        <v>178</v>
      </c>
      <c r="AU1103" s="19" t="s">
        <v>88</v>
      </c>
    </row>
    <row r="1104" spans="1:65" s="13" customFormat="1" ht="11.25">
      <c r="B1104" s="198"/>
      <c r="C1104" s="199"/>
      <c r="D1104" s="193" t="s">
        <v>188</v>
      </c>
      <c r="E1104" s="200" t="s">
        <v>19</v>
      </c>
      <c r="F1104" s="201" t="s">
        <v>1871</v>
      </c>
      <c r="G1104" s="199"/>
      <c r="H1104" s="202">
        <v>24</v>
      </c>
      <c r="I1104" s="203"/>
      <c r="J1104" s="199"/>
      <c r="K1104" s="199"/>
      <c r="L1104" s="204"/>
      <c r="M1104" s="205"/>
      <c r="N1104" s="206"/>
      <c r="O1104" s="206"/>
      <c r="P1104" s="206"/>
      <c r="Q1104" s="206"/>
      <c r="R1104" s="206"/>
      <c r="S1104" s="206"/>
      <c r="T1104" s="207"/>
      <c r="AT1104" s="208" t="s">
        <v>188</v>
      </c>
      <c r="AU1104" s="208" t="s">
        <v>88</v>
      </c>
      <c r="AV1104" s="13" t="s">
        <v>88</v>
      </c>
      <c r="AW1104" s="13" t="s">
        <v>33</v>
      </c>
      <c r="AX1104" s="13" t="s">
        <v>80</v>
      </c>
      <c r="AY1104" s="208" t="s">
        <v>169</v>
      </c>
    </row>
    <row r="1105" spans="1:65" s="2" customFormat="1" ht="24.2" customHeight="1">
      <c r="A1105" s="36"/>
      <c r="B1105" s="37"/>
      <c r="C1105" s="180" t="s">
        <v>1872</v>
      </c>
      <c r="D1105" s="180" t="s">
        <v>171</v>
      </c>
      <c r="E1105" s="181" t="s">
        <v>1873</v>
      </c>
      <c r="F1105" s="182" t="s">
        <v>1874</v>
      </c>
      <c r="G1105" s="183" t="s">
        <v>463</v>
      </c>
      <c r="H1105" s="184">
        <v>1.4</v>
      </c>
      <c r="I1105" s="185"/>
      <c r="J1105" s="186">
        <f>ROUND(I1105*H1105,2)</f>
        <v>0</v>
      </c>
      <c r="K1105" s="182" t="s">
        <v>175</v>
      </c>
      <c r="L1105" s="41"/>
      <c r="M1105" s="187" t="s">
        <v>19</v>
      </c>
      <c r="N1105" s="188" t="s">
        <v>44</v>
      </c>
      <c r="O1105" s="66"/>
      <c r="P1105" s="189">
        <f>O1105*H1105</f>
        <v>0</v>
      </c>
      <c r="Q1105" s="189">
        <v>4.0000000000000002E-4</v>
      </c>
      <c r="R1105" s="189">
        <f>Q1105*H1105</f>
        <v>5.5999999999999995E-4</v>
      </c>
      <c r="S1105" s="189">
        <v>0</v>
      </c>
      <c r="T1105" s="190">
        <f>S1105*H1105</f>
        <v>0</v>
      </c>
      <c r="U1105" s="36"/>
      <c r="V1105" s="36"/>
      <c r="W1105" s="36"/>
      <c r="X1105" s="36"/>
      <c r="Y1105" s="36"/>
      <c r="Z1105" s="36"/>
      <c r="AA1105" s="36"/>
      <c r="AB1105" s="36"/>
      <c r="AC1105" s="36"/>
      <c r="AD1105" s="36"/>
      <c r="AE1105" s="36"/>
      <c r="AR1105" s="191" t="s">
        <v>250</v>
      </c>
      <c r="AT1105" s="191" t="s">
        <v>171</v>
      </c>
      <c r="AU1105" s="191" t="s">
        <v>88</v>
      </c>
      <c r="AY1105" s="19" t="s">
        <v>169</v>
      </c>
      <c r="BE1105" s="192">
        <f>IF(N1105="základní",J1105,0)</f>
        <v>0</v>
      </c>
      <c r="BF1105" s="192">
        <f>IF(N1105="snížená",J1105,0)</f>
        <v>0</v>
      </c>
      <c r="BG1105" s="192">
        <f>IF(N1105="zákl. přenesená",J1105,0)</f>
        <v>0</v>
      </c>
      <c r="BH1105" s="192">
        <f>IF(N1105="sníž. přenesená",J1105,0)</f>
        <v>0</v>
      </c>
      <c r="BI1105" s="192">
        <f>IF(N1105="nulová",J1105,0)</f>
        <v>0</v>
      </c>
      <c r="BJ1105" s="19" t="s">
        <v>88</v>
      </c>
      <c r="BK1105" s="192">
        <f>ROUND(I1105*H1105,2)</f>
        <v>0</v>
      </c>
      <c r="BL1105" s="19" t="s">
        <v>250</v>
      </c>
      <c r="BM1105" s="191" t="s">
        <v>1875</v>
      </c>
    </row>
    <row r="1106" spans="1:65" s="2" customFormat="1" ht="39">
      <c r="A1106" s="36"/>
      <c r="B1106" s="37"/>
      <c r="C1106" s="38"/>
      <c r="D1106" s="193" t="s">
        <v>178</v>
      </c>
      <c r="E1106" s="38"/>
      <c r="F1106" s="194" t="s">
        <v>1876</v>
      </c>
      <c r="G1106" s="38"/>
      <c r="H1106" s="38"/>
      <c r="I1106" s="195"/>
      <c r="J1106" s="38"/>
      <c r="K1106" s="38"/>
      <c r="L1106" s="41"/>
      <c r="M1106" s="196"/>
      <c r="N1106" s="197"/>
      <c r="O1106" s="66"/>
      <c r="P1106" s="66"/>
      <c r="Q1106" s="66"/>
      <c r="R1106" s="66"/>
      <c r="S1106" s="66"/>
      <c r="T1106" s="67"/>
      <c r="U1106" s="36"/>
      <c r="V1106" s="36"/>
      <c r="W1106" s="36"/>
      <c r="X1106" s="36"/>
      <c r="Y1106" s="36"/>
      <c r="Z1106" s="36"/>
      <c r="AA1106" s="36"/>
      <c r="AB1106" s="36"/>
      <c r="AC1106" s="36"/>
      <c r="AD1106" s="36"/>
      <c r="AE1106" s="36"/>
      <c r="AT1106" s="19" t="s">
        <v>178</v>
      </c>
      <c r="AU1106" s="19" t="s">
        <v>88</v>
      </c>
    </row>
    <row r="1107" spans="1:65" s="2" customFormat="1" ht="24.2" customHeight="1">
      <c r="A1107" s="36"/>
      <c r="B1107" s="37"/>
      <c r="C1107" s="235" t="s">
        <v>1877</v>
      </c>
      <c r="D1107" s="235" t="s">
        <v>456</v>
      </c>
      <c r="E1107" s="236" t="s">
        <v>1878</v>
      </c>
      <c r="F1107" s="237" t="s">
        <v>1879</v>
      </c>
      <c r="G1107" s="238" t="s">
        <v>463</v>
      </c>
      <c r="H1107" s="239">
        <v>1.4</v>
      </c>
      <c r="I1107" s="240"/>
      <c r="J1107" s="241">
        <f>ROUND(I1107*H1107,2)</f>
        <v>0</v>
      </c>
      <c r="K1107" s="237" t="s">
        <v>19</v>
      </c>
      <c r="L1107" s="242"/>
      <c r="M1107" s="243" t="s">
        <v>19</v>
      </c>
      <c r="N1107" s="244" t="s">
        <v>44</v>
      </c>
      <c r="O1107" s="66"/>
      <c r="P1107" s="189">
        <f>O1107*H1107</f>
        <v>0</v>
      </c>
      <c r="Q1107" s="189">
        <v>0</v>
      </c>
      <c r="R1107" s="189">
        <f>Q1107*H1107</f>
        <v>0</v>
      </c>
      <c r="S1107" s="189">
        <v>0</v>
      </c>
      <c r="T1107" s="190">
        <f>S1107*H1107</f>
        <v>0</v>
      </c>
      <c r="U1107" s="36"/>
      <c r="V1107" s="36"/>
      <c r="W1107" s="36"/>
      <c r="X1107" s="36"/>
      <c r="Y1107" s="36"/>
      <c r="Z1107" s="36"/>
      <c r="AA1107" s="36"/>
      <c r="AB1107" s="36"/>
      <c r="AC1107" s="36"/>
      <c r="AD1107" s="36"/>
      <c r="AE1107" s="36"/>
      <c r="AR1107" s="191" t="s">
        <v>323</v>
      </c>
      <c r="AT1107" s="191" t="s">
        <v>456</v>
      </c>
      <c r="AU1107" s="191" t="s">
        <v>88</v>
      </c>
      <c r="AY1107" s="19" t="s">
        <v>169</v>
      </c>
      <c r="BE1107" s="192">
        <f>IF(N1107="základní",J1107,0)</f>
        <v>0</v>
      </c>
      <c r="BF1107" s="192">
        <f>IF(N1107="snížená",J1107,0)</f>
        <v>0</v>
      </c>
      <c r="BG1107" s="192">
        <f>IF(N1107="zákl. přenesená",J1107,0)</f>
        <v>0</v>
      </c>
      <c r="BH1107" s="192">
        <f>IF(N1107="sníž. přenesená",J1107,0)</f>
        <v>0</v>
      </c>
      <c r="BI1107" s="192">
        <f>IF(N1107="nulová",J1107,0)</f>
        <v>0</v>
      </c>
      <c r="BJ1107" s="19" t="s">
        <v>88</v>
      </c>
      <c r="BK1107" s="192">
        <f>ROUND(I1107*H1107,2)</f>
        <v>0</v>
      </c>
      <c r="BL1107" s="19" t="s">
        <v>250</v>
      </c>
      <c r="BM1107" s="191" t="s">
        <v>1880</v>
      </c>
    </row>
    <row r="1108" spans="1:65" s="2" customFormat="1" ht="24.2" customHeight="1">
      <c r="A1108" s="36"/>
      <c r="B1108" s="37"/>
      <c r="C1108" s="180" t="s">
        <v>1881</v>
      </c>
      <c r="D1108" s="180" t="s">
        <v>171</v>
      </c>
      <c r="E1108" s="181" t="s">
        <v>1882</v>
      </c>
      <c r="F1108" s="182" t="s">
        <v>1883</v>
      </c>
      <c r="G1108" s="183" t="s">
        <v>463</v>
      </c>
      <c r="H1108" s="184">
        <v>22.5</v>
      </c>
      <c r="I1108" s="185"/>
      <c r="J1108" s="186">
        <f>ROUND(I1108*H1108,2)</f>
        <v>0</v>
      </c>
      <c r="K1108" s="182" t="s">
        <v>175</v>
      </c>
      <c r="L1108" s="41"/>
      <c r="M1108" s="187" t="s">
        <v>19</v>
      </c>
      <c r="N1108" s="188" t="s">
        <v>44</v>
      </c>
      <c r="O1108" s="66"/>
      <c r="P1108" s="189">
        <f>O1108*H1108</f>
        <v>0</v>
      </c>
      <c r="Q1108" s="189">
        <v>0</v>
      </c>
      <c r="R1108" s="189">
        <f>Q1108*H1108</f>
        <v>0</v>
      </c>
      <c r="S1108" s="189">
        <v>0</v>
      </c>
      <c r="T1108" s="190">
        <f>S1108*H1108</f>
        <v>0</v>
      </c>
      <c r="U1108" s="36"/>
      <c r="V1108" s="36"/>
      <c r="W1108" s="36"/>
      <c r="X1108" s="36"/>
      <c r="Y1108" s="36"/>
      <c r="Z1108" s="36"/>
      <c r="AA1108" s="36"/>
      <c r="AB1108" s="36"/>
      <c r="AC1108" s="36"/>
      <c r="AD1108" s="36"/>
      <c r="AE1108" s="36"/>
      <c r="AR1108" s="191" t="s">
        <v>250</v>
      </c>
      <c r="AT1108" s="191" t="s">
        <v>171</v>
      </c>
      <c r="AU1108" s="191" t="s">
        <v>88</v>
      </c>
      <c r="AY1108" s="19" t="s">
        <v>169</v>
      </c>
      <c r="BE1108" s="192">
        <f>IF(N1108="základní",J1108,0)</f>
        <v>0</v>
      </c>
      <c r="BF1108" s="192">
        <f>IF(N1108="snížená",J1108,0)</f>
        <v>0</v>
      </c>
      <c r="BG1108" s="192">
        <f>IF(N1108="zákl. přenesená",J1108,0)</f>
        <v>0</v>
      </c>
      <c r="BH1108" s="192">
        <f>IF(N1108="sníž. přenesená",J1108,0)</f>
        <v>0</v>
      </c>
      <c r="BI1108" s="192">
        <f>IF(N1108="nulová",J1108,0)</f>
        <v>0</v>
      </c>
      <c r="BJ1108" s="19" t="s">
        <v>88</v>
      </c>
      <c r="BK1108" s="192">
        <f>ROUND(I1108*H1108,2)</f>
        <v>0</v>
      </c>
      <c r="BL1108" s="19" t="s">
        <v>250</v>
      </c>
      <c r="BM1108" s="191" t="s">
        <v>1884</v>
      </c>
    </row>
    <row r="1109" spans="1:65" s="2" customFormat="1" ht="146.25">
      <c r="A1109" s="36"/>
      <c r="B1109" s="37"/>
      <c r="C1109" s="38"/>
      <c r="D1109" s="193" t="s">
        <v>178</v>
      </c>
      <c r="E1109" s="38"/>
      <c r="F1109" s="194" t="s">
        <v>1870</v>
      </c>
      <c r="G1109" s="38"/>
      <c r="H1109" s="38"/>
      <c r="I1109" s="195"/>
      <c r="J1109" s="38"/>
      <c r="K1109" s="38"/>
      <c r="L1109" s="41"/>
      <c r="M1109" s="196"/>
      <c r="N1109" s="197"/>
      <c r="O1109" s="66"/>
      <c r="P1109" s="66"/>
      <c r="Q1109" s="66"/>
      <c r="R1109" s="66"/>
      <c r="S1109" s="66"/>
      <c r="T1109" s="67"/>
      <c r="U1109" s="36"/>
      <c r="V1109" s="36"/>
      <c r="W1109" s="36"/>
      <c r="X1109" s="36"/>
      <c r="Y1109" s="36"/>
      <c r="Z1109" s="36"/>
      <c r="AA1109" s="36"/>
      <c r="AB1109" s="36"/>
      <c r="AC1109" s="36"/>
      <c r="AD1109" s="36"/>
      <c r="AE1109" s="36"/>
      <c r="AT1109" s="19" t="s">
        <v>178</v>
      </c>
      <c r="AU1109" s="19" t="s">
        <v>88</v>
      </c>
    </row>
    <row r="1110" spans="1:65" s="13" customFormat="1" ht="11.25">
      <c r="B1110" s="198"/>
      <c r="C1110" s="199"/>
      <c r="D1110" s="193" t="s">
        <v>188</v>
      </c>
      <c r="E1110" s="200" t="s">
        <v>19</v>
      </c>
      <c r="F1110" s="201" t="s">
        <v>1885</v>
      </c>
      <c r="G1110" s="199"/>
      <c r="H1110" s="202">
        <v>14.1</v>
      </c>
      <c r="I1110" s="203"/>
      <c r="J1110" s="199"/>
      <c r="K1110" s="199"/>
      <c r="L1110" s="204"/>
      <c r="M1110" s="205"/>
      <c r="N1110" s="206"/>
      <c r="O1110" s="206"/>
      <c r="P1110" s="206"/>
      <c r="Q1110" s="206"/>
      <c r="R1110" s="206"/>
      <c r="S1110" s="206"/>
      <c r="T1110" s="207"/>
      <c r="AT1110" s="208" t="s">
        <v>188</v>
      </c>
      <c r="AU1110" s="208" t="s">
        <v>88</v>
      </c>
      <c r="AV1110" s="13" t="s">
        <v>88</v>
      </c>
      <c r="AW1110" s="13" t="s">
        <v>33</v>
      </c>
      <c r="AX1110" s="13" t="s">
        <v>72</v>
      </c>
      <c r="AY1110" s="208" t="s">
        <v>169</v>
      </c>
    </row>
    <row r="1111" spans="1:65" s="13" customFormat="1" ht="11.25">
      <c r="B1111" s="198"/>
      <c r="C1111" s="199"/>
      <c r="D1111" s="193" t="s">
        <v>188</v>
      </c>
      <c r="E1111" s="200" t="s">
        <v>19</v>
      </c>
      <c r="F1111" s="201" t="s">
        <v>1886</v>
      </c>
      <c r="G1111" s="199"/>
      <c r="H1111" s="202">
        <v>8.4</v>
      </c>
      <c r="I1111" s="203"/>
      <c r="J1111" s="199"/>
      <c r="K1111" s="199"/>
      <c r="L1111" s="204"/>
      <c r="M1111" s="205"/>
      <c r="N1111" s="206"/>
      <c r="O1111" s="206"/>
      <c r="P1111" s="206"/>
      <c r="Q1111" s="206"/>
      <c r="R1111" s="206"/>
      <c r="S1111" s="206"/>
      <c r="T1111" s="207"/>
      <c r="AT1111" s="208" t="s">
        <v>188</v>
      </c>
      <c r="AU1111" s="208" t="s">
        <v>88</v>
      </c>
      <c r="AV1111" s="13" t="s">
        <v>88</v>
      </c>
      <c r="AW1111" s="13" t="s">
        <v>33</v>
      </c>
      <c r="AX1111" s="13" t="s">
        <v>72</v>
      </c>
      <c r="AY1111" s="208" t="s">
        <v>169</v>
      </c>
    </row>
    <row r="1112" spans="1:65" s="14" customFormat="1" ht="11.25">
      <c r="B1112" s="209"/>
      <c r="C1112" s="210"/>
      <c r="D1112" s="193" t="s">
        <v>188</v>
      </c>
      <c r="E1112" s="211" t="s">
        <v>19</v>
      </c>
      <c r="F1112" s="212" t="s">
        <v>191</v>
      </c>
      <c r="G1112" s="210"/>
      <c r="H1112" s="213">
        <v>22.5</v>
      </c>
      <c r="I1112" s="214"/>
      <c r="J1112" s="210"/>
      <c r="K1112" s="210"/>
      <c r="L1112" s="215"/>
      <c r="M1112" s="216"/>
      <c r="N1112" s="217"/>
      <c r="O1112" s="217"/>
      <c r="P1112" s="217"/>
      <c r="Q1112" s="217"/>
      <c r="R1112" s="217"/>
      <c r="S1112" s="217"/>
      <c r="T1112" s="218"/>
      <c r="AT1112" s="219" t="s">
        <v>188</v>
      </c>
      <c r="AU1112" s="219" t="s">
        <v>88</v>
      </c>
      <c r="AV1112" s="14" t="s">
        <v>176</v>
      </c>
      <c r="AW1112" s="14" t="s">
        <v>33</v>
      </c>
      <c r="AX1112" s="14" t="s">
        <v>80</v>
      </c>
      <c r="AY1112" s="219" t="s">
        <v>169</v>
      </c>
    </row>
    <row r="1113" spans="1:65" s="2" customFormat="1" ht="14.45" customHeight="1">
      <c r="A1113" s="36"/>
      <c r="B1113" s="37"/>
      <c r="C1113" s="235" t="s">
        <v>1887</v>
      </c>
      <c r="D1113" s="235" t="s">
        <v>456</v>
      </c>
      <c r="E1113" s="236" t="s">
        <v>1888</v>
      </c>
      <c r="F1113" s="237" t="s">
        <v>1889</v>
      </c>
      <c r="G1113" s="238" t="s">
        <v>463</v>
      </c>
      <c r="H1113" s="239">
        <v>22.95</v>
      </c>
      <c r="I1113" s="240"/>
      <c r="J1113" s="241">
        <f>ROUND(I1113*H1113,2)</f>
        <v>0</v>
      </c>
      <c r="K1113" s="237" t="s">
        <v>19</v>
      </c>
      <c r="L1113" s="242"/>
      <c r="M1113" s="243" t="s">
        <v>19</v>
      </c>
      <c r="N1113" s="244" t="s">
        <v>44</v>
      </c>
      <c r="O1113" s="66"/>
      <c r="P1113" s="189">
        <f>O1113*H1113</f>
        <v>0</v>
      </c>
      <c r="Q1113" s="189">
        <v>2.5000000000000001E-3</v>
      </c>
      <c r="R1113" s="189">
        <f>Q1113*H1113</f>
        <v>5.7375000000000002E-2</v>
      </c>
      <c r="S1113" s="189">
        <v>0</v>
      </c>
      <c r="T1113" s="190">
        <f>S1113*H1113</f>
        <v>0</v>
      </c>
      <c r="U1113" s="36"/>
      <c r="V1113" s="36"/>
      <c r="W1113" s="36"/>
      <c r="X1113" s="36"/>
      <c r="Y1113" s="36"/>
      <c r="Z1113" s="36"/>
      <c r="AA1113" s="36"/>
      <c r="AB1113" s="36"/>
      <c r="AC1113" s="36"/>
      <c r="AD1113" s="36"/>
      <c r="AE1113" s="36"/>
      <c r="AR1113" s="191" t="s">
        <v>323</v>
      </c>
      <c r="AT1113" s="191" t="s">
        <v>456</v>
      </c>
      <c r="AU1113" s="191" t="s">
        <v>88</v>
      </c>
      <c r="AY1113" s="19" t="s">
        <v>169</v>
      </c>
      <c r="BE1113" s="192">
        <f>IF(N1113="základní",J1113,0)</f>
        <v>0</v>
      </c>
      <c r="BF1113" s="192">
        <f>IF(N1113="snížená",J1113,0)</f>
        <v>0</v>
      </c>
      <c r="BG1113" s="192">
        <f>IF(N1113="zákl. přenesená",J1113,0)</f>
        <v>0</v>
      </c>
      <c r="BH1113" s="192">
        <f>IF(N1113="sníž. přenesená",J1113,0)</f>
        <v>0</v>
      </c>
      <c r="BI1113" s="192">
        <f>IF(N1113="nulová",J1113,0)</f>
        <v>0</v>
      </c>
      <c r="BJ1113" s="19" t="s">
        <v>88</v>
      </c>
      <c r="BK1113" s="192">
        <f>ROUND(I1113*H1113,2)</f>
        <v>0</v>
      </c>
      <c r="BL1113" s="19" t="s">
        <v>250</v>
      </c>
      <c r="BM1113" s="191" t="s">
        <v>1890</v>
      </c>
    </row>
    <row r="1114" spans="1:65" s="13" customFormat="1" ht="11.25">
      <c r="B1114" s="198"/>
      <c r="C1114" s="199"/>
      <c r="D1114" s="193" t="s">
        <v>188</v>
      </c>
      <c r="E1114" s="199"/>
      <c r="F1114" s="201" t="s">
        <v>1891</v>
      </c>
      <c r="G1114" s="199"/>
      <c r="H1114" s="202">
        <v>22.95</v>
      </c>
      <c r="I1114" s="203"/>
      <c r="J1114" s="199"/>
      <c r="K1114" s="199"/>
      <c r="L1114" s="204"/>
      <c r="M1114" s="205"/>
      <c r="N1114" s="206"/>
      <c r="O1114" s="206"/>
      <c r="P1114" s="206"/>
      <c r="Q1114" s="206"/>
      <c r="R1114" s="206"/>
      <c r="S1114" s="206"/>
      <c r="T1114" s="207"/>
      <c r="AT1114" s="208" t="s">
        <v>188</v>
      </c>
      <c r="AU1114" s="208" t="s">
        <v>88</v>
      </c>
      <c r="AV1114" s="13" t="s">
        <v>88</v>
      </c>
      <c r="AW1114" s="13" t="s">
        <v>4</v>
      </c>
      <c r="AX1114" s="13" t="s">
        <v>80</v>
      </c>
      <c r="AY1114" s="208" t="s">
        <v>169</v>
      </c>
    </row>
    <row r="1115" spans="1:65" s="2" customFormat="1" ht="24.2" customHeight="1">
      <c r="A1115" s="36"/>
      <c r="B1115" s="37"/>
      <c r="C1115" s="180" t="s">
        <v>1892</v>
      </c>
      <c r="D1115" s="180" t="s">
        <v>171</v>
      </c>
      <c r="E1115" s="181" t="s">
        <v>1893</v>
      </c>
      <c r="F1115" s="182" t="s">
        <v>1894</v>
      </c>
      <c r="G1115" s="183" t="s">
        <v>185</v>
      </c>
      <c r="H1115" s="184">
        <v>1.613</v>
      </c>
      <c r="I1115" s="185"/>
      <c r="J1115" s="186">
        <f>ROUND(I1115*H1115,2)</f>
        <v>0</v>
      </c>
      <c r="K1115" s="182" t="s">
        <v>175</v>
      </c>
      <c r="L1115" s="41"/>
      <c r="M1115" s="187" t="s">
        <v>19</v>
      </c>
      <c r="N1115" s="188" t="s">
        <v>44</v>
      </c>
      <c r="O1115" s="66"/>
      <c r="P1115" s="189">
        <f>O1115*H1115</f>
        <v>0</v>
      </c>
      <c r="Q1115" s="189">
        <v>0</v>
      </c>
      <c r="R1115" s="189">
        <f>Q1115*H1115</f>
        <v>0</v>
      </c>
      <c r="S1115" s="189">
        <v>0</v>
      </c>
      <c r="T1115" s="190">
        <f>S1115*H1115</f>
        <v>0</v>
      </c>
      <c r="U1115" s="36"/>
      <c r="V1115" s="36"/>
      <c r="W1115" s="36"/>
      <c r="X1115" s="36"/>
      <c r="Y1115" s="36"/>
      <c r="Z1115" s="36"/>
      <c r="AA1115" s="36"/>
      <c r="AB1115" s="36"/>
      <c r="AC1115" s="36"/>
      <c r="AD1115" s="36"/>
      <c r="AE1115" s="36"/>
      <c r="AR1115" s="191" t="s">
        <v>250</v>
      </c>
      <c r="AT1115" s="191" t="s">
        <v>171</v>
      </c>
      <c r="AU1115" s="191" t="s">
        <v>88</v>
      </c>
      <c r="AY1115" s="19" t="s">
        <v>169</v>
      </c>
      <c r="BE1115" s="192">
        <f>IF(N1115="základní",J1115,0)</f>
        <v>0</v>
      </c>
      <c r="BF1115" s="192">
        <f>IF(N1115="snížená",J1115,0)</f>
        <v>0</v>
      </c>
      <c r="BG1115" s="192">
        <f>IF(N1115="zákl. přenesená",J1115,0)</f>
        <v>0</v>
      </c>
      <c r="BH1115" s="192">
        <f>IF(N1115="sníž. přenesená",J1115,0)</f>
        <v>0</v>
      </c>
      <c r="BI1115" s="192">
        <f>IF(N1115="nulová",J1115,0)</f>
        <v>0</v>
      </c>
      <c r="BJ1115" s="19" t="s">
        <v>88</v>
      </c>
      <c r="BK1115" s="192">
        <f>ROUND(I1115*H1115,2)</f>
        <v>0</v>
      </c>
      <c r="BL1115" s="19" t="s">
        <v>250</v>
      </c>
      <c r="BM1115" s="191" t="s">
        <v>1895</v>
      </c>
    </row>
    <row r="1116" spans="1:65" s="2" customFormat="1" ht="68.25">
      <c r="A1116" s="36"/>
      <c r="B1116" s="37"/>
      <c r="C1116" s="38"/>
      <c r="D1116" s="193" t="s">
        <v>178</v>
      </c>
      <c r="E1116" s="38"/>
      <c r="F1116" s="194" t="s">
        <v>1896</v>
      </c>
      <c r="G1116" s="38"/>
      <c r="H1116" s="38"/>
      <c r="I1116" s="195"/>
      <c r="J1116" s="38"/>
      <c r="K1116" s="38"/>
      <c r="L1116" s="41"/>
      <c r="M1116" s="196"/>
      <c r="N1116" s="197"/>
      <c r="O1116" s="66"/>
      <c r="P1116" s="66"/>
      <c r="Q1116" s="66"/>
      <c r="R1116" s="66"/>
      <c r="S1116" s="66"/>
      <c r="T1116" s="67"/>
      <c r="U1116" s="36"/>
      <c r="V1116" s="36"/>
      <c r="W1116" s="36"/>
      <c r="X1116" s="36"/>
      <c r="Y1116" s="36"/>
      <c r="Z1116" s="36"/>
      <c r="AA1116" s="36"/>
      <c r="AB1116" s="36"/>
      <c r="AC1116" s="36"/>
      <c r="AD1116" s="36"/>
      <c r="AE1116" s="36"/>
      <c r="AT1116" s="19" t="s">
        <v>178</v>
      </c>
      <c r="AU1116" s="19" t="s">
        <v>88</v>
      </c>
    </row>
    <row r="1117" spans="1:65" s="13" customFormat="1" ht="11.25">
      <c r="B1117" s="198"/>
      <c r="C1117" s="199"/>
      <c r="D1117" s="193" t="s">
        <v>188</v>
      </c>
      <c r="E1117" s="200" t="s">
        <v>19</v>
      </c>
      <c r="F1117" s="201" t="s">
        <v>1897</v>
      </c>
      <c r="G1117" s="199"/>
      <c r="H1117" s="202">
        <v>1.613</v>
      </c>
      <c r="I1117" s="203"/>
      <c r="J1117" s="199"/>
      <c r="K1117" s="199"/>
      <c r="L1117" s="204"/>
      <c r="M1117" s="205"/>
      <c r="N1117" s="206"/>
      <c r="O1117" s="206"/>
      <c r="P1117" s="206"/>
      <c r="Q1117" s="206"/>
      <c r="R1117" s="206"/>
      <c r="S1117" s="206"/>
      <c r="T1117" s="207"/>
      <c r="AT1117" s="208" t="s">
        <v>188</v>
      </c>
      <c r="AU1117" s="208" t="s">
        <v>88</v>
      </c>
      <c r="AV1117" s="13" t="s">
        <v>88</v>
      </c>
      <c r="AW1117" s="13" t="s">
        <v>33</v>
      </c>
      <c r="AX1117" s="13" t="s">
        <v>80</v>
      </c>
      <c r="AY1117" s="208" t="s">
        <v>169</v>
      </c>
    </row>
    <row r="1118" spans="1:65" s="2" customFormat="1" ht="14.45" customHeight="1">
      <c r="A1118" s="36"/>
      <c r="B1118" s="37"/>
      <c r="C1118" s="235" t="s">
        <v>1898</v>
      </c>
      <c r="D1118" s="235" t="s">
        <v>456</v>
      </c>
      <c r="E1118" s="236" t="s">
        <v>1899</v>
      </c>
      <c r="F1118" s="237" t="s">
        <v>1900</v>
      </c>
      <c r="G1118" s="238" t="s">
        <v>185</v>
      </c>
      <c r="H1118" s="239">
        <v>1.613</v>
      </c>
      <c r="I1118" s="240"/>
      <c r="J1118" s="241">
        <f>ROUND(I1118*H1118,2)</f>
        <v>0</v>
      </c>
      <c r="K1118" s="237" t="s">
        <v>19</v>
      </c>
      <c r="L1118" s="242"/>
      <c r="M1118" s="243" t="s">
        <v>19</v>
      </c>
      <c r="N1118" s="244" t="s">
        <v>44</v>
      </c>
      <c r="O1118" s="66"/>
      <c r="P1118" s="189">
        <f>O1118*H1118</f>
        <v>0</v>
      </c>
      <c r="Q1118" s="189">
        <v>1.6E-2</v>
      </c>
      <c r="R1118" s="189">
        <f>Q1118*H1118</f>
        <v>2.5808000000000001E-2</v>
      </c>
      <c r="S1118" s="189">
        <v>0</v>
      </c>
      <c r="T1118" s="190">
        <f>S1118*H1118</f>
        <v>0</v>
      </c>
      <c r="U1118" s="36"/>
      <c r="V1118" s="36"/>
      <c r="W1118" s="36"/>
      <c r="X1118" s="36"/>
      <c r="Y1118" s="36"/>
      <c r="Z1118" s="36"/>
      <c r="AA1118" s="36"/>
      <c r="AB1118" s="36"/>
      <c r="AC1118" s="36"/>
      <c r="AD1118" s="36"/>
      <c r="AE1118" s="36"/>
      <c r="AR1118" s="191" t="s">
        <v>323</v>
      </c>
      <c r="AT1118" s="191" t="s">
        <v>456</v>
      </c>
      <c r="AU1118" s="191" t="s">
        <v>88</v>
      </c>
      <c r="AY1118" s="19" t="s">
        <v>169</v>
      </c>
      <c r="BE1118" s="192">
        <f>IF(N1118="základní",J1118,0)</f>
        <v>0</v>
      </c>
      <c r="BF1118" s="192">
        <f>IF(N1118="snížená",J1118,0)</f>
        <v>0</v>
      </c>
      <c r="BG1118" s="192">
        <f>IF(N1118="zákl. přenesená",J1118,0)</f>
        <v>0</v>
      </c>
      <c r="BH1118" s="192">
        <f>IF(N1118="sníž. přenesená",J1118,0)</f>
        <v>0</v>
      </c>
      <c r="BI1118" s="192">
        <f>IF(N1118="nulová",J1118,0)</f>
        <v>0</v>
      </c>
      <c r="BJ1118" s="19" t="s">
        <v>88</v>
      </c>
      <c r="BK1118" s="192">
        <f>ROUND(I1118*H1118,2)</f>
        <v>0</v>
      </c>
      <c r="BL1118" s="19" t="s">
        <v>250</v>
      </c>
      <c r="BM1118" s="191" t="s">
        <v>1901</v>
      </c>
    </row>
    <row r="1119" spans="1:65" s="2" customFormat="1" ht="24.2" customHeight="1">
      <c r="A1119" s="36"/>
      <c r="B1119" s="37"/>
      <c r="C1119" s="180" t="s">
        <v>1902</v>
      </c>
      <c r="D1119" s="180" t="s">
        <v>171</v>
      </c>
      <c r="E1119" s="181" t="s">
        <v>1903</v>
      </c>
      <c r="F1119" s="182" t="s">
        <v>1904</v>
      </c>
      <c r="G1119" s="183" t="s">
        <v>463</v>
      </c>
      <c r="H1119" s="184">
        <v>5.28</v>
      </c>
      <c r="I1119" s="185"/>
      <c r="J1119" s="186">
        <f>ROUND(I1119*H1119,2)</f>
        <v>0</v>
      </c>
      <c r="K1119" s="182" t="s">
        <v>175</v>
      </c>
      <c r="L1119" s="41"/>
      <c r="M1119" s="187" t="s">
        <v>19</v>
      </c>
      <c r="N1119" s="188" t="s">
        <v>44</v>
      </c>
      <c r="O1119" s="66"/>
      <c r="P1119" s="189">
        <f>O1119*H1119</f>
        <v>0</v>
      </c>
      <c r="Q1119" s="189">
        <v>0</v>
      </c>
      <c r="R1119" s="189">
        <f>Q1119*H1119</f>
        <v>0</v>
      </c>
      <c r="S1119" s="189">
        <v>0</v>
      </c>
      <c r="T1119" s="190">
        <f>S1119*H1119</f>
        <v>0</v>
      </c>
      <c r="U1119" s="36"/>
      <c r="V1119" s="36"/>
      <c r="W1119" s="36"/>
      <c r="X1119" s="36"/>
      <c r="Y1119" s="36"/>
      <c r="Z1119" s="36"/>
      <c r="AA1119" s="36"/>
      <c r="AB1119" s="36"/>
      <c r="AC1119" s="36"/>
      <c r="AD1119" s="36"/>
      <c r="AE1119" s="36"/>
      <c r="AR1119" s="191" t="s">
        <v>250</v>
      </c>
      <c r="AT1119" s="191" t="s">
        <v>171</v>
      </c>
      <c r="AU1119" s="191" t="s">
        <v>88</v>
      </c>
      <c r="AY1119" s="19" t="s">
        <v>169</v>
      </c>
      <c r="BE1119" s="192">
        <f>IF(N1119="základní",J1119,0)</f>
        <v>0</v>
      </c>
      <c r="BF1119" s="192">
        <f>IF(N1119="snížená",J1119,0)</f>
        <v>0</v>
      </c>
      <c r="BG1119" s="192">
        <f>IF(N1119="zákl. přenesená",J1119,0)</f>
        <v>0</v>
      </c>
      <c r="BH1119" s="192">
        <f>IF(N1119="sníž. přenesená",J1119,0)</f>
        <v>0</v>
      </c>
      <c r="BI1119" s="192">
        <f>IF(N1119="nulová",J1119,0)</f>
        <v>0</v>
      </c>
      <c r="BJ1119" s="19" t="s">
        <v>88</v>
      </c>
      <c r="BK1119" s="192">
        <f>ROUND(I1119*H1119,2)</f>
        <v>0</v>
      </c>
      <c r="BL1119" s="19" t="s">
        <v>250</v>
      </c>
      <c r="BM1119" s="191" t="s">
        <v>1905</v>
      </c>
    </row>
    <row r="1120" spans="1:65" s="2" customFormat="1" ht="68.25">
      <c r="A1120" s="36"/>
      <c r="B1120" s="37"/>
      <c r="C1120" s="38"/>
      <c r="D1120" s="193" t="s">
        <v>178</v>
      </c>
      <c r="E1120" s="38"/>
      <c r="F1120" s="194" t="s">
        <v>1896</v>
      </c>
      <c r="G1120" s="38"/>
      <c r="H1120" s="38"/>
      <c r="I1120" s="195"/>
      <c r="J1120" s="38"/>
      <c r="K1120" s="38"/>
      <c r="L1120" s="41"/>
      <c r="M1120" s="196"/>
      <c r="N1120" s="197"/>
      <c r="O1120" s="66"/>
      <c r="P1120" s="66"/>
      <c r="Q1120" s="66"/>
      <c r="R1120" s="66"/>
      <c r="S1120" s="66"/>
      <c r="T1120" s="67"/>
      <c r="U1120" s="36"/>
      <c r="V1120" s="36"/>
      <c r="W1120" s="36"/>
      <c r="X1120" s="36"/>
      <c r="Y1120" s="36"/>
      <c r="Z1120" s="36"/>
      <c r="AA1120" s="36"/>
      <c r="AB1120" s="36"/>
      <c r="AC1120" s="36"/>
      <c r="AD1120" s="36"/>
      <c r="AE1120" s="36"/>
      <c r="AT1120" s="19" t="s">
        <v>178</v>
      </c>
      <c r="AU1120" s="19" t="s">
        <v>88</v>
      </c>
    </row>
    <row r="1121" spans="1:65" s="13" customFormat="1" ht="11.25">
      <c r="B1121" s="198"/>
      <c r="C1121" s="199"/>
      <c r="D1121" s="193" t="s">
        <v>188</v>
      </c>
      <c r="E1121" s="200" t="s">
        <v>19</v>
      </c>
      <c r="F1121" s="201" t="s">
        <v>1906</v>
      </c>
      <c r="G1121" s="199"/>
      <c r="H1121" s="202">
        <v>5.28</v>
      </c>
      <c r="I1121" s="203"/>
      <c r="J1121" s="199"/>
      <c r="K1121" s="199"/>
      <c r="L1121" s="204"/>
      <c r="M1121" s="205"/>
      <c r="N1121" s="206"/>
      <c r="O1121" s="206"/>
      <c r="P1121" s="206"/>
      <c r="Q1121" s="206"/>
      <c r="R1121" s="206"/>
      <c r="S1121" s="206"/>
      <c r="T1121" s="207"/>
      <c r="AT1121" s="208" t="s">
        <v>188</v>
      </c>
      <c r="AU1121" s="208" t="s">
        <v>88</v>
      </c>
      <c r="AV1121" s="13" t="s">
        <v>88</v>
      </c>
      <c r="AW1121" s="13" t="s">
        <v>33</v>
      </c>
      <c r="AX1121" s="13" t="s">
        <v>80</v>
      </c>
      <c r="AY1121" s="208" t="s">
        <v>169</v>
      </c>
    </row>
    <row r="1122" spans="1:65" s="2" customFormat="1" ht="14.45" customHeight="1">
      <c r="A1122" s="36"/>
      <c r="B1122" s="37"/>
      <c r="C1122" s="235" t="s">
        <v>1907</v>
      </c>
      <c r="D1122" s="235" t="s">
        <v>456</v>
      </c>
      <c r="E1122" s="236" t="s">
        <v>1908</v>
      </c>
      <c r="F1122" s="237" t="s">
        <v>1909</v>
      </c>
      <c r="G1122" s="238" t="s">
        <v>463</v>
      </c>
      <c r="H1122" s="239">
        <v>5.5439999999999996</v>
      </c>
      <c r="I1122" s="240"/>
      <c r="J1122" s="241">
        <f>ROUND(I1122*H1122,2)</f>
        <v>0</v>
      </c>
      <c r="K1122" s="237" t="s">
        <v>19</v>
      </c>
      <c r="L1122" s="242"/>
      <c r="M1122" s="243" t="s">
        <v>19</v>
      </c>
      <c r="N1122" s="244" t="s">
        <v>44</v>
      </c>
      <c r="O1122" s="66"/>
      <c r="P1122" s="189">
        <f>O1122*H1122</f>
        <v>0</v>
      </c>
      <c r="Q1122" s="189">
        <v>2.0000000000000001E-4</v>
      </c>
      <c r="R1122" s="189">
        <f>Q1122*H1122</f>
        <v>1.1088000000000001E-3</v>
      </c>
      <c r="S1122" s="189">
        <v>0</v>
      </c>
      <c r="T1122" s="190">
        <f>S1122*H1122</f>
        <v>0</v>
      </c>
      <c r="U1122" s="36"/>
      <c r="V1122" s="36"/>
      <c r="W1122" s="36"/>
      <c r="X1122" s="36"/>
      <c r="Y1122" s="36"/>
      <c r="Z1122" s="36"/>
      <c r="AA1122" s="36"/>
      <c r="AB1122" s="36"/>
      <c r="AC1122" s="36"/>
      <c r="AD1122" s="36"/>
      <c r="AE1122" s="36"/>
      <c r="AR1122" s="191" t="s">
        <v>323</v>
      </c>
      <c r="AT1122" s="191" t="s">
        <v>456</v>
      </c>
      <c r="AU1122" s="191" t="s">
        <v>88</v>
      </c>
      <c r="AY1122" s="19" t="s">
        <v>169</v>
      </c>
      <c r="BE1122" s="192">
        <f>IF(N1122="základní",J1122,0)</f>
        <v>0</v>
      </c>
      <c r="BF1122" s="192">
        <f>IF(N1122="snížená",J1122,0)</f>
        <v>0</v>
      </c>
      <c r="BG1122" s="192">
        <f>IF(N1122="zákl. přenesená",J1122,0)</f>
        <v>0</v>
      </c>
      <c r="BH1122" s="192">
        <f>IF(N1122="sníž. přenesená",J1122,0)</f>
        <v>0</v>
      </c>
      <c r="BI1122" s="192">
        <f>IF(N1122="nulová",J1122,0)</f>
        <v>0</v>
      </c>
      <c r="BJ1122" s="19" t="s">
        <v>88</v>
      </c>
      <c r="BK1122" s="192">
        <f>ROUND(I1122*H1122,2)</f>
        <v>0</v>
      </c>
      <c r="BL1122" s="19" t="s">
        <v>250</v>
      </c>
      <c r="BM1122" s="191" t="s">
        <v>1910</v>
      </c>
    </row>
    <row r="1123" spans="1:65" s="13" customFormat="1" ht="11.25">
      <c r="B1123" s="198"/>
      <c r="C1123" s="199"/>
      <c r="D1123" s="193" t="s">
        <v>188</v>
      </c>
      <c r="E1123" s="199"/>
      <c r="F1123" s="201" t="s">
        <v>1911</v>
      </c>
      <c r="G1123" s="199"/>
      <c r="H1123" s="202">
        <v>5.5439999999999996</v>
      </c>
      <c r="I1123" s="203"/>
      <c r="J1123" s="199"/>
      <c r="K1123" s="199"/>
      <c r="L1123" s="204"/>
      <c r="M1123" s="205"/>
      <c r="N1123" s="206"/>
      <c r="O1123" s="206"/>
      <c r="P1123" s="206"/>
      <c r="Q1123" s="206"/>
      <c r="R1123" s="206"/>
      <c r="S1123" s="206"/>
      <c r="T1123" s="207"/>
      <c r="AT1123" s="208" t="s">
        <v>188</v>
      </c>
      <c r="AU1123" s="208" t="s">
        <v>88</v>
      </c>
      <c r="AV1123" s="13" t="s">
        <v>88</v>
      </c>
      <c r="AW1123" s="13" t="s">
        <v>4</v>
      </c>
      <c r="AX1123" s="13" t="s">
        <v>80</v>
      </c>
      <c r="AY1123" s="208" t="s">
        <v>169</v>
      </c>
    </row>
    <row r="1124" spans="1:65" s="2" customFormat="1" ht="24.2" customHeight="1">
      <c r="A1124" s="36"/>
      <c r="B1124" s="37"/>
      <c r="C1124" s="180" t="s">
        <v>1912</v>
      </c>
      <c r="D1124" s="180" t="s">
        <v>171</v>
      </c>
      <c r="E1124" s="181" t="s">
        <v>1913</v>
      </c>
      <c r="F1124" s="182" t="s">
        <v>1914</v>
      </c>
      <c r="G1124" s="183" t="s">
        <v>174</v>
      </c>
      <c r="H1124" s="184">
        <v>12</v>
      </c>
      <c r="I1124" s="185"/>
      <c r="J1124" s="186">
        <f>ROUND(I1124*H1124,2)</f>
        <v>0</v>
      </c>
      <c r="K1124" s="182" t="s">
        <v>175</v>
      </c>
      <c r="L1124" s="41"/>
      <c r="M1124" s="187" t="s">
        <v>19</v>
      </c>
      <c r="N1124" s="188" t="s">
        <v>44</v>
      </c>
      <c r="O1124" s="66"/>
      <c r="P1124" s="189">
        <f>O1124*H1124</f>
        <v>0</v>
      </c>
      <c r="Q1124" s="189">
        <v>0</v>
      </c>
      <c r="R1124" s="189">
        <f>Q1124*H1124</f>
        <v>0</v>
      </c>
      <c r="S1124" s="189">
        <v>0</v>
      </c>
      <c r="T1124" s="190">
        <f>S1124*H1124</f>
        <v>0</v>
      </c>
      <c r="U1124" s="36"/>
      <c r="V1124" s="36"/>
      <c r="W1124" s="36"/>
      <c r="X1124" s="36"/>
      <c r="Y1124" s="36"/>
      <c r="Z1124" s="36"/>
      <c r="AA1124" s="36"/>
      <c r="AB1124" s="36"/>
      <c r="AC1124" s="36"/>
      <c r="AD1124" s="36"/>
      <c r="AE1124" s="36"/>
      <c r="AR1124" s="191" t="s">
        <v>250</v>
      </c>
      <c r="AT1124" s="191" t="s">
        <v>171</v>
      </c>
      <c r="AU1124" s="191" t="s">
        <v>88</v>
      </c>
      <c r="AY1124" s="19" t="s">
        <v>169</v>
      </c>
      <c r="BE1124" s="192">
        <f>IF(N1124="základní",J1124,0)</f>
        <v>0</v>
      </c>
      <c r="BF1124" s="192">
        <f>IF(N1124="snížená",J1124,0)</f>
        <v>0</v>
      </c>
      <c r="BG1124" s="192">
        <f>IF(N1124="zákl. přenesená",J1124,0)</f>
        <v>0</v>
      </c>
      <c r="BH1124" s="192">
        <f>IF(N1124="sníž. přenesená",J1124,0)</f>
        <v>0</v>
      </c>
      <c r="BI1124" s="192">
        <f>IF(N1124="nulová",J1124,0)</f>
        <v>0</v>
      </c>
      <c r="BJ1124" s="19" t="s">
        <v>88</v>
      </c>
      <c r="BK1124" s="192">
        <f>ROUND(I1124*H1124,2)</f>
        <v>0</v>
      </c>
      <c r="BL1124" s="19" t="s">
        <v>250</v>
      </c>
      <c r="BM1124" s="191" t="s">
        <v>1915</v>
      </c>
    </row>
    <row r="1125" spans="1:65" s="2" customFormat="1" ht="58.5">
      <c r="A1125" s="36"/>
      <c r="B1125" s="37"/>
      <c r="C1125" s="38"/>
      <c r="D1125" s="193" t="s">
        <v>178</v>
      </c>
      <c r="E1125" s="38"/>
      <c r="F1125" s="194" t="s">
        <v>1916</v>
      </c>
      <c r="G1125" s="38"/>
      <c r="H1125" s="38"/>
      <c r="I1125" s="195"/>
      <c r="J1125" s="38"/>
      <c r="K1125" s="38"/>
      <c r="L1125" s="41"/>
      <c r="M1125" s="196"/>
      <c r="N1125" s="197"/>
      <c r="O1125" s="66"/>
      <c r="P1125" s="66"/>
      <c r="Q1125" s="66"/>
      <c r="R1125" s="66"/>
      <c r="S1125" s="66"/>
      <c r="T1125" s="67"/>
      <c r="U1125" s="36"/>
      <c r="V1125" s="36"/>
      <c r="W1125" s="36"/>
      <c r="X1125" s="36"/>
      <c r="Y1125" s="36"/>
      <c r="Z1125" s="36"/>
      <c r="AA1125" s="36"/>
      <c r="AB1125" s="36"/>
      <c r="AC1125" s="36"/>
      <c r="AD1125" s="36"/>
      <c r="AE1125" s="36"/>
      <c r="AT1125" s="19" t="s">
        <v>178</v>
      </c>
      <c r="AU1125" s="19" t="s">
        <v>88</v>
      </c>
    </row>
    <row r="1126" spans="1:65" s="2" customFormat="1" ht="14.45" customHeight="1">
      <c r="A1126" s="36"/>
      <c r="B1126" s="37"/>
      <c r="C1126" s="235" t="s">
        <v>1917</v>
      </c>
      <c r="D1126" s="235" t="s">
        <v>456</v>
      </c>
      <c r="E1126" s="236" t="s">
        <v>1918</v>
      </c>
      <c r="F1126" s="237" t="s">
        <v>1919</v>
      </c>
      <c r="G1126" s="238" t="s">
        <v>1816</v>
      </c>
      <c r="H1126" s="239">
        <v>3</v>
      </c>
      <c r="I1126" s="240"/>
      <c r="J1126" s="241">
        <f>ROUND(I1126*H1126,2)</f>
        <v>0</v>
      </c>
      <c r="K1126" s="237" t="s">
        <v>175</v>
      </c>
      <c r="L1126" s="242"/>
      <c r="M1126" s="243" t="s">
        <v>19</v>
      </c>
      <c r="N1126" s="244" t="s">
        <v>44</v>
      </c>
      <c r="O1126" s="66"/>
      <c r="P1126" s="189">
        <f>O1126*H1126</f>
        <v>0</v>
      </c>
      <c r="Q1126" s="189">
        <v>1.21E-2</v>
      </c>
      <c r="R1126" s="189">
        <f>Q1126*H1126</f>
        <v>3.6299999999999999E-2</v>
      </c>
      <c r="S1126" s="189">
        <v>0</v>
      </c>
      <c r="T1126" s="190">
        <f>S1126*H1126</f>
        <v>0</v>
      </c>
      <c r="U1126" s="36"/>
      <c r="V1126" s="36"/>
      <c r="W1126" s="36"/>
      <c r="X1126" s="36"/>
      <c r="Y1126" s="36"/>
      <c r="Z1126" s="36"/>
      <c r="AA1126" s="36"/>
      <c r="AB1126" s="36"/>
      <c r="AC1126" s="36"/>
      <c r="AD1126" s="36"/>
      <c r="AE1126" s="36"/>
      <c r="AR1126" s="191" t="s">
        <v>323</v>
      </c>
      <c r="AT1126" s="191" t="s">
        <v>456</v>
      </c>
      <c r="AU1126" s="191" t="s">
        <v>88</v>
      </c>
      <c r="AY1126" s="19" t="s">
        <v>169</v>
      </c>
      <c r="BE1126" s="192">
        <f>IF(N1126="základní",J1126,0)</f>
        <v>0</v>
      </c>
      <c r="BF1126" s="192">
        <f>IF(N1126="snížená",J1126,0)</f>
        <v>0</v>
      </c>
      <c r="BG1126" s="192">
        <f>IF(N1126="zákl. přenesená",J1126,0)</f>
        <v>0</v>
      </c>
      <c r="BH1126" s="192">
        <f>IF(N1126="sníž. přenesená",J1126,0)</f>
        <v>0</v>
      </c>
      <c r="BI1126" s="192">
        <f>IF(N1126="nulová",J1126,0)</f>
        <v>0</v>
      </c>
      <c r="BJ1126" s="19" t="s">
        <v>88</v>
      </c>
      <c r="BK1126" s="192">
        <f>ROUND(I1126*H1126,2)</f>
        <v>0</v>
      </c>
      <c r="BL1126" s="19" t="s">
        <v>250</v>
      </c>
      <c r="BM1126" s="191" t="s">
        <v>1920</v>
      </c>
    </row>
    <row r="1127" spans="1:65" s="2" customFormat="1" ht="24.2" customHeight="1">
      <c r="A1127" s="36"/>
      <c r="B1127" s="37"/>
      <c r="C1127" s="180" t="s">
        <v>1921</v>
      </c>
      <c r="D1127" s="180" t="s">
        <v>171</v>
      </c>
      <c r="E1127" s="181" t="s">
        <v>1922</v>
      </c>
      <c r="F1127" s="182" t="s">
        <v>1923</v>
      </c>
      <c r="G1127" s="183" t="s">
        <v>174</v>
      </c>
      <c r="H1127" s="184">
        <v>18</v>
      </c>
      <c r="I1127" s="185"/>
      <c r="J1127" s="186">
        <f>ROUND(I1127*H1127,2)</f>
        <v>0</v>
      </c>
      <c r="K1127" s="182" t="s">
        <v>19</v>
      </c>
      <c r="L1127" s="41"/>
      <c r="M1127" s="187" t="s">
        <v>19</v>
      </c>
      <c r="N1127" s="188" t="s">
        <v>44</v>
      </c>
      <c r="O1127" s="66"/>
      <c r="P1127" s="189">
        <f>O1127*H1127</f>
        <v>0</v>
      </c>
      <c r="Q1127" s="189">
        <v>0</v>
      </c>
      <c r="R1127" s="189">
        <f>Q1127*H1127</f>
        <v>0</v>
      </c>
      <c r="S1127" s="189">
        <v>0</v>
      </c>
      <c r="T1127" s="190">
        <f>S1127*H1127</f>
        <v>0</v>
      </c>
      <c r="U1127" s="36"/>
      <c r="V1127" s="36"/>
      <c r="W1127" s="36"/>
      <c r="X1127" s="36"/>
      <c r="Y1127" s="36"/>
      <c r="Z1127" s="36"/>
      <c r="AA1127" s="36"/>
      <c r="AB1127" s="36"/>
      <c r="AC1127" s="36"/>
      <c r="AD1127" s="36"/>
      <c r="AE1127" s="36"/>
      <c r="AR1127" s="191" t="s">
        <v>250</v>
      </c>
      <c r="AT1127" s="191" t="s">
        <v>171</v>
      </c>
      <c r="AU1127" s="191" t="s">
        <v>88</v>
      </c>
      <c r="AY1127" s="19" t="s">
        <v>169</v>
      </c>
      <c r="BE1127" s="192">
        <f>IF(N1127="základní",J1127,0)</f>
        <v>0</v>
      </c>
      <c r="BF1127" s="192">
        <f>IF(N1127="snížená",J1127,0)</f>
        <v>0</v>
      </c>
      <c r="BG1127" s="192">
        <f>IF(N1127="zákl. přenesená",J1127,0)</f>
        <v>0</v>
      </c>
      <c r="BH1127" s="192">
        <f>IF(N1127="sníž. přenesená",J1127,0)</f>
        <v>0</v>
      </c>
      <c r="BI1127" s="192">
        <f>IF(N1127="nulová",J1127,0)</f>
        <v>0</v>
      </c>
      <c r="BJ1127" s="19" t="s">
        <v>88</v>
      </c>
      <c r="BK1127" s="192">
        <f>ROUND(I1127*H1127,2)</f>
        <v>0</v>
      </c>
      <c r="BL1127" s="19" t="s">
        <v>250</v>
      </c>
      <c r="BM1127" s="191" t="s">
        <v>1924</v>
      </c>
    </row>
    <row r="1128" spans="1:65" s="2" customFormat="1" ht="195">
      <c r="A1128" s="36"/>
      <c r="B1128" s="37"/>
      <c r="C1128" s="38"/>
      <c r="D1128" s="193" t="s">
        <v>178</v>
      </c>
      <c r="E1128" s="38"/>
      <c r="F1128" s="194" t="s">
        <v>1925</v>
      </c>
      <c r="G1128" s="38"/>
      <c r="H1128" s="38"/>
      <c r="I1128" s="195"/>
      <c r="J1128" s="38"/>
      <c r="K1128" s="38"/>
      <c r="L1128" s="41"/>
      <c r="M1128" s="196"/>
      <c r="N1128" s="197"/>
      <c r="O1128" s="66"/>
      <c r="P1128" s="66"/>
      <c r="Q1128" s="66"/>
      <c r="R1128" s="66"/>
      <c r="S1128" s="66"/>
      <c r="T1128" s="67"/>
      <c r="U1128" s="36"/>
      <c r="V1128" s="36"/>
      <c r="W1128" s="36"/>
      <c r="X1128" s="36"/>
      <c r="Y1128" s="36"/>
      <c r="Z1128" s="36"/>
      <c r="AA1128" s="36"/>
      <c r="AB1128" s="36"/>
      <c r="AC1128" s="36"/>
      <c r="AD1128" s="36"/>
      <c r="AE1128" s="36"/>
      <c r="AT1128" s="19" t="s">
        <v>178</v>
      </c>
      <c r="AU1128" s="19" t="s">
        <v>88</v>
      </c>
    </row>
    <row r="1129" spans="1:65" s="2" customFormat="1" ht="24.2" customHeight="1">
      <c r="A1129" s="36"/>
      <c r="B1129" s="37"/>
      <c r="C1129" s="235" t="s">
        <v>1926</v>
      </c>
      <c r="D1129" s="235" t="s">
        <v>456</v>
      </c>
      <c r="E1129" s="236" t="s">
        <v>1927</v>
      </c>
      <c r="F1129" s="237" t="s">
        <v>1928</v>
      </c>
      <c r="G1129" s="238" t="s">
        <v>174</v>
      </c>
      <c r="H1129" s="239">
        <v>18</v>
      </c>
      <c r="I1129" s="240"/>
      <c r="J1129" s="241">
        <f>ROUND(I1129*H1129,2)</f>
        <v>0</v>
      </c>
      <c r="K1129" s="237" t="s">
        <v>175</v>
      </c>
      <c r="L1129" s="242"/>
      <c r="M1129" s="243" t="s">
        <v>19</v>
      </c>
      <c r="N1129" s="244" t="s">
        <v>44</v>
      </c>
      <c r="O1129" s="66"/>
      <c r="P1129" s="189">
        <f>O1129*H1129</f>
        <v>0</v>
      </c>
      <c r="Q1129" s="189">
        <v>7.6999999999999996E-4</v>
      </c>
      <c r="R1129" s="189">
        <f>Q1129*H1129</f>
        <v>1.3859999999999999E-2</v>
      </c>
      <c r="S1129" s="189">
        <v>0</v>
      </c>
      <c r="T1129" s="190">
        <f>S1129*H1129</f>
        <v>0</v>
      </c>
      <c r="U1129" s="36"/>
      <c r="V1129" s="36"/>
      <c r="W1129" s="36"/>
      <c r="X1129" s="36"/>
      <c r="Y1129" s="36"/>
      <c r="Z1129" s="36"/>
      <c r="AA1129" s="36"/>
      <c r="AB1129" s="36"/>
      <c r="AC1129" s="36"/>
      <c r="AD1129" s="36"/>
      <c r="AE1129" s="36"/>
      <c r="AR1129" s="191" t="s">
        <v>323</v>
      </c>
      <c r="AT1129" s="191" t="s">
        <v>456</v>
      </c>
      <c r="AU1129" s="191" t="s">
        <v>88</v>
      </c>
      <c r="AY1129" s="19" t="s">
        <v>169</v>
      </c>
      <c r="BE1129" s="192">
        <f>IF(N1129="základní",J1129,0)</f>
        <v>0</v>
      </c>
      <c r="BF1129" s="192">
        <f>IF(N1129="snížená",J1129,0)</f>
        <v>0</v>
      </c>
      <c r="BG1129" s="192">
        <f>IF(N1129="zákl. přenesená",J1129,0)</f>
        <v>0</v>
      </c>
      <c r="BH1129" s="192">
        <f>IF(N1129="sníž. přenesená",J1129,0)</f>
        <v>0</v>
      </c>
      <c r="BI1129" s="192">
        <f>IF(N1129="nulová",J1129,0)</f>
        <v>0</v>
      </c>
      <c r="BJ1129" s="19" t="s">
        <v>88</v>
      </c>
      <c r="BK1129" s="192">
        <f>ROUND(I1129*H1129,2)</f>
        <v>0</v>
      </c>
      <c r="BL1129" s="19" t="s">
        <v>250</v>
      </c>
      <c r="BM1129" s="191" t="s">
        <v>1929</v>
      </c>
    </row>
    <row r="1130" spans="1:65" s="2" customFormat="1" ht="49.15" customHeight="1">
      <c r="A1130" s="36"/>
      <c r="B1130" s="37"/>
      <c r="C1130" s="180" t="s">
        <v>1930</v>
      </c>
      <c r="D1130" s="180" t="s">
        <v>171</v>
      </c>
      <c r="E1130" s="181" t="s">
        <v>1931</v>
      </c>
      <c r="F1130" s="182" t="s">
        <v>1932</v>
      </c>
      <c r="G1130" s="183" t="s">
        <v>347</v>
      </c>
      <c r="H1130" s="184">
        <v>0.13600000000000001</v>
      </c>
      <c r="I1130" s="185"/>
      <c r="J1130" s="186">
        <f>ROUND(I1130*H1130,2)</f>
        <v>0</v>
      </c>
      <c r="K1130" s="182" t="s">
        <v>175</v>
      </c>
      <c r="L1130" s="41"/>
      <c r="M1130" s="187" t="s">
        <v>19</v>
      </c>
      <c r="N1130" s="188" t="s">
        <v>44</v>
      </c>
      <c r="O1130" s="66"/>
      <c r="P1130" s="189">
        <f>O1130*H1130</f>
        <v>0</v>
      </c>
      <c r="Q1130" s="189">
        <v>0</v>
      </c>
      <c r="R1130" s="189">
        <f>Q1130*H1130</f>
        <v>0</v>
      </c>
      <c r="S1130" s="189">
        <v>0</v>
      </c>
      <c r="T1130" s="190">
        <f>S1130*H1130</f>
        <v>0</v>
      </c>
      <c r="U1130" s="36"/>
      <c r="V1130" s="36"/>
      <c r="W1130" s="36"/>
      <c r="X1130" s="36"/>
      <c r="Y1130" s="36"/>
      <c r="Z1130" s="36"/>
      <c r="AA1130" s="36"/>
      <c r="AB1130" s="36"/>
      <c r="AC1130" s="36"/>
      <c r="AD1130" s="36"/>
      <c r="AE1130" s="36"/>
      <c r="AR1130" s="191" t="s">
        <v>250</v>
      </c>
      <c r="AT1130" s="191" t="s">
        <v>171</v>
      </c>
      <c r="AU1130" s="191" t="s">
        <v>88</v>
      </c>
      <c r="AY1130" s="19" t="s">
        <v>169</v>
      </c>
      <c r="BE1130" s="192">
        <f>IF(N1130="základní",J1130,0)</f>
        <v>0</v>
      </c>
      <c r="BF1130" s="192">
        <f>IF(N1130="snížená",J1130,0)</f>
        <v>0</v>
      </c>
      <c r="BG1130" s="192">
        <f>IF(N1130="zákl. přenesená",J1130,0)</f>
        <v>0</v>
      </c>
      <c r="BH1130" s="192">
        <f>IF(N1130="sníž. přenesená",J1130,0)</f>
        <v>0</v>
      </c>
      <c r="BI1130" s="192">
        <f>IF(N1130="nulová",J1130,0)</f>
        <v>0</v>
      </c>
      <c r="BJ1130" s="19" t="s">
        <v>88</v>
      </c>
      <c r="BK1130" s="192">
        <f>ROUND(I1130*H1130,2)</f>
        <v>0</v>
      </c>
      <c r="BL1130" s="19" t="s">
        <v>250</v>
      </c>
      <c r="BM1130" s="191" t="s">
        <v>1933</v>
      </c>
    </row>
    <row r="1131" spans="1:65" s="2" customFormat="1" ht="126.75">
      <c r="A1131" s="36"/>
      <c r="B1131" s="37"/>
      <c r="C1131" s="38"/>
      <c r="D1131" s="193" t="s">
        <v>178</v>
      </c>
      <c r="E1131" s="38"/>
      <c r="F1131" s="194" t="s">
        <v>1934</v>
      </c>
      <c r="G1131" s="38"/>
      <c r="H1131" s="38"/>
      <c r="I1131" s="195"/>
      <c r="J1131" s="38"/>
      <c r="K1131" s="38"/>
      <c r="L1131" s="41"/>
      <c r="M1131" s="196"/>
      <c r="N1131" s="197"/>
      <c r="O1131" s="66"/>
      <c r="P1131" s="66"/>
      <c r="Q1131" s="66"/>
      <c r="R1131" s="66"/>
      <c r="S1131" s="66"/>
      <c r="T1131" s="67"/>
      <c r="U1131" s="36"/>
      <c r="V1131" s="36"/>
      <c r="W1131" s="36"/>
      <c r="X1131" s="36"/>
      <c r="Y1131" s="36"/>
      <c r="Z1131" s="36"/>
      <c r="AA1131" s="36"/>
      <c r="AB1131" s="36"/>
      <c r="AC1131" s="36"/>
      <c r="AD1131" s="36"/>
      <c r="AE1131" s="36"/>
      <c r="AT1131" s="19" t="s">
        <v>178</v>
      </c>
      <c r="AU1131" s="19" t="s">
        <v>88</v>
      </c>
    </row>
    <row r="1132" spans="1:65" s="12" customFormat="1" ht="22.9" customHeight="1">
      <c r="B1132" s="164"/>
      <c r="C1132" s="165"/>
      <c r="D1132" s="166" t="s">
        <v>71</v>
      </c>
      <c r="E1132" s="178" t="s">
        <v>1935</v>
      </c>
      <c r="F1132" s="178" t="s">
        <v>1936</v>
      </c>
      <c r="G1132" s="165"/>
      <c r="H1132" s="165"/>
      <c r="I1132" s="168"/>
      <c r="J1132" s="179">
        <f>BK1132</f>
        <v>0</v>
      </c>
      <c r="K1132" s="165"/>
      <c r="L1132" s="170"/>
      <c r="M1132" s="171"/>
      <c r="N1132" s="172"/>
      <c r="O1132" s="172"/>
      <c r="P1132" s="173">
        <f>SUM(P1133:P1167)</f>
        <v>0</v>
      </c>
      <c r="Q1132" s="172"/>
      <c r="R1132" s="173">
        <f>SUM(R1133:R1167)</f>
        <v>8.6088230499999998</v>
      </c>
      <c r="S1132" s="172"/>
      <c r="T1132" s="174">
        <f>SUM(T1133:T1167)</f>
        <v>0</v>
      </c>
      <c r="AR1132" s="175" t="s">
        <v>88</v>
      </c>
      <c r="AT1132" s="176" t="s">
        <v>71</v>
      </c>
      <c r="AU1132" s="176" t="s">
        <v>80</v>
      </c>
      <c r="AY1132" s="175" t="s">
        <v>169</v>
      </c>
      <c r="BK1132" s="177">
        <f>SUM(BK1133:BK1167)</f>
        <v>0</v>
      </c>
    </row>
    <row r="1133" spans="1:65" s="2" customFormat="1" ht="24.2" customHeight="1">
      <c r="A1133" s="36"/>
      <c r="B1133" s="37"/>
      <c r="C1133" s="180" t="s">
        <v>1937</v>
      </c>
      <c r="D1133" s="180" t="s">
        <v>171</v>
      </c>
      <c r="E1133" s="181" t="s">
        <v>1938</v>
      </c>
      <c r="F1133" s="182" t="s">
        <v>1939</v>
      </c>
      <c r="G1133" s="183" t="s">
        <v>185</v>
      </c>
      <c r="H1133" s="184">
        <v>256.32</v>
      </c>
      <c r="I1133" s="185"/>
      <c r="J1133" s="186">
        <f>ROUND(I1133*H1133,2)</f>
        <v>0</v>
      </c>
      <c r="K1133" s="182" t="s">
        <v>175</v>
      </c>
      <c r="L1133" s="41"/>
      <c r="M1133" s="187" t="s">
        <v>19</v>
      </c>
      <c r="N1133" s="188" t="s">
        <v>44</v>
      </c>
      <c r="O1133" s="66"/>
      <c r="P1133" s="189">
        <f>O1133*H1133</f>
        <v>0</v>
      </c>
      <c r="Q1133" s="189">
        <v>2.9999999999999997E-4</v>
      </c>
      <c r="R1133" s="189">
        <f>Q1133*H1133</f>
        <v>7.6895999999999992E-2</v>
      </c>
      <c r="S1133" s="189">
        <v>0</v>
      </c>
      <c r="T1133" s="190">
        <f>S1133*H1133</f>
        <v>0</v>
      </c>
      <c r="U1133" s="36"/>
      <c r="V1133" s="36"/>
      <c r="W1133" s="36"/>
      <c r="X1133" s="36"/>
      <c r="Y1133" s="36"/>
      <c r="Z1133" s="36"/>
      <c r="AA1133" s="36"/>
      <c r="AB1133" s="36"/>
      <c r="AC1133" s="36"/>
      <c r="AD1133" s="36"/>
      <c r="AE1133" s="36"/>
      <c r="AR1133" s="191" t="s">
        <v>250</v>
      </c>
      <c r="AT1133" s="191" t="s">
        <v>171</v>
      </c>
      <c r="AU1133" s="191" t="s">
        <v>88</v>
      </c>
      <c r="AY1133" s="19" t="s">
        <v>169</v>
      </c>
      <c r="BE1133" s="192">
        <f>IF(N1133="základní",J1133,0)</f>
        <v>0</v>
      </c>
      <c r="BF1133" s="192">
        <f>IF(N1133="snížená",J1133,0)</f>
        <v>0</v>
      </c>
      <c r="BG1133" s="192">
        <f>IF(N1133="zákl. přenesená",J1133,0)</f>
        <v>0</v>
      </c>
      <c r="BH1133" s="192">
        <f>IF(N1133="sníž. přenesená",J1133,0)</f>
        <v>0</v>
      </c>
      <c r="BI1133" s="192">
        <f>IF(N1133="nulová",J1133,0)</f>
        <v>0</v>
      </c>
      <c r="BJ1133" s="19" t="s">
        <v>88</v>
      </c>
      <c r="BK1133" s="192">
        <f>ROUND(I1133*H1133,2)</f>
        <v>0</v>
      </c>
      <c r="BL1133" s="19" t="s">
        <v>250</v>
      </c>
      <c r="BM1133" s="191" t="s">
        <v>1940</v>
      </c>
    </row>
    <row r="1134" spans="1:65" s="2" customFormat="1" ht="78">
      <c r="A1134" s="36"/>
      <c r="B1134" s="37"/>
      <c r="C1134" s="38"/>
      <c r="D1134" s="193" t="s">
        <v>178</v>
      </c>
      <c r="E1134" s="38"/>
      <c r="F1134" s="194" t="s">
        <v>1941</v>
      </c>
      <c r="G1134" s="38"/>
      <c r="H1134" s="38"/>
      <c r="I1134" s="195"/>
      <c r="J1134" s="38"/>
      <c r="K1134" s="38"/>
      <c r="L1134" s="41"/>
      <c r="M1134" s="196"/>
      <c r="N1134" s="197"/>
      <c r="O1134" s="66"/>
      <c r="P1134" s="66"/>
      <c r="Q1134" s="66"/>
      <c r="R1134" s="66"/>
      <c r="S1134" s="66"/>
      <c r="T1134" s="67"/>
      <c r="U1134" s="36"/>
      <c r="V1134" s="36"/>
      <c r="W1134" s="36"/>
      <c r="X1134" s="36"/>
      <c r="Y1134" s="36"/>
      <c r="Z1134" s="36"/>
      <c r="AA1134" s="36"/>
      <c r="AB1134" s="36"/>
      <c r="AC1134" s="36"/>
      <c r="AD1134" s="36"/>
      <c r="AE1134" s="36"/>
      <c r="AT1134" s="19" t="s">
        <v>178</v>
      </c>
      <c r="AU1134" s="19" t="s">
        <v>88</v>
      </c>
    </row>
    <row r="1135" spans="1:65" s="13" customFormat="1" ht="11.25">
      <c r="B1135" s="198"/>
      <c r="C1135" s="199"/>
      <c r="D1135" s="193" t="s">
        <v>188</v>
      </c>
      <c r="E1135" s="200" t="s">
        <v>19</v>
      </c>
      <c r="F1135" s="201" t="s">
        <v>1942</v>
      </c>
      <c r="G1135" s="199"/>
      <c r="H1135" s="202">
        <v>256.32</v>
      </c>
      <c r="I1135" s="203"/>
      <c r="J1135" s="199"/>
      <c r="K1135" s="199"/>
      <c r="L1135" s="204"/>
      <c r="M1135" s="205"/>
      <c r="N1135" s="206"/>
      <c r="O1135" s="206"/>
      <c r="P1135" s="206"/>
      <c r="Q1135" s="206"/>
      <c r="R1135" s="206"/>
      <c r="S1135" s="206"/>
      <c r="T1135" s="207"/>
      <c r="AT1135" s="208" t="s">
        <v>188</v>
      </c>
      <c r="AU1135" s="208" t="s">
        <v>88</v>
      </c>
      <c r="AV1135" s="13" t="s">
        <v>88</v>
      </c>
      <c r="AW1135" s="13" t="s">
        <v>33</v>
      </c>
      <c r="AX1135" s="13" t="s">
        <v>80</v>
      </c>
      <c r="AY1135" s="208" t="s">
        <v>169</v>
      </c>
    </row>
    <row r="1136" spans="1:65" s="2" customFormat="1" ht="24.2" customHeight="1">
      <c r="A1136" s="36"/>
      <c r="B1136" s="37"/>
      <c r="C1136" s="180" t="s">
        <v>1943</v>
      </c>
      <c r="D1136" s="180" t="s">
        <v>171</v>
      </c>
      <c r="E1136" s="181" t="s">
        <v>1944</v>
      </c>
      <c r="F1136" s="182" t="s">
        <v>1945</v>
      </c>
      <c r="G1136" s="183" t="s">
        <v>463</v>
      </c>
      <c r="H1136" s="184">
        <v>253.7</v>
      </c>
      <c r="I1136" s="185"/>
      <c r="J1136" s="186">
        <f>ROUND(I1136*H1136,2)</f>
        <v>0</v>
      </c>
      <c r="K1136" s="182" t="s">
        <v>175</v>
      </c>
      <c r="L1136" s="41"/>
      <c r="M1136" s="187" t="s">
        <v>19</v>
      </c>
      <c r="N1136" s="188" t="s">
        <v>44</v>
      </c>
      <c r="O1136" s="66"/>
      <c r="P1136" s="189">
        <f>O1136*H1136</f>
        <v>0</v>
      </c>
      <c r="Q1136" s="189">
        <v>4.2999999999999999E-4</v>
      </c>
      <c r="R1136" s="189">
        <f>Q1136*H1136</f>
        <v>0.10909099999999999</v>
      </c>
      <c r="S1136" s="189">
        <v>0</v>
      </c>
      <c r="T1136" s="190">
        <f>S1136*H1136</f>
        <v>0</v>
      </c>
      <c r="U1136" s="36"/>
      <c r="V1136" s="36"/>
      <c r="W1136" s="36"/>
      <c r="X1136" s="36"/>
      <c r="Y1136" s="36"/>
      <c r="Z1136" s="36"/>
      <c r="AA1136" s="36"/>
      <c r="AB1136" s="36"/>
      <c r="AC1136" s="36"/>
      <c r="AD1136" s="36"/>
      <c r="AE1136" s="36"/>
      <c r="AR1136" s="191" t="s">
        <v>250</v>
      </c>
      <c r="AT1136" s="191" t="s">
        <v>171</v>
      </c>
      <c r="AU1136" s="191" t="s">
        <v>88</v>
      </c>
      <c r="AY1136" s="19" t="s">
        <v>169</v>
      </c>
      <c r="BE1136" s="192">
        <f>IF(N1136="základní",J1136,0)</f>
        <v>0</v>
      </c>
      <c r="BF1136" s="192">
        <f>IF(N1136="snížená",J1136,0)</f>
        <v>0</v>
      </c>
      <c r="BG1136" s="192">
        <f>IF(N1136="zákl. přenesená",J1136,0)</f>
        <v>0</v>
      </c>
      <c r="BH1136" s="192">
        <f>IF(N1136="sníž. přenesená",J1136,0)</f>
        <v>0</v>
      </c>
      <c r="BI1136" s="192">
        <f>IF(N1136="nulová",J1136,0)</f>
        <v>0</v>
      </c>
      <c r="BJ1136" s="19" t="s">
        <v>88</v>
      </c>
      <c r="BK1136" s="192">
        <f>ROUND(I1136*H1136,2)</f>
        <v>0</v>
      </c>
      <c r="BL1136" s="19" t="s">
        <v>250</v>
      </c>
      <c r="BM1136" s="191" t="s">
        <v>1946</v>
      </c>
    </row>
    <row r="1137" spans="1:65" s="13" customFormat="1" ht="11.25">
      <c r="B1137" s="198"/>
      <c r="C1137" s="199"/>
      <c r="D1137" s="193" t="s">
        <v>188</v>
      </c>
      <c r="E1137" s="200" t="s">
        <v>19</v>
      </c>
      <c r="F1137" s="201" t="s">
        <v>1947</v>
      </c>
      <c r="G1137" s="199"/>
      <c r="H1137" s="202">
        <v>253.7</v>
      </c>
      <c r="I1137" s="203"/>
      <c r="J1137" s="199"/>
      <c r="K1137" s="199"/>
      <c r="L1137" s="204"/>
      <c r="M1137" s="205"/>
      <c r="N1137" s="206"/>
      <c r="O1137" s="206"/>
      <c r="P1137" s="206"/>
      <c r="Q1137" s="206"/>
      <c r="R1137" s="206"/>
      <c r="S1137" s="206"/>
      <c r="T1137" s="207"/>
      <c r="AT1137" s="208" t="s">
        <v>188</v>
      </c>
      <c r="AU1137" s="208" t="s">
        <v>88</v>
      </c>
      <c r="AV1137" s="13" t="s">
        <v>88</v>
      </c>
      <c r="AW1137" s="13" t="s">
        <v>33</v>
      </c>
      <c r="AX1137" s="13" t="s">
        <v>80</v>
      </c>
      <c r="AY1137" s="208" t="s">
        <v>169</v>
      </c>
    </row>
    <row r="1138" spans="1:65" s="2" customFormat="1" ht="24.2" customHeight="1">
      <c r="A1138" s="36"/>
      <c r="B1138" s="37"/>
      <c r="C1138" s="235" t="s">
        <v>1948</v>
      </c>
      <c r="D1138" s="235" t="s">
        <v>456</v>
      </c>
      <c r="E1138" s="236" t="s">
        <v>1949</v>
      </c>
      <c r="F1138" s="237" t="s">
        <v>1950</v>
      </c>
      <c r="G1138" s="238" t="s">
        <v>174</v>
      </c>
      <c r="H1138" s="239">
        <v>930.23400000000004</v>
      </c>
      <c r="I1138" s="240"/>
      <c r="J1138" s="241">
        <f>ROUND(I1138*H1138,2)</f>
        <v>0</v>
      </c>
      <c r="K1138" s="237" t="s">
        <v>175</v>
      </c>
      <c r="L1138" s="242"/>
      <c r="M1138" s="243" t="s">
        <v>19</v>
      </c>
      <c r="N1138" s="244" t="s">
        <v>44</v>
      </c>
      <c r="O1138" s="66"/>
      <c r="P1138" s="189">
        <f>O1138*H1138</f>
        <v>0</v>
      </c>
      <c r="Q1138" s="189">
        <v>4.4999999999999999E-4</v>
      </c>
      <c r="R1138" s="189">
        <f>Q1138*H1138</f>
        <v>0.41860530000000001</v>
      </c>
      <c r="S1138" s="189">
        <v>0</v>
      </c>
      <c r="T1138" s="190">
        <f>S1138*H1138</f>
        <v>0</v>
      </c>
      <c r="U1138" s="36"/>
      <c r="V1138" s="36"/>
      <c r="W1138" s="36"/>
      <c r="X1138" s="36"/>
      <c r="Y1138" s="36"/>
      <c r="Z1138" s="36"/>
      <c r="AA1138" s="36"/>
      <c r="AB1138" s="36"/>
      <c r="AC1138" s="36"/>
      <c r="AD1138" s="36"/>
      <c r="AE1138" s="36"/>
      <c r="AR1138" s="191" t="s">
        <v>323</v>
      </c>
      <c r="AT1138" s="191" t="s">
        <v>456</v>
      </c>
      <c r="AU1138" s="191" t="s">
        <v>88</v>
      </c>
      <c r="AY1138" s="19" t="s">
        <v>169</v>
      </c>
      <c r="BE1138" s="192">
        <f>IF(N1138="základní",J1138,0)</f>
        <v>0</v>
      </c>
      <c r="BF1138" s="192">
        <f>IF(N1138="snížená",J1138,0)</f>
        <v>0</v>
      </c>
      <c r="BG1138" s="192">
        <f>IF(N1138="zákl. přenesená",J1138,0)</f>
        <v>0</v>
      </c>
      <c r="BH1138" s="192">
        <f>IF(N1138="sníž. přenesená",J1138,0)</f>
        <v>0</v>
      </c>
      <c r="BI1138" s="192">
        <f>IF(N1138="nulová",J1138,0)</f>
        <v>0</v>
      </c>
      <c r="BJ1138" s="19" t="s">
        <v>88</v>
      </c>
      <c r="BK1138" s="192">
        <f>ROUND(I1138*H1138,2)</f>
        <v>0</v>
      </c>
      <c r="BL1138" s="19" t="s">
        <v>250</v>
      </c>
      <c r="BM1138" s="191" t="s">
        <v>1951</v>
      </c>
    </row>
    <row r="1139" spans="1:65" s="13" customFormat="1" ht="11.25">
      <c r="B1139" s="198"/>
      <c r="C1139" s="199"/>
      <c r="D1139" s="193" t="s">
        <v>188</v>
      </c>
      <c r="E1139" s="200" t="s">
        <v>19</v>
      </c>
      <c r="F1139" s="201" t="s">
        <v>1952</v>
      </c>
      <c r="G1139" s="199"/>
      <c r="H1139" s="202">
        <v>845.66700000000003</v>
      </c>
      <c r="I1139" s="203"/>
      <c r="J1139" s="199"/>
      <c r="K1139" s="199"/>
      <c r="L1139" s="204"/>
      <c r="M1139" s="205"/>
      <c r="N1139" s="206"/>
      <c r="O1139" s="206"/>
      <c r="P1139" s="206"/>
      <c r="Q1139" s="206"/>
      <c r="R1139" s="206"/>
      <c r="S1139" s="206"/>
      <c r="T1139" s="207"/>
      <c r="AT1139" s="208" t="s">
        <v>188</v>
      </c>
      <c r="AU1139" s="208" t="s">
        <v>88</v>
      </c>
      <c r="AV1139" s="13" t="s">
        <v>88</v>
      </c>
      <c r="AW1139" s="13" t="s">
        <v>33</v>
      </c>
      <c r="AX1139" s="13" t="s">
        <v>80</v>
      </c>
      <c r="AY1139" s="208" t="s">
        <v>169</v>
      </c>
    </row>
    <row r="1140" spans="1:65" s="13" customFormat="1" ht="11.25">
      <c r="B1140" s="198"/>
      <c r="C1140" s="199"/>
      <c r="D1140" s="193" t="s">
        <v>188</v>
      </c>
      <c r="E1140" s="199"/>
      <c r="F1140" s="201" t="s">
        <v>1953</v>
      </c>
      <c r="G1140" s="199"/>
      <c r="H1140" s="202">
        <v>930.23400000000004</v>
      </c>
      <c r="I1140" s="203"/>
      <c r="J1140" s="199"/>
      <c r="K1140" s="199"/>
      <c r="L1140" s="204"/>
      <c r="M1140" s="205"/>
      <c r="N1140" s="206"/>
      <c r="O1140" s="206"/>
      <c r="P1140" s="206"/>
      <c r="Q1140" s="206"/>
      <c r="R1140" s="206"/>
      <c r="S1140" s="206"/>
      <c r="T1140" s="207"/>
      <c r="AT1140" s="208" t="s">
        <v>188</v>
      </c>
      <c r="AU1140" s="208" t="s">
        <v>88</v>
      </c>
      <c r="AV1140" s="13" t="s">
        <v>88</v>
      </c>
      <c r="AW1140" s="13" t="s">
        <v>4</v>
      </c>
      <c r="AX1140" s="13" t="s">
        <v>80</v>
      </c>
      <c r="AY1140" s="208" t="s">
        <v>169</v>
      </c>
    </row>
    <row r="1141" spans="1:65" s="2" customFormat="1" ht="37.9" customHeight="1">
      <c r="A1141" s="36"/>
      <c r="B1141" s="37"/>
      <c r="C1141" s="180" t="s">
        <v>1954</v>
      </c>
      <c r="D1141" s="180" t="s">
        <v>171</v>
      </c>
      <c r="E1141" s="181" t="s">
        <v>1955</v>
      </c>
      <c r="F1141" s="182" t="s">
        <v>1956</v>
      </c>
      <c r="G1141" s="183" t="s">
        <v>463</v>
      </c>
      <c r="H1141" s="184">
        <v>26.05</v>
      </c>
      <c r="I1141" s="185"/>
      <c r="J1141" s="186">
        <f>ROUND(I1141*H1141,2)</f>
        <v>0</v>
      </c>
      <c r="K1141" s="182" t="s">
        <v>175</v>
      </c>
      <c r="L1141" s="41"/>
      <c r="M1141" s="187" t="s">
        <v>19</v>
      </c>
      <c r="N1141" s="188" t="s">
        <v>44</v>
      </c>
      <c r="O1141" s="66"/>
      <c r="P1141" s="189">
        <f>O1141*H1141</f>
        <v>0</v>
      </c>
      <c r="Q1141" s="189">
        <v>4.2999999999999999E-4</v>
      </c>
      <c r="R1141" s="189">
        <f>Q1141*H1141</f>
        <v>1.12015E-2</v>
      </c>
      <c r="S1141" s="189">
        <v>0</v>
      </c>
      <c r="T1141" s="190">
        <f>S1141*H1141</f>
        <v>0</v>
      </c>
      <c r="U1141" s="36"/>
      <c r="V1141" s="36"/>
      <c r="W1141" s="36"/>
      <c r="X1141" s="36"/>
      <c r="Y1141" s="36"/>
      <c r="Z1141" s="36"/>
      <c r="AA1141" s="36"/>
      <c r="AB1141" s="36"/>
      <c r="AC1141" s="36"/>
      <c r="AD1141" s="36"/>
      <c r="AE1141" s="36"/>
      <c r="AR1141" s="191" t="s">
        <v>250</v>
      </c>
      <c r="AT1141" s="191" t="s">
        <v>171</v>
      </c>
      <c r="AU1141" s="191" t="s">
        <v>88</v>
      </c>
      <c r="AY1141" s="19" t="s">
        <v>169</v>
      </c>
      <c r="BE1141" s="192">
        <f>IF(N1141="základní",J1141,0)</f>
        <v>0</v>
      </c>
      <c r="BF1141" s="192">
        <f>IF(N1141="snížená",J1141,0)</f>
        <v>0</v>
      </c>
      <c r="BG1141" s="192">
        <f>IF(N1141="zákl. přenesená",J1141,0)</f>
        <v>0</v>
      </c>
      <c r="BH1141" s="192">
        <f>IF(N1141="sníž. přenesená",J1141,0)</f>
        <v>0</v>
      </c>
      <c r="BI1141" s="192">
        <f>IF(N1141="nulová",J1141,0)</f>
        <v>0</v>
      </c>
      <c r="BJ1141" s="19" t="s">
        <v>88</v>
      </c>
      <c r="BK1141" s="192">
        <f>ROUND(I1141*H1141,2)</f>
        <v>0</v>
      </c>
      <c r="BL1141" s="19" t="s">
        <v>250</v>
      </c>
      <c r="BM1141" s="191" t="s">
        <v>1957</v>
      </c>
    </row>
    <row r="1142" spans="1:65" s="2" customFormat="1" ht="24.2" customHeight="1">
      <c r="A1142" s="36"/>
      <c r="B1142" s="37"/>
      <c r="C1142" s="235" t="s">
        <v>1958</v>
      </c>
      <c r="D1142" s="235" t="s">
        <v>456</v>
      </c>
      <c r="E1142" s="236" t="s">
        <v>1949</v>
      </c>
      <c r="F1142" s="237" t="s">
        <v>1950</v>
      </c>
      <c r="G1142" s="238" t="s">
        <v>174</v>
      </c>
      <c r="H1142" s="239">
        <v>86.832999999999998</v>
      </c>
      <c r="I1142" s="240"/>
      <c r="J1142" s="241">
        <f>ROUND(I1142*H1142,2)</f>
        <v>0</v>
      </c>
      <c r="K1142" s="237" t="s">
        <v>175</v>
      </c>
      <c r="L1142" s="242"/>
      <c r="M1142" s="243" t="s">
        <v>19</v>
      </c>
      <c r="N1142" s="244" t="s">
        <v>44</v>
      </c>
      <c r="O1142" s="66"/>
      <c r="P1142" s="189">
        <f>O1142*H1142</f>
        <v>0</v>
      </c>
      <c r="Q1142" s="189">
        <v>4.4999999999999999E-4</v>
      </c>
      <c r="R1142" s="189">
        <f>Q1142*H1142</f>
        <v>3.9074850000000001E-2</v>
      </c>
      <c r="S1142" s="189">
        <v>0</v>
      </c>
      <c r="T1142" s="190">
        <f>S1142*H1142</f>
        <v>0</v>
      </c>
      <c r="U1142" s="36"/>
      <c r="V1142" s="36"/>
      <c r="W1142" s="36"/>
      <c r="X1142" s="36"/>
      <c r="Y1142" s="36"/>
      <c r="Z1142" s="36"/>
      <c r="AA1142" s="36"/>
      <c r="AB1142" s="36"/>
      <c r="AC1142" s="36"/>
      <c r="AD1142" s="36"/>
      <c r="AE1142" s="36"/>
      <c r="AR1142" s="191" t="s">
        <v>323</v>
      </c>
      <c r="AT1142" s="191" t="s">
        <v>456</v>
      </c>
      <c r="AU1142" s="191" t="s">
        <v>88</v>
      </c>
      <c r="AY1142" s="19" t="s">
        <v>169</v>
      </c>
      <c r="BE1142" s="192">
        <f>IF(N1142="základní",J1142,0)</f>
        <v>0</v>
      </c>
      <c r="BF1142" s="192">
        <f>IF(N1142="snížená",J1142,0)</f>
        <v>0</v>
      </c>
      <c r="BG1142" s="192">
        <f>IF(N1142="zákl. přenesená",J1142,0)</f>
        <v>0</v>
      </c>
      <c r="BH1142" s="192">
        <f>IF(N1142="sníž. přenesená",J1142,0)</f>
        <v>0</v>
      </c>
      <c r="BI1142" s="192">
        <f>IF(N1142="nulová",J1142,0)</f>
        <v>0</v>
      </c>
      <c r="BJ1142" s="19" t="s">
        <v>88</v>
      </c>
      <c r="BK1142" s="192">
        <f>ROUND(I1142*H1142,2)</f>
        <v>0</v>
      </c>
      <c r="BL1142" s="19" t="s">
        <v>250</v>
      </c>
      <c r="BM1142" s="191" t="s">
        <v>1959</v>
      </c>
    </row>
    <row r="1143" spans="1:65" s="13" customFormat="1" ht="11.25">
      <c r="B1143" s="198"/>
      <c r="C1143" s="199"/>
      <c r="D1143" s="193" t="s">
        <v>188</v>
      </c>
      <c r="E1143" s="200" t="s">
        <v>19</v>
      </c>
      <c r="F1143" s="201" t="s">
        <v>1960</v>
      </c>
      <c r="G1143" s="199"/>
      <c r="H1143" s="202">
        <v>86.832999999999998</v>
      </c>
      <c r="I1143" s="203"/>
      <c r="J1143" s="199"/>
      <c r="K1143" s="199"/>
      <c r="L1143" s="204"/>
      <c r="M1143" s="205"/>
      <c r="N1143" s="206"/>
      <c r="O1143" s="206"/>
      <c r="P1143" s="206"/>
      <c r="Q1143" s="206"/>
      <c r="R1143" s="206"/>
      <c r="S1143" s="206"/>
      <c r="T1143" s="207"/>
      <c r="AT1143" s="208" t="s">
        <v>188</v>
      </c>
      <c r="AU1143" s="208" t="s">
        <v>88</v>
      </c>
      <c r="AV1143" s="13" t="s">
        <v>88</v>
      </c>
      <c r="AW1143" s="13" t="s">
        <v>33</v>
      </c>
      <c r="AX1143" s="13" t="s">
        <v>80</v>
      </c>
      <c r="AY1143" s="208" t="s">
        <v>169</v>
      </c>
    </row>
    <row r="1144" spans="1:65" s="2" customFormat="1" ht="37.9" customHeight="1">
      <c r="A1144" s="36"/>
      <c r="B1144" s="37"/>
      <c r="C1144" s="180" t="s">
        <v>1961</v>
      </c>
      <c r="D1144" s="180" t="s">
        <v>171</v>
      </c>
      <c r="E1144" s="181" t="s">
        <v>1962</v>
      </c>
      <c r="F1144" s="182" t="s">
        <v>1963</v>
      </c>
      <c r="G1144" s="183" t="s">
        <v>185</v>
      </c>
      <c r="H1144" s="184">
        <v>65.98</v>
      </c>
      <c r="I1144" s="185"/>
      <c r="J1144" s="186">
        <f>ROUND(I1144*H1144,2)</f>
        <v>0</v>
      </c>
      <c r="K1144" s="182" t="s">
        <v>175</v>
      </c>
      <c r="L1144" s="41"/>
      <c r="M1144" s="187" t="s">
        <v>19</v>
      </c>
      <c r="N1144" s="188" t="s">
        <v>44</v>
      </c>
      <c r="O1144" s="66"/>
      <c r="P1144" s="189">
        <f>O1144*H1144</f>
        <v>0</v>
      </c>
      <c r="Q1144" s="189">
        <v>8.9999999999999993E-3</v>
      </c>
      <c r="R1144" s="189">
        <f>Q1144*H1144</f>
        <v>0.59382000000000001</v>
      </c>
      <c r="S1144" s="189">
        <v>0</v>
      </c>
      <c r="T1144" s="190">
        <f>S1144*H1144</f>
        <v>0</v>
      </c>
      <c r="U1144" s="36"/>
      <c r="V1144" s="36"/>
      <c r="W1144" s="36"/>
      <c r="X1144" s="36"/>
      <c r="Y1144" s="36"/>
      <c r="Z1144" s="36"/>
      <c r="AA1144" s="36"/>
      <c r="AB1144" s="36"/>
      <c r="AC1144" s="36"/>
      <c r="AD1144" s="36"/>
      <c r="AE1144" s="36"/>
      <c r="AR1144" s="191" t="s">
        <v>250</v>
      </c>
      <c r="AT1144" s="191" t="s">
        <v>171</v>
      </c>
      <c r="AU1144" s="191" t="s">
        <v>88</v>
      </c>
      <c r="AY1144" s="19" t="s">
        <v>169</v>
      </c>
      <c r="BE1144" s="192">
        <f>IF(N1144="základní",J1144,0)</f>
        <v>0</v>
      </c>
      <c r="BF1144" s="192">
        <f>IF(N1144="snížená",J1144,0)</f>
        <v>0</v>
      </c>
      <c r="BG1144" s="192">
        <f>IF(N1144="zákl. přenesená",J1144,0)</f>
        <v>0</v>
      </c>
      <c r="BH1144" s="192">
        <f>IF(N1144="sníž. přenesená",J1144,0)</f>
        <v>0</v>
      </c>
      <c r="BI1144" s="192">
        <f>IF(N1144="nulová",J1144,0)</f>
        <v>0</v>
      </c>
      <c r="BJ1144" s="19" t="s">
        <v>88</v>
      </c>
      <c r="BK1144" s="192">
        <f>ROUND(I1144*H1144,2)</f>
        <v>0</v>
      </c>
      <c r="BL1144" s="19" t="s">
        <v>250</v>
      </c>
      <c r="BM1144" s="191" t="s">
        <v>1964</v>
      </c>
    </row>
    <row r="1145" spans="1:65" s="2" customFormat="1" ht="29.25">
      <c r="A1145" s="36"/>
      <c r="B1145" s="37"/>
      <c r="C1145" s="38"/>
      <c r="D1145" s="193" t="s">
        <v>178</v>
      </c>
      <c r="E1145" s="38"/>
      <c r="F1145" s="194" t="s">
        <v>1965</v>
      </c>
      <c r="G1145" s="38"/>
      <c r="H1145" s="38"/>
      <c r="I1145" s="195"/>
      <c r="J1145" s="38"/>
      <c r="K1145" s="38"/>
      <c r="L1145" s="41"/>
      <c r="M1145" s="196"/>
      <c r="N1145" s="197"/>
      <c r="O1145" s="66"/>
      <c r="P1145" s="66"/>
      <c r="Q1145" s="66"/>
      <c r="R1145" s="66"/>
      <c r="S1145" s="66"/>
      <c r="T1145" s="67"/>
      <c r="U1145" s="36"/>
      <c r="V1145" s="36"/>
      <c r="W1145" s="36"/>
      <c r="X1145" s="36"/>
      <c r="Y1145" s="36"/>
      <c r="Z1145" s="36"/>
      <c r="AA1145" s="36"/>
      <c r="AB1145" s="36"/>
      <c r="AC1145" s="36"/>
      <c r="AD1145" s="36"/>
      <c r="AE1145" s="36"/>
      <c r="AT1145" s="19" t="s">
        <v>178</v>
      </c>
      <c r="AU1145" s="19" t="s">
        <v>88</v>
      </c>
    </row>
    <row r="1146" spans="1:65" s="13" customFormat="1" ht="11.25">
      <c r="B1146" s="198"/>
      <c r="C1146" s="199"/>
      <c r="D1146" s="193" t="s">
        <v>188</v>
      </c>
      <c r="E1146" s="200" t="s">
        <v>19</v>
      </c>
      <c r="F1146" s="201" t="s">
        <v>1966</v>
      </c>
      <c r="G1146" s="199"/>
      <c r="H1146" s="202">
        <v>65.98</v>
      </c>
      <c r="I1146" s="203"/>
      <c r="J1146" s="199"/>
      <c r="K1146" s="199"/>
      <c r="L1146" s="204"/>
      <c r="M1146" s="205"/>
      <c r="N1146" s="206"/>
      <c r="O1146" s="206"/>
      <c r="P1146" s="206"/>
      <c r="Q1146" s="206"/>
      <c r="R1146" s="206"/>
      <c r="S1146" s="206"/>
      <c r="T1146" s="207"/>
      <c r="AT1146" s="208" t="s">
        <v>188</v>
      </c>
      <c r="AU1146" s="208" t="s">
        <v>88</v>
      </c>
      <c r="AV1146" s="13" t="s">
        <v>88</v>
      </c>
      <c r="AW1146" s="13" t="s">
        <v>33</v>
      </c>
      <c r="AX1146" s="13" t="s">
        <v>80</v>
      </c>
      <c r="AY1146" s="208" t="s">
        <v>169</v>
      </c>
    </row>
    <row r="1147" spans="1:65" s="2" customFormat="1" ht="37.9" customHeight="1">
      <c r="A1147" s="36"/>
      <c r="B1147" s="37"/>
      <c r="C1147" s="235" t="s">
        <v>1967</v>
      </c>
      <c r="D1147" s="235" t="s">
        <v>456</v>
      </c>
      <c r="E1147" s="236" t="s">
        <v>1968</v>
      </c>
      <c r="F1147" s="237" t="s">
        <v>1969</v>
      </c>
      <c r="G1147" s="238" t="s">
        <v>185</v>
      </c>
      <c r="H1147" s="239">
        <v>75.876999999999995</v>
      </c>
      <c r="I1147" s="240"/>
      <c r="J1147" s="241">
        <f>ROUND(I1147*H1147,2)</f>
        <v>0</v>
      </c>
      <c r="K1147" s="237" t="s">
        <v>175</v>
      </c>
      <c r="L1147" s="242"/>
      <c r="M1147" s="243" t="s">
        <v>19</v>
      </c>
      <c r="N1147" s="244" t="s">
        <v>44</v>
      </c>
      <c r="O1147" s="66"/>
      <c r="P1147" s="189">
        <f>O1147*H1147</f>
        <v>0</v>
      </c>
      <c r="Q1147" s="189">
        <v>2.5000000000000001E-2</v>
      </c>
      <c r="R1147" s="189">
        <f>Q1147*H1147</f>
        <v>1.896925</v>
      </c>
      <c r="S1147" s="189">
        <v>0</v>
      </c>
      <c r="T1147" s="190">
        <f>S1147*H1147</f>
        <v>0</v>
      </c>
      <c r="U1147" s="36"/>
      <c r="V1147" s="36"/>
      <c r="W1147" s="36"/>
      <c r="X1147" s="36"/>
      <c r="Y1147" s="36"/>
      <c r="Z1147" s="36"/>
      <c r="AA1147" s="36"/>
      <c r="AB1147" s="36"/>
      <c r="AC1147" s="36"/>
      <c r="AD1147" s="36"/>
      <c r="AE1147" s="36"/>
      <c r="AR1147" s="191" t="s">
        <v>323</v>
      </c>
      <c r="AT1147" s="191" t="s">
        <v>456</v>
      </c>
      <c r="AU1147" s="191" t="s">
        <v>88</v>
      </c>
      <c r="AY1147" s="19" t="s">
        <v>169</v>
      </c>
      <c r="BE1147" s="192">
        <f>IF(N1147="základní",J1147,0)</f>
        <v>0</v>
      </c>
      <c r="BF1147" s="192">
        <f>IF(N1147="snížená",J1147,0)</f>
        <v>0</v>
      </c>
      <c r="BG1147" s="192">
        <f>IF(N1147="zákl. přenesená",J1147,0)</f>
        <v>0</v>
      </c>
      <c r="BH1147" s="192">
        <f>IF(N1147="sníž. přenesená",J1147,0)</f>
        <v>0</v>
      </c>
      <c r="BI1147" s="192">
        <f>IF(N1147="nulová",J1147,0)</f>
        <v>0</v>
      </c>
      <c r="BJ1147" s="19" t="s">
        <v>88</v>
      </c>
      <c r="BK1147" s="192">
        <f>ROUND(I1147*H1147,2)</f>
        <v>0</v>
      </c>
      <c r="BL1147" s="19" t="s">
        <v>250</v>
      </c>
      <c r="BM1147" s="191" t="s">
        <v>1970</v>
      </c>
    </row>
    <row r="1148" spans="1:65" s="13" customFormat="1" ht="11.25">
      <c r="B1148" s="198"/>
      <c r="C1148" s="199"/>
      <c r="D1148" s="193" t="s">
        <v>188</v>
      </c>
      <c r="E1148" s="199"/>
      <c r="F1148" s="201" t="s">
        <v>1971</v>
      </c>
      <c r="G1148" s="199"/>
      <c r="H1148" s="202">
        <v>75.876999999999995</v>
      </c>
      <c r="I1148" s="203"/>
      <c r="J1148" s="199"/>
      <c r="K1148" s="199"/>
      <c r="L1148" s="204"/>
      <c r="M1148" s="205"/>
      <c r="N1148" s="206"/>
      <c r="O1148" s="206"/>
      <c r="P1148" s="206"/>
      <c r="Q1148" s="206"/>
      <c r="R1148" s="206"/>
      <c r="S1148" s="206"/>
      <c r="T1148" s="207"/>
      <c r="AT1148" s="208" t="s">
        <v>188</v>
      </c>
      <c r="AU1148" s="208" t="s">
        <v>88</v>
      </c>
      <c r="AV1148" s="13" t="s">
        <v>88</v>
      </c>
      <c r="AW1148" s="13" t="s">
        <v>4</v>
      </c>
      <c r="AX1148" s="13" t="s">
        <v>80</v>
      </c>
      <c r="AY1148" s="208" t="s">
        <v>169</v>
      </c>
    </row>
    <row r="1149" spans="1:65" s="2" customFormat="1" ht="37.9" customHeight="1">
      <c r="A1149" s="36"/>
      <c r="B1149" s="37"/>
      <c r="C1149" s="180" t="s">
        <v>1972</v>
      </c>
      <c r="D1149" s="180" t="s">
        <v>171</v>
      </c>
      <c r="E1149" s="181" t="s">
        <v>1973</v>
      </c>
      <c r="F1149" s="182" t="s">
        <v>1974</v>
      </c>
      <c r="G1149" s="183" t="s">
        <v>185</v>
      </c>
      <c r="H1149" s="184">
        <v>190.34</v>
      </c>
      <c r="I1149" s="185"/>
      <c r="J1149" s="186">
        <f>ROUND(I1149*H1149,2)</f>
        <v>0</v>
      </c>
      <c r="K1149" s="182" t="s">
        <v>175</v>
      </c>
      <c r="L1149" s="41"/>
      <c r="M1149" s="187" t="s">
        <v>19</v>
      </c>
      <c r="N1149" s="188" t="s">
        <v>44</v>
      </c>
      <c r="O1149" s="66"/>
      <c r="P1149" s="189">
        <f>O1149*H1149</f>
        <v>0</v>
      </c>
      <c r="Q1149" s="189">
        <v>6.8900000000000003E-3</v>
      </c>
      <c r="R1149" s="189">
        <f>Q1149*H1149</f>
        <v>1.3114426000000001</v>
      </c>
      <c r="S1149" s="189">
        <v>0</v>
      </c>
      <c r="T1149" s="190">
        <f>S1149*H1149</f>
        <v>0</v>
      </c>
      <c r="U1149" s="36"/>
      <c r="V1149" s="36"/>
      <c r="W1149" s="36"/>
      <c r="X1149" s="36"/>
      <c r="Y1149" s="36"/>
      <c r="Z1149" s="36"/>
      <c r="AA1149" s="36"/>
      <c r="AB1149" s="36"/>
      <c r="AC1149" s="36"/>
      <c r="AD1149" s="36"/>
      <c r="AE1149" s="36"/>
      <c r="AR1149" s="191" t="s">
        <v>250</v>
      </c>
      <c r="AT1149" s="191" t="s">
        <v>171</v>
      </c>
      <c r="AU1149" s="191" t="s">
        <v>88</v>
      </c>
      <c r="AY1149" s="19" t="s">
        <v>169</v>
      </c>
      <c r="BE1149" s="192">
        <f>IF(N1149="základní",J1149,0)</f>
        <v>0</v>
      </c>
      <c r="BF1149" s="192">
        <f>IF(N1149="snížená",J1149,0)</f>
        <v>0</v>
      </c>
      <c r="BG1149" s="192">
        <f>IF(N1149="zákl. přenesená",J1149,0)</f>
        <v>0</v>
      </c>
      <c r="BH1149" s="192">
        <f>IF(N1149="sníž. přenesená",J1149,0)</f>
        <v>0</v>
      </c>
      <c r="BI1149" s="192">
        <f>IF(N1149="nulová",J1149,0)</f>
        <v>0</v>
      </c>
      <c r="BJ1149" s="19" t="s">
        <v>88</v>
      </c>
      <c r="BK1149" s="192">
        <f>ROUND(I1149*H1149,2)</f>
        <v>0</v>
      </c>
      <c r="BL1149" s="19" t="s">
        <v>250</v>
      </c>
      <c r="BM1149" s="191" t="s">
        <v>1975</v>
      </c>
    </row>
    <row r="1150" spans="1:65" s="2" customFormat="1" ht="29.25">
      <c r="A1150" s="36"/>
      <c r="B1150" s="37"/>
      <c r="C1150" s="38"/>
      <c r="D1150" s="193" t="s">
        <v>178</v>
      </c>
      <c r="E1150" s="38"/>
      <c r="F1150" s="194" t="s">
        <v>1965</v>
      </c>
      <c r="G1150" s="38"/>
      <c r="H1150" s="38"/>
      <c r="I1150" s="195"/>
      <c r="J1150" s="38"/>
      <c r="K1150" s="38"/>
      <c r="L1150" s="41"/>
      <c r="M1150" s="196"/>
      <c r="N1150" s="197"/>
      <c r="O1150" s="66"/>
      <c r="P1150" s="66"/>
      <c r="Q1150" s="66"/>
      <c r="R1150" s="66"/>
      <c r="S1150" s="66"/>
      <c r="T1150" s="67"/>
      <c r="U1150" s="36"/>
      <c r="V1150" s="36"/>
      <c r="W1150" s="36"/>
      <c r="X1150" s="36"/>
      <c r="Y1150" s="36"/>
      <c r="Z1150" s="36"/>
      <c r="AA1150" s="36"/>
      <c r="AB1150" s="36"/>
      <c r="AC1150" s="36"/>
      <c r="AD1150" s="36"/>
      <c r="AE1150" s="36"/>
      <c r="AT1150" s="19" t="s">
        <v>178</v>
      </c>
      <c r="AU1150" s="19" t="s">
        <v>88</v>
      </c>
    </row>
    <row r="1151" spans="1:65" s="13" customFormat="1" ht="11.25">
      <c r="B1151" s="198"/>
      <c r="C1151" s="199"/>
      <c r="D1151" s="193" t="s">
        <v>188</v>
      </c>
      <c r="E1151" s="200" t="s">
        <v>19</v>
      </c>
      <c r="F1151" s="201" t="s">
        <v>1293</v>
      </c>
      <c r="G1151" s="199"/>
      <c r="H1151" s="202">
        <v>190.34</v>
      </c>
      <c r="I1151" s="203"/>
      <c r="J1151" s="199"/>
      <c r="K1151" s="199"/>
      <c r="L1151" s="204"/>
      <c r="M1151" s="205"/>
      <c r="N1151" s="206"/>
      <c r="O1151" s="206"/>
      <c r="P1151" s="206"/>
      <c r="Q1151" s="206"/>
      <c r="R1151" s="206"/>
      <c r="S1151" s="206"/>
      <c r="T1151" s="207"/>
      <c r="AT1151" s="208" t="s">
        <v>188</v>
      </c>
      <c r="AU1151" s="208" t="s">
        <v>88</v>
      </c>
      <c r="AV1151" s="13" t="s">
        <v>88</v>
      </c>
      <c r="AW1151" s="13" t="s">
        <v>33</v>
      </c>
      <c r="AX1151" s="13" t="s">
        <v>80</v>
      </c>
      <c r="AY1151" s="208" t="s">
        <v>169</v>
      </c>
    </row>
    <row r="1152" spans="1:65" s="2" customFormat="1" ht="37.9" customHeight="1">
      <c r="A1152" s="36"/>
      <c r="B1152" s="37"/>
      <c r="C1152" s="235" t="s">
        <v>1976</v>
      </c>
      <c r="D1152" s="235" t="s">
        <v>456</v>
      </c>
      <c r="E1152" s="236" t="s">
        <v>1977</v>
      </c>
      <c r="F1152" s="237" t="s">
        <v>1978</v>
      </c>
      <c r="G1152" s="238" t="s">
        <v>185</v>
      </c>
      <c r="H1152" s="239">
        <v>209.374</v>
      </c>
      <c r="I1152" s="240"/>
      <c r="J1152" s="241">
        <f>ROUND(I1152*H1152,2)</f>
        <v>0</v>
      </c>
      <c r="K1152" s="237" t="s">
        <v>175</v>
      </c>
      <c r="L1152" s="242"/>
      <c r="M1152" s="243" t="s">
        <v>19</v>
      </c>
      <c r="N1152" s="244" t="s">
        <v>44</v>
      </c>
      <c r="O1152" s="66"/>
      <c r="P1152" s="189">
        <f>O1152*H1152</f>
        <v>0</v>
      </c>
      <c r="Q1152" s="189">
        <v>1.9199999999999998E-2</v>
      </c>
      <c r="R1152" s="189">
        <f>Q1152*H1152</f>
        <v>4.0199807999999999</v>
      </c>
      <c r="S1152" s="189">
        <v>0</v>
      </c>
      <c r="T1152" s="190">
        <f>S1152*H1152</f>
        <v>0</v>
      </c>
      <c r="U1152" s="36"/>
      <c r="V1152" s="36"/>
      <c r="W1152" s="36"/>
      <c r="X1152" s="36"/>
      <c r="Y1152" s="36"/>
      <c r="Z1152" s="36"/>
      <c r="AA1152" s="36"/>
      <c r="AB1152" s="36"/>
      <c r="AC1152" s="36"/>
      <c r="AD1152" s="36"/>
      <c r="AE1152" s="36"/>
      <c r="AR1152" s="191" t="s">
        <v>323</v>
      </c>
      <c r="AT1152" s="191" t="s">
        <v>456</v>
      </c>
      <c r="AU1152" s="191" t="s">
        <v>88</v>
      </c>
      <c r="AY1152" s="19" t="s">
        <v>169</v>
      </c>
      <c r="BE1152" s="192">
        <f>IF(N1152="základní",J1152,0)</f>
        <v>0</v>
      </c>
      <c r="BF1152" s="192">
        <f>IF(N1152="snížená",J1152,0)</f>
        <v>0</v>
      </c>
      <c r="BG1152" s="192">
        <f>IF(N1152="zákl. přenesená",J1152,0)</f>
        <v>0</v>
      </c>
      <c r="BH1152" s="192">
        <f>IF(N1152="sníž. přenesená",J1152,0)</f>
        <v>0</v>
      </c>
      <c r="BI1152" s="192">
        <f>IF(N1152="nulová",J1152,0)</f>
        <v>0</v>
      </c>
      <c r="BJ1152" s="19" t="s">
        <v>88</v>
      </c>
      <c r="BK1152" s="192">
        <f>ROUND(I1152*H1152,2)</f>
        <v>0</v>
      </c>
      <c r="BL1152" s="19" t="s">
        <v>250</v>
      </c>
      <c r="BM1152" s="191" t="s">
        <v>1979</v>
      </c>
    </row>
    <row r="1153" spans="1:65" s="13" customFormat="1" ht="11.25">
      <c r="B1153" s="198"/>
      <c r="C1153" s="199"/>
      <c r="D1153" s="193" t="s">
        <v>188</v>
      </c>
      <c r="E1153" s="199"/>
      <c r="F1153" s="201" t="s">
        <v>1980</v>
      </c>
      <c r="G1153" s="199"/>
      <c r="H1153" s="202">
        <v>209.374</v>
      </c>
      <c r="I1153" s="203"/>
      <c r="J1153" s="199"/>
      <c r="K1153" s="199"/>
      <c r="L1153" s="204"/>
      <c r="M1153" s="205"/>
      <c r="N1153" s="206"/>
      <c r="O1153" s="206"/>
      <c r="P1153" s="206"/>
      <c r="Q1153" s="206"/>
      <c r="R1153" s="206"/>
      <c r="S1153" s="206"/>
      <c r="T1153" s="207"/>
      <c r="AT1153" s="208" t="s">
        <v>188</v>
      </c>
      <c r="AU1153" s="208" t="s">
        <v>88</v>
      </c>
      <c r="AV1153" s="13" t="s">
        <v>88</v>
      </c>
      <c r="AW1153" s="13" t="s">
        <v>4</v>
      </c>
      <c r="AX1153" s="13" t="s">
        <v>80</v>
      </c>
      <c r="AY1153" s="208" t="s">
        <v>169</v>
      </c>
    </row>
    <row r="1154" spans="1:65" s="2" customFormat="1" ht="24.2" customHeight="1">
      <c r="A1154" s="36"/>
      <c r="B1154" s="37"/>
      <c r="C1154" s="180" t="s">
        <v>1981</v>
      </c>
      <c r="D1154" s="180" t="s">
        <v>171</v>
      </c>
      <c r="E1154" s="181" t="s">
        <v>1982</v>
      </c>
      <c r="F1154" s="182" t="s">
        <v>1983</v>
      </c>
      <c r="G1154" s="183" t="s">
        <v>185</v>
      </c>
      <c r="H1154" s="184">
        <v>65.98</v>
      </c>
      <c r="I1154" s="185"/>
      <c r="J1154" s="186">
        <f>ROUND(I1154*H1154,2)</f>
        <v>0</v>
      </c>
      <c r="K1154" s="182" t="s">
        <v>175</v>
      </c>
      <c r="L1154" s="41"/>
      <c r="M1154" s="187" t="s">
        <v>19</v>
      </c>
      <c r="N1154" s="188" t="s">
        <v>44</v>
      </c>
      <c r="O1154" s="66"/>
      <c r="P1154" s="189">
        <f>O1154*H1154</f>
        <v>0</v>
      </c>
      <c r="Q1154" s="189">
        <v>1.5E-3</v>
      </c>
      <c r="R1154" s="189">
        <f>Q1154*H1154</f>
        <v>9.8970000000000002E-2</v>
      </c>
      <c r="S1154" s="189">
        <v>0</v>
      </c>
      <c r="T1154" s="190">
        <f>S1154*H1154</f>
        <v>0</v>
      </c>
      <c r="U1154" s="36"/>
      <c r="V1154" s="36"/>
      <c r="W1154" s="36"/>
      <c r="X1154" s="36"/>
      <c r="Y1154" s="36"/>
      <c r="Z1154" s="36"/>
      <c r="AA1154" s="36"/>
      <c r="AB1154" s="36"/>
      <c r="AC1154" s="36"/>
      <c r="AD1154" s="36"/>
      <c r="AE1154" s="36"/>
      <c r="AR1154" s="191" t="s">
        <v>250</v>
      </c>
      <c r="AT1154" s="191" t="s">
        <v>171</v>
      </c>
      <c r="AU1154" s="191" t="s">
        <v>88</v>
      </c>
      <c r="AY1154" s="19" t="s">
        <v>169</v>
      </c>
      <c r="BE1154" s="192">
        <f>IF(N1154="základní",J1154,0)</f>
        <v>0</v>
      </c>
      <c r="BF1154" s="192">
        <f>IF(N1154="snížená",J1154,0)</f>
        <v>0</v>
      </c>
      <c r="BG1154" s="192">
        <f>IF(N1154="zákl. přenesená",J1154,0)</f>
        <v>0</v>
      </c>
      <c r="BH1154" s="192">
        <f>IF(N1154="sníž. přenesená",J1154,0)</f>
        <v>0</v>
      </c>
      <c r="BI1154" s="192">
        <f>IF(N1154="nulová",J1154,0)</f>
        <v>0</v>
      </c>
      <c r="BJ1154" s="19" t="s">
        <v>88</v>
      </c>
      <c r="BK1154" s="192">
        <f>ROUND(I1154*H1154,2)</f>
        <v>0</v>
      </c>
      <c r="BL1154" s="19" t="s">
        <v>250</v>
      </c>
      <c r="BM1154" s="191" t="s">
        <v>1984</v>
      </c>
    </row>
    <row r="1155" spans="1:65" s="2" customFormat="1" ht="87.75">
      <c r="A1155" s="36"/>
      <c r="B1155" s="37"/>
      <c r="C1155" s="38"/>
      <c r="D1155" s="193" t="s">
        <v>178</v>
      </c>
      <c r="E1155" s="38"/>
      <c r="F1155" s="194" t="s">
        <v>1985</v>
      </c>
      <c r="G1155" s="38"/>
      <c r="H1155" s="38"/>
      <c r="I1155" s="195"/>
      <c r="J1155" s="38"/>
      <c r="K1155" s="38"/>
      <c r="L1155" s="41"/>
      <c r="M1155" s="196"/>
      <c r="N1155" s="197"/>
      <c r="O1155" s="66"/>
      <c r="P1155" s="66"/>
      <c r="Q1155" s="66"/>
      <c r="R1155" s="66"/>
      <c r="S1155" s="66"/>
      <c r="T1155" s="67"/>
      <c r="U1155" s="36"/>
      <c r="V1155" s="36"/>
      <c r="W1155" s="36"/>
      <c r="X1155" s="36"/>
      <c r="Y1155" s="36"/>
      <c r="Z1155" s="36"/>
      <c r="AA1155" s="36"/>
      <c r="AB1155" s="36"/>
      <c r="AC1155" s="36"/>
      <c r="AD1155" s="36"/>
      <c r="AE1155" s="36"/>
      <c r="AT1155" s="19" t="s">
        <v>178</v>
      </c>
      <c r="AU1155" s="19" t="s">
        <v>88</v>
      </c>
    </row>
    <row r="1156" spans="1:65" s="13" customFormat="1" ht="11.25">
      <c r="B1156" s="198"/>
      <c r="C1156" s="199"/>
      <c r="D1156" s="193" t="s">
        <v>188</v>
      </c>
      <c r="E1156" s="200" t="s">
        <v>19</v>
      </c>
      <c r="F1156" s="201" t="s">
        <v>1966</v>
      </c>
      <c r="G1156" s="199"/>
      <c r="H1156" s="202">
        <v>65.98</v>
      </c>
      <c r="I1156" s="203"/>
      <c r="J1156" s="199"/>
      <c r="K1156" s="199"/>
      <c r="L1156" s="204"/>
      <c r="M1156" s="205"/>
      <c r="N1156" s="206"/>
      <c r="O1156" s="206"/>
      <c r="P1156" s="206"/>
      <c r="Q1156" s="206"/>
      <c r="R1156" s="206"/>
      <c r="S1156" s="206"/>
      <c r="T1156" s="207"/>
      <c r="AT1156" s="208" t="s">
        <v>188</v>
      </c>
      <c r="AU1156" s="208" t="s">
        <v>88</v>
      </c>
      <c r="AV1156" s="13" t="s">
        <v>88</v>
      </c>
      <c r="AW1156" s="13" t="s">
        <v>33</v>
      </c>
      <c r="AX1156" s="13" t="s">
        <v>80</v>
      </c>
      <c r="AY1156" s="208" t="s">
        <v>169</v>
      </c>
    </row>
    <row r="1157" spans="1:65" s="2" customFormat="1" ht="24.2" customHeight="1">
      <c r="A1157" s="36"/>
      <c r="B1157" s="37"/>
      <c r="C1157" s="180" t="s">
        <v>1986</v>
      </c>
      <c r="D1157" s="180" t="s">
        <v>171</v>
      </c>
      <c r="E1157" s="181" t="s">
        <v>1987</v>
      </c>
      <c r="F1157" s="182" t="s">
        <v>1988</v>
      </c>
      <c r="G1157" s="183" t="s">
        <v>463</v>
      </c>
      <c r="H1157" s="184">
        <v>102.55</v>
      </c>
      <c r="I1157" s="185"/>
      <c r="J1157" s="186">
        <f>ROUND(I1157*H1157,2)</f>
        <v>0</v>
      </c>
      <c r="K1157" s="182" t="s">
        <v>175</v>
      </c>
      <c r="L1157" s="41"/>
      <c r="M1157" s="187" t="s">
        <v>19</v>
      </c>
      <c r="N1157" s="188" t="s">
        <v>44</v>
      </c>
      <c r="O1157" s="66"/>
      <c r="P1157" s="189">
        <f>O1157*H1157</f>
        <v>0</v>
      </c>
      <c r="Q1157" s="189">
        <v>3.2000000000000003E-4</v>
      </c>
      <c r="R1157" s="189">
        <f>Q1157*H1157</f>
        <v>3.2816000000000005E-2</v>
      </c>
      <c r="S1157" s="189">
        <v>0</v>
      </c>
      <c r="T1157" s="190">
        <f>S1157*H1157</f>
        <v>0</v>
      </c>
      <c r="U1157" s="36"/>
      <c r="V1157" s="36"/>
      <c r="W1157" s="36"/>
      <c r="X1157" s="36"/>
      <c r="Y1157" s="36"/>
      <c r="Z1157" s="36"/>
      <c r="AA1157" s="36"/>
      <c r="AB1157" s="36"/>
      <c r="AC1157" s="36"/>
      <c r="AD1157" s="36"/>
      <c r="AE1157" s="36"/>
      <c r="AR1157" s="191" t="s">
        <v>250</v>
      </c>
      <c r="AT1157" s="191" t="s">
        <v>171</v>
      </c>
      <c r="AU1157" s="191" t="s">
        <v>88</v>
      </c>
      <c r="AY1157" s="19" t="s">
        <v>169</v>
      </c>
      <c r="BE1157" s="192">
        <f>IF(N1157="základní",J1157,0)</f>
        <v>0</v>
      </c>
      <c r="BF1157" s="192">
        <f>IF(N1157="snížená",J1157,0)</f>
        <v>0</v>
      </c>
      <c r="BG1157" s="192">
        <f>IF(N1157="zákl. přenesená",J1157,0)</f>
        <v>0</v>
      </c>
      <c r="BH1157" s="192">
        <f>IF(N1157="sníž. přenesená",J1157,0)</f>
        <v>0</v>
      </c>
      <c r="BI1157" s="192">
        <f>IF(N1157="nulová",J1157,0)</f>
        <v>0</v>
      </c>
      <c r="BJ1157" s="19" t="s">
        <v>88</v>
      </c>
      <c r="BK1157" s="192">
        <f>ROUND(I1157*H1157,2)</f>
        <v>0</v>
      </c>
      <c r="BL1157" s="19" t="s">
        <v>250</v>
      </c>
      <c r="BM1157" s="191" t="s">
        <v>1989</v>
      </c>
    </row>
    <row r="1158" spans="1:65" s="2" customFormat="1" ht="87.75">
      <c r="A1158" s="36"/>
      <c r="B1158" s="37"/>
      <c r="C1158" s="38"/>
      <c r="D1158" s="193" t="s">
        <v>178</v>
      </c>
      <c r="E1158" s="38"/>
      <c r="F1158" s="194" t="s">
        <v>1985</v>
      </c>
      <c r="G1158" s="38"/>
      <c r="H1158" s="38"/>
      <c r="I1158" s="195"/>
      <c r="J1158" s="38"/>
      <c r="K1158" s="38"/>
      <c r="L1158" s="41"/>
      <c r="M1158" s="196"/>
      <c r="N1158" s="197"/>
      <c r="O1158" s="66"/>
      <c r="P1158" s="66"/>
      <c r="Q1158" s="66"/>
      <c r="R1158" s="66"/>
      <c r="S1158" s="66"/>
      <c r="T1158" s="67"/>
      <c r="U1158" s="36"/>
      <c r="V1158" s="36"/>
      <c r="W1158" s="36"/>
      <c r="X1158" s="36"/>
      <c r="Y1158" s="36"/>
      <c r="Z1158" s="36"/>
      <c r="AA1158" s="36"/>
      <c r="AB1158" s="36"/>
      <c r="AC1158" s="36"/>
      <c r="AD1158" s="36"/>
      <c r="AE1158" s="36"/>
      <c r="AT1158" s="19" t="s">
        <v>178</v>
      </c>
      <c r="AU1158" s="19" t="s">
        <v>88</v>
      </c>
    </row>
    <row r="1159" spans="1:65" s="15" customFormat="1" ht="11.25">
      <c r="B1159" s="225"/>
      <c r="C1159" s="226"/>
      <c r="D1159" s="193" t="s">
        <v>188</v>
      </c>
      <c r="E1159" s="227" t="s">
        <v>19</v>
      </c>
      <c r="F1159" s="228" t="s">
        <v>623</v>
      </c>
      <c r="G1159" s="226"/>
      <c r="H1159" s="227" t="s">
        <v>19</v>
      </c>
      <c r="I1159" s="229"/>
      <c r="J1159" s="226"/>
      <c r="K1159" s="226"/>
      <c r="L1159" s="230"/>
      <c r="M1159" s="231"/>
      <c r="N1159" s="232"/>
      <c r="O1159" s="232"/>
      <c r="P1159" s="232"/>
      <c r="Q1159" s="232"/>
      <c r="R1159" s="232"/>
      <c r="S1159" s="232"/>
      <c r="T1159" s="233"/>
      <c r="AT1159" s="234" t="s">
        <v>188</v>
      </c>
      <c r="AU1159" s="234" t="s">
        <v>88</v>
      </c>
      <c r="AV1159" s="15" t="s">
        <v>80</v>
      </c>
      <c r="AW1159" s="15" t="s">
        <v>33</v>
      </c>
      <c r="AX1159" s="15" t="s">
        <v>72</v>
      </c>
      <c r="AY1159" s="234" t="s">
        <v>169</v>
      </c>
    </row>
    <row r="1160" spans="1:65" s="13" customFormat="1" ht="11.25">
      <c r="B1160" s="198"/>
      <c r="C1160" s="199"/>
      <c r="D1160" s="193" t="s">
        <v>188</v>
      </c>
      <c r="E1160" s="200" t="s">
        <v>19</v>
      </c>
      <c r="F1160" s="201" t="s">
        <v>1990</v>
      </c>
      <c r="G1160" s="199"/>
      <c r="H1160" s="202">
        <v>22.55</v>
      </c>
      <c r="I1160" s="203"/>
      <c r="J1160" s="199"/>
      <c r="K1160" s="199"/>
      <c r="L1160" s="204"/>
      <c r="M1160" s="205"/>
      <c r="N1160" s="206"/>
      <c r="O1160" s="206"/>
      <c r="P1160" s="206"/>
      <c r="Q1160" s="206"/>
      <c r="R1160" s="206"/>
      <c r="S1160" s="206"/>
      <c r="T1160" s="207"/>
      <c r="AT1160" s="208" t="s">
        <v>188</v>
      </c>
      <c r="AU1160" s="208" t="s">
        <v>88</v>
      </c>
      <c r="AV1160" s="13" t="s">
        <v>88</v>
      </c>
      <c r="AW1160" s="13" t="s">
        <v>33</v>
      </c>
      <c r="AX1160" s="13" t="s">
        <v>72</v>
      </c>
      <c r="AY1160" s="208" t="s">
        <v>169</v>
      </c>
    </row>
    <row r="1161" spans="1:65" s="13" customFormat="1" ht="11.25">
      <c r="B1161" s="198"/>
      <c r="C1161" s="199"/>
      <c r="D1161" s="193" t="s">
        <v>188</v>
      </c>
      <c r="E1161" s="200" t="s">
        <v>19</v>
      </c>
      <c r="F1161" s="201" t="s">
        <v>1991</v>
      </c>
      <c r="G1161" s="199"/>
      <c r="H1161" s="202">
        <v>32</v>
      </c>
      <c r="I1161" s="203"/>
      <c r="J1161" s="199"/>
      <c r="K1161" s="199"/>
      <c r="L1161" s="204"/>
      <c r="M1161" s="205"/>
      <c r="N1161" s="206"/>
      <c r="O1161" s="206"/>
      <c r="P1161" s="206"/>
      <c r="Q1161" s="206"/>
      <c r="R1161" s="206"/>
      <c r="S1161" s="206"/>
      <c r="T1161" s="207"/>
      <c r="AT1161" s="208" t="s">
        <v>188</v>
      </c>
      <c r="AU1161" s="208" t="s">
        <v>88</v>
      </c>
      <c r="AV1161" s="13" t="s">
        <v>88</v>
      </c>
      <c r="AW1161" s="13" t="s">
        <v>33</v>
      </c>
      <c r="AX1161" s="13" t="s">
        <v>72</v>
      </c>
      <c r="AY1161" s="208" t="s">
        <v>169</v>
      </c>
    </row>
    <row r="1162" spans="1:65" s="15" customFormat="1" ht="11.25">
      <c r="B1162" s="225"/>
      <c r="C1162" s="226"/>
      <c r="D1162" s="193" t="s">
        <v>188</v>
      </c>
      <c r="E1162" s="227" t="s">
        <v>19</v>
      </c>
      <c r="F1162" s="228" t="s">
        <v>1992</v>
      </c>
      <c r="G1162" s="226"/>
      <c r="H1162" s="227" t="s">
        <v>19</v>
      </c>
      <c r="I1162" s="229"/>
      <c r="J1162" s="226"/>
      <c r="K1162" s="226"/>
      <c r="L1162" s="230"/>
      <c r="M1162" s="231"/>
      <c r="N1162" s="232"/>
      <c r="O1162" s="232"/>
      <c r="P1162" s="232"/>
      <c r="Q1162" s="232"/>
      <c r="R1162" s="232"/>
      <c r="S1162" s="232"/>
      <c r="T1162" s="233"/>
      <c r="AT1162" s="234" t="s">
        <v>188</v>
      </c>
      <c r="AU1162" s="234" t="s">
        <v>88</v>
      </c>
      <c r="AV1162" s="15" t="s">
        <v>80</v>
      </c>
      <c r="AW1162" s="15" t="s">
        <v>33</v>
      </c>
      <c r="AX1162" s="15" t="s">
        <v>72</v>
      </c>
      <c r="AY1162" s="234" t="s">
        <v>169</v>
      </c>
    </row>
    <row r="1163" spans="1:65" s="13" customFormat="1" ht="11.25">
      <c r="B1163" s="198"/>
      <c r="C1163" s="199"/>
      <c r="D1163" s="193" t="s">
        <v>188</v>
      </c>
      <c r="E1163" s="200" t="s">
        <v>19</v>
      </c>
      <c r="F1163" s="201" t="s">
        <v>1993</v>
      </c>
      <c r="G1163" s="199"/>
      <c r="H1163" s="202">
        <v>48</v>
      </c>
      <c r="I1163" s="203"/>
      <c r="J1163" s="199"/>
      <c r="K1163" s="199"/>
      <c r="L1163" s="204"/>
      <c r="M1163" s="205"/>
      <c r="N1163" s="206"/>
      <c r="O1163" s="206"/>
      <c r="P1163" s="206"/>
      <c r="Q1163" s="206"/>
      <c r="R1163" s="206"/>
      <c r="S1163" s="206"/>
      <c r="T1163" s="207"/>
      <c r="AT1163" s="208" t="s">
        <v>188</v>
      </c>
      <c r="AU1163" s="208" t="s">
        <v>88</v>
      </c>
      <c r="AV1163" s="13" t="s">
        <v>88</v>
      </c>
      <c r="AW1163" s="13" t="s">
        <v>33</v>
      </c>
      <c r="AX1163" s="13" t="s">
        <v>72</v>
      </c>
      <c r="AY1163" s="208" t="s">
        <v>169</v>
      </c>
    </row>
    <row r="1164" spans="1:65" s="14" customFormat="1" ht="11.25">
      <c r="B1164" s="209"/>
      <c r="C1164" s="210"/>
      <c r="D1164" s="193" t="s">
        <v>188</v>
      </c>
      <c r="E1164" s="211" t="s">
        <v>19</v>
      </c>
      <c r="F1164" s="212" t="s">
        <v>191</v>
      </c>
      <c r="G1164" s="210"/>
      <c r="H1164" s="213">
        <v>102.55</v>
      </c>
      <c r="I1164" s="214"/>
      <c r="J1164" s="210"/>
      <c r="K1164" s="210"/>
      <c r="L1164" s="215"/>
      <c r="M1164" s="216"/>
      <c r="N1164" s="217"/>
      <c r="O1164" s="217"/>
      <c r="P1164" s="217"/>
      <c r="Q1164" s="217"/>
      <c r="R1164" s="217"/>
      <c r="S1164" s="217"/>
      <c r="T1164" s="218"/>
      <c r="AT1164" s="219" t="s">
        <v>188</v>
      </c>
      <c r="AU1164" s="219" t="s">
        <v>88</v>
      </c>
      <c r="AV1164" s="14" t="s">
        <v>176</v>
      </c>
      <c r="AW1164" s="14" t="s">
        <v>33</v>
      </c>
      <c r="AX1164" s="14" t="s">
        <v>80</v>
      </c>
      <c r="AY1164" s="219" t="s">
        <v>169</v>
      </c>
    </row>
    <row r="1165" spans="1:65" s="2" customFormat="1" ht="37.9" customHeight="1">
      <c r="A1165" s="36"/>
      <c r="B1165" s="37"/>
      <c r="C1165" s="180" t="s">
        <v>1994</v>
      </c>
      <c r="D1165" s="180" t="s">
        <v>171</v>
      </c>
      <c r="E1165" s="181" t="s">
        <v>1995</v>
      </c>
      <c r="F1165" s="182" t="s">
        <v>1996</v>
      </c>
      <c r="G1165" s="183" t="s">
        <v>185</v>
      </c>
      <c r="H1165" s="184">
        <v>256.32</v>
      </c>
      <c r="I1165" s="185"/>
      <c r="J1165" s="186">
        <f>ROUND(I1165*H1165,2)</f>
        <v>0</v>
      </c>
      <c r="K1165" s="182" t="s">
        <v>19</v>
      </c>
      <c r="L1165" s="41"/>
      <c r="M1165" s="187" t="s">
        <v>19</v>
      </c>
      <c r="N1165" s="188" t="s">
        <v>44</v>
      </c>
      <c r="O1165" s="66"/>
      <c r="P1165" s="189">
        <f>O1165*H1165</f>
        <v>0</v>
      </c>
      <c r="Q1165" s="189">
        <v>0</v>
      </c>
      <c r="R1165" s="189">
        <f>Q1165*H1165</f>
        <v>0</v>
      </c>
      <c r="S1165" s="189">
        <v>0</v>
      </c>
      <c r="T1165" s="190">
        <f>S1165*H1165</f>
        <v>0</v>
      </c>
      <c r="U1165" s="36"/>
      <c r="V1165" s="36"/>
      <c r="W1165" s="36"/>
      <c r="X1165" s="36"/>
      <c r="Y1165" s="36"/>
      <c r="Z1165" s="36"/>
      <c r="AA1165" s="36"/>
      <c r="AB1165" s="36"/>
      <c r="AC1165" s="36"/>
      <c r="AD1165" s="36"/>
      <c r="AE1165" s="36"/>
      <c r="AR1165" s="191" t="s">
        <v>250</v>
      </c>
      <c r="AT1165" s="191" t="s">
        <v>171</v>
      </c>
      <c r="AU1165" s="191" t="s">
        <v>88</v>
      </c>
      <c r="AY1165" s="19" t="s">
        <v>169</v>
      </c>
      <c r="BE1165" s="192">
        <f>IF(N1165="základní",J1165,0)</f>
        <v>0</v>
      </c>
      <c r="BF1165" s="192">
        <f>IF(N1165="snížená",J1165,0)</f>
        <v>0</v>
      </c>
      <c r="BG1165" s="192">
        <f>IF(N1165="zákl. přenesená",J1165,0)</f>
        <v>0</v>
      </c>
      <c r="BH1165" s="192">
        <f>IF(N1165="sníž. přenesená",J1165,0)</f>
        <v>0</v>
      </c>
      <c r="BI1165" s="192">
        <f>IF(N1165="nulová",J1165,0)</f>
        <v>0</v>
      </c>
      <c r="BJ1165" s="19" t="s">
        <v>88</v>
      </c>
      <c r="BK1165" s="192">
        <f>ROUND(I1165*H1165,2)</f>
        <v>0</v>
      </c>
      <c r="BL1165" s="19" t="s">
        <v>250</v>
      </c>
      <c r="BM1165" s="191" t="s">
        <v>1997</v>
      </c>
    </row>
    <row r="1166" spans="1:65" s="2" customFormat="1" ht="49.15" customHeight="1">
      <c r="A1166" s="36"/>
      <c r="B1166" s="37"/>
      <c r="C1166" s="180" t="s">
        <v>1998</v>
      </c>
      <c r="D1166" s="180" t="s">
        <v>171</v>
      </c>
      <c r="E1166" s="181" t="s">
        <v>1999</v>
      </c>
      <c r="F1166" s="182" t="s">
        <v>2000</v>
      </c>
      <c r="G1166" s="183" t="s">
        <v>347</v>
      </c>
      <c r="H1166" s="184">
        <v>8.609</v>
      </c>
      <c r="I1166" s="185"/>
      <c r="J1166" s="186">
        <f>ROUND(I1166*H1166,2)</f>
        <v>0</v>
      </c>
      <c r="K1166" s="182" t="s">
        <v>175</v>
      </c>
      <c r="L1166" s="41"/>
      <c r="M1166" s="187" t="s">
        <v>19</v>
      </c>
      <c r="N1166" s="188" t="s">
        <v>44</v>
      </c>
      <c r="O1166" s="66"/>
      <c r="P1166" s="189">
        <f>O1166*H1166</f>
        <v>0</v>
      </c>
      <c r="Q1166" s="189">
        <v>0</v>
      </c>
      <c r="R1166" s="189">
        <f>Q1166*H1166</f>
        <v>0</v>
      </c>
      <c r="S1166" s="189">
        <v>0</v>
      </c>
      <c r="T1166" s="190">
        <f>S1166*H1166</f>
        <v>0</v>
      </c>
      <c r="U1166" s="36"/>
      <c r="V1166" s="36"/>
      <c r="W1166" s="36"/>
      <c r="X1166" s="36"/>
      <c r="Y1166" s="36"/>
      <c r="Z1166" s="36"/>
      <c r="AA1166" s="36"/>
      <c r="AB1166" s="36"/>
      <c r="AC1166" s="36"/>
      <c r="AD1166" s="36"/>
      <c r="AE1166" s="36"/>
      <c r="AR1166" s="191" t="s">
        <v>250</v>
      </c>
      <c r="AT1166" s="191" t="s">
        <v>171</v>
      </c>
      <c r="AU1166" s="191" t="s">
        <v>88</v>
      </c>
      <c r="AY1166" s="19" t="s">
        <v>169</v>
      </c>
      <c r="BE1166" s="192">
        <f>IF(N1166="základní",J1166,0)</f>
        <v>0</v>
      </c>
      <c r="BF1166" s="192">
        <f>IF(N1166="snížená",J1166,0)</f>
        <v>0</v>
      </c>
      <c r="BG1166" s="192">
        <f>IF(N1166="zákl. přenesená",J1166,0)</f>
        <v>0</v>
      </c>
      <c r="BH1166" s="192">
        <f>IF(N1166="sníž. přenesená",J1166,0)</f>
        <v>0</v>
      </c>
      <c r="BI1166" s="192">
        <f>IF(N1166="nulová",J1166,0)</f>
        <v>0</v>
      </c>
      <c r="BJ1166" s="19" t="s">
        <v>88</v>
      </c>
      <c r="BK1166" s="192">
        <f>ROUND(I1166*H1166,2)</f>
        <v>0</v>
      </c>
      <c r="BL1166" s="19" t="s">
        <v>250</v>
      </c>
      <c r="BM1166" s="191" t="s">
        <v>2001</v>
      </c>
    </row>
    <row r="1167" spans="1:65" s="2" customFormat="1" ht="126.75">
      <c r="A1167" s="36"/>
      <c r="B1167" s="37"/>
      <c r="C1167" s="38"/>
      <c r="D1167" s="193" t="s">
        <v>178</v>
      </c>
      <c r="E1167" s="38"/>
      <c r="F1167" s="194" t="s">
        <v>1204</v>
      </c>
      <c r="G1167" s="38"/>
      <c r="H1167" s="38"/>
      <c r="I1167" s="195"/>
      <c r="J1167" s="38"/>
      <c r="K1167" s="38"/>
      <c r="L1167" s="41"/>
      <c r="M1167" s="196"/>
      <c r="N1167" s="197"/>
      <c r="O1167" s="66"/>
      <c r="P1167" s="66"/>
      <c r="Q1167" s="66"/>
      <c r="R1167" s="66"/>
      <c r="S1167" s="66"/>
      <c r="T1167" s="67"/>
      <c r="U1167" s="36"/>
      <c r="V1167" s="36"/>
      <c r="W1167" s="36"/>
      <c r="X1167" s="36"/>
      <c r="Y1167" s="36"/>
      <c r="Z1167" s="36"/>
      <c r="AA1167" s="36"/>
      <c r="AB1167" s="36"/>
      <c r="AC1167" s="36"/>
      <c r="AD1167" s="36"/>
      <c r="AE1167" s="36"/>
      <c r="AT1167" s="19" t="s">
        <v>178</v>
      </c>
      <c r="AU1167" s="19" t="s">
        <v>88</v>
      </c>
    </row>
    <row r="1168" spans="1:65" s="12" customFormat="1" ht="22.9" customHeight="1">
      <c r="B1168" s="164"/>
      <c r="C1168" s="165"/>
      <c r="D1168" s="166" t="s">
        <v>71</v>
      </c>
      <c r="E1168" s="178" t="s">
        <v>2002</v>
      </c>
      <c r="F1168" s="178" t="s">
        <v>2003</v>
      </c>
      <c r="G1168" s="165"/>
      <c r="H1168" s="165"/>
      <c r="I1168" s="168"/>
      <c r="J1168" s="179">
        <f>BK1168</f>
        <v>0</v>
      </c>
      <c r="K1168" s="165"/>
      <c r="L1168" s="170"/>
      <c r="M1168" s="171"/>
      <c r="N1168" s="172"/>
      <c r="O1168" s="172"/>
      <c r="P1168" s="173">
        <f>SUM(P1169:P1197)</f>
        <v>0</v>
      </c>
      <c r="Q1168" s="172"/>
      <c r="R1168" s="173">
        <f>SUM(R1169:R1197)</f>
        <v>4.6031842600000008</v>
      </c>
      <c r="S1168" s="172"/>
      <c r="T1168" s="174">
        <f>SUM(T1169:T1197)</f>
        <v>0</v>
      </c>
      <c r="AR1168" s="175" t="s">
        <v>88</v>
      </c>
      <c r="AT1168" s="176" t="s">
        <v>71</v>
      </c>
      <c r="AU1168" s="176" t="s">
        <v>80</v>
      </c>
      <c r="AY1168" s="175" t="s">
        <v>169</v>
      </c>
      <c r="BK1168" s="177">
        <f>SUM(BK1169:BK1197)</f>
        <v>0</v>
      </c>
    </row>
    <row r="1169" spans="1:65" s="2" customFormat="1" ht="14.45" customHeight="1">
      <c r="A1169" s="36"/>
      <c r="B1169" s="37"/>
      <c r="C1169" s="180" t="s">
        <v>2004</v>
      </c>
      <c r="D1169" s="180" t="s">
        <v>171</v>
      </c>
      <c r="E1169" s="181" t="s">
        <v>2005</v>
      </c>
      <c r="F1169" s="182" t="s">
        <v>2006</v>
      </c>
      <c r="G1169" s="183" t="s">
        <v>185</v>
      </c>
      <c r="H1169" s="184">
        <v>410.38</v>
      </c>
      <c r="I1169" s="185"/>
      <c r="J1169" s="186">
        <f>ROUND(I1169*H1169,2)</f>
        <v>0</v>
      </c>
      <c r="K1169" s="182" t="s">
        <v>175</v>
      </c>
      <c r="L1169" s="41"/>
      <c r="M1169" s="187" t="s">
        <v>19</v>
      </c>
      <c r="N1169" s="188" t="s">
        <v>44</v>
      </c>
      <c r="O1169" s="66"/>
      <c r="P1169" s="189">
        <f>O1169*H1169</f>
        <v>0</v>
      </c>
      <c r="Q1169" s="189">
        <v>0</v>
      </c>
      <c r="R1169" s="189">
        <f>Q1169*H1169</f>
        <v>0</v>
      </c>
      <c r="S1169" s="189">
        <v>0</v>
      </c>
      <c r="T1169" s="190">
        <f>S1169*H1169</f>
        <v>0</v>
      </c>
      <c r="U1169" s="36"/>
      <c r="V1169" s="36"/>
      <c r="W1169" s="36"/>
      <c r="X1169" s="36"/>
      <c r="Y1169" s="36"/>
      <c r="Z1169" s="36"/>
      <c r="AA1169" s="36"/>
      <c r="AB1169" s="36"/>
      <c r="AC1169" s="36"/>
      <c r="AD1169" s="36"/>
      <c r="AE1169" s="36"/>
      <c r="AR1169" s="191" t="s">
        <v>250</v>
      </c>
      <c r="AT1169" s="191" t="s">
        <v>171</v>
      </c>
      <c r="AU1169" s="191" t="s">
        <v>88</v>
      </c>
      <c r="AY1169" s="19" t="s">
        <v>169</v>
      </c>
      <c r="BE1169" s="192">
        <f>IF(N1169="základní",J1169,0)</f>
        <v>0</v>
      </c>
      <c r="BF1169" s="192">
        <f>IF(N1169="snížená",J1169,0)</f>
        <v>0</v>
      </c>
      <c r="BG1169" s="192">
        <f>IF(N1169="zákl. přenesená",J1169,0)</f>
        <v>0</v>
      </c>
      <c r="BH1169" s="192">
        <f>IF(N1169="sníž. přenesená",J1169,0)</f>
        <v>0</v>
      </c>
      <c r="BI1169" s="192">
        <f>IF(N1169="nulová",J1169,0)</f>
        <v>0</v>
      </c>
      <c r="BJ1169" s="19" t="s">
        <v>88</v>
      </c>
      <c r="BK1169" s="192">
        <f>ROUND(I1169*H1169,2)</f>
        <v>0</v>
      </c>
      <c r="BL1169" s="19" t="s">
        <v>250</v>
      </c>
      <c r="BM1169" s="191" t="s">
        <v>2007</v>
      </c>
    </row>
    <row r="1170" spans="1:65" s="2" customFormat="1" ht="78">
      <c r="A1170" s="36"/>
      <c r="B1170" s="37"/>
      <c r="C1170" s="38"/>
      <c r="D1170" s="193" t="s">
        <v>178</v>
      </c>
      <c r="E1170" s="38"/>
      <c r="F1170" s="194" t="s">
        <v>2008</v>
      </c>
      <c r="G1170" s="38"/>
      <c r="H1170" s="38"/>
      <c r="I1170" s="195"/>
      <c r="J1170" s="38"/>
      <c r="K1170" s="38"/>
      <c r="L1170" s="41"/>
      <c r="M1170" s="196"/>
      <c r="N1170" s="197"/>
      <c r="O1170" s="66"/>
      <c r="P1170" s="66"/>
      <c r="Q1170" s="66"/>
      <c r="R1170" s="66"/>
      <c r="S1170" s="66"/>
      <c r="T1170" s="67"/>
      <c r="U1170" s="36"/>
      <c r="V1170" s="36"/>
      <c r="W1170" s="36"/>
      <c r="X1170" s="36"/>
      <c r="Y1170" s="36"/>
      <c r="Z1170" s="36"/>
      <c r="AA1170" s="36"/>
      <c r="AB1170" s="36"/>
      <c r="AC1170" s="36"/>
      <c r="AD1170" s="36"/>
      <c r="AE1170" s="36"/>
      <c r="AT1170" s="19" t="s">
        <v>178</v>
      </c>
      <c r="AU1170" s="19" t="s">
        <v>88</v>
      </c>
    </row>
    <row r="1171" spans="1:65" s="2" customFormat="1" ht="24.2" customHeight="1">
      <c r="A1171" s="36"/>
      <c r="B1171" s="37"/>
      <c r="C1171" s="180" t="s">
        <v>2009</v>
      </c>
      <c r="D1171" s="180" t="s">
        <v>171</v>
      </c>
      <c r="E1171" s="181" t="s">
        <v>2010</v>
      </c>
      <c r="F1171" s="182" t="s">
        <v>2011</v>
      </c>
      <c r="G1171" s="183" t="s">
        <v>185</v>
      </c>
      <c r="H1171" s="184">
        <v>410.38</v>
      </c>
      <c r="I1171" s="185"/>
      <c r="J1171" s="186">
        <f>ROUND(I1171*H1171,2)</f>
        <v>0</v>
      </c>
      <c r="K1171" s="182" t="s">
        <v>175</v>
      </c>
      <c r="L1171" s="41"/>
      <c r="M1171" s="187" t="s">
        <v>19</v>
      </c>
      <c r="N1171" s="188" t="s">
        <v>44</v>
      </c>
      <c r="O1171" s="66"/>
      <c r="P1171" s="189">
        <f>O1171*H1171</f>
        <v>0</v>
      </c>
      <c r="Q1171" s="189">
        <v>6.9999999999999994E-5</v>
      </c>
      <c r="R1171" s="189">
        <f>Q1171*H1171</f>
        <v>2.8726599999999998E-2</v>
      </c>
      <c r="S1171" s="189">
        <v>0</v>
      </c>
      <c r="T1171" s="190">
        <f>S1171*H1171</f>
        <v>0</v>
      </c>
      <c r="U1171" s="36"/>
      <c r="V1171" s="36"/>
      <c r="W1171" s="36"/>
      <c r="X1171" s="36"/>
      <c r="Y1171" s="36"/>
      <c r="Z1171" s="36"/>
      <c r="AA1171" s="36"/>
      <c r="AB1171" s="36"/>
      <c r="AC1171" s="36"/>
      <c r="AD1171" s="36"/>
      <c r="AE1171" s="36"/>
      <c r="AR1171" s="191" t="s">
        <v>250</v>
      </c>
      <c r="AT1171" s="191" t="s">
        <v>171</v>
      </c>
      <c r="AU1171" s="191" t="s">
        <v>88</v>
      </c>
      <c r="AY1171" s="19" t="s">
        <v>169</v>
      </c>
      <c r="BE1171" s="192">
        <f>IF(N1171="základní",J1171,0)</f>
        <v>0</v>
      </c>
      <c r="BF1171" s="192">
        <f>IF(N1171="snížená",J1171,0)</f>
        <v>0</v>
      </c>
      <c r="BG1171" s="192">
        <f>IF(N1171="zákl. přenesená",J1171,0)</f>
        <v>0</v>
      </c>
      <c r="BH1171" s="192">
        <f>IF(N1171="sníž. přenesená",J1171,0)</f>
        <v>0</v>
      </c>
      <c r="BI1171" s="192">
        <f>IF(N1171="nulová",J1171,0)</f>
        <v>0</v>
      </c>
      <c r="BJ1171" s="19" t="s">
        <v>88</v>
      </c>
      <c r="BK1171" s="192">
        <f>ROUND(I1171*H1171,2)</f>
        <v>0</v>
      </c>
      <c r="BL1171" s="19" t="s">
        <v>250</v>
      </c>
      <c r="BM1171" s="191" t="s">
        <v>2012</v>
      </c>
    </row>
    <row r="1172" spans="1:65" s="2" customFormat="1" ht="78">
      <c r="A1172" s="36"/>
      <c r="B1172" s="37"/>
      <c r="C1172" s="38"/>
      <c r="D1172" s="193" t="s">
        <v>178</v>
      </c>
      <c r="E1172" s="38"/>
      <c r="F1172" s="194" t="s">
        <v>2008</v>
      </c>
      <c r="G1172" s="38"/>
      <c r="H1172" s="38"/>
      <c r="I1172" s="195"/>
      <c r="J1172" s="38"/>
      <c r="K1172" s="38"/>
      <c r="L1172" s="41"/>
      <c r="M1172" s="196"/>
      <c r="N1172" s="197"/>
      <c r="O1172" s="66"/>
      <c r="P1172" s="66"/>
      <c r="Q1172" s="66"/>
      <c r="R1172" s="66"/>
      <c r="S1172" s="66"/>
      <c r="T1172" s="67"/>
      <c r="U1172" s="36"/>
      <c r="V1172" s="36"/>
      <c r="W1172" s="36"/>
      <c r="X1172" s="36"/>
      <c r="Y1172" s="36"/>
      <c r="Z1172" s="36"/>
      <c r="AA1172" s="36"/>
      <c r="AB1172" s="36"/>
      <c r="AC1172" s="36"/>
      <c r="AD1172" s="36"/>
      <c r="AE1172" s="36"/>
      <c r="AT1172" s="19" t="s">
        <v>178</v>
      </c>
      <c r="AU1172" s="19" t="s">
        <v>88</v>
      </c>
    </row>
    <row r="1173" spans="1:65" s="2" customFormat="1" ht="24.2" customHeight="1">
      <c r="A1173" s="36"/>
      <c r="B1173" s="37"/>
      <c r="C1173" s="180" t="s">
        <v>2013</v>
      </c>
      <c r="D1173" s="180" t="s">
        <v>171</v>
      </c>
      <c r="E1173" s="181" t="s">
        <v>2014</v>
      </c>
      <c r="F1173" s="182" t="s">
        <v>2015</v>
      </c>
      <c r="G1173" s="183" t="s">
        <v>185</v>
      </c>
      <c r="H1173" s="184">
        <v>410.38</v>
      </c>
      <c r="I1173" s="185"/>
      <c r="J1173" s="186">
        <f>ROUND(I1173*H1173,2)</f>
        <v>0</v>
      </c>
      <c r="K1173" s="182" t="s">
        <v>175</v>
      </c>
      <c r="L1173" s="41"/>
      <c r="M1173" s="187" t="s">
        <v>19</v>
      </c>
      <c r="N1173" s="188" t="s">
        <v>44</v>
      </c>
      <c r="O1173" s="66"/>
      <c r="P1173" s="189">
        <f>O1173*H1173</f>
        <v>0</v>
      </c>
      <c r="Q1173" s="189">
        <v>7.5799999999999999E-3</v>
      </c>
      <c r="R1173" s="189">
        <f>Q1173*H1173</f>
        <v>3.1106804000000001</v>
      </c>
      <c r="S1173" s="189">
        <v>0</v>
      </c>
      <c r="T1173" s="190">
        <f>S1173*H1173</f>
        <v>0</v>
      </c>
      <c r="U1173" s="36"/>
      <c r="V1173" s="36"/>
      <c r="W1173" s="36"/>
      <c r="X1173" s="36"/>
      <c r="Y1173" s="36"/>
      <c r="Z1173" s="36"/>
      <c r="AA1173" s="36"/>
      <c r="AB1173" s="36"/>
      <c r="AC1173" s="36"/>
      <c r="AD1173" s="36"/>
      <c r="AE1173" s="36"/>
      <c r="AR1173" s="191" t="s">
        <v>250</v>
      </c>
      <c r="AT1173" s="191" t="s">
        <v>171</v>
      </c>
      <c r="AU1173" s="191" t="s">
        <v>88</v>
      </c>
      <c r="AY1173" s="19" t="s">
        <v>169</v>
      </c>
      <c r="BE1173" s="192">
        <f>IF(N1173="základní",J1173,0)</f>
        <v>0</v>
      </c>
      <c r="BF1173" s="192">
        <f>IF(N1173="snížená",J1173,0)</f>
        <v>0</v>
      </c>
      <c r="BG1173" s="192">
        <f>IF(N1173="zákl. přenesená",J1173,0)</f>
        <v>0</v>
      </c>
      <c r="BH1173" s="192">
        <f>IF(N1173="sníž. přenesená",J1173,0)</f>
        <v>0</v>
      </c>
      <c r="BI1173" s="192">
        <f>IF(N1173="nulová",J1173,0)</f>
        <v>0</v>
      </c>
      <c r="BJ1173" s="19" t="s">
        <v>88</v>
      </c>
      <c r="BK1173" s="192">
        <f>ROUND(I1173*H1173,2)</f>
        <v>0</v>
      </c>
      <c r="BL1173" s="19" t="s">
        <v>250</v>
      </c>
      <c r="BM1173" s="191" t="s">
        <v>2016</v>
      </c>
    </row>
    <row r="1174" spans="1:65" s="2" customFormat="1" ht="78">
      <c r="A1174" s="36"/>
      <c r="B1174" s="37"/>
      <c r="C1174" s="38"/>
      <c r="D1174" s="193" t="s">
        <v>178</v>
      </c>
      <c r="E1174" s="38"/>
      <c r="F1174" s="194" t="s">
        <v>2008</v>
      </c>
      <c r="G1174" s="38"/>
      <c r="H1174" s="38"/>
      <c r="I1174" s="195"/>
      <c r="J1174" s="38"/>
      <c r="K1174" s="38"/>
      <c r="L1174" s="41"/>
      <c r="M1174" s="196"/>
      <c r="N1174" s="197"/>
      <c r="O1174" s="66"/>
      <c r="P1174" s="66"/>
      <c r="Q1174" s="66"/>
      <c r="R1174" s="66"/>
      <c r="S1174" s="66"/>
      <c r="T1174" s="67"/>
      <c r="U1174" s="36"/>
      <c r="V1174" s="36"/>
      <c r="W1174" s="36"/>
      <c r="X1174" s="36"/>
      <c r="Y1174" s="36"/>
      <c r="Z1174" s="36"/>
      <c r="AA1174" s="36"/>
      <c r="AB1174" s="36"/>
      <c r="AC1174" s="36"/>
      <c r="AD1174" s="36"/>
      <c r="AE1174" s="36"/>
      <c r="AT1174" s="19" t="s">
        <v>178</v>
      </c>
      <c r="AU1174" s="19" t="s">
        <v>88</v>
      </c>
    </row>
    <row r="1175" spans="1:65" s="2" customFormat="1" ht="24.2" customHeight="1">
      <c r="A1175" s="36"/>
      <c r="B1175" s="37"/>
      <c r="C1175" s="180" t="s">
        <v>2017</v>
      </c>
      <c r="D1175" s="180" t="s">
        <v>171</v>
      </c>
      <c r="E1175" s="181" t="s">
        <v>2018</v>
      </c>
      <c r="F1175" s="182" t="s">
        <v>2019</v>
      </c>
      <c r="G1175" s="183" t="s">
        <v>185</v>
      </c>
      <c r="H1175" s="184">
        <v>5.82</v>
      </c>
      <c r="I1175" s="185"/>
      <c r="J1175" s="186">
        <f>ROUND(I1175*H1175,2)</f>
        <v>0</v>
      </c>
      <c r="K1175" s="182" t="s">
        <v>175</v>
      </c>
      <c r="L1175" s="41"/>
      <c r="M1175" s="187" t="s">
        <v>19</v>
      </c>
      <c r="N1175" s="188" t="s">
        <v>44</v>
      </c>
      <c r="O1175" s="66"/>
      <c r="P1175" s="189">
        <f>O1175*H1175</f>
        <v>0</v>
      </c>
      <c r="Q1175" s="189">
        <v>0</v>
      </c>
      <c r="R1175" s="189">
        <f>Q1175*H1175</f>
        <v>0</v>
      </c>
      <c r="S1175" s="189">
        <v>0</v>
      </c>
      <c r="T1175" s="190">
        <f>S1175*H1175</f>
        <v>0</v>
      </c>
      <c r="U1175" s="36"/>
      <c r="V1175" s="36"/>
      <c r="W1175" s="36"/>
      <c r="X1175" s="36"/>
      <c r="Y1175" s="36"/>
      <c r="Z1175" s="36"/>
      <c r="AA1175" s="36"/>
      <c r="AB1175" s="36"/>
      <c r="AC1175" s="36"/>
      <c r="AD1175" s="36"/>
      <c r="AE1175" s="36"/>
      <c r="AR1175" s="191" t="s">
        <v>250</v>
      </c>
      <c r="AT1175" s="191" t="s">
        <v>171</v>
      </c>
      <c r="AU1175" s="191" t="s">
        <v>88</v>
      </c>
      <c r="AY1175" s="19" t="s">
        <v>169</v>
      </c>
      <c r="BE1175" s="192">
        <f>IF(N1175="základní",J1175,0)</f>
        <v>0</v>
      </c>
      <c r="BF1175" s="192">
        <f>IF(N1175="snížená",J1175,0)</f>
        <v>0</v>
      </c>
      <c r="BG1175" s="192">
        <f>IF(N1175="zákl. přenesená",J1175,0)</f>
        <v>0</v>
      </c>
      <c r="BH1175" s="192">
        <f>IF(N1175="sníž. přenesená",J1175,0)</f>
        <v>0</v>
      </c>
      <c r="BI1175" s="192">
        <f>IF(N1175="nulová",J1175,0)</f>
        <v>0</v>
      </c>
      <c r="BJ1175" s="19" t="s">
        <v>88</v>
      </c>
      <c r="BK1175" s="192">
        <f>ROUND(I1175*H1175,2)</f>
        <v>0</v>
      </c>
      <c r="BL1175" s="19" t="s">
        <v>250</v>
      </c>
      <c r="BM1175" s="191" t="s">
        <v>2020</v>
      </c>
    </row>
    <row r="1176" spans="1:65" s="2" customFormat="1" ht="39">
      <c r="A1176" s="36"/>
      <c r="B1176" s="37"/>
      <c r="C1176" s="38"/>
      <c r="D1176" s="193" t="s">
        <v>178</v>
      </c>
      <c r="E1176" s="38"/>
      <c r="F1176" s="194" t="s">
        <v>2021</v>
      </c>
      <c r="G1176" s="38"/>
      <c r="H1176" s="38"/>
      <c r="I1176" s="195"/>
      <c r="J1176" s="38"/>
      <c r="K1176" s="38"/>
      <c r="L1176" s="41"/>
      <c r="M1176" s="196"/>
      <c r="N1176" s="197"/>
      <c r="O1176" s="66"/>
      <c r="P1176" s="66"/>
      <c r="Q1176" s="66"/>
      <c r="R1176" s="66"/>
      <c r="S1176" s="66"/>
      <c r="T1176" s="67"/>
      <c r="U1176" s="36"/>
      <c r="V1176" s="36"/>
      <c r="W1176" s="36"/>
      <c r="X1176" s="36"/>
      <c r="Y1176" s="36"/>
      <c r="Z1176" s="36"/>
      <c r="AA1176" s="36"/>
      <c r="AB1176" s="36"/>
      <c r="AC1176" s="36"/>
      <c r="AD1176" s="36"/>
      <c r="AE1176" s="36"/>
      <c r="AT1176" s="19" t="s">
        <v>178</v>
      </c>
      <c r="AU1176" s="19" t="s">
        <v>88</v>
      </c>
    </row>
    <row r="1177" spans="1:65" s="2" customFormat="1" ht="14.45" customHeight="1">
      <c r="A1177" s="36"/>
      <c r="B1177" s="37"/>
      <c r="C1177" s="235" t="s">
        <v>2022</v>
      </c>
      <c r="D1177" s="235" t="s">
        <v>456</v>
      </c>
      <c r="E1177" s="236" t="s">
        <v>2023</v>
      </c>
      <c r="F1177" s="237" t="s">
        <v>2024</v>
      </c>
      <c r="G1177" s="238" t="s">
        <v>185</v>
      </c>
      <c r="H1177" s="239">
        <v>6.4020000000000001</v>
      </c>
      <c r="I1177" s="240"/>
      <c r="J1177" s="241">
        <f>ROUND(I1177*H1177,2)</f>
        <v>0</v>
      </c>
      <c r="K1177" s="237" t="s">
        <v>19</v>
      </c>
      <c r="L1177" s="242"/>
      <c r="M1177" s="243" t="s">
        <v>19</v>
      </c>
      <c r="N1177" s="244" t="s">
        <v>44</v>
      </c>
      <c r="O1177" s="66"/>
      <c r="P1177" s="189">
        <f>O1177*H1177</f>
        <v>0</v>
      </c>
      <c r="Q1177" s="189">
        <v>7.0000000000000001E-3</v>
      </c>
      <c r="R1177" s="189">
        <f>Q1177*H1177</f>
        <v>4.4814E-2</v>
      </c>
      <c r="S1177" s="189">
        <v>0</v>
      </c>
      <c r="T1177" s="190">
        <f>S1177*H1177</f>
        <v>0</v>
      </c>
      <c r="U1177" s="36"/>
      <c r="V1177" s="36"/>
      <c r="W1177" s="36"/>
      <c r="X1177" s="36"/>
      <c r="Y1177" s="36"/>
      <c r="Z1177" s="36"/>
      <c r="AA1177" s="36"/>
      <c r="AB1177" s="36"/>
      <c r="AC1177" s="36"/>
      <c r="AD1177" s="36"/>
      <c r="AE1177" s="36"/>
      <c r="AR1177" s="191" t="s">
        <v>323</v>
      </c>
      <c r="AT1177" s="191" t="s">
        <v>456</v>
      </c>
      <c r="AU1177" s="191" t="s">
        <v>88</v>
      </c>
      <c r="AY1177" s="19" t="s">
        <v>169</v>
      </c>
      <c r="BE1177" s="192">
        <f>IF(N1177="základní",J1177,0)</f>
        <v>0</v>
      </c>
      <c r="BF1177" s="192">
        <f>IF(N1177="snížená",J1177,0)</f>
        <v>0</v>
      </c>
      <c r="BG1177" s="192">
        <f>IF(N1177="zákl. přenesená",J1177,0)</f>
        <v>0</v>
      </c>
      <c r="BH1177" s="192">
        <f>IF(N1177="sníž. přenesená",J1177,0)</f>
        <v>0</v>
      </c>
      <c r="BI1177" s="192">
        <f>IF(N1177="nulová",J1177,0)</f>
        <v>0</v>
      </c>
      <c r="BJ1177" s="19" t="s">
        <v>88</v>
      </c>
      <c r="BK1177" s="192">
        <f>ROUND(I1177*H1177,2)</f>
        <v>0</v>
      </c>
      <c r="BL1177" s="19" t="s">
        <v>250</v>
      </c>
      <c r="BM1177" s="191" t="s">
        <v>2025</v>
      </c>
    </row>
    <row r="1178" spans="1:65" s="13" customFormat="1" ht="11.25">
      <c r="B1178" s="198"/>
      <c r="C1178" s="199"/>
      <c r="D1178" s="193" t="s">
        <v>188</v>
      </c>
      <c r="E1178" s="199"/>
      <c r="F1178" s="201" t="s">
        <v>2026</v>
      </c>
      <c r="G1178" s="199"/>
      <c r="H1178" s="202">
        <v>6.4020000000000001</v>
      </c>
      <c r="I1178" s="203"/>
      <c r="J1178" s="199"/>
      <c r="K1178" s="199"/>
      <c r="L1178" s="204"/>
      <c r="M1178" s="205"/>
      <c r="N1178" s="206"/>
      <c r="O1178" s="206"/>
      <c r="P1178" s="206"/>
      <c r="Q1178" s="206"/>
      <c r="R1178" s="206"/>
      <c r="S1178" s="206"/>
      <c r="T1178" s="207"/>
      <c r="AT1178" s="208" t="s">
        <v>188</v>
      </c>
      <c r="AU1178" s="208" t="s">
        <v>88</v>
      </c>
      <c r="AV1178" s="13" t="s">
        <v>88</v>
      </c>
      <c r="AW1178" s="13" t="s">
        <v>4</v>
      </c>
      <c r="AX1178" s="13" t="s">
        <v>80</v>
      </c>
      <c r="AY1178" s="208" t="s">
        <v>169</v>
      </c>
    </row>
    <row r="1179" spans="1:65" s="2" customFormat="1" ht="24.2" customHeight="1">
      <c r="A1179" s="36"/>
      <c r="B1179" s="37"/>
      <c r="C1179" s="180" t="s">
        <v>2027</v>
      </c>
      <c r="D1179" s="180" t="s">
        <v>171</v>
      </c>
      <c r="E1179" s="181" t="s">
        <v>2028</v>
      </c>
      <c r="F1179" s="182" t="s">
        <v>2029</v>
      </c>
      <c r="G1179" s="183" t="s">
        <v>185</v>
      </c>
      <c r="H1179" s="184">
        <v>410.38</v>
      </c>
      <c r="I1179" s="185"/>
      <c r="J1179" s="186">
        <f>ROUND(I1179*H1179,2)</f>
        <v>0</v>
      </c>
      <c r="K1179" s="182" t="s">
        <v>175</v>
      </c>
      <c r="L1179" s="41"/>
      <c r="M1179" s="187" t="s">
        <v>19</v>
      </c>
      <c r="N1179" s="188" t="s">
        <v>44</v>
      </c>
      <c r="O1179" s="66"/>
      <c r="P1179" s="189">
        <f>O1179*H1179</f>
        <v>0</v>
      </c>
      <c r="Q1179" s="189">
        <v>2.9999999999999997E-4</v>
      </c>
      <c r="R1179" s="189">
        <f>Q1179*H1179</f>
        <v>0.12311399999999999</v>
      </c>
      <c r="S1179" s="189">
        <v>0</v>
      </c>
      <c r="T1179" s="190">
        <f>S1179*H1179</f>
        <v>0</v>
      </c>
      <c r="U1179" s="36"/>
      <c r="V1179" s="36"/>
      <c r="W1179" s="36"/>
      <c r="X1179" s="36"/>
      <c r="Y1179" s="36"/>
      <c r="Z1179" s="36"/>
      <c r="AA1179" s="36"/>
      <c r="AB1179" s="36"/>
      <c r="AC1179" s="36"/>
      <c r="AD1179" s="36"/>
      <c r="AE1179" s="36"/>
      <c r="AR1179" s="191" t="s">
        <v>250</v>
      </c>
      <c r="AT1179" s="191" t="s">
        <v>171</v>
      </c>
      <c r="AU1179" s="191" t="s">
        <v>88</v>
      </c>
      <c r="AY1179" s="19" t="s">
        <v>169</v>
      </c>
      <c r="BE1179" s="192">
        <f>IF(N1179="základní",J1179,0)</f>
        <v>0</v>
      </c>
      <c r="BF1179" s="192">
        <f>IF(N1179="snížená",J1179,0)</f>
        <v>0</v>
      </c>
      <c r="BG1179" s="192">
        <f>IF(N1179="zákl. přenesená",J1179,0)</f>
        <v>0</v>
      </c>
      <c r="BH1179" s="192">
        <f>IF(N1179="sníž. přenesená",J1179,0)</f>
        <v>0</v>
      </c>
      <c r="BI1179" s="192">
        <f>IF(N1179="nulová",J1179,0)</f>
        <v>0</v>
      </c>
      <c r="BJ1179" s="19" t="s">
        <v>88</v>
      </c>
      <c r="BK1179" s="192">
        <f>ROUND(I1179*H1179,2)</f>
        <v>0</v>
      </c>
      <c r="BL1179" s="19" t="s">
        <v>250</v>
      </c>
      <c r="BM1179" s="191" t="s">
        <v>2030</v>
      </c>
    </row>
    <row r="1180" spans="1:65" s="13" customFormat="1" ht="11.25">
      <c r="B1180" s="198"/>
      <c r="C1180" s="199"/>
      <c r="D1180" s="193" t="s">
        <v>188</v>
      </c>
      <c r="E1180" s="200" t="s">
        <v>19</v>
      </c>
      <c r="F1180" s="201" t="s">
        <v>1012</v>
      </c>
      <c r="G1180" s="199"/>
      <c r="H1180" s="202">
        <v>410.38</v>
      </c>
      <c r="I1180" s="203"/>
      <c r="J1180" s="199"/>
      <c r="K1180" s="199"/>
      <c r="L1180" s="204"/>
      <c r="M1180" s="205"/>
      <c r="N1180" s="206"/>
      <c r="O1180" s="206"/>
      <c r="P1180" s="206"/>
      <c r="Q1180" s="206"/>
      <c r="R1180" s="206"/>
      <c r="S1180" s="206"/>
      <c r="T1180" s="207"/>
      <c r="AT1180" s="208" t="s">
        <v>188</v>
      </c>
      <c r="AU1180" s="208" t="s">
        <v>88</v>
      </c>
      <c r="AV1180" s="13" t="s">
        <v>88</v>
      </c>
      <c r="AW1180" s="13" t="s">
        <v>33</v>
      </c>
      <c r="AX1180" s="13" t="s">
        <v>80</v>
      </c>
      <c r="AY1180" s="208" t="s">
        <v>169</v>
      </c>
    </row>
    <row r="1181" spans="1:65" s="2" customFormat="1" ht="37.9" customHeight="1">
      <c r="A1181" s="36"/>
      <c r="B1181" s="37"/>
      <c r="C1181" s="235" t="s">
        <v>2031</v>
      </c>
      <c r="D1181" s="235" t="s">
        <v>456</v>
      </c>
      <c r="E1181" s="236" t="s">
        <v>2032</v>
      </c>
      <c r="F1181" s="237" t="s">
        <v>2033</v>
      </c>
      <c r="G1181" s="238" t="s">
        <v>185</v>
      </c>
      <c r="H1181" s="239">
        <v>451.41800000000001</v>
      </c>
      <c r="I1181" s="240"/>
      <c r="J1181" s="241">
        <f>ROUND(I1181*H1181,2)</f>
        <v>0</v>
      </c>
      <c r="K1181" s="237" t="s">
        <v>175</v>
      </c>
      <c r="L1181" s="242"/>
      <c r="M1181" s="243" t="s">
        <v>19</v>
      </c>
      <c r="N1181" s="244" t="s">
        <v>44</v>
      </c>
      <c r="O1181" s="66"/>
      <c r="P1181" s="189">
        <f>O1181*H1181</f>
        <v>0</v>
      </c>
      <c r="Q1181" s="189">
        <v>2.7699999999999999E-3</v>
      </c>
      <c r="R1181" s="189">
        <f>Q1181*H1181</f>
        <v>1.2504278600000001</v>
      </c>
      <c r="S1181" s="189">
        <v>0</v>
      </c>
      <c r="T1181" s="190">
        <f>S1181*H1181</f>
        <v>0</v>
      </c>
      <c r="U1181" s="36"/>
      <c r="V1181" s="36"/>
      <c r="W1181" s="36"/>
      <c r="X1181" s="36"/>
      <c r="Y1181" s="36"/>
      <c r="Z1181" s="36"/>
      <c r="AA1181" s="36"/>
      <c r="AB1181" s="36"/>
      <c r="AC1181" s="36"/>
      <c r="AD1181" s="36"/>
      <c r="AE1181" s="36"/>
      <c r="AR1181" s="191" t="s">
        <v>323</v>
      </c>
      <c r="AT1181" s="191" t="s">
        <v>456</v>
      </c>
      <c r="AU1181" s="191" t="s">
        <v>88</v>
      </c>
      <c r="AY1181" s="19" t="s">
        <v>169</v>
      </c>
      <c r="BE1181" s="192">
        <f>IF(N1181="základní",J1181,0)</f>
        <v>0</v>
      </c>
      <c r="BF1181" s="192">
        <f>IF(N1181="snížená",J1181,0)</f>
        <v>0</v>
      </c>
      <c r="BG1181" s="192">
        <f>IF(N1181="zákl. přenesená",J1181,0)</f>
        <v>0</v>
      </c>
      <c r="BH1181" s="192">
        <f>IF(N1181="sníž. přenesená",J1181,0)</f>
        <v>0</v>
      </c>
      <c r="BI1181" s="192">
        <f>IF(N1181="nulová",J1181,0)</f>
        <v>0</v>
      </c>
      <c r="BJ1181" s="19" t="s">
        <v>88</v>
      </c>
      <c r="BK1181" s="192">
        <f>ROUND(I1181*H1181,2)</f>
        <v>0</v>
      </c>
      <c r="BL1181" s="19" t="s">
        <v>250</v>
      </c>
      <c r="BM1181" s="191" t="s">
        <v>2034</v>
      </c>
    </row>
    <row r="1182" spans="1:65" s="13" customFormat="1" ht="11.25">
      <c r="B1182" s="198"/>
      <c r="C1182" s="199"/>
      <c r="D1182" s="193" t="s">
        <v>188</v>
      </c>
      <c r="E1182" s="199"/>
      <c r="F1182" s="201" t="s">
        <v>2035</v>
      </c>
      <c r="G1182" s="199"/>
      <c r="H1182" s="202">
        <v>451.41800000000001</v>
      </c>
      <c r="I1182" s="203"/>
      <c r="J1182" s="199"/>
      <c r="K1182" s="199"/>
      <c r="L1182" s="204"/>
      <c r="M1182" s="205"/>
      <c r="N1182" s="206"/>
      <c r="O1182" s="206"/>
      <c r="P1182" s="206"/>
      <c r="Q1182" s="206"/>
      <c r="R1182" s="206"/>
      <c r="S1182" s="206"/>
      <c r="T1182" s="207"/>
      <c r="AT1182" s="208" t="s">
        <v>188</v>
      </c>
      <c r="AU1182" s="208" t="s">
        <v>88</v>
      </c>
      <c r="AV1182" s="13" t="s">
        <v>88</v>
      </c>
      <c r="AW1182" s="13" t="s">
        <v>4</v>
      </c>
      <c r="AX1182" s="13" t="s">
        <v>80</v>
      </c>
      <c r="AY1182" s="208" t="s">
        <v>169</v>
      </c>
    </row>
    <row r="1183" spans="1:65" s="2" customFormat="1" ht="14.45" customHeight="1">
      <c r="A1183" s="36"/>
      <c r="B1183" s="37"/>
      <c r="C1183" s="180" t="s">
        <v>2036</v>
      </c>
      <c r="D1183" s="180" t="s">
        <v>171</v>
      </c>
      <c r="E1183" s="181" t="s">
        <v>2037</v>
      </c>
      <c r="F1183" s="182" t="s">
        <v>2038</v>
      </c>
      <c r="G1183" s="183" t="s">
        <v>463</v>
      </c>
      <c r="H1183" s="184">
        <v>234.5</v>
      </c>
      <c r="I1183" s="185"/>
      <c r="J1183" s="186">
        <f>ROUND(I1183*H1183,2)</f>
        <v>0</v>
      </c>
      <c r="K1183" s="182" t="s">
        <v>175</v>
      </c>
      <c r="L1183" s="41"/>
      <c r="M1183" s="187" t="s">
        <v>19</v>
      </c>
      <c r="N1183" s="188" t="s">
        <v>44</v>
      </c>
      <c r="O1183" s="66"/>
      <c r="P1183" s="189">
        <f>O1183*H1183</f>
        <v>0</v>
      </c>
      <c r="Q1183" s="189">
        <v>1.0000000000000001E-5</v>
      </c>
      <c r="R1183" s="189">
        <f>Q1183*H1183</f>
        <v>2.3450000000000003E-3</v>
      </c>
      <c r="S1183" s="189">
        <v>0</v>
      </c>
      <c r="T1183" s="190">
        <f>S1183*H1183</f>
        <v>0</v>
      </c>
      <c r="U1183" s="36"/>
      <c r="V1183" s="36"/>
      <c r="W1183" s="36"/>
      <c r="X1183" s="36"/>
      <c r="Y1183" s="36"/>
      <c r="Z1183" s="36"/>
      <c r="AA1183" s="36"/>
      <c r="AB1183" s="36"/>
      <c r="AC1183" s="36"/>
      <c r="AD1183" s="36"/>
      <c r="AE1183" s="36"/>
      <c r="AR1183" s="191" t="s">
        <v>250</v>
      </c>
      <c r="AT1183" s="191" t="s">
        <v>171</v>
      </c>
      <c r="AU1183" s="191" t="s">
        <v>88</v>
      </c>
      <c r="AY1183" s="19" t="s">
        <v>169</v>
      </c>
      <c r="BE1183" s="192">
        <f>IF(N1183="základní",J1183,0)</f>
        <v>0</v>
      </c>
      <c r="BF1183" s="192">
        <f>IF(N1183="snížená",J1183,0)</f>
        <v>0</v>
      </c>
      <c r="BG1183" s="192">
        <f>IF(N1183="zákl. přenesená",J1183,0)</f>
        <v>0</v>
      </c>
      <c r="BH1183" s="192">
        <f>IF(N1183="sníž. přenesená",J1183,0)</f>
        <v>0</v>
      </c>
      <c r="BI1183" s="192">
        <f>IF(N1183="nulová",J1183,0)</f>
        <v>0</v>
      </c>
      <c r="BJ1183" s="19" t="s">
        <v>88</v>
      </c>
      <c r="BK1183" s="192">
        <f>ROUND(I1183*H1183,2)</f>
        <v>0</v>
      </c>
      <c r="BL1183" s="19" t="s">
        <v>250</v>
      </c>
      <c r="BM1183" s="191" t="s">
        <v>2039</v>
      </c>
    </row>
    <row r="1184" spans="1:65" s="13" customFormat="1" ht="11.25">
      <c r="B1184" s="198"/>
      <c r="C1184" s="199"/>
      <c r="D1184" s="193" t="s">
        <v>188</v>
      </c>
      <c r="E1184" s="200" t="s">
        <v>19</v>
      </c>
      <c r="F1184" s="201" t="s">
        <v>2040</v>
      </c>
      <c r="G1184" s="199"/>
      <c r="H1184" s="202">
        <v>234.5</v>
      </c>
      <c r="I1184" s="203"/>
      <c r="J1184" s="199"/>
      <c r="K1184" s="199"/>
      <c r="L1184" s="204"/>
      <c r="M1184" s="205"/>
      <c r="N1184" s="206"/>
      <c r="O1184" s="206"/>
      <c r="P1184" s="206"/>
      <c r="Q1184" s="206"/>
      <c r="R1184" s="206"/>
      <c r="S1184" s="206"/>
      <c r="T1184" s="207"/>
      <c r="AT1184" s="208" t="s">
        <v>188</v>
      </c>
      <c r="AU1184" s="208" t="s">
        <v>88</v>
      </c>
      <c r="AV1184" s="13" t="s">
        <v>88</v>
      </c>
      <c r="AW1184" s="13" t="s">
        <v>33</v>
      </c>
      <c r="AX1184" s="13" t="s">
        <v>80</v>
      </c>
      <c r="AY1184" s="208" t="s">
        <v>169</v>
      </c>
    </row>
    <row r="1185" spans="1:65" s="2" customFormat="1" ht="14.45" customHeight="1">
      <c r="A1185" s="36"/>
      <c r="B1185" s="37"/>
      <c r="C1185" s="235" t="s">
        <v>2041</v>
      </c>
      <c r="D1185" s="235" t="s">
        <v>456</v>
      </c>
      <c r="E1185" s="236" t="s">
        <v>2042</v>
      </c>
      <c r="F1185" s="237" t="s">
        <v>2043</v>
      </c>
      <c r="G1185" s="238" t="s">
        <v>463</v>
      </c>
      <c r="H1185" s="239">
        <v>257.95</v>
      </c>
      <c r="I1185" s="240"/>
      <c r="J1185" s="241">
        <f>ROUND(I1185*H1185,2)</f>
        <v>0</v>
      </c>
      <c r="K1185" s="237" t="s">
        <v>175</v>
      </c>
      <c r="L1185" s="242"/>
      <c r="M1185" s="243" t="s">
        <v>19</v>
      </c>
      <c r="N1185" s="244" t="s">
        <v>44</v>
      </c>
      <c r="O1185" s="66"/>
      <c r="P1185" s="189">
        <f>O1185*H1185</f>
        <v>0</v>
      </c>
      <c r="Q1185" s="189">
        <v>2.0000000000000002E-5</v>
      </c>
      <c r="R1185" s="189">
        <f>Q1185*H1185</f>
        <v>5.1590000000000004E-3</v>
      </c>
      <c r="S1185" s="189">
        <v>0</v>
      </c>
      <c r="T1185" s="190">
        <f>S1185*H1185</f>
        <v>0</v>
      </c>
      <c r="U1185" s="36"/>
      <c r="V1185" s="36"/>
      <c r="W1185" s="36"/>
      <c r="X1185" s="36"/>
      <c r="Y1185" s="36"/>
      <c r="Z1185" s="36"/>
      <c r="AA1185" s="36"/>
      <c r="AB1185" s="36"/>
      <c r="AC1185" s="36"/>
      <c r="AD1185" s="36"/>
      <c r="AE1185" s="36"/>
      <c r="AR1185" s="191" t="s">
        <v>323</v>
      </c>
      <c r="AT1185" s="191" t="s">
        <v>456</v>
      </c>
      <c r="AU1185" s="191" t="s">
        <v>88</v>
      </c>
      <c r="AY1185" s="19" t="s">
        <v>169</v>
      </c>
      <c r="BE1185" s="192">
        <f>IF(N1185="základní",J1185,0)</f>
        <v>0</v>
      </c>
      <c r="BF1185" s="192">
        <f>IF(N1185="snížená",J1185,0)</f>
        <v>0</v>
      </c>
      <c r="BG1185" s="192">
        <f>IF(N1185="zákl. přenesená",J1185,0)</f>
        <v>0</v>
      </c>
      <c r="BH1185" s="192">
        <f>IF(N1185="sníž. přenesená",J1185,0)</f>
        <v>0</v>
      </c>
      <c r="BI1185" s="192">
        <f>IF(N1185="nulová",J1185,0)</f>
        <v>0</v>
      </c>
      <c r="BJ1185" s="19" t="s">
        <v>88</v>
      </c>
      <c r="BK1185" s="192">
        <f>ROUND(I1185*H1185,2)</f>
        <v>0</v>
      </c>
      <c r="BL1185" s="19" t="s">
        <v>250</v>
      </c>
      <c r="BM1185" s="191" t="s">
        <v>2044</v>
      </c>
    </row>
    <row r="1186" spans="1:65" s="13" customFormat="1" ht="11.25">
      <c r="B1186" s="198"/>
      <c r="C1186" s="199"/>
      <c r="D1186" s="193" t="s">
        <v>188</v>
      </c>
      <c r="E1186" s="199"/>
      <c r="F1186" s="201" t="s">
        <v>2045</v>
      </c>
      <c r="G1186" s="199"/>
      <c r="H1186" s="202">
        <v>257.95</v>
      </c>
      <c r="I1186" s="203"/>
      <c r="J1186" s="199"/>
      <c r="K1186" s="199"/>
      <c r="L1186" s="204"/>
      <c r="M1186" s="205"/>
      <c r="N1186" s="206"/>
      <c r="O1186" s="206"/>
      <c r="P1186" s="206"/>
      <c r="Q1186" s="206"/>
      <c r="R1186" s="206"/>
      <c r="S1186" s="206"/>
      <c r="T1186" s="207"/>
      <c r="AT1186" s="208" t="s">
        <v>188</v>
      </c>
      <c r="AU1186" s="208" t="s">
        <v>88</v>
      </c>
      <c r="AV1186" s="13" t="s">
        <v>88</v>
      </c>
      <c r="AW1186" s="13" t="s">
        <v>4</v>
      </c>
      <c r="AX1186" s="13" t="s">
        <v>80</v>
      </c>
      <c r="AY1186" s="208" t="s">
        <v>169</v>
      </c>
    </row>
    <row r="1187" spans="1:65" s="2" customFormat="1" ht="14.45" customHeight="1">
      <c r="A1187" s="36"/>
      <c r="B1187" s="37"/>
      <c r="C1187" s="180" t="s">
        <v>2046</v>
      </c>
      <c r="D1187" s="180" t="s">
        <v>171</v>
      </c>
      <c r="E1187" s="181" t="s">
        <v>2047</v>
      </c>
      <c r="F1187" s="182" t="s">
        <v>2048</v>
      </c>
      <c r="G1187" s="183" t="s">
        <v>463</v>
      </c>
      <c r="H1187" s="184">
        <v>5.65</v>
      </c>
      <c r="I1187" s="185"/>
      <c r="J1187" s="186">
        <f>ROUND(I1187*H1187,2)</f>
        <v>0</v>
      </c>
      <c r="K1187" s="182" t="s">
        <v>175</v>
      </c>
      <c r="L1187" s="41"/>
      <c r="M1187" s="187" t="s">
        <v>19</v>
      </c>
      <c r="N1187" s="188" t="s">
        <v>44</v>
      </c>
      <c r="O1187" s="66"/>
      <c r="P1187" s="189">
        <f>O1187*H1187</f>
        <v>0</v>
      </c>
      <c r="Q1187" s="189">
        <v>0</v>
      </c>
      <c r="R1187" s="189">
        <f>Q1187*H1187</f>
        <v>0</v>
      </c>
      <c r="S1187" s="189">
        <v>0</v>
      </c>
      <c r="T1187" s="190">
        <f>S1187*H1187</f>
        <v>0</v>
      </c>
      <c r="U1187" s="36"/>
      <c r="V1187" s="36"/>
      <c r="W1187" s="36"/>
      <c r="X1187" s="36"/>
      <c r="Y1187" s="36"/>
      <c r="Z1187" s="36"/>
      <c r="AA1187" s="36"/>
      <c r="AB1187" s="36"/>
      <c r="AC1187" s="36"/>
      <c r="AD1187" s="36"/>
      <c r="AE1187" s="36"/>
      <c r="AR1187" s="191" t="s">
        <v>250</v>
      </c>
      <c r="AT1187" s="191" t="s">
        <v>171</v>
      </c>
      <c r="AU1187" s="191" t="s">
        <v>88</v>
      </c>
      <c r="AY1187" s="19" t="s">
        <v>169</v>
      </c>
      <c r="BE1187" s="192">
        <f>IF(N1187="základní",J1187,0)</f>
        <v>0</v>
      </c>
      <c r="BF1187" s="192">
        <f>IF(N1187="snížená",J1187,0)</f>
        <v>0</v>
      </c>
      <c r="BG1187" s="192">
        <f>IF(N1187="zákl. přenesená",J1187,0)</f>
        <v>0</v>
      </c>
      <c r="BH1187" s="192">
        <f>IF(N1187="sníž. přenesená",J1187,0)</f>
        <v>0</v>
      </c>
      <c r="BI1187" s="192">
        <f>IF(N1187="nulová",J1187,0)</f>
        <v>0</v>
      </c>
      <c r="BJ1187" s="19" t="s">
        <v>88</v>
      </c>
      <c r="BK1187" s="192">
        <f>ROUND(I1187*H1187,2)</f>
        <v>0</v>
      </c>
      <c r="BL1187" s="19" t="s">
        <v>250</v>
      </c>
      <c r="BM1187" s="191" t="s">
        <v>2049</v>
      </c>
    </row>
    <row r="1188" spans="1:65" s="13" customFormat="1" ht="11.25">
      <c r="B1188" s="198"/>
      <c r="C1188" s="199"/>
      <c r="D1188" s="193" t="s">
        <v>188</v>
      </c>
      <c r="E1188" s="200" t="s">
        <v>19</v>
      </c>
      <c r="F1188" s="201" t="s">
        <v>2050</v>
      </c>
      <c r="G1188" s="199"/>
      <c r="H1188" s="202">
        <v>1.6</v>
      </c>
      <c r="I1188" s="203"/>
      <c r="J1188" s="199"/>
      <c r="K1188" s="199"/>
      <c r="L1188" s="204"/>
      <c r="M1188" s="205"/>
      <c r="N1188" s="206"/>
      <c r="O1188" s="206"/>
      <c r="P1188" s="206"/>
      <c r="Q1188" s="206"/>
      <c r="R1188" s="206"/>
      <c r="S1188" s="206"/>
      <c r="T1188" s="207"/>
      <c r="AT1188" s="208" t="s">
        <v>188</v>
      </c>
      <c r="AU1188" s="208" t="s">
        <v>88</v>
      </c>
      <c r="AV1188" s="13" t="s">
        <v>88</v>
      </c>
      <c r="AW1188" s="13" t="s">
        <v>33</v>
      </c>
      <c r="AX1188" s="13" t="s">
        <v>72</v>
      </c>
      <c r="AY1188" s="208" t="s">
        <v>169</v>
      </c>
    </row>
    <row r="1189" spans="1:65" s="13" customFormat="1" ht="11.25">
      <c r="B1189" s="198"/>
      <c r="C1189" s="199"/>
      <c r="D1189" s="193" t="s">
        <v>188</v>
      </c>
      <c r="E1189" s="200" t="s">
        <v>19</v>
      </c>
      <c r="F1189" s="201" t="s">
        <v>2051</v>
      </c>
      <c r="G1189" s="199"/>
      <c r="H1189" s="202">
        <v>4.05</v>
      </c>
      <c r="I1189" s="203"/>
      <c r="J1189" s="199"/>
      <c r="K1189" s="199"/>
      <c r="L1189" s="204"/>
      <c r="M1189" s="205"/>
      <c r="N1189" s="206"/>
      <c r="O1189" s="206"/>
      <c r="P1189" s="206"/>
      <c r="Q1189" s="206"/>
      <c r="R1189" s="206"/>
      <c r="S1189" s="206"/>
      <c r="T1189" s="207"/>
      <c r="AT1189" s="208" t="s">
        <v>188</v>
      </c>
      <c r="AU1189" s="208" t="s">
        <v>88</v>
      </c>
      <c r="AV1189" s="13" t="s">
        <v>88</v>
      </c>
      <c r="AW1189" s="13" t="s">
        <v>33</v>
      </c>
      <c r="AX1189" s="13" t="s">
        <v>72</v>
      </c>
      <c r="AY1189" s="208" t="s">
        <v>169</v>
      </c>
    </row>
    <row r="1190" spans="1:65" s="14" customFormat="1" ht="11.25">
      <c r="B1190" s="209"/>
      <c r="C1190" s="210"/>
      <c r="D1190" s="193" t="s">
        <v>188</v>
      </c>
      <c r="E1190" s="211" t="s">
        <v>19</v>
      </c>
      <c r="F1190" s="212" t="s">
        <v>191</v>
      </c>
      <c r="G1190" s="210"/>
      <c r="H1190" s="213">
        <v>5.65</v>
      </c>
      <c r="I1190" s="214"/>
      <c r="J1190" s="210"/>
      <c r="K1190" s="210"/>
      <c r="L1190" s="215"/>
      <c r="M1190" s="216"/>
      <c r="N1190" s="217"/>
      <c r="O1190" s="217"/>
      <c r="P1190" s="217"/>
      <c r="Q1190" s="217"/>
      <c r="R1190" s="217"/>
      <c r="S1190" s="217"/>
      <c r="T1190" s="218"/>
      <c r="AT1190" s="219" t="s">
        <v>188</v>
      </c>
      <c r="AU1190" s="219" t="s">
        <v>88</v>
      </c>
      <c r="AV1190" s="14" t="s">
        <v>176</v>
      </c>
      <c r="AW1190" s="14" t="s">
        <v>33</v>
      </c>
      <c r="AX1190" s="14" t="s">
        <v>80</v>
      </c>
      <c r="AY1190" s="219" t="s">
        <v>169</v>
      </c>
    </row>
    <row r="1191" spans="1:65" s="2" customFormat="1" ht="14.45" customHeight="1">
      <c r="A1191" s="36"/>
      <c r="B1191" s="37"/>
      <c r="C1191" s="235" t="s">
        <v>2052</v>
      </c>
      <c r="D1191" s="235" t="s">
        <v>456</v>
      </c>
      <c r="E1191" s="236" t="s">
        <v>2053</v>
      </c>
      <c r="F1191" s="237" t="s">
        <v>2054</v>
      </c>
      <c r="G1191" s="238" t="s">
        <v>463</v>
      </c>
      <c r="H1191" s="239">
        <v>5.7629999999999999</v>
      </c>
      <c r="I1191" s="240"/>
      <c r="J1191" s="241">
        <f>ROUND(I1191*H1191,2)</f>
        <v>0</v>
      </c>
      <c r="K1191" s="237" t="s">
        <v>19</v>
      </c>
      <c r="L1191" s="242"/>
      <c r="M1191" s="243" t="s">
        <v>19</v>
      </c>
      <c r="N1191" s="244" t="s">
        <v>44</v>
      </c>
      <c r="O1191" s="66"/>
      <c r="P1191" s="189">
        <f>O1191*H1191</f>
        <v>0</v>
      </c>
      <c r="Q1191" s="189">
        <v>3.8000000000000002E-4</v>
      </c>
      <c r="R1191" s="189">
        <f>Q1191*H1191</f>
        <v>2.18994E-3</v>
      </c>
      <c r="S1191" s="189">
        <v>0</v>
      </c>
      <c r="T1191" s="190">
        <f>S1191*H1191</f>
        <v>0</v>
      </c>
      <c r="U1191" s="36"/>
      <c r="V1191" s="36"/>
      <c r="W1191" s="36"/>
      <c r="X1191" s="36"/>
      <c r="Y1191" s="36"/>
      <c r="Z1191" s="36"/>
      <c r="AA1191" s="36"/>
      <c r="AB1191" s="36"/>
      <c r="AC1191" s="36"/>
      <c r="AD1191" s="36"/>
      <c r="AE1191" s="36"/>
      <c r="AR1191" s="191" t="s">
        <v>323</v>
      </c>
      <c r="AT1191" s="191" t="s">
        <v>456</v>
      </c>
      <c r="AU1191" s="191" t="s">
        <v>88</v>
      </c>
      <c r="AY1191" s="19" t="s">
        <v>169</v>
      </c>
      <c r="BE1191" s="192">
        <f>IF(N1191="základní",J1191,0)</f>
        <v>0</v>
      </c>
      <c r="BF1191" s="192">
        <f>IF(N1191="snížená",J1191,0)</f>
        <v>0</v>
      </c>
      <c r="BG1191" s="192">
        <f>IF(N1191="zákl. přenesená",J1191,0)</f>
        <v>0</v>
      </c>
      <c r="BH1191" s="192">
        <f>IF(N1191="sníž. přenesená",J1191,0)</f>
        <v>0</v>
      </c>
      <c r="BI1191" s="192">
        <f>IF(N1191="nulová",J1191,0)</f>
        <v>0</v>
      </c>
      <c r="BJ1191" s="19" t="s">
        <v>88</v>
      </c>
      <c r="BK1191" s="192">
        <f>ROUND(I1191*H1191,2)</f>
        <v>0</v>
      </c>
      <c r="BL1191" s="19" t="s">
        <v>250</v>
      </c>
      <c r="BM1191" s="191" t="s">
        <v>2055</v>
      </c>
    </row>
    <row r="1192" spans="1:65" s="13" customFormat="1" ht="11.25">
      <c r="B1192" s="198"/>
      <c r="C1192" s="199"/>
      <c r="D1192" s="193" t="s">
        <v>188</v>
      </c>
      <c r="E1192" s="199"/>
      <c r="F1192" s="201" t="s">
        <v>2056</v>
      </c>
      <c r="G1192" s="199"/>
      <c r="H1192" s="202">
        <v>5.7629999999999999</v>
      </c>
      <c r="I1192" s="203"/>
      <c r="J1192" s="199"/>
      <c r="K1192" s="199"/>
      <c r="L1192" s="204"/>
      <c r="M1192" s="205"/>
      <c r="N1192" s="206"/>
      <c r="O1192" s="206"/>
      <c r="P1192" s="206"/>
      <c r="Q1192" s="206"/>
      <c r="R1192" s="206"/>
      <c r="S1192" s="206"/>
      <c r="T1192" s="207"/>
      <c r="AT1192" s="208" t="s">
        <v>188</v>
      </c>
      <c r="AU1192" s="208" t="s">
        <v>88</v>
      </c>
      <c r="AV1192" s="13" t="s">
        <v>88</v>
      </c>
      <c r="AW1192" s="13" t="s">
        <v>4</v>
      </c>
      <c r="AX1192" s="13" t="s">
        <v>80</v>
      </c>
      <c r="AY1192" s="208" t="s">
        <v>169</v>
      </c>
    </row>
    <row r="1193" spans="1:65" s="2" customFormat="1" ht="24.2" customHeight="1">
      <c r="A1193" s="36"/>
      <c r="B1193" s="37"/>
      <c r="C1193" s="180" t="s">
        <v>2057</v>
      </c>
      <c r="D1193" s="180" t="s">
        <v>171</v>
      </c>
      <c r="E1193" s="181" t="s">
        <v>2058</v>
      </c>
      <c r="F1193" s="182" t="s">
        <v>2059</v>
      </c>
      <c r="G1193" s="183" t="s">
        <v>463</v>
      </c>
      <c r="H1193" s="184">
        <v>234.5</v>
      </c>
      <c r="I1193" s="185"/>
      <c r="J1193" s="186">
        <f>ROUND(I1193*H1193,2)</f>
        <v>0</v>
      </c>
      <c r="K1193" s="182" t="s">
        <v>175</v>
      </c>
      <c r="L1193" s="41"/>
      <c r="M1193" s="187" t="s">
        <v>19</v>
      </c>
      <c r="N1193" s="188" t="s">
        <v>44</v>
      </c>
      <c r="O1193" s="66"/>
      <c r="P1193" s="189">
        <f>O1193*H1193</f>
        <v>0</v>
      </c>
      <c r="Q1193" s="189">
        <v>0</v>
      </c>
      <c r="R1193" s="189">
        <f>Q1193*H1193</f>
        <v>0</v>
      </c>
      <c r="S1193" s="189">
        <v>0</v>
      </c>
      <c r="T1193" s="190">
        <f>S1193*H1193</f>
        <v>0</v>
      </c>
      <c r="U1193" s="36"/>
      <c r="V1193" s="36"/>
      <c r="W1193" s="36"/>
      <c r="X1193" s="36"/>
      <c r="Y1193" s="36"/>
      <c r="Z1193" s="36"/>
      <c r="AA1193" s="36"/>
      <c r="AB1193" s="36"/>
      <c r="AC1193" s="36"/>
      <c r="AD1193" s="36"/>
      <c r="AE1193" s="36"/>
      <c r="AR1193" s="191" t="s">
        <v>250</v>
      </c>
      <c r="AT1193" s="191" t="s">
        <v>171</v>
      </c>
      <c r="AU1193" s="191" t="s">
        <v>88</v>
      </c>
      <c r="AY1193" s="19" t="s">
        <v>169</v>
      </c>
      <c r="BE1193" s="192">
        <f>IF(N1193="základní",J1193,0)</f>
        <v>0</v>
      </c>
      <c r="BF1193" s="192">
        <f>IF(N1193="snížená",J1193,0)</f>
        <v>0</v>
      </c>
      <c r="BG1193" s="192">
        <f>IF(N1193="zákl. přenesená",J1193,0)</f>
        <v>0</v>
      </c>
      <c r="BH1193" s="192">
        <f>IF(N1193="sníž. přenesená",J1193,0)</f>
        <v>0</v>
      </c>
      <c r="BI1193" s="192">
        <f>IF(N1193="nulová",J1193,0)</f>
        <v>0</v>
      </c>
      <c r="BJ1193" s="19" t="s">
        <v>88</v>
      </c>
      <c r="BK1193" s="192">
        <f>ROUND(I1193*H1193,2)</f>
        <v>0</v>
      </c>
      <c r="BL1193" s="19" t="s">
        <v>250</v>
      </c>
      <c r="BM1193" s="191" t="s">
        <v>2060</v>
      </c>
    </row>
    <row r="1194" spans="1:65" s="2" customFormat="1" ht="37.9" customHeight="1">
      <c r="A1194" s="36"/>
      <c r="B1194" s="37"/>
      <c r="C1194" s="235" t="s">
        <v>2061</v>
      </c>
      <c r="D1194" s="235" t="s">
        <v>456</v>
      </c>
      <c r="E1194" s="236" t="s">
        <v>2032</v>
      </c>
      <c r="F1194" s="237" t="s">
        <v>2033</v>
      </c>
      <c r="G1194" s="238" t="s">
        <v>185</v>
      </c>
      <c r="H1194" s="239">
        <v>12.898</v>
      </c>
      <c r="I1194" s="240"/>
      <c r="J1194" s="241">
        <f>ROUND(I1194*H1194,2)</f>
        <v>0</v>
      </c>
      <c r="K1194" s="237" t="s">
        <v>175</v>
      </c>
      <c r="L1194" s="242"/>
      <c r="M1194" s="243" t="s">
        <v>19</v>
      </c>
      <c r="N1194" s="244" t="s">
        <v>44</v>
      </c>
      <c r="O1194" s="66"/>
      <c r="P1194" s="189">
        <f>O1194*H1194</f>
        <v>0</v>
      </c>
      <c r="Q1194" s="189">
        <v>2.7699999999999999E-3</v>
      </c>
      <c r="R1194" s="189">
        <f>Q1194*H1194</f>
        <v>3.5727459999999996E-2</v>
      </c>
      <c r="S1194" s="189">
        <v>0</v>
      </c>
      <c r="T1194" s="190">
        <f>S1194*H1194</f>
        <v>0</v>
      </c>
      <c r="U1194" s="36"/>
      <c r="V1194" s="36"/>
      <c r="W1194" s="36"/>
      <c r="X1194" s="36"/>
      <c r="Y1194" s="36"/>
      <c r="Z1194" s="36"/>
      <c r="AA1194" s="36"/>
      <c r="AB1194" s="36"/>
      <c r="AC1194" s="36"/>
      <c r="AD1194" s="36"/>
      <c r="AE1194" s="36"/>
      <c r="AR1194" s="191" t="s">
        <v>323</v>
      </c>
      <c r="AT1194" s="191" t="s">
        <v>456</v>
      </c>
      <c r="AU1194" s="191" t="s">
        <v>88</v>
      </c>
      <c r="AY1194" s="19" t="s">
        <v>169</v>
      </c>
      <c r="BE1194" s="192">
        <f>IF(N1194="základní",J1194,0)</f>
        <v>0</v>
      </c>
      <c r="BF1194" s="192">
        <f>IF(N1194="snížená",J1194,0)</f>
        <v>0</v>
      </c>
      <c r="BG1194" s="192">
        <f>IF(N1194="zákl. přenesená",J1194,0)</f>
        <v>0</v>
      </c>
      <c r="BH1194" s="192">
        <f>IF(N1194="sníž. přenesená",J1194,0)</f>
        <v>0</v>
      </c>
      <c r="BI1194" s="192">
        <f>IF(N1194="nulová",J1194,0)</f>
        <v>0</v>
      </c>
      <c r="BJ1194" s="19" t="s">
        <v>88</v>
      </c>
      <c r="BK1194" s="192">
        <f>ROUND(I1194*H1194,2)</f>
        <v>0</v>
      </c>
      <c r="BL1194" s="19" t="s">
        <v>250</v>
      </c>
      <c r="BM1194" s="191" t="s">
        <v>2062</v>
      </c>
    </row>
    <row r="1195" spans="1:65" s="13" customFormat="1" ht="11.25">
      <c r="B1195" s="198"/>
      <c r="C1195" s="199"/>
      <c r="D1195" s="193" t="s">
        <v>188</v>
      </c>
      <c r="E1195" s="199"/>
      <c r="F1195" s="201" t="s">
        <v>2063</v>
      </c>
      <c r="G1195" s="199"/>
      <c r="H1195" s="202">
        <v>12.898</v>
      </c>
      <c r="I1195" s="203"/>
      <c r="J1195" s="199"/>
      <c r="K1195" s="199"/>
      <c r="L1195" s="204"/>
      <c r="M1195" s="205"/>
      <c r="N1195" s="206"/>
      <c r="O1195" s="206"/>
      <c r="P1195" s="206"/>
      <c r="Q1195" s="206"/>
      <c r="R1195" s="206"/>
      <c r="S1195" s="206"/>
      <c r="T1195" s="207"/>
      <c r="AT1195" s="208" t="s">
        <v>188</v>
      </c>
      <c r="AU1195" s="208" t="s">
        <v>88</v>
      </c>
      <c r="AV1195" s="13" t="s">
        <v>88</v>
      </c>
      <c r="AW1195" s="13" t="s">
        <v>4</v>
      </c>
      <c r="AX1195" s="13" t="s">
        <v>80</v>
      </c>
      <c r="AY1195" s="208" t="s">
        <v>169</v>
      </c>
    </row>
    <row r="1196" spans="1:65" s="2" customFormat="1" ht="49.15" customHeight="1">
      <c r="A1196" s="36"/>
      <c r="B1196" s="37"/>
      <c r="C1196" s="180" t="s">
        <v>2064</v>
      </c>
      <c r="D1196" s="180" t="s">
        <v>171</v>
      </c>
      <c r="E1196" s="181" t="s">
        <v>2065</v>
      </c>
      <c r="F1196" s="182" t="s">
        <v>2066</v>
      </c>
      <c r="G1196" s="183" t="s">
        <v>347</v>
      </c>
      <c r="H1196" s="184">
        <v>4.6029999999999998</v>
      </c>
      <c r="I1196" s="185"/>
      <c r="J1196" s="186">
        <f>ROUND(I1196*H1196,2)</f>
        <v>0</v>
      </c>
      <c r="K1196" s="182" t="s">
        <v>175</v>
      </c>
      <c r="L1196" s="41"/>
      <c r="M1196" s="187" t="s">
        <v>19</v>
      </c>
      <c r="N1196" s="188" t="s">
        <v>44</v>
      </c>
      <c r="O1196" s="66"/>
      <c r="P1196" s="189">
        <f>O1196*H1196</f>
        <v>0</v>
      </c>
      <c r="Q1196" s="189">
        <v>0</v>
      </c>
      <c r="R1196" s="189">
        <f>Q1196*H1196</f>
        <v>0</v>
      </c>
      <c r="S1196" s="189">
        <v>0</v>
      </c>
      <c r="T1196" s="190">
        <f>S1196*H1196</f>
        <v>0</v>
      </c>
      <c r="U1196" s="36"/>
      <c r="V1196" s="36"/>
      <c r="W1196" s="36"/>
      <c r="X1196" s="36"/>
      <c r="Y1196" s="36"/>
      <c r="Z1196" s="36"/>
      <c r="AA1196" s="36"/>
      <c r="AB1196" s="36"/>
      <c r="AC1196" s="36"/>
      <c r="AD1196" s="36"/>
      <c r="AE1196" s="36"/>
      <c r="AR1196" s="191" t="s">
        <v>250</v>
      </c>
      <c r="AT1196" s="191" t="s">
        <v>171</v>
      </c>
      <c r="AU1196" s="191" t="s">
        <v>88</v>
      </c>
      <c r="AY1196" s="19" t="s">
        <v>169</v>
      </c>
      <c r="BE1196" s="192">
        <f>IF(N1196="základní",J1196,0)</f>
        <v>0</v>
      </c>
      <c r="BF1196" s="192">
        <f>IF(N1196="snížená",J1196,0)</f>
        <v>0</v>
      </c>
      <c r="BG1196" s="192">
        <f>IF(N1196="zákl. přenesená",J1196,0)</f>
        <v>0</v>
      </c>
      <c r="BH1196" s="192">
        <f>IF(N1196="sníž. přenesená",J1196,0)</f>
        <v>0</v>
      </c>
      <c r="BI1196" s="192">
        <f>IF(N1196="nulová",J1196,0)</f>
        <v>0</v>
      </c>
      <c r="BJ1196" s="19" t="s">
        <v>88</v>
      </c>
      <c r="BK1196" s="192">
        <f>ROUND(I1196*H1196,2)</f>
        <v>0</v>
      </c>
      <c r="BL1196" s="19" t="s">
        <v>250</v>
      </c>
      <c r="BM1196" s="191" t="s">
        <v>2067</v>
      </c>
    </row>
    <row r="1197" spans="1:65" s="2" customFormat="1" ht="126.75">
      <c r="A1197" s="36"/>
      <c r="B1197" s="37"/>
      <c r="C1197" s="38"/>
      <c r="D1197" s="193" t="s">
        <v>178</v>
      </c>
      <c r="E1197" s="38"/>
      <c r="F1197" s="194" t="s">
        <v>1863</v>
      </c>
      <c r="G1197" s="38"/>
      <c r="H1197" s="38"/>
      <c r="I1197" s="195"/>
      <c r="J1197" s="38"/>
      <c r="K1197" s="38"/>
      <c r="L1197" s="41"/>
      <c r="M1197" s="196"/>
      <c r="N1197" s="197"/>
      <c r="O1197" s="66"/>
      <c r="P1197" s="66"/>
      <c r="Q1197" s="66"/>
      <c r="R1197" s="66"/>
      <c r="S1197" s="66"/>
      <c r="T1197" s="67"/>
      <c r="U1197" s="36"/>
      <c r="V1197" s="36"/>
      <c r="W1197" s="36"/>
      <c r="X1197" s="36"/>
      <c r="Y1197" s="36"/>
      <c r="Z1197" s="36"/>
      <c r="AA1197" s="36"/>
      <c r="AB1197" s="36"/>
      <c r="AC1197" s="36"/>
      <c r="AD1197" s="36"/>
      <c r="AE1197" s="36"/>
      <c r="AT1197" s="19" t="s">
        <v>178</v>
      </c>
      <c r="AU1197" s="19" t="s">
        <v>88</v>
      </c>
    </row>
    <row r="1198" spans="1:65" s="12" customFormat="1" ht="22.9" customHeight="1">
      <c r="B1198" s="164"/>
      <c r="C1198" s="165"/>
      <c r="D1198" s="166" t="s">
        <v>71</v>
      </c>
      <c r="E1198" s="178" t="s">
        <v>2068</v>
      </c>
      <c r="F1198" s="178" t="s">
        <v>2069</v>
      </c>
      <c r="G1198" s="165"/>
      <c r="H1198" s="165"/>
      <c r="I1198" s="168"/>
      <c r="J1198" s="179">
        <f>BK1198</f>
        <v>0</v>
      </c>
      <c r="K1198" s="165"/>
      <c r="L1198" s="170"/>
      <c r="M1198" s="171"/>
      <c r="N1198" s="172"/>
      <c r="O1198" s="172"/>
      <c r="P1198" s="173">
        <f>SUM(P1199:P1208)</f>
        <v>0</v>
      </c>
      <c r="Q1198" s="172"/>
      <c r="R1198" s="173">
        <f>SUM(R1199:R1208)</f>
        <v>3.23477E-2</v>
      </c>
      <c r="S1198" s="172"/>
      <c r="T1198" s="174">
        <f>SUM(T1199:T1208)</f>
        <v>0</v>
      </c>
      <c r="AR1198" s="175" t="s">
        <v>88</v>
      </c>
      <c r="AT1198" s="176" t="s">
        <v>71</v>
      </c>
      <c r="AU1198" s="176" t="s">
        <v>80</v>
      </c>
      <c r="AY1198" s="175" t="s">
        <v>169</v>
      </c>
      <c r="BK1198" s="177">
        <f>SUM(BK1199:BK1208)</f>
        <v>0</v>
      </c>
    </row>
    <row r="1199" spans="1:65" s="2" customFormat="1" ht="24.2" customHeight="1">
      <c r="A1199" s="36"/>
      <c r="B1199" s="37"/>
      <c r="C1199" s="180" t="s">
        <v>2070</v>
      </c>
      <c r="D1199" s="180" t="s">
        <v>171</v>
      </c>
      <c r="E1199" s="181" t="s">
        <v>2071</v>
      </c>
      <c r="F1199" s="182" t="s">
        <v>2072</v>
      </c>
      <c r="G1199" s="183" t="s">
        <v>185</v>
      </c>
      <c r="H1199" s="184">
        <v>5.17</v>
      </c>
      <c r="I1199" s="185"/>
      <c r="J1199" s="186">
        <f>ROUND(I1199*H1199,2)</f>
        <v>0</v>
      </c>
      <c r="K1199" s="182" t="s">
        <v>175</v>
      </c>
      <c r="L1199" s="41"/>
      <c r="M1199" s="187" t="s">
        <v>19</v>
      </c>
      <c r="N1199" s="188" t="s">
        <v>44</v>
      </c>
      <c r="O1199" s="66"/>
      <c r="P1199" s="189">
        <f>O1199*H1199</f>
        <v>0</v>
      </c>
      <c r="Q1199" s="189">
        <v>7.1000000000000002E-4</v>
      </c>
      <c r="R1199" s="189">
        <f>Q1199*H1199</f>
        <v>3.6707000000000003E-3</v>
      </c>
      <c r="S1199" s="189">
        <v>0</v>
      </c>
      <c r="T1199" s="190">
        <f>S1199*H1199</f>
        <v>0</v>
      </c>
      <c r="U1199" s="36"/>
      <c r="V1199" s="36"/>
      <c r="W1199" s="36"/>
      <c r="X1199" s="36"/>
      <c r="Y1199" s="36"/>
      <c r="Z1199" s="36"/>
      <c r="AA1199" s="36"/>
      <c r="AB1199" s="36"/>
      <c r="AC1199" s="36"/>
      <c r="AD1199" s="36"/>
      <c r="AE1199" s="36"/>
      <c r="AR1199" s="191" t="s">
        <v>250</v>
      </c>
      <c r="AT1199" s="191" t="s">
        <v>171</v>
      </c>
      <c r="AU1199" s="191" t="s">
        <v>88</v>
      </c>
      <c r="AY1199" s="19" t="s">
        <v>169</v>
      </c>
      <c r="BE1199" s="192">
        <f>IF(N1199="základní",J1199,0)</f>
        <v>0</v>
      </c>
      <c r="BF1199" s="192">
        <f>IF(N1199="snížená",J1199,0)</f>
        <v>0</v>
      </c>
      <c r="BG1199" s="192">
        <f>IF(N1199="zákl. přenesená",J1199,0)</f>
        <v>0</v>
      </c>
      <c r="BH1199" s="192">
        <f>IF(N1199="sníž. přenesená",J1199,0)</f>
        <v>0</v>
      </c>
      <c r="BI1199" s="192">
        <f>IF(N1199="nulová",J1199,0)</f>
        <v>0</v>
      </c>
      <c r="BJ1199" s="19" t="s">
        <v>88</v>
      </c>
      <c r="BK1199" s="192">
        <f>ROUND(I1199*H1199,2)</f>
        <v>0</v>
      </c>
      <c r="BL1199" s="19" t="s">
        <v>250</v>
      </c>
      <c r="BM1199" s="191" t="s">
        <v>2073</v>
      </c>
    </row>
    <row r="1200" spans="1:65" s="13" customFormat="1" ht="11.25">
      <c r="B1200" s="198"/>
      <c r="C1200" s="199"/>
      <c r="D1200" s="193" t="s">
        <v>188</v>
      </c>
      <c r="E1200" s="200" t="s">
        <v>19</v>
      </c>
      <c r="F1200" s="201" t="s">
        <v>1155</v>
      </c>
      <c r="G1200" s="199"/>
      <c r="H1200" s="202">
        <v>3.63</v>
      </c>
      <c r="I1200" s="203"/>
      <c r="J1200" s="199"/>
      <c r="K1200" s="199"/>
      <c r="L1200" s="204"/>
      <c r="M1200" s="205"/>
      <c r="N1200" s="206"/>
      <c r="O1200" s="206"/>
      <c r="P1200" s="206"/>
      <c r="Q1200" s="206"/>
      <c r="R1200" s="206"/>
      <c r="S1200" s="206"/>
      <c r="T1200" s="207"/>
      <c r="AT1200" s="208" t="s">
        <v>188</v>
      </c>
      <c r="AU1200" s="208" t="s">
        <v>88</v>
      </c>
      <c r="AV1200" s="13" t="s">
        <v>88</v>
      </c>
      <c r="AW1200" s="13" t="s">
        <v>33</v>
      </c>
      <c r="AX1200" s="13" t="s">
        <v>72</v>
      </c>
      <c r="AY1200" s="208" t="s">
        <v>169</v>
      </c>
    </row>
    <row r="1201" spans="1:65" s="13" customFormat="1" ht="11.25">
      <c r="B1201" s="198"/>
      <c r="C1201" s="199"/>
      <c r="D1201" s="193" t="s">
        <v>188</v>
      </c>
      <c r="E1201" s="200" t="s">
        <v>19</v>
      </c>
      <c r="F1201" s="201" t="s">
        <v>2074</v>
      </c>
      <c r="G1201" s="199"/>
      <c r="H1201" s="202">
        <v>1.54</v>
      </c>
      <c r="I1201" s="203"/>
      <c r="J1201" s="199"/>
      <c r="K1201" s="199"/>
      <c r="L1201" s="204"/>
      <c r="M1201" s="205"/>
      <c r="N1201" s="206"/>
      <c r="O1201" s="206"/>
      <c r="P1201" s="206"/>
      <c r="Q1201" s="206"/>
      <c r="R1201" s="206"/>
      <c r="S1201" s="206"/>
      <c r="T1201" s="207"/>
      <c r="AT1201" s="208" t="s">
        <v>188</v>
      </c>
      <c r="AU1201" s="208" t="s">
        <v>88</v>
      </c>
      <c r="AV1201" s="13" t="s">
        <v>88</v>
      </c>
      <c r="AW1201" s="13" t="s">
        <v>33</v>
      </c>
      <c r="AX1201" s="13" t="s">
        <v>72</v>
      </c>
      <c r="AY1201" s="208" t="s">
        <v>169</v>
      </c>
    </row>
    <row r="1202" spans="1:65" s="14" customFormat="1" ht="11.25">
      <c r="B1202" s="209"/>
      <c r="C1202" s="210"/>
      <c r="D1202" s="193" t="s">
        <v>188</v>
      </c>
      <c r="E1202" s="211" t="s">
        <v>19</v>
      </c>
      <c r="F1202" s="212" t="s">
        <v>191</v>
      </c>
      <c r="G1202" s="210"/>
      <c r="H1202" s="213">
        <v>5.17</v>
      </c>
      <c r="I1202" s="214"/>
      <c r="J1202" s="210"/>
      <c r="K1202" s="210"/>
      <c r="L1202" s="215"/>
      <c r="M1202" s="216"/>
      <c r="N1202" s="217"/>
      <c r="O1202" s="217"/>
      <c r="P1202" s="217"/>
      <c r="Q1202" s="217"/>
      <c r="R1202" s="217"/>
      <c r="S1202" s="217"/>
      <c r="T1202" s="218"/>
      <c r="AT1202" s="219" t="s">
        <v>188</v>
      </c>
      <c r="AU1202" s="219" t="s">
        <v>88</v>
      </c>
      <c r="AV1202" s="14" t="s">
        <v>176</v>
      </c>
      <c r="AW1202" s="14" t="s">
        <v>33</v>
      </c>
      <c r="AX1202" s="14" t="s">
        <v>80</v>
      </c>
      <c r="AY1202" s="219" t="s">
        <v>169</v>
      </c>
    </row>
    <row r="1203" spans="1:65" s="2" customFormat="1" ht="14.45" customHeight="1">
      <c r="A1203" s="36"/>
      <c r="B1203" s="37"/>
      <c r="C1203" s="180" t="s">
        <v>2075</v>
      </c>
      <c r="D1203" s="180" t="s">
        <v>171</v>
      </c>
      <c r="E1203" s="181" t="s">
        <v>2076</v>
      </c>
      <c r="F1203" s="182" t="s">
        <v>2077</v>
      </c>
      <c r="G1203" s="183" t="s">
        <v>185</v>
      </c>
      <c r="H1203" s="184">
        <v>5.17</v>
      </c>
      <c r="I1203" s="185"/>
      <c r="J1203" s="186">
        <f>ROUND(I1203*H1203,2)</f>
        <v>0</v>
      </c>
      <c r="K1203" s="182" t="s">
        <v>175</v>
      </c>
      <c r="L1203" s="41"/>
      <c r="M1203" s="187" t="s">
        <v>19</v>
      </c>
      <c r="N1203" s="188" t="s">
        <v>44</v>
      </c>
      <c r="O1203" s="66"/>
      <c r="P1203" s="189">
        <f>O1203*H1203</f>
        <v>0</v>
      </c>
      <c r="Q1203" s="189">
        <v>8.9999999999999998E-4</v>
      </c>
      <c r="R1203" s="189">
        <f>Q1203*H1203</f>
        <v>4.653E-3</v>
      </c>
      <c r="S1203" s="189">
        <v>0</v>
      </c>
      <c r="T1203" s="190">
        <f>S1203*H1203</f>
        <v>0</v>
      </c>
      <c r="U1203" s="36"/>
      <c r="V1203" s="36"/>
      <c r="W1203" s="36"/>
      <c r="X1203" s="36"/>
      <c r="Y1203" s="36"/>
      <c r="Z1203" s="36"/>
      <c r="AA1203" s="36"/>
      <c r="AB1203" s="36"/>
      <c r="AC1203" s="36"/>
      <c r="AD1203" s="36"/>
      <c r="AE1203" s="36"/>
      <c r="AR1203" s="191" t="s">
        <v>250</v>
      </c>
      <c r="AT1203" s="191" t="s">
        <v>171</v>
      </c>
      <c r="AU1203" s="191" t="s">
        <v>88</v>
      </c>
      <c r="AY1203" s="19" t="s">
        <v>169</v>
      </c>
      <c r="BE1203" s="192">
        <f>IF(N1203="základní",J1203,0)</f>
        <v>0</v>
      </c>
      <c r="BF1203" s="192">
        <f>IF(N1203="snížená",J1203,0)</f>
        <v>0</v>
      </c>
      <c r="BG1203" s="192">
        <f>IF(N1203="zákl. přenesená",J1203,0)</f>
        <v>0</v>
      </c>
      <c r="BH1203" s="192">
        <f>IF(N1203="sníž. přenesená",J1203,0)</f>
        <v>0</v>
      </c>
      <c r="BI1203" s="192">
        <f>IF(N1203="nulová",J1203,0)</f>
        <v>0</v>
      </c>
      <c r="BJ1203" s="19" t="s">
        <v>88</v>
      </c>
      <c r="BK1203" s="192">
        <f>ROUND(I1203*H1203,2)</f>
        <v>0</v>
      </c>
      <c r="BL1203" s="19" t="s">
        <v>250</v>
      </c>
      <c r="BM1203" s="191" t="s">
        <v>2078</v>
      </c>
    </row>
    <row r="1204" spans="1:65" s="2" customFormat="1" ht="58.5">
      <c r="A1204" s="36"/>
      <c r="B1204" s="37"/>
      <c r="C1204" s="38"/>
      <c r="D1204" s="193" t="s">
        <v>178</v>
      </c>
      <c r="E1204" s="38"/>
      <c r="F1204" s="194" t="s">
        <v>2079</v>
      </c>
      <c r="G1204" s="38"/>
      <c r="H1204" s="38"/>
      <c r="I1204" s="195"/>
      <c r="J1204" s="38"/>
      <c r="K1204" s="38"/>
      <c r="L1204" s="41"/>
      <c r="M1204" s="196"/>
      <c r="N1204" s="197"/>
      <c r="O1204" s="66"/>
      <c r="P1204" s="66"/>
      <c r="Q1204" s="66"/>
      <c r="R1204" s="66"/>
      <c r="S1204" s="66"/>
      <c r="T1204" s="67"/>
      <c r="U1204" s="36"/>
      <c r="V1204" s="36"/>
      <c r="W1204" s="36"/>
      <c r="X1204" s="36"/>
      <c r="Y1204" s="36"/>
      <c r="Z1204" s="36"/>
      <c r="AA1204" s="36"/>
      <c r="AB1204" s="36"/>
      <c r="AC1204" s="36"/>
      <c r="AD1204" s="36"/>
      <c r="AE1204" s="36"/>
      <c r="AT1204" s="19" t="s">
        <v>178</v>
      </c>
      <c r="AU1204" s="19" t="s">
        <v>88</v>
      </c>
    </row>
    <row r="1205" spans="1:65" s="2" customFormat="1" ht="24.2" customHeight="1">
      <c r="A1205" s="36"/>
      <c r="B1205" s="37"/>
      <c r="C1205" s="180" t="s">
        <v>2080</v>
      </c>
      <c r="D1205" s="180" t="s">
        <v>171</v>
      </c>
      <c r="E1205" s="181" t="s">
        <v>2081</v>
      </c>
      <c r="F1205" s="182" t="s">
        <v>2082</v>
      </c>
      <c r="G1205" s="183" t="s">
        <v>463</v>
      </c>
      <c r="H1205" s="184">
        <v>7.7</v>
      </c>
      <c r="I1205" s="185"/>
      <c r="J1205" s="186">
        <f>ROUND(I1205*H1205,2)</f>
        <v>0</v>
      </c>
      <c r="K1205" s="182" t="s">
        <v>175</v>
      </c>
      <c r="L1205" s="41"/>
      <c r="M1205" s="187" t="s">
        <v>19</v>
      </c>
      <c r="N1205" s="188" t="s">
        <v>44</v>
      </c>
      <c r="O1205" s="66"/>
      <c r="P1205" s="189">
        <f>O1205*H1205</f>
        <v>0</v>
      </c>
      <c r="Q1205" s="189">
        <v>3.1199999999999999E-3</v>
      </c>
      <c r="R1205" s="189">
        <f>Q1205*H1205</f>
        <v>2.4024E-2</v>
      </c>
      <c r="S1205" s="189">
        <v>0</v>
      </c>
      <c r="T1205" s="190">
        <f>S1205*H1205</f>
        <v>0</v>
      </c>
      <c r="U1205" s="36"/>
      <c r="V1205" s="36"/>
      <c r="W1205" s="36"/>
      <c r="X1205" s="36"/>
      <c r="Y1205" s="36"/>
      <c r="Z1205" s="36"/>
      <c r="AA1205" s="36"/>
      <c r="AB1205" s="36"/>
      <c r="AC1205" s="36"/>
      <c r="AD1205" s="36"/>
      <c r="AE1205" s="36"/>
      <c r="AR1205" s="191" t="s">
        <v>250</v>
      </c>
      <c r="AT1205" s="191" t="s">
        <v>171</v>
      </c>
      <c r="AU1205" s="191" t="s">
        <v>88</v>
      </c>
      <c r="AY1205" s="19" t="s">
        <v>169</v>
      </c>
      <c r="BE1205" s="192">
        <f>IF(N1205="základní",J1205,0)</f>
        <v>0</v>
      </c>
      <c r="BF1205" s="192">
        <f>IF(N1205="snížená",J1205,0)</f>
        <v>0</v>
      </c>
      <c r="BG1205" s="192">
        <f>IF(N1205="zákl. přenesená",J1205,0)</f>
        <v>0</v>
      </c>
      <c r="BH1205" s="192">
        <f>IF(N1205="sníž. přenesená",J1205,0)</f>
        <v>0</v>
      </c>
      <c r="BI1205" s="192">
        <f>IF(N1205="nulová",J1205,0)</f>
        <v>0</v>
      </c>
      <c r="BJ1205" s="19" t="s">
        <v>88</v>
      </c>
      <c r="BK1205" s="192">
        <f>ROUND(I1205*H1205,2)</f>
        <v>0</v>
      </c>
      <c r="BL1205" s="19" t="s">
        <v>250</v>
      </c>
      <c r="BM1205" s="191" t="s">
        <v>2083</v>
      </c>
    </row>
    <row r="1206" spans="1:65" s="13" customFormat="1" ht="11.25">
      <c r="B1206" s="198"/>
      <c r="C1206" s="199"/>
      <c r="D1206" s="193" t="s">
        <v>188</v>
      </c>
      <c r="E1206" s="200" t="s">
        <v>19</v>
      </c>
      <c r="F1206" s="201" t="s">
        <v>2084</v>
      </c>
      <c r="G1206" s="199"/>
      <c r="H1206" s="202">
        <v>7.7</v>
      </c>
      <c r="I1206" s="203"/>
      <c r="J1206" s="199"/>
      <c r="K1206" s="199"/>
      <c r="L1206" s="204"/>
      <c r="M1206" s="205"/>
      <c r="N1206" s="206"/>
      <c r="O1206" s="206"/>
      <c r="P1206" s="206"/>
      <c r="Q1206" s="206"/>
      <c r="R1206" s="206"/>
      <c r="S1206" s="206"/>
      <c r="T1206" s="207"/>
      <c r="AT1206" s="208" t="s">
        <v>188</v>
      </c>
      <c r="AU1206" s="208" t="s">
        <v>88</v>
      </c>
      <c r="AV1206" s="13" t="s">
        <v>88</v>
      </c>
      <c r="AW1206" s="13" t="s">
        <v>33</v>
      </c>
      <c r="AX1206" s="13" t="s">
        <v>80</v>
      </c>
      <c r="AY1206" s="208" t="s">
        <v>169</v>
      </c>
    </row>
    <row r="1207" spans="1:65" s="2" customFormat="1" ht="37.9" customHeight="1">
      <c r="A1207" s="36"/>
      <c r="B1207" s="37"/>
      <c r="C1207" s="180" t="s">
        <v>2085</v>
      </c>
      <c r="D1207" s="180" t="s">
        <v>171</v>
      </c>
      <c r="E1207" s="181" t="s">
        <v>2086</v>
      </c>
      <c r="F1207" s="182" t="s">
        <v>2087</v>
      </c>
      <c r="G1207" s="183" t="s">
        <v>347</v>
      </c>
      <c r="H1207" s="184">
        <v>3.2000000000000001E-2</v>
      </c>
      <c r="I1207" s="185"/>
      <c r="J1207" s="186">
        <f>ROUND(I1207*H1207,2)</f>
        <v>0</v>
      </c>
      <c r="K1207" s="182" t="s">
        <v>175</v>
      </c>
      <c r="L1207" s="41"/>
      <c r="M1207" s="187" t="s">
        <v>19</v>
      </c>
      <c r="N1207" s="188" t="s">
        <v>44</v>
      </c>
      <c r="O1207" s="66"/>
      <c r="P1207" s="189">
        <f>O1207*H1207</f>
        <v>0</v>
      </c>
      <c r="Q1207" s="189">
        <v>0</v>
      </c>
      <c r="R1207" s="189">
        <f>Q1207*H1207</f>
        <v>0</v>
      </c>
      <c r="S1207" s="189">
        <v>0</v>
      </c>
      <c r="T1207" s="190">
        <f>S1207*H1207</f>
        <v>0</v>
      </c>
      <c r="U1207" s="36"/>
      <c r="V1207" s="36"/>
      <c r="W1207" s="36"/>
      <c r="X1207" s="36"/>
      <c r="Y1207" s="36"/>
      <c r="Z1207" s="36"/>
      <c r="AA1207" s="36"/>
      <c r="AB1207" s="36"/>
      <c r="AC1207" s="36"/>
      <c r="AD1207" s="36"/>
      <c r="AE1207" s="36"/>
      <c r="AR1207" s="191" t="s">
        <v>250</v>
      </c>
      <c r="AT1207" s="191" t="s">
        <v>171</v>
      </c>
      <c r="AU1207" s="191" t="s">
        <v>88</v>
      </c>
      <c r="AY1207" s="19" t="s">
        <v>169</v>
      </c>
      <c r="BE1207" s="192">
        <f>IF(N1207="základní",J1207,0)</f>
        <v>0</v>
      </c>
      <c r="BF1207" s="192">
        <f>IF(N1207="snížená",J1207,0)</f>
        <v>0</v>
      </c>
      <c r="BG1207" s="192">
        <f>IF(N1207="zákl. přenesená",J1207,0)</f>
        <v>0</v>
      </c>
      <c r="BH1207" s="192">
        <f>IF(N1207="sníž. přenesená",J1207,0)</f>
        <v>0</v>
      </c>
      <c r="BI1207" s="192">
        <f>IF(N1207="nulová",J1207,0)</f>
        <v>0</v>
      </c>
      <c r="BJ1207" s="19" t="s">
        <v>88</v>
      </c>
      <c r="BK1207" s="192">
        <f>ROUND(I1207*H1207,2)</f>
        <v>0</v>
      </c>
      <c r="BL1207" s="19" t="s">
        <v>250</v>
      </c>
      <c r="BM1207" s="191" t="s">
        <v>2088</v>
      </c>
    </row>
    <row r="1208" spans="1:65" s="2" customFormat="1" ht="126.75">
      <c r="A1208" s="36"/>
      <c r="B1208" s="37"/>
      <c r="C1208" s="38"/>
      <c r="D1208" s="193" t="s">
        <v>178</v>
      </c>
      <c r="E1208" s="38"/>
      <c r="F1208" s="194" t="s">
        <v>1934</v>
      </c>
      <c r="G1208" s="38"/>
      <c r="H1208" s="38"/>
      <c r="I1208" s="195"/>
      <c r="J1208" s="38"/>
      <c r="K1208" s="38"/>
      <c r="L1208" s="41"/>
      <c r="M1208" s="196"/>
      <c r="N1208" s="197"/>
      <c r="O1208" s="66"/>
      <c r="P1208" s="66"/>
      <c r="Q1208" s="66"/>
      <c r="R1208" s="66"/>
      <c r="S1208" s="66"/>
      <c r="T1208" s="67"/>
      <c r="U1208" s="36"/>
      <c r="V1208" s="36"/>
      <c r="W1208" s="36"/>
      <c r="X1208" s="36"/>
      <c r="Y1208" s="36"/>
      <c r="Z1208" s="36"/>
      <c r="AA1208" s="36"/>
      <c r="AB1208" s="36"/>
      <c r="AC1208" s="36"/>
      <c r="AD1208" s="36"/>
      <c r="AE1208" s="36"/>
      <c r="AT1208" s="19" t="s">
        <v>178</v>
      </c>
      <c r="AU1208" s="19" t="s">
        <v>88</v>
      </c>
    </row>
    <row r="1209" spans="1:65" s="12" customFormat="1" ht="22.9" customHeight="1">
      <c r="B1209" s="164"/>
      <c r="C1209" s="165"/>
      <c r="D1209" s="166" t="s">
        <v>71</v>
      </c>
      <c r="E1209" s="178" t="s">
        <v>2089</v>
      </c>
      <c r="F1209" s="178" t="s">
        <v>2090</v>
      </c>
      <c r="G1209" s="165"/>
      <c r="H1209" s="165"/>
      <c r="I1209" s="168"/>
      <c r="J1209" s="179">
        <f>BK1209</f>
        <v>0</v>
      </c>
      <c r="K1209" s="165"/>
      <c r="L1209" s="170"/>
      <c r="M1209" s="171"/>
      <c r="N1209" s="172"/>
      <c r="O1209" s="172"/>
      <c r="P1209" s="173">
        <f>SUM(P1210:P1247)</f>
        <v>0</v>
      </c>
      <c r="Q1209" s="172"/>
      <c r="R1209" s="173">
        <f>SUM(R1210:R1247)</f>
        <v>9.6340664999999994</v>
      </c>
      <c r="S1209" s="172"/>
      <c r="T1209" s="174">
        <f>SUM(T1210:T1247)</f>
        <v>0</v>
      </c>
      <c r="AR1209" s="175" t="s">
        <v>88</v>
      </c>
      <c r="AT1209" s="176" t="s">
        <v>71</v>
      </c>
      <c r="AU1209" s="176" t="s">
        <v>80</v>
      </c>
      <c r="AY1209" s="175" t="s">
        <v>169</v>
      </c>
      <c r="BK1209" s="177">
        <f>SUM(BK1210:BK1247)</f>
        <v>0</v>
      </c>
    </row>
    <row r="1210" spans="1:65" s="2" customFormat="1" ht="24.2" customHeight="1">
      <c r="A1210" s="36"/>
      <c r="B1210" s="37"/>
      <c r="C1210" s="180" t="s">
        <v>2091</v>
      </c>
      <c r="D1210" s="180" t="s">
        <v>171</v>
      </c>
      <c r="E1210" s="181" t="s">
        <v>2092</v>
      </c>
      <c r="F1210" s="182" t="s">
        <v>2093</v>
      </c>
      <c r="G1210" s="183" t="s">
        <v>185</v>
      </c>
      <c r="H1210" s="184">
        <v>337.44</v>
      </c>
      <c r="I1210" s="185"/>
      <c r="J1210" s="186">
        <f>ROUND(I1210*H1210,2)</f>
        <v>0</v>
      </c>
      <c r="K1210" s="182" t="s">
        <v>175</v>
      </c>
      <c r="L1210" s="41"/>
      <c r="M1210" s="187" t="s">
        <v>19</v>
      </c>
      <c r="N1210" s="188" t="s">
        <v>44</v>
      </c>
      <c r="O1210" s="66"/>
      <c r="P1210" s="189">
        <f>O1210*H1210</f>
        <v>0</v>
      </c>
      <c r="Q1210" s="189">
        <v>2.9999999999999997E-4</v>
      </c>
      <c r="R1210" s="189">
        <f>Q1210*H1210</f>
        <v>0.10123199999999999</v>
      </c>
      <c r="S1210" s="189">
        <v>0</v>
      </c>
      <c r="T1210" s="190">
        <f>S1210*H1210</f>
        <v>0</v>
      </c>
      <c r="U1210" s="36"/>
      <c r="V1210" s="36"/>
      <c r="W1210" s="36"/>
      <c r="X1210" s="36"/>
      <c r="Y1210" s="36"/>
      <c r="Z1210" s="36"/>
      <c r="AA1210" s="36"/>
      <c r="AB1210" s="36"/>
      <c r="AC1210" s="36"/>
      <c r="AD1210" s="36"/>
      <c r="AE1210" s="36"/>
      <c r="AR1210" s="191" t="s">
        <v>250</v>
      </c>
      <c r="AT1210" s="191" t="s">
        <v>171</v>
      </c>
      <c r="AU1210" s="191" t="s">
        <v>88</v>
      </c>
      <c r="AY1210" s="19" t="s">
        <v>169</v>
      </c>
      <c r="BE1210" s="192">
        <f>IF(N1210="základní",J1210,0)</f>
        <v>0</v>
      </c>
      <c r="BF1210" s="192">
        <f>IF(N1210="snížená",J1210,0)</f>
        <v>0</v>
      </c>
      <c r="BG1210" s="192">
        <f>IF(N1210="zákl. přenesená",J1210,0)</f>
        <v>0</v>
      </c>
      <c r="BH1210" s="192">
        <f>IF(N1210="sníž. přenesená",J1210,0)</f>
        <v>0</v>
      </c>
      <c r="BI1210" s="192">
        <f>IF(N1210="nulová",J1210,0)</f>
        <v>0</v>
      </c>
      <c r="BJ1210" s="19" t="s">
        <v>88</v>
      </c>
      <c r="BK1210" s="192">
        <f>ROUND(I1210*H1210,2)</f>
        <v>0</v>
      </c>
      <c r="BL1210" s="19" t="s">
        <v>250</v>
      </c>
      <c r="BM1210" s="191" t="s">
        <v>2094</v>
      </c>
    </row>
    <row r="1211" spans="1:65" s="2" customFormat="1" ht="107.25">
      <c r="A1211" s="36"/>
      <c r="B1211" s="37"/>
      <c r="C1211" s="38"/>
      <c r="D1211" s="193" t="s">
        <v>178</v>
      </c>
      <c r="E1211" s="38"/>
      <c r="F1211" s="194" t="s">
        <v>2095</v>
      </c>
      <c r="G1211" s="38"/>
      <c r="H1211" s="38"/>
      <c r="I1211" s="195"/>
      <c r="J1211" s="38"/>
      <c r="K1211" s="38"/>
      <c r="L1211" s="41"/>
      <c r="M1211" s="196"/>
      <c r="N1211" s="197"/>
      <c r="O1211" s="66"/>
      <c r="P1211" s="66"/>
      <c r="Q1211" s="66"/>
      <c r="R1211" s="66"/>
      <c r="S1211" s="66"/>
      <c r="T1211" s="67"/>
      <c r="U1211" s="36"/>
      <c r="V1211" s="36"/>
      <c r="W1211" s="36"/>
      <c r="X1211" s="36"/>
      <c r="Y1211" s="36"/>
      <c r="Z1211" s="36"/>
      <c r="AA1211" s="36"/>
      <c r="AB1211" s="36"/>
      <c r="AC1211" s="36"/>
      <c r="AD1211" s="36"/>
      <c r="AE1211" s="36"/>
      <c r="AT1211" s="19" t="s">
        <v>178</v>
      </c>
      <c r="AU1211" s="19" t="s">
        <v>88</v>
      </c>
    </row>
    <row r="1212" spans="1:65" s="15" customFormat="1" ht="11.25">
      <c r="B1212" s="225"/>
      <c r="C1212" s="226"/>
      <c r="D1212" s="193" t="s">
        <v>188</v>
      </c>
      <c r="E1212" s="227" t="s">
        <v>19</v>
      </c>
      <c r="F1212" s="228" t="s">
        <v>2096</v>
      </c>
      <c r="G1212" s="226"/>
      <c r="H1212" s="227" t="s">
        <v>19</v>
      </c>
      <c r="I1212" s="229"/>
      <c r="J1212" s="226"/>
      <c r="K1212" s="226"/>
      <c r="L1212" s="230"/>
      <c r="M1212" s="231"/>
      <c r="N1212" s="232"/>
      <c r="O1212" s="232"/>
      <c r="P1212" s="232"/>
      <c r="Q1212" s="232"/>
      <c r="R1212" s="232"/>
      <c r="S1212" s="232"/>
      <c r="T1212" s="233"/>
      <c r="AT1212" s="234" t="s">
        <v>188</v>
      </c>
      <c r="AU1212" s="234" t="s">
        <v>88</v>
      </c>
      <c r="AV1212" s="15" t="s">
        <v>80</v>
      </c>
      <c r="AW1212" s="15" t="s">
        <v>33</v>
      </c>
      <c r="AX1212" s="15" t="s">
        <v>72</v>
      </c>
      <c r="AY1212" s="234" t="s">
        <v>169</v>
      </c>
    </row>
    <row r="1213" spans="1:65" s="13" customFormat="1" ht="11.25">
      <c r="B1213" s="198"/>
      <c r="C1213" s="199"/>
      <c r="D1213" s="193" t="s">
        <v>188</v>
      </c>
      <c r="E1213" s="200" t="s">
        <v>19</v>
      </c>
      <c r="F1213" s="201" t="s">
        <v>2097</v>
      </c>
      <c r="G1213" s="199"/>
      <c r="H1213" s="202">
        <v>263.52</v>
      </c>
      <c r="I1213" s="203"/>
      <c r="J1213" s="199"/>
      <c r="K1213" s="199"/>
      <c r="L1213" s="204"/>
      <c r="M1213" s="205"/>
      <c r="N1213" s="206"/>
      <c r="O1213" s="206"/>
      <c r="P1213" s="206"/>
      <c r="Q1213" s="206"/>
      <c r="R1213" s="206"/>
      <c r="S1213" s="206"/>
      <c r="T1213" s="207"/>
      <c r="AT1213" s="208" t="s">
        <v>188</v>
      </c>
      <c r="AU1213" s="208" t="s">
        <v>88</v>
      </c>
      <c r="AV1213" s="13" t="s">
        <v>88</v>
      </c>
      <c r="AW1213" s="13" t="s">
        <v>33</v>
      </c>
      <c r="AX1213" s="13" t="s">
        <v>72</v>
      </c>
      <c r="AY1213" s="208" t="s">
        <v>169</v>
      </c>
    </row>
    <row r="1214" spans="1:65" s="13" customFormat="1" ht="11.25">
      <c r="B1214" s="198"/>
      <c r="C1214" s="199"/>
      <c r="D1214" s="193" t="s">
        <v>188</v>
      </c>
      <c r="E1214" s="200" t="s">
        <v>19</v>
      </c>
      <c r="F1214" s="201" t="s">
        <v>2098</v>
      </c>
      <c r="G1214" s="199"/>
      <c r="H1214" s="202">
        <v>34.32</v>
      </c>
      <c r="I1214" s="203"/>
      <c r="J1214" s="199"/>
      <c r="K1214" s="199"/>
      <c r="L1214" s="204"/>
      <c r="M1214" s="205"/>
      <c r="N1214" s="206"/>
      <c r="O1214" s="206"/>
      <c r="P1214" s="206"/>
      <c r="Q1214" s="206"/>
      <c r="R1214" s="206"/>
      <c r="S1214" s="206"/>
      <c r="T1214" s="207"/>
      <c r="AT1214" s="208" t="s">
        <v>188</v>
      </c>
      <c r="AU1214" s="208" t="s">
        <v>88</v>
      </c>
      <c r="AV1214" s="13" t="s">
        <v>88</v>
      </c>
      <c r="AW1214" s="13" t="s">
        <v>33</v>
      </c>
      <c r="AX1214" s="13" t="s">
        <v>72</v>
      </c>
      <c r="AY1214" s="208" t="s">
        <v>169</v>
      </c>
    </row>
    <row r="1215" spans="1:65" s="13" customFormat="1" ht="11.25">
      <c r="B1215" s="198"/>
      <c r="C1215" s="199"/>
      <c r="D1215" s="193" t="s">
        <v>188</v>
      </c>
      <c r="E1215" s="200" t="s">
        <v>19</v>
      </c>
      <c r="F1215" s="201" t="s">
        <v>2099</v>
      </c>
      <c r="G1215" s="199"/>
      <c r="H1215" s="202">
        <v>39.6</v>
      </c>
      <c r="I1215" s="203"/>
      <c r="J1215" s="199"/>
      <c r="K1215" s="199"/>
      <c r="L1215" s="204"/>
      <c r="M1215" s="205"/>
      <c r="N1215" s="206"/>
      <c r="O1215" s="206"/>
      <c r="P1215" s="206"/>
      <c r="Q1215" s="206"/>
      <c r="R1215" s="206"/>
      <c r="S1215" s="206"/>
      <c r="T1215" s="207"/>
      <c r="AT1215" s="208" t="s">
        <v>188</v>
      </c>
      <c r="AU1215" s="208" t="s">
        <v>88</v>
      </c>
      <c r="AV1215" s="13" t="s">
        <v>88</v>
      </c>
      <c r="AW1215" s="13" t="s">
        <v>33</v>
      </c>
      <c r="AX1215" s="13" t="s">
        <v>72</v>
      </c>
      <c r="AY1215" s="208" t="s">
        <v>169</v>
      </c>
    </row>
    <row r="1216" spans="1:65" s="14" customFormat="1" ht="11.25">
      <c r="B1216" s="209"/>
      <c r="C1216" s="210"/>
      <c r="D1216" s="193" t="s">
        <v>188</v>
      </c>
      <c r="E1216" s="211" t="s">
        <v>19</v>
      </c>
      <c r="F1216" s="212" t="s">
        <v>191</v>
      </c>
      <c r="G1216" s="210"/>
      <c r="H1216" s="213">
        <v>337.44</v>
      </c>
      <c r="I1216" s="214"/>
      <c r="J1216" s="210"/>
      <c r="K1216" s="210"/>
      <c r="L1216" s="215"/>
      <c r="M1216" s="216"/>
      <c r="N1216" s="217"/>
      <c r="O1216" s="217"/>
      <c r="P1216" s="217"/>
      <c r="Q1216" s="217"/>
      <c r="R1216" s="217"/>
      <c r="S1216" s="217"/>
      <c r="T1216" s="218"/>
      <c r="AT1216" s="219" t="s">
        <v>188</v>
      </c>
      <c r="AU1216" s="219" t="s">
        <v>88</v>
      </c>
      <c r="AV1216" s="14" t="s">
        <v>176</v>
      </c>
      <c r="AW1216" s="14" t="s">
        <v>33</v>
      </c>
      <c r="AX1216" s="14" t="s">
        <v>80</v>
      </c>
      <c r="AY1216" s="219" t="s">
        <v>169</v>
      </c>
    </row>
    <row r="1217" spans="1:65" s="2" customFormat="1" ht="24.2" customHeight="1">
      <c r="A1217" s="36"/>
      <c r="B1217" s="37"/>
      <c r="C1217" s="180" t="s">
        <v>2100</v>
      </c>
      <c r="D1217" s="180" t="s">
        <v>171</v>
      </c>
      <c r="E1217" s="181" t="s">
        <v>2101</v>
      </c>
      <c r="F1217" s="182" t="s">
        <v>2102</v>
      </c>
      <c r="G1217" s="183" t="s">
        <v>185</v>
      </c>
      <c r="H1217" s="184">
        <v>63.255000000000003</v>
      </c>
      <c r="I1217" s="185"/>
      <c r="J1217" s="186">
        <f>ROUND(I1217*H1217,2)</f>
        <v>0</v>
      </c>
      <c r="K1217" s="182" t="s">
        <v>175</v>
      </c>
      <c r="L1217" s="41"/>
      <c r="M1217" s="187" t="s">
        <v>19</v>
      </c>
      <c r="N1217" s="188" t="s">
        <v>44</v>
      </c>
      <c r="O1217" s="66"/>
      <c r="P1217" s="189">
        <f>O1217*H1217</f>
        <v>0</v>
      </c>
      <c r="Q1217" s="189">
        <v>1.5E-3</v>
      </c>
      <c r="R1217" s="189">
        <f>Q1217*H1217</f>
        <v>9.4882500000000008E-2</v>
      </c>
      <c r="S1217" s="189">
        <v>0</v>
      </c>
      <c r="T1217" s="190">
        <f>S1217*H1217</f>
        <v>0</v>
      </c>
      <c r="U1217" s="36"/>
      <c r="V1217" s="36"/>
      <c r="W1217" s="36"/>
      <c r="X1217" s="36"/>
      <c r="Y1217" s="36"/>
      <c r="Z1217" s="36"/>
      <c r="AA1217" s="36"/>
      <c r="AB1217" s="36"/>
      <c r="AC1217" s="36"/>
      <c r="AD1217" s="36"/>
      <c r="AE1217" s="36"/>
      <c r="AR1217" s="191" t="s">
        <v>250</v>
      </c>
      <c r="AT1217" s="191" t="s">
        <v>171</v>
      </c>
      <c r="AU1217" s="191" t="s">
        <v>88</v>
      </c>
      <c r="AY1217" s="19" t="s">
        <v>169</v>
      </c>
      <c r="BE1217" s="192">
        <f>IF(N1217="základní",J1217,0)</f>
        <v>0</v>
      </c>
      <c r="BF1217" s="192">
        <f>IF(N1217="snížená",J1217,0)</f>
        <v>0</v>
      </c>
      <c r="BG1217" s="192">
        <f>IF(N1217="zákl. přenesená",J1217,0)</f>
        <v>0</v>
      </c>
      <c r="BH1217" s="192">
        <f>IF(N1217="sníž. přenesená",J1217,0)</f>
        <v>0</v>
      </c>
      <c r="BI1217" s="192">
        <f>IF(N1217="nulová",J1217,0)</f>
        <v>0</v>
      </c>
      <c r="BJ1217" s="19" t="s">
        <v>88</v>
      </c>
      <c r="BK1217" s="192">
        <f>ROUND(I1217*H1217,2)</f>
        <v>0</v>
      </c>
      <c r="BL1217" s="19" t="s">
        <v>250</v>
      </c>
      <c r="BM1217" s="191" t="s">
        <v>2103</v>
      </c>
    </row>
    <row r="1218" spans="1:65" s="2" customFormat="1" ht="87.75">
      <c r="A1218" s="36"/>
      <c r="B1218" s="37"/>
      <c r="C1218" s="38"/>
      <c r="D1218" s="193" t="s">
        <v>178</v>
      </c>
      <c r="E1218" s="38"/>
      <c r="F1218" s="194" t="s">
        <v>2104</v>
      </c>
      <c r="G1218" s="38"/>
      <c r="H1218" s="38"/>
      <c r="I1218" s="195"/>
      <c r="J1218" s="38"/>
      <c r="K1218" s="38"/>
      <c r="L1218" s="41"/>
      <c r="M1218" s="196"/>
      <c r="N1218" s="197"/>
      <c r="O1218" s="66"/>
      <c r="P1218" s="66"/>
      <c r="Q1218" s="66"/>
      <c r="R1218" s="66"/>
      <c r="S1218" s="66"/>
      <c r="T1218" s="67"/>
      <c r="U1218" s="36"/>
      <c r="V1218" s="36"/>
      <c r="W1218" s="36"/>
      <c r="X1218" s="36"/>
      <c r="Y1218" s="36"/>
      <c r="Z1218" s="36"/>
      <c r="AA1218" s="36"/>
      <c r="AB1218" s="36"/>
      <c r="AC1218" s="36"/>
      <c r="AD1218" s="36"/>
      <c r="AE1218" s="36"/>
      <c r="AT1218" s="19" t="s">
        <v>178</v>
      </c>
      <c r="AU1218" s="19" t="s">
        <v>88</v>
      </c>
    </row>
    <row r="1219" spans="1:65" s="15" customFormat="1" ht="11.25">
      <c r="B1219" s="225"/>
      <c r="C1219" s="226"/>
      <c r="D1219" s="193" t="s">
        <v>188</v>
      </c>
      <c r="E1219" s="227" t="s">
        <v>19</v>
      </c>
      <c r="F1219" s="228" t="s">
        <v>623</v>
      </c>
      <c r="G1219" s="226"/>
      <c r="H1219" s="227" t="s">
        <v>19</v>
      </c>
      <c r="I1219" s="229"/>
      <c r="J1219" s="226"/>
      <c r="K1219" s="226"/>
      <c r="L1219" s="230"/>
      <c r="M1219" s="231"/>
      <c r="N1219" s="232"/>
      <c r="O1219" s="232"/>
      <c r="P1219" s="232"/>
      <c r="Q1219" s="232"/>
      <c r="R1219" s="232"/>
      <c r="S1219" s="232"/>
      <c r="T1219" s="233"/>
      <c r="AT1219" s="234" t="s">
        <v>188</v>
      </c>
      <c r="AU1219" s="234" t="s">
        <v>88</v>
      </c>
      <c r="AV1219" s="15" t="s">
        <v>80</v>
      </c>
      <c r="AW1219" s="15" t="s">
        <v>33</v>
      </c>
      <c r="AX1219" s="15" t="s">
        <v>72</v>
      </c>
      <c r="AY1219" s="234" t="s">
        <v>169</v>
      </c>
    </row>
    <row r="1220" spans="1:65" s="13" customFormat="1" ht="11.25">
      <c r="B1220" s="198"/>
      <c r="C1220" s="199"/>
      <c r="D1220" s="193" t="s">
        <v>188</v>
      </c>
      <c r="E1220" s="200" t="s">
        <v>19</v>
      </c>
      <c r="F1220" s="201" t="s">
        <v>2105</v>
      </c>
      <c r="G1220" s="199"/>
      <c r="H1220" s="202">
        <v>5.2549999999999999</v>
      </c>
      <c r="I1220" s="203"/>
      <c r="J1220" s="199"/>
      <c r="K1220" s="199"/>
      <c r="L1220" s="204"/>
      <c r="M1220" s="205"/>
      <c r="N1220" s="206"/>
      <c r="O1220" s="206"/>
      <c r="P1220" s="206"/>
      <c r="Q1220" s="206"/>
      <c r="R1220" s="206"/>
      <c r="S1220" s="206"/>
      <c r="T1220" s="207"/>
      <c r="AT1220" s="208" t="s">
        <v>188</v>
      </c>
      <c r="AU1220" s="208" t="s">
        <v>88</v>
      </c>
      <c r="AV1220" s="13" t="s">
        <v>88</v>
      </c>
      <c r="AW1220" s="13" t="s">
        <v>33</v>
      </c>
      <c r="AX1220" s="13" t="s">
        <v>72</v>
      </c>
      <c r="AY1220" s="208" t="s">
        <v>169</v>
      </c>
    </row>
    <row r="1221" spans="1:65" s="13" customFormat="1" ht="22.5">
      <c r="B1221" s="198"/>
      <c r="C1221" s="199"/>
      <c r="D1221" s="193" t="s">
        <v>188</v>
      </c>
      <c r="E1221" s="200" t="s">
        <v>19</v>
      </c>
      <c r="F1221" s="201" t="s">
        <v>2106</v>
      </c>
      <c r="G1221" s="199"/>
      <c r="H1221" s="202">
        <v>23.2</v>
      </c>
      <c r="I1221" s="203"/>
      <c r="J1221" s="199"/>
      <c r="K1221" s="199"/>
      <c r="L1221" s="204"/>
      <c r="M1221" s="205"/>
      <c r="N1221" s="206"/>
      <c r="O1221" s="206"/>
      <c r="P1221" s="206"/>
      <c r="Q1221" s="206"/>
      <c r="R1221" s="206"/>
      <c r="S1221" s="206"/>
      <c r="T1221" s="207"/>
      <c r="AT1221" s="208" t="s">
        <v>188</v>
      </c>
      <c r="AU1221" s="208" t="s">
        <v>88</v>
      </c>
      <c r="AV1221" s="13" t="s">
        <v>88</v>
      </c>
      <c r="AW1221" s="13" t="s">
        <v>33</v>
      </c>
      <c r="AX1221" s="13" t="s">
        <v>72</v>
      </c>
      <c r="AY1221" s="208" t="s">
        <v>169</v>
      </c>
    </row>
    <row r="1222" spans="1:65" s="15" customFormat="1" ht="11.25">
      <c r="B1222" s="225"/>
      <c r="C1222" s="226"/>
      <c r="D1222" s="193" t="s">
        <v>188</v>
      </c>
      <c r="E1222" s="227" t="s">
        <v>19</v>
      </c>
      <c r="F1222" s="228" t="s">
        <v>1992</v>
      </c>
      <c r="G1222" s="226"/>
      <c r="H1222" s="227" t="s">
        <v>19</v>
      </c>
      <c r="I1222" s="229"/>
      <c r="J1222" s="226"/>
      <c r="K1222" s="226"/>
      <c r="L1222" s="230"/>
      <c r="M1222" s="231"/>
      <c r="N1222" s="232"/>
      <c r="O1222" s="232"/>
      <c r="P1222" s="232"/>
      <c r="Q1222" s="232"/>
      <c r="R1222" s="232"/>
      <c r="S1222" s="232"/>
      <c r="T1222" s="233"/>
      <c r="AT1222" s="234" t="s">
        <v>188</v>
      </c>
      <c r="AU1222" s="234" t="s">
        <v>88</v>
      </c>
      <c r="AV1222" s="15" t="s">
        <v>80</v>
      </c>
      <c r="AW1222" s="15" t="s">
        <v>33</v>
      </c>
      <c r="AX1222" s="15" t="s">
        <v>72</v>
      </c>
      <c r="AY1222" s="234" t="s">
        <v>169</v>
      </c>
    </row>
    <row r="1223" spans="1:65" s="13" customFormat="1" ht="22.5">
      <c r="B1223" s="198"/>
      <c r="C1223" s="199"/>
      <c r="D1223" s="193" t="s">
        <v>188</v>
      </c>
      <c r="E1223" s="200" t="s">
        <v>19</v>
      </c>
      <c r="F1223" s="201" t="s">
        <v>2107</v>
      </c>
      <c r="G1223" s="199"/>
      <c r="H1223" s="202">
        <v>34.799999999999997</v>
      </c>
      <c r="I1223" s="203"/>
      <c r="J1223" s="199"/>
      <c r="K1223" s="199"/>
      <c r="L1223" s="204"/>
      <c r="M1223" s="205"/>
      <c r="N1223" s="206"/>
      <c r="O1223" s="206"/>
      <c r="P1223" s="206"/>
      <c r="Q1223" s="206"/>
      <c r="R1223" s="206"/>
      <c r="S1223" s="206"/>
      <c r="T1223" s="207"/>
      <c r="AT1223" s="208" t="s">
        <v>188</v>
      </c>
      <c r="AU1223" s="208" t="s">
        <v>88</v>
      </c>
      <c r="AV1223" s="13" t="s">
        <v>88</v>
      </c>
      <c r="AW1223" s="13" t="s">
        <v>33</v>
      </c>
      <c r="AX1223" s="13" t="s">
        <v>72</v>
      </c>
      <c r="AY1223" s="208" t="s">
        <v>169</v>
      </c>
    </row>
    <row r="1224" spans="1:65" s="14" customFormat="1" ht="11.25">
      <c r="B1224" s="209"/>
      <c r="C1224" s="210"/>
      <c r="D1224" s="193" t="s">
        <v>188</v>
      </c>
      <c r="E1224" s="211" t="s">
        <v>19</v>
      </c>
      <c r="F1224" s="212" t="s">
        <v>191</v>
      </c>
      <c r="G1224" s="210"/>
      <c r="H1224" s="213">
        <v>63.255000000000003</v>
      </c>
      <c r="I1224" s="214"/>
      <c r="J1224" s="210"/>
      <c r="K1224" s="210"/>
      <c r="L1224" s="215"/>
      <c r="M1224" s="216"/>
      <c r="N1224" s="217"/>
      <c r="O1224" s="217"/>
      <c r="P1224" s="217"/>
      <c r="Q1224" s="217"/>
      <c r="R1224" s="217"/>
      <c r="S1224" s="217"/>
      <c r="T1224" s="218"/>
      <c r="AT1224" s="219" t="s">
        <v>188</v>
      </c>
      <c r="AU1224" s="219" t="s">
        <v>88</v>
      </c>
      <c r="AV1224" s="14" t="s">
        <v>176</v>
      </c>
      <c r="AW1224" s="14" t="s">
        <v>33</v>
      </c>
      <c r="AX1224" s="14" t="s">
        <v>80</v>
      </c>
      <c r="AY1224" s="219" t="s">
        <v>169</v>
      </c>
    </row>
    <row r="1225" spans="1:65" s="2" customFormat="1" ht="37.9" customHeight="1">
      <c r="A1225" s="36"/>
      <c r="B1225" s="37"/>
      <c r="C1225" s="180" t="s">
        <v>2108</v>
      </c>
      <c r="D1225" s="180" t="s">
        <v>171</v>
      </c>
      <c r="E1225" s="181" t="s">
        <v>2109</v>
      </c>
      <c r="F1225" s="182" t="s">
        <v>2110</v>
      </c>
      <c r="G1225" s="183" t="s">
        <v>185</v>
      </c>
      <c r="H1225" s="184">
        <v>303.12</v>
      </c>
      <c r="I1225" s="185"/>
      <c r="J1225" s="186">
        <f>ROUND(I1225*H1225,2)</f>
        <v>0</v>
      </c>
      <c r="K1225" s="182" t="s">
        <v>175</v>
      </c>
      <c r="L1225" s="41"/>
      <c r="M1225" s="187" t="s">
        <v>19</v>
      </c>
      <c r="N1225" s="188" t="s">
        <v>44</v>
      </c>
      <c r="O1225" s="66"/>
      <c r="P1225" s="189">
        <f>O1225*H1225</f>
        <v>0</v>
      </c>
      <c r="Q1225" s="189">
        <v>8.9999999999999993E-3</v>
      </c>
      <c r="R1225" s="189">
        <f>Q1225*H1225</f>
        <v>2.7280799999999998</v>
      </c>
      <c r="S1225" s="189">
        <v>0</v>
      </c>
      <c r="T1225" s="190">
        <f>S1225*H1225</f>
        <v>0</v>
      </c>
      <c r="U1225" s="36"/>
      <c r="V1225" s="36"/>
      <c r="W1225" s="36"/>
      <c r="X1225" s="36"/>
      <c r="Y1225" s="36"/>
      <c r="Z1225" s="36"/>
      <c r="AA1225" s="36"/>
      <c r="AB1225" s="36"/>
      <c r="AC1225" s="36"/>
      <c r="AD1225" s="36"/>
      <c r="AE1225" s="36"/>
      <c r="AR1225" s="191" t="s">
        <v>250</v>
      </c>
      <c r="AT1225" s="191" t="s">
        <v>171</v>
      </c>
      <c r="AU1225" s="191" t="s">
        <v>88</v>
      </c>
      <c r="AY1225" s="19" t="s">
        <v>169</v>
      </c>
      <c r="BE1225" s="192">
        <f>IF(N1225="základní",J1225,0)</f>
        <v>0</v>
      </c>
      <c r="BF1225" s="192">
        <f>IF(N1225="snížená",J1225,0)</f>
        <v>0</v>
      </c>
      <c r="BG1225" s="192">
        <f>IF(N1225="zákl. přenesená",J1225,0)</f>
        <v>0</v>
      </c>
      <c r="BH1225" s="192">
        <f>IF(N1225="sníž. přenesená",J1225,0)</f>
        <v>0</v>
      </c>
      <c r="BI1225" s="192">
        <f>IF(N1225="nulová",J1225,0)</f>
        <v>0</v>
      </c>
      <c r="BJ1225" s="19" t="s">
        <v>88</v>
      </c>
      <c r="BK1225" s="192">
        <f>ROUND(I1225*H1225,2)</f>
        <v>0</v>
      </c>
      <c r="BL1225" s="19" t="s">
        <v>250</v>
      </c>
      <c r="BM1225" s="191" t="s">
        <v>2111</v>
      </c>
    </row>
    <row r="1226" spans="1:65" s="2" customFormat="1" ht="29.25">
      <c r="A1226" s="36"/>
      <c r="B1226" s="37"/>
      <c r="C1226" s="38"/>
      <c r="D1226" s="193" t="s">
        <v>178</v>
      </c>
      <c r="E1226" s="38"/>
      <c r="F1226" s="194" t="s">
        <v>2112</v>
      </c>
      <c r="G1226" s="38"/>
      <c r="H1226" s="38"/>
      <c r="I1226" s="195"/>
      <c r="J1226" s="38"/>
      <c r="K1226" s="38"/>
      <c r="L1226" s="41"/>
      <c r="M1226" s="196"/>
      <c r="N1226" s="197"/>
      <c r="O1226" s="66"/>
      <c r="P1226" s="66"/>
      <c r="Q1226" s="66"/>
      <c r="R1226" s="66"/>
      <c r="S1226" s="66"/>
      <c r="T1226" s="67"/>
      <c r="U1226" s="36"/>
      <c r="V1226" s="36"/>
      <c r="W1226" s="36"/>
      <c r="X1226" s="36"/>
      <c r="Y1226" s="36"/>
      <c r="Z1226" s="36"/>
      <c r="AA1226" s="36"/>
      <c r="AB1226" s="36"/>
      <c r="AC1226" s="36"/>
      <c r="AD1226" s="36"/>
      <c r="AE1226" s="36"/>
      <c r="AT1226" s="19" t="s">
        <v>178</v>
      </c>
      <c r="AU1226" s="19" t="s">
        <v>88</v>
      </c>
    </row>
    <row r="1227" spans="1:65" s="15" customFormat="1" ht="11.25">
      <c r="B1227" s="225"/>
      <c r="C1227" s="226"/>
      <c r="D1227" s="193" t="s">
        <v>188</v>
      </c>
      <c r="E1227" s="227" t="s">
        <v>19</v>
      </c>
      <c r="F1227" s="228" t="s">
        <v>2096</v>
      </c>
      <c r="G1227" s="226"/>
      <c r="H1227" s="227" t="s">
        <v>19</v>
      </c>
      <c r="I1227" s="229"/>
      <c r="J1227" s="226"/>
      <c r="K1227" s="226"/>
      <c r="L1227" s="230"/>
      <c r="M1227" s="231"/>
      <c r="N1227" s="232"/>
      <c r="O1227" s="232"/>
      <c r="P1227" s="232"/>
      <c r="Q1227" s="232"/>
      <c r="R1227" s="232"/>
      <c r="S1227" s="232"/>
      <c r="T1227" s="233"/>
      <c r="AT1227" s="234" t="s">
        <v>188</v>
      </c>
      <c r="AU1227" s="234" t="s">
        <v>88</v>
      </c>
      <c r="AV1227" s="15" t="s">
        <v>80</v>
      </c>
      <c r="AW1227" s="15" t="s">
        <v>33</v>
      </c>
      <c r="AX1227" s="15" t="s">
        <v>72</v>
      </c>
      <c r="AY1227" s="234" t="s">
        <v>169</v>
      </c>
    </row>
    <row r="1228" spans="1:65" s="13" customFormat="1" ht="11.25">
      <c r="B1228" s="198"/>
      <c r="C1228" s="199"/>
      <c r="D1228" s="193" t="s">
        <v>188</v>
      </c>
      <c r="E1228" s="200" t="s">
        <v>19</v>
      </c>
      <c r="F1228" s="201" t="s">
        <v>2097</v>
      </c>
      <c r="G1228" s="199"/>
      <c r="H1228" s="202">
        <v>263.52</v>
      </c>
      <c r="I1228" s="203"/>
      <c r="J1228" s="199"/>
      <c r="K1228" s="199"/>
      <c r="L1228" s="204"/>
      <c r="M1228" s="205"/>
      <c r="N1228" s="206"/>
      <c r="O1228" s="206"/>
      <c r="P1228" s="206"/>
      <c r="Q1228" s="206"/>
      <c r="R1228" s="206"/>
      <c r="S1228" s="206"/>
      <c r="T1228" s="207"/>
      <c r="AT1228" s="208" t="s">
        <v>188</v>
      </c>
      <c r="AU1228" s="208" t="s">
        <v>88</v>
      </c>
      <c r="AV1228" s="13" t="s">
        <v>88</v>
      </c>
      <c r="AW1228" s="13" t="s">
        <v>33</v>
      </c>
      <c r="AX1228" s="13" t="s">
        <v>72</v>
      </c>
      <c r="AY1228" s="208" t="s">
        <v>169</v>
      </c>
    </row>
    <row r="1229" spans="1:65" s="13" customFormat="1" ht="11.25">
      <c r="B1229" s="198"/>
      <c r="C1229" s="199"/>
      <c r="D1229" s="193" t="s">
        <v>188</v>
      </c>
      <c r="E1229" s="200" t="s">
        <v>19</v>
      </c>
      <c r="F1229" s="201" t="s">
        <v>2099</v>
      </c>
      <c r="G1229" s="199"/>
      <c r="H1229" s="202">
        <v>39.6</v>
      </c>
      <c r="I1229" s="203"/>
      <c r="J1229" s="199"/>
      <c r="K1229" s="199"/>
      <c r="L1229" s="204"/>
      <c r="M1229" s="205"/>
      <c r="N1229" s="206"/>
      <c r="O1229" s="206"/>
      <c r="P1229" s="206"/>
      <c r="Q1229" s="206"/>
      <c r="R1229" s="206"/>
      <c r="S1229" s="206"/>
      <c r="T1229" s="207"/>
      <c r="AT1229" s="208" t="s">
        <v>188</v>
      </c>
      <c r="AU1229" s="208" t="s">
        <v>88</v>
      </c>
      <c r="AV1229" s="13" t="s">
        <v>88</v>
      </c>
      <c r="AW1229" s="13" t="s">
        <v>33</v>
      </c>
      <c r="AX1229" s="13" t="s">
        <v>72</v>
      </c>
      <c r="AY1229" s="208" t="s">
        <v>169</v>
      </c>
    </row>
    <row r="1230" spans="1:65" s="14" customFormat="1" ht="11.25">
      <c r="B1230" s="209"/>
      <c r="C1230" s="210"/>
      <c r="D1230" s="193" t="s">
        <v>188</v>
      </c>
      <c r="E1230" s="211" t="s">
        <v>19</v>
      </c>
      <c r="F1230" s="212" t="s">
        <v>191</v>
      </c>
      <c r="G1230" s="210"/>
      <c r="H1230" s="213">
        <v>303.12</v>
      </c>
      <c r="I1230" s="214"/>
      <c r="J1230" s="210"/>
      <c r="K1230" s="210"/>
      <c r="L1230" s="215"/>
      <c r="M1230" s="216"/>
      <c r="N1230" s="217"/>
      <c r="O1230" s="217"/>
      <c r="P1230" s="217"/>
      <c r="Q1230" s="217"/>
      <c r="R1230" s="217"/>
      <c r="S1230" s="217"/>
      <c r="T1230" s="218"/>
      <c r="AT1230" s="219" t="s">
        <v>188</v>
      </c>
      <c r="AU1230" s="219" t="s">
        <v>88</v>
      </c>
      <c r="AV1230" s="14" t="s">
        <v>176</v>
      </c>
      <c r="AW1230" s="14" t="s">
        <v>33</v>
      </c>
      <c r="AX1230" s="14" t="s">
        <v>80</v>
      </c>
      <c r="AY1230" s="219" t="s">
        <v>169</v>
      </c>
    </row>
    <row r="1231" spans="1:65" s="2" customFormat="1" ht="24.2" customHeight="1">
      <c r="A1231" s="36"/>
      <c r="B1231" s="37"/>
      <c r="C1231" s="235" t="s">
        <v>2113</v>
      </c>
      <c r="D1231" s="235" t="s">
        <v>456</v>
      </c>
      <c r="E1231" s="236" t="s">
        <v>2114</v>
      </c>
      <c r="F1231" s="237" t="s">
        <v>2115</v>
      </c>
      <c r="G1231" s="238" t="s">
        <v>185</v>
      </c>
      <c r="H1231" s="239">
        <v>303.048</v>
      </c>
      <c r="I1231" s="240"/>
      <c r="J1231" s="241">
        <f>ROUND(I1231*H1231,2)</f>
        <v>0</v>
      </c>
      <c r="K1231" s="237" t="s">
        <v>175</v>
      </c>
      <c r="L1231" s="242"/>
      <c r="M1231" s="243" t="s">
        <v>19</v>
      </c>
      <c r="N1231" s="244" t="s">
        <v>44</v>
      </c>
      <c r="O1231" s="66"/>
      <c r="P1231" s="189">
        <f>O1231*H1231</f>
        <v>0</v>
      </c>
      <c r="Q1231" s="189">
        <v>0.02</v>
      </c>
      <c r="R1231" s="189">
        <f>Q1231*H1231</f>
        <v>6.0609600000000006</v>
      </c>
      <c r="S1231" s="189">
        <v>0</v>
      </c>
      <c r="T1231" s="190">
        <f>S1231*H1231</f>
        <v>0</v>
      </c>
      <c r="U1231" s="36"/>
      <c r="V1231" s="36"/>
      <c r="W1231" s="36"/>
      <c r="X1231" s="36"/>
      <c r="Y1231" s="36"/>
      <c r="Z1231" s="36"/>
      <c r="AA1231" s="36"/>
      <c r="AB1231" s="36"/>
      <c r="AC1231" s="36"/>
      <c r="AD1231" s="36"/>
      <c r="AE1231" s="36"/>
      <c r="AR1231" s="191" t="s">
        <v>323</v>
      </c>
      <c r="AT1231" s="191" t="s">
        <v>456</v>
      </c>
      <c r="AU1231" s="191" t="s">
        <v>88</v>
      </c>
      <c r="AY1231" s="19" t="s">
        <v>169</v>
      </c>
      <c r="BE1231" s="192">
        <f>IF(N1231="základní",J1231,0)</f>
        <v>0</v>
      </c>
      <c r="BF1231" s="192">
        <f>IF(N1231="snížená",J1231,0)</f>
        <v>0</v>
      </c>
      <c r="BG1231" s="192">
        <f>IF(N1231="zákl. přenesená",J1231,0)</f>
        <v>0</v>
      </c>
      <c r="BH1231" s="192">
        <f>IF(N1231="sníž. přenesená",J1231,0)</f>
        <v>0</v>
      </c>
      <c r="BI1231" s="192">
        <f>IF(N1231="nulová",J1231,0)</f>
        <v>0</v>
      </c>
      <c r="BJ1231" s="19" t="s">
        <v>88</v>
      </c>
      <c r="BK1231" s="192">
        <f>ROUND(I1231*H1231,2)</f>
        <v>0</v>
      </c>
      <c r="BL1231" s="19" t="s">
        <v>250</v>
      </c>
      <c r="BM1231" s="191" t="s">
        <v>2116</v>
      </c>
    </row>
    <row r="1232" spans="1:65" s="15" customFormat="1" ht="11.25">
      <c r="B1232" s="225"/>
      <c r="C1232" s="226"/>
      <c r="D1232" s="193" t="s">
        <v>188</v>
      </c>
      <c r="E1232" s="227" t="s">
        <v>19</v>
      </c>
      <c r="F1232" s="228" t="s">
        <v>2096</v>
      </c>
      <c r="G1232" s="226"/>
      <c r="H1232" s="227" t="s">
        <v>19</v>
      </c>
      <c r="I1232" s="229"/>
      <c r="J1232" s="226"/>
      <c r="K1232" s="226"/>
      <c r="L1232" s="230"/>
      <c r="M1232" s="231"/>
      <c r="N1232" s="232"/>
      <c r="O1232" s="232"/>
      <c r="P1232" s="232"/>
      <c r="Q1232" s="232"/>
      <c r="R1232" s="232"/>
      <c r="S1232" s="232"/>
      <c r="T1232" s="233"/>
      <c r="AT1232" s="234" t="s">
        <v>188</v>
      </c>
      <c r="AU1232" s="234" t="s">
        <v>88</v>
      </c>
      <c r="AV1232" s="15" t="s">
        <v>80</v>
      </c>
      <c r="AW1232" s="15" t="s">
        <v>33</v>
      </c>
      <c r="AX1232" s="15" t="s">
        <v>72</v>
      </c>
      <c r="AY1232" s="234" t="s">
        <v>169</v>
      </c>
    </row>
    <row r="1233" spans="1:65" s="13" customFormat="1" ht="11.25">
      <c r="B1233" s="198"/>
      <c r="C1233" s="199"/>
      <c r="D1233" s="193" t="s">
        <v>188</v>
      </c>
      <c r="E1233" s="200" t="s">
        <v>19</v>
      </c>
      <c r="F1233" s="201" t="s">
        <v>2097</v>
      </c>
      <c r="G1233" s="199"/>
      <c r="H1233" s="202">
        <v>263.52</v>
      </c>
      <c r="I1233" s="203"/>
      <c r="J1233" s="199"/>
      <c r="K1233" s="199"/>
      <c r="L1233" s="204"/>
      <c r="M1233" s="205"/>
      <c r="N1233" s="206"/>
      <c r="O1233" s="206"/>
      <c r="P1233" s="206"/>
      <c r="Q1233" s="206"/>
      <c r="R1233" s="206"/>
      <c r="S1233" s="206"/>
      <c r="T1233" s="207"/>
      <c r="AT1233" s="208" t="s">
        <v>188</v>
      </c>
      <c r="AU1233" s="208" t="s">
        <v>88</v>
      </c>
      <c r="AV1233" s="13" t="s">
        <v>88</v>
      </c>
      <c r="AW1233" s="13" t="s">
        <v>33</v>
      </c>
      <c r="AX1233" s="13" t="s">
        <v>80</v>
      </c>
      <c r="AY1233" s="208" t="s">
        <v>169</v>
      </c>
    </row>
    <row r="1234" spans="1:65" s="13" customFormat="1" ht="11.25">
      <c r="B1234" s="198"/>
      <c r="C1234" s="199"/>
      <c r="D1234" s="193" t="s">
        <v>188</v>
      </c>
      <c r="E1234" s="199"/>
      <c r="F1234" s="201" t="s">
        <v>2117</v>
      </c>
      <c r="G1234" s="199"/>
      <c r="H1234" s="202">
        <v>303.048</v>
      </c>
      <c r="I1234" s="203"/>
      <c r="J1234" s="199"/>
      <c r="K1234" s="199"/>
      <c r="L1234" s="204"/>
      <c r="M1234" s="205"/>
      <c r="N1234" s="206"/>
      <c r="O1234" s="206"/>
      <c r="P1234" s="206"/>
      <c r="Q1234" s="206"/>
      <c r="R1234" s="206"/>
      <c r="S1234" s="206"/>
      <c r="T1234" s="207"/>
      <c r="AT1234" s="208" t="s">
        <v>188</v>
      </c>
      <c r="AU1234" s="208" t="s">
        <v>88</v>
      </c>
      <c r="AV1234" s="13" t="s">
        <v>88</v>
      </c>
      <c r="AW1234" s="13" t="s">
        <v>4</v>
      </c>
      <c r="AX1234" s="13" t="s">
        <v>80</v>
      </c>
      <c r="AY1234" s="208" t="s">
        <v>169</v>
      </c>
    </row>
    <row r="1235" spans="1:65" s="2" customFormat="1" ht="14.45" customHeight="1">
      <c r="A1235" s="36"/>
      <c r="B1235" s="37"/>
      <c r="C1235" s="235" t="s">
        <v>2118</v>
      </c>
      <c r="D1235" s="235" t="s">
        <v>456</v>
      </c>
      <c r="E1235" s="236" t="s">
        <v>2119</v>
      </c>
      <c r="F1235" s="237" t="s">
        <v>2120</v>
      </c>
      <c r="G1235" s="238" t="s">
        <v>185</v>
      </c>
      <c r="H1235" s="239">
        <v>45.54</v>
      </c>
      <c r="I1235" s="240"/>
      <c r="J1235" s="241">
        <f>ROUND(I1235*H1235,2)</f>
        <v>0</v>
      </c>
      <c r="K1235" s="237" t="s">
        <v>19</v>
      </c>
      <c r="L1235" s="242"/>
      <c r="M1235" s="243" t="s">
        <v>19</v>
      </c>
      <c r="N1235" s="244" t="s">
        <v>44</v>
      </c>
      <c r="O1235" s="66"/>
      <c r="P1235" s="189">
        <f>O1235*H1235</f>
        <v>0</v>
      </c>
      <c r="Q1235" s="189">
        <v>4.0000000000000001E-3</v>
      </c>
      <c r="R1235" s="189">
        <f>Q1235*H1235</f>
        <v>0.18215999999999999</v>
      </c>
      <c r="S1235" s="189">
        <v>0</v>
      </c>
      <c r="T1235" s="190">
        <f>S1235*H1235</f>
        <v>0</v>
      </c>
      <c r="U1235" s="36"/>
      <c r="V1235" s="36"/>
      <c r="W1235" s="36"/>
      <c r="X1235" s="36"/>
      <c r="Y1235" s="36"/>
      <c r="Z1235" s="36"/>
      <c r="AA1235" s="36"/>
      <c r="AB1235" s="36"/>
      <c r="AC1235" s="36"/>
      <c r="AD1235" s="36"/>
      <c r="AE1235" s="36"/>
      <c r="AR1235" s="191" t="s">
        <v>323</v>
      </c>
      <c r="AT1235" s="191" t="s">
        <v>456</v>
      </c>
      <c r="AU1235" s="191" t="s">
        <v>88</v>
      </c>
      <c r="AY1235" s="19" t="s">
        <v>169</v>
      </c>
      <c r="BE1235" s="192">
        <f>IF(N1235="základní",J1235,0)</f>
        <v>0</v>
      </c>
      <c r="BF1235" s="192">
        <f>IF(N1235="snížená",J1235,0)</f>
        <v>0</v>
      </c>
      <c r="BG1235" s="192">
        <f>IF(N1235="zákl. přenesená",J1235,0)</f>
        <v>0</v>
      </c>
      <c r="BH1235" s="192">
        <f>IF(N1235="sníž. přenesená",J1235,0)</f>
        <v>0</v>
      </c>
      <c r="BI1235" s="192">
        <f>IF(N1235="nulová",J1235,0)</f>
        <v>0</v>
      </c>
      <c r="BJ1235" s="19" t="s">
        <v>88</v>
      </c>
      <c r="BK1235" s="192">
        <f>ROUND(I1235*H1235,2)</f>
        <v>0</v>
      </c>
      <c r="BL1235" s="19" t="s">
        <v>250</v>
      </c>
      <c r="BM1235" s="191" t="s">
        <v>2121</v>
      </c>
    </row>
    <row r="1236" spans="1:65" s="15" customFormat="1" ht="11.25">
      <c r="B1236" s="225"/>
      <c r="C1236" s="226"/>
      <c r="D1236" s="193" t="s">
        <v>188</v>
      </c>
      <c r="E1236" s="227" t="s">
        <v>19</v>
      </c>
      <c r="F1236" s="228" t="s">
        <v>2096</v>
      </c>
      <c r="G1236" s="226"/>
      <c r="H1236" s="227" t="s">
        <v>19</v>
      </c>
      <c r="I1236" s="229"/>
      <c r="J1236" s="226"/>
      <c r="K1236" s="226"/>
      <c r="L1236" s="230"/>
      <c r="M1236" s="231"/>
      <c r="N1236" s="232"/>
      <c r="O1236" s="232"/>
      <c r="P1236" s="232"/>
      <c r="Q1236" s="232"/>
      <c r="R1236" s="232"/>
      <c r="S1236" s="232"/>
      <c r="T1236" s="233"/>
      <c r="AT1236" s="234" t="s">
        <v>188</v>
      </c>
      <c r="AU1236" s="234" t="s">
        <v>88</v>
      </c>
      <c r="AV1236" s="15" t="s">
        <v>80</v>
      </c>
      <c r="AW1236" s="15" t="s">
        <v>33</v>
      </c>
      <c r="AX1236" s="15" t="s">
        <v>72</v>
      </c>
      <c r="AY1236" s="234" t="s">
        <v>169</v>
      </c>
    </row>
    <row r="1237" spans="1:65" s="13" customFormat="1" ht="11.25">
      <c r="B1237" s="198"/>
      <c r="C1237" s="199"/>
      <c r="D1237" s="193" t="s">
        <v>188</v>
      </c>
      <c r="E1237" s="200" t="s">
        <v>19</v>
      </c>
      <c r="F1237" s="201" t="s">
        <v>2099</v>
      </c>
      <c r="G1237" s="199"/>
      <c r="H1237" s="202">
        <v>39.6</v>
      </c>
      <c r="I1237" s="203"/>
      <c r="J1237" s="199"/>
      <c r="K1237" s="199"/>
      <c r="L1237" s="204"/>
      <c r="M1237" s="205"/>
      <c r="N1237" s="206"/>
      <c r="O1237" s="206"/>
      <c r="P1237" s="206"/>
      <c r="Q1237" s="206"/>
      <c r="R1237" s="206"/>
      <c r="S1237" s="206"/>
      <c r="T1237" s="207"/>
      <c r="AT1237" s="208" t="s">
        <v>188</v>
      </c>
      <c r="AU1237" s="208" t="s">
        <v>88</v>
      </c>
      <c r="AV1237" s="13" t="s">
        <v>88</v>
      </c>
      <c r="AW1237" s="13" t="s">
        <v>33</v>
      </c>
      <c r="AX1237" s="13" t="s">
        <v>80</v>
      </c>
      <c r="AY1237" s="208" t="s">
        <v>169</v>
      </c>
    </row>
    <row r="1238" spans="1:65" s="13" customFormat="1" ht="11.25">
      <c r="B1238" s="198"/>
      <c r="C1238" s="199"/>
      <c r="D1238" s="193" t="s">
        <v>188</v>
      </c>
      <c r="E1238" s="199"/>
      <c r="F1238" s="201" t="s">
        <v>2122</v>
      </c>
      <c r="G1238" s="199"/>
      <c r="H1238" s="202">
        <v>45.54</v>
      </c>
      <c r="I1238" s="203"/>
      <c r="J1238" s="199"/>
      <c r="K1238" s="199"/>
      <c r="L1238" s="204"/>
      <c r="M1238" s="205"/>
      <c r="N1238" s="206"/>
      <c r="O1238" s="206"/>
      <c r="P1238" s="206"/>
      <c r="Q1238" s="206"/>
      <c r="R1238" s="206"/>
      <c r="S1238" s="206"/>
      <c r="T1238" s="207"/>
      <c r="AT1238" s="208" t="s">
        <v>188</v>
      </c>
      <c r="AU1238" s="208" t="s">
        <v>88</v>
      </c>
      <c r="AV1238" s="13" t="s">
        <v>88</v>
      </c>
      <c r="AW1238" s="13" t="s">
        <v>4</v>
      </c>
      <c r="AX1238" s="13" t="s">
        <v>80</v>
      </c>
      <c r="AY1238" s="208" t="s">
        <v>169</v>
      </c>
    </row>
    <row r="1239" spans="1:65" s="2" customFormat="1" ht="37.9" customHeight="1">
      <c r="A1239" s="36"/>
      <c r="B1239" s="37"/>
      <c r="C1239" s="180" t="s">
        <v>2123</v>
      </c>
      <c r="D1239" s="180" t="s">
        <v>171</v>
      </c>
      <c r="E1239" s="181" t="s">
        <v>2124</v>
      </c>
      <c r="F1239" s="182" t="s">
        <v>2125</v>
      </c>
      <c r="G1239" s="183" t="s">
        <v>185</v>
      </c>
      <c r="H1239" s="184">
        <v>34.32</v>
      </c>
      <c r="I1239" s="185"/>
      <c r="J1239" s="186">
        <f>ROUND(I1239*H1239,2)</f>
        <v>0</v>
      </c>
      <c r="K1239" s="182" t="s">
        <v>175</v>
      </c>
      <c r="L1239" s="41"/>
      <c r="M1239" s="187" t="s">
        <v>19</v>
      </c>
      <c r="N1239" s="188" t="s">
        <v>44</v>
      </c>
      <c r="O1239" s="66"/>
      <c r="P1239" s="189">
        <f>O1239*H1239</f>
        <v>0</v>
      </c>
      <c r="Q1239" s="189">
        <v>8.9999999999999993E-3</v>
      </c>
      <c r="R1239" s="189">
        <f>Q1239*H1239</f>
        <v>0.30887999999999999</v>
      </c>
      <c r="S1239" s="189">
        <v>0</v>
      </c>
      <c r="T1239" s="190">
        <f>S1239*H1239</f>
        <v>0</v>
      </c>
      <c r="U1239" s="36"/>
      <c r="V1239" s="36"/>
      <c r="W1239" s="36"/>
      <c r="X1239" s="36"/>
      <c r="Y1239" s="36"/>
      <c r="Z1239" s="36"/>
      <c r="AA1239" s="36"/>
      <c r="AB1239" s="36"/>
      <c r="AC1239" s="36"/>
      <c r="AD1239" s="36"/>
      <c r="AE1239" s="36"/>
      <c r="AR1239" s="191" t="s">
        <v>250</v>
      </c>
      <c r="AT1239" s="191" t="s">
        <v>171</v>
      </c>
      <c r="AU1239" s="191" t="s">
        <v>88</v>
      </c>
      <c r="AY1239" s="19" t="s">
        <v>169</v>
      </c>
      <c r="BE1239" s="192">
        <f>IF(N1239="základní",J1239,0)</f>
        <v>0</v>
      </c>
      <c r="BF1239" s="192">
        <f>IF(N1239="snížená",J1239,0)</f>
        <v>0</v>
      </c>
      <c r="BG1239" s="192">
        <f>IF(N1239="zákl. přenesená",J1239,0)</f>
        <v>0</v>
      </c>
      <c r="BH1239" s="192">
        <f>IF(N1239="sníž. přenesená",J1239,0)</f>
        <v>0</v>
      </c>
      <c r="BI1239" s="192">
        <f>IF(N1239="nulová",J1239,0)</f>
        <v>0</v>
      </c>
      <c r="BJ1239" s="19" t="s">
        <v>88</v>
      </c>
      <c r="BK1239" s="192">
        <f>ROUND(I1239*H1239,2)</f>
        <v>0</v>
      </c>
      <c r="BL1239" s="19" t="s">
        <v>250</v>
      </c>
      <c r="BM1239" s="191" t="s">
        <v>2126</v>
      </c>
    </row>
    <row r="1240" spans="1:65" s="2" customFormat="1" ht="29.25">
      <c r="A1240" s="36"/>
      <c r="B1240" s="37"/>
      <c r="C1240" s="38"/>
      <c r="D1240" s="193" t="s">
        <v>178</v>
      </c>
      <c r="E1240" s="38"/>
      <c r="F1240" s="194" t="s">
        <v>2112</v>
      </c>
      <c r="G1240" s="38"/>
      <c r="H1240" s="38"/>
      <c r="I1240" s="195"/>
      <c r="J1240" s="38"/>
      <c r="K1240" s="38"/>
      <c r="L1240" s="41"/>
      <c r="M1240" s="196"/>
      <c r="N1240" s="197"/>
      <c r="O1240" s="66"/>
      <c r="P1240" s="66"/>
      <c r="Q1240" s="66"/>
      <c r="R1240" s="66"/>
      <c r="S1240" s="66"/>
      <c r="T1240" s="67"/>
      <c r="U1240" s="36"/>
      <c r="V1240" s="36"/>
      <c r="W1240" s="36"/>
      <c r="X1240" s="36"/>
      <c r="Y1240" s="36"/>
      <c r="Z1240" s="36"/>
      <c r="AA1240" s="36"/>
      <c r="AB1240" s="36"/>
      <c r="AC1240" s="36"/>
      <c r="AD1240" s="36"/>
      <c r="AE1240" s="36"/>
      <c r="AT1240" s="19" t="s">
        <v>178</v>
      </c>
      <c r="AU1240" s="19" t="s">
        <v>88</v>
      </c>
    </row>
    <row r="1241" spans="1:65" s="15" customFormat="1" ht="11.25">
      <c r="B1241" s="225"/>
      <c r="C1241" s="226"/>
      <c r="D1241" s="193" t="s">
        <v>188</v>
      </c>
      <c r="E1241" s="227" t="s">
        <v>19</v>
      </c>
      <c r="F1241" s="228" t="s">
        <v>2096</v>
      </c>
      <c r="G1241" s="226"/>
      <c r="H1241" s="227" t="s">
        <v>19</v>
      </c>
      <c r="I1241" s="229"/>
      <c r="J1241" s="226"/>
      <c r="K1241" s="226"/>
      <c r="L1241" s="230"/>
      <c r="M1241" s="231"/>
      <c r="N1241" s="232"/>
      <c r="O1241" s="232"/>
      <c r="P1241" s="232"/>
      <c r="Q1241" s="232"/>
      <c r="R1241" s="232"/>
      <c r="S1241" s="232"/>
      <c r="T1241" s="233"/>
      <c r="AT1241" s="234" t="s">
        <v>188</v>
      </c>
      <c r="AU1241" s="234" t="s">
        <v>88</v>
      </c>
      <c r="AV1241" s="15" t="s">
        <v>80</v>
      </c>
      <c r="AW1241" s="15" t="s">
        <v>33</v>
      </c>
      <c r="AX1241" s="15" t="s">
        <v>72</v>
      </c>
      <c r="AY1241" s="234" t="s">
        <v>169</v>
      </c>
    </row>
    <row r="1242" spans="1:65" s="13" customFormat="1" ht="11.25">
      <c r="B1242" s="198"/>
      <c r="C1242" s="199"/>
      <c r="D1242" s="193" t="s">
        <v>188</v>
      </c>
      <c r="E1242" s="200" t="s">
        <v>19</v>
      </c>
      <c r="F1242" s="201" t="s">
        <v>2098</v>
      </c>
      <c r="G1242" s="199"/>
      <c r="H1242" s="202">
        <v>34.32</v>
      </c>
      <c r="I1242" s="203"/>
      <c r="J1242" s="199"/>
      <c r="K1242" s="199"/>
      <c r="L1242" s="204"/>
      <c r="M1242" s="205"/>
      <c r="N1242" s="206"/>
      <c r="O1242" s="206"/>
      <c r="P1242" s="206"/>
      <c r="Q1242" s="206"/>
      <c r="R1242" s="206"/>
      <c r="S1242" s="206"/>
      <c r="T1242" s="207"/>
      <c r="AT1242" s="208" t="s">
        <v>188</v>
      </c>
      <c r="AU1242" s="208" t="s">
        <v>88</v>
      </c>
      <c r="AV1242" s="13" t="s">
        <v>88</v>
      </c>
      <c r="AW1242" s="13" t="s">
        <v>33</v>
      </c>
      <c r="AX1242" s="13" t="s">
        <v>80</v>
      </c>
      <c r="AY1242" s="208" t="s">
        <v>169</v>
      </c>
    </row>
    <row r="1243" spans="1:65" s="2" customFormat="1" ht="14.45" customHeight="1">
      <c r="A1243" s="36"/>
      <c r="B1243" s="37"/>
      <c r="C1243" s="235" t="s">
        <v>2127</v>
      </c>
      <c r="D1243" s="235" t="s">
        <v>456</v>
      </c>
      <c r="E1243" s="236" t="s">
        <v>2128</v>
      </c>
      <c r="F1243" s="237" t="s">
        <v>2129</v>
      </c>
      <c r="G1243" s="238" t="s">
        <v>185</v>
      </c>
      <c r="H1243" s="239">
        <v>39.468000000000004</v>
      </c>
      <c r="I1243" s="240"/>
      <c r="J1243" s="241">
        <f>ROUND(I1243*H1243,2)</f>
        <v>0</v>
      </c>
      <c r="K1243" s="237" t="s">
        <v>175</v>
      </c>
      <c r="L1243" s="242"/>
      <c r="M1243" s="243" t="s">
        <v>19</v>
      </c>
      <c r="N1243" s="244" t="s">
        <v>44</v>
      </c>
      <c r="O1243" s="66"/>
      <c r="P1243" s="189">
        <f>O1243*H1243</f>
        <v>0</v>
      </c>
      <c r="Q1243" s="189">
        <v>4.0000000000000001E-3</v>
      </c>
      <c r="R1243" s="189">
        <f>Q1243*H1243</f>
        <v>0.15787200000000001</v>
      </c>
      <c r="S1243" s="189">
        <v>0</v>
      </c>
      <c r="T1243" s="190">
        <f>S1243*H1243</f>
        <v>0</v>
      </c>
      <c r="U1243" s="36"/>
      <c r="V1243" s="36"/>
      <c r="W1243" s="36"/>
      <c r="X1243" s="36"/>
      <c r="Y1243" s="36"/>
      <c r="Z1243" s="36"/>
      <c r="AA1243" s="36"/>
      <c r="AB1243" s="36"/>
      <c r="AC1243" s="36"/>
      <c r="AD1243" s="36"/>
      <c r="AE1243" s="36"/>
      <c r="AR1243" s="191" t="s">
        <v>323</v>
      </c>
      <c r="AT1243" s="191" t="s">
        <v>456</v>
      </c>
      <c r="AU1243" s="191" t="s">
        <v>88</v>
      </c>
      <c r="AY1243" s="19" t="s">
        <v>169</v>
      </c>
      <c r="BE1243" s="192">
        <f>IF(N1243="základní",J1243,0)</f>
        <v>0</v>
      </c>
      <c r="BF1243" s="192">
        <f>IF(N1243="snížená",J1243,0)</f>
        <v>0</v>
      </c>
      <c r="BG1243" s="192">
        <f>IF(N1243="zákl. přenesená",J1243,0)</f>
        <v>0</v>
      </c>
      <c r="BH1243" s="192">
        <f>IF(N1243="sníž. přenesená",J1243,0)</f>
        <v>0</v>
      </c>
      <c r="BI1243" s="192">
        <f>IF(N1243="nulová",J1243,0)</f>
        <v>0</v>
      </c>
      <c r="BJ1243" s="19" t="s">
        <v>88</v>
      </c>
      <c r="BK1243" s="192">
        <f>ROUND(I1243*H1243,2)</f>
        <v>0</v>
      </c>
      <c r="BL1243" s="19" t="s">
        <v>250</v>
      </c>
      <c r="BM1243" s="191" t="s">
        <v>2130</v>
      </c>
    </row>
    <row r="1244" spans="1:65" s="13" customFormat="1" ht="11.25">
      <c r="B1244" s="198"/>
      <c r="C1244" s="199"/>
      <c r="D1244" s="193" t="s">
        <v>188</v>
      </c>
      <c r="E1244" s="199"/>
      <c r="F1244" s="201" t="s">
        <v>2131</v>
      </c>
      <c r="G1244" s="199"/>
      <c r="H1244" s="202">
        <v>39.468000000000004</v>
      </c>
      <c r="I1244" s="203"/>
      <c r="J1244" s="199"/>
      <c r="K1244" s="199"/>
      <c r="L1244" s="204"/>
      <c r="M1244" s="205"/>
      <c r="N1244" s="206"/>
      <c r="O1244" s="206"/>
      <c r="P1244" s="206"/>
      <c r="Q1244" s="206"/>
      <c r="R1244" s="206"/>
      <c r="S1244" s="206"/>
      <c r="T1244" s="207"/>
      <c r="AT1244" s="208" t="s">
        <v>188</v>
      </c>
      <c r="AU1244" s="208" t="s">
        <v>88</v>
      </c>
      <c r="AV1244" s="13" t="s">
        <v>88</v>
      </c>
      <c r="AW1244" s="13" t="s">
        <v>4</v>
      </c>
      <c r="AX1244" s="13" t="s">
        <v>80</v>
      </c>
      <c r="AY1244" s="208" t="s">
        <v>169</v>
      </c>
    </row>
    <row r="1245" spans="1:65" s="2" customFormat="1" ht="24.2" customHeight="1">
      <c r="A1245" s="36"/>
      <c r="B1245" s="37"/>
      <c r="C1245" s="180" t="s">
        <v>2132</v>
      </c>
      <c r="D1245" s="180" t="s">
        <v>171</v>
      </c>
      <c r="E1245" s="181" t="s">
        <v>2133</v>
      </c>
      <c r="F1245" s="182" t="s">
        <v>2134</v>
      </c>
      <c r="G1245" s="183" t="s">
        <v>185</v>
      </c>
      <c r="H1245" s="184">
        <v>337.44</v>
      </c>
      <c r="I1245" s="185"/>
      <c r="J1245" s="186">
        <f>ROUND(I1245*H1245,2)</f>
        <v>0</v>
      </c>
      <c r="K1245" s="182" t="s">
        <v>19</v>
      </c>
      <c r="L1245" s="41"/>
      <c r="M1245" s="187" t="s">
        <v>19</v>
      </c>
      <c r="N1245" s="188" t="s">
        <v>44</v>
      </c>
      <c r="O1245" s="66"/>
      <c r="P1245" s="189">
        <f>O1245*H1245</f>
        <v>0</v>
      </c>
      <c r="Q1245" s="189">
        <v>0</v>
      </c>
      <c r="R1245" s="189">
        <f>Q1245*H1245</f>
        <v>0</v>
      </c>
      <c r="S1245" s="189">
        <v>0</v>
      </c>
      <c r="T1245" s="190">
        <f>S1245*H1245</f>
        <v>0</v>
      </c>
      <c r="U1245" s="36"/>
      <c r="V1245" s="36"/>
      <c r="W1245" s="36"/>
      <c r="X1245" s="36"/>
      <c r="Y1245" s="36"/>
      <c r="Z1245" s="36"/>
      <c r="AA1245" s="36"/>
      <c r="AB1245" s="36"/>
      <c r="AC1245" s="36"/>
      <c r="AD1245" s="36"/>
      <c r="AE1245" s="36"/>
      <c r="AR1245" s="191" t="s">
        <v>250</v>
      </c>
      <c r="AT1245" s="191" t="s">
        <v>171</v>
      </c>
      <c r="AU1245" s="191" t="s">
        <v>88</v>
      </c>
      <c r="AY1245" s="19" t="s">
        <v>169</v>
      </c>
      <c r="BE1245" s="192">
        <f>IF(N1245="základní",J1245,0)</f>
        <v>0</v>
      </c>
      <c r="BF1245" s="192">
        <f>IF(N1245="snížená",J1245,0)</f>
        <v>0</v>
      </c>
      <c r="BG1245" s="192">
        <f>IF(N1245="zákl. přenesená",J1245,0)</f>
        <v>0</v>
      </c>
      <c r="BH1245" s="192">
        <f>IF(N1245="sníž. přenesená",J1245,0)</f>
        <v>0</v>
      </c>
      <c r="BI1245" s="192">
        <f>IF(N1245="nulová",J1245,0)</f>
        <v>0</v>
      </c>
      <c r="BJ1245" s="19" t="s">
        <v>88</v>
      </c>
      <c r="BK1245" s="192">
        <f>ROUND(I1245*H1245,2)</f>
        <v>0</v>
      </c>
      <c r="BL1245" s="19" t="s">
        <v>250</v>
      </c>
      <c r="BM1245" s="191" t="s">
        <v>2135</v>
      </c>
    </row>
    <row r="1246" spans="1:65" s="2" customFormat="1" ht="49.15" customHeight="1">
      <c r="A1246" s="36"/>
      <c r="B1246" s="37"/>
      <c r="C1246" s="180" t="s">
        <v>2136</v>
      </c>
      <c r="D1246" s="180" t="s">
        <v>171</v>
      </c>
      <c r="E1246" s="181" t="s">
        <v>2137</v>
      </c>
      <c r="F1246" s="182" t="s">
        <v>2138</v>
      </c>
      <c r="G1246" s="183" t="s">
        <v>347</v>
      </c>
      <c r="H1246" s="184">
        <v>9.6340000000000003</v>
      </c>
      <c r="I1246" s="185"/>
      <c r="J1246" s="186">
        <f>ROUND(I1246*H1246,2)</f>
        <v>0</v>
      </c>
      <c r="K1246" s="182" t="s">
        <v>175</v>
      </c>
      <c r="L1246" s="41"/>
      <c r="M1246" s="187" t="s">
        <v>19</v>
      </c>
      <c r="N1246" s="188" t="s">
        <v>44</v>
      </c>
      <c r="O1246" s="66"/>
      <c r="P1246" s="189">
        <f>O1246*H1246</f>
        <v>0</v>
      </c>
      <c r="Q1246" s="189">
        <v>0</v>
      </c>
      <c r="R1246" s="189">
        <f>Q1246*H1246</f>
        <v>0</v>
      </c>
      <c r="S1246" s="189">
        <v>0</v>
      </c>
      <c r="T1246" s="190">
        <f>S1246*H1246</f>
        <v>0</v>
      </c>
      <c r="U1246" s="36"/>
      <c r="V1246" s="36"/>
      <c r="W1246" s="36"/>
      <c r="X1246" s="36"/>
      <c r="Y1246" s="36"/>
      <c r="Z1246" s="36"/>
      <c r="AA1246" s="36"/>
      <c r="AB1246" s="36"/>
      <c r="AC1246" s="36"/>
      <c r="AD1246" s="36"/>
      <c r="AE1246" s="36"/>
      <c r="AR1246" s="191" t="s">
        <v>250</v>
      </c>
      <c r="AT1246" s="191" t="s">
        <v>171</v>
      </c>
      <c r="AU1246" s="191" t="s">
        <v>88</v>
      </c>
      <c r="AY1246" s="19" t="s">
        <v>169</v>
      </c>
      <c r="BE1246" s="192">
        <f>IF(N1246="základní",J1246,0)</f>
        <v>0</v>
      </c>
      <c r="BF1246" s="192">
        <f>IF(N1246="snížená",J1246,0)</f>
        <v>0</v>
      </c>
      <c r="BG1246" s="192">
        <f>IF(N1246="zákl. přenesená",J1246,0)</f>
        <v>0</v>
      </c>
      <c r="BH1246" s="192">
        <f>IF(N1246="sníž. přenesená",J1246,0)</f>
        <v>0</v>
      </c>
      <c r="BI1246" s="192">
        <f>IF(N1246="nulová",J1246,0)</f>
        <v>0</v>
      </c>
      <c r="BJ1246" s="19" t="s">
        <v>88</v>
      </c>
      <c r="BK1246" s="192">
        <f>ROUND(I1246*H1246,2)</f>
        <v>0</v>
      </c>
      <c r="BL1246" s="19" t="s">
        <v>250</v>
      </c>
      <c r="BM1246" s="191" t="s">
        <v>2139</v>
      </c>
    </row>
    <row r="1247" spans="1:65" s="2" customFormat="1" ht="126.75">
      <c r="A1247" s="36"/>
      <c r="B1247" s="37"/>
      <c r="C1247" s="38"/>
      <c r="D1247" s="193" t="s">
        <v>178</v>
      </c>
      <c r="E1247" s="38"/>
      <c r="F1247" s="194" t="s">
        <v>1204</v>
      </c>
      <c r="G1247" s="38"/>
      <c r="H1247" s="38"/>
      <c r="I1247" s="195"/>
      <c r="J1247" s="38"/>
      <c r="K1247" s="38"/>
      <c r="L1247" s="41"/>
      <c r="M1247" s="196"/>
      <c r="N1247" s="197"/>
      <c r="O1247" s="66"/>
      <c r="P1247" s="66"/>
      <c r="Q1247" s="66"/>
      <c r="R1247" s="66"/>
      <c r="S1247" s="66"/>
      <c r="T1247" s="67"/>
      <c r="U1247" s="36"/>
      <c r="V1247" s="36"/>
      <c r="W1247" s="36"/>
      <c r="X1247" s="36"/>
      <c r="Y1247" s="36"/>
      <c r="Z1247" s="36"/>
      <c r="AA1247" s="36"/>
      <c r="AB1247" s="36"/>
      <c r="AC1247" s="36"/>
      <c r="AD1247" s="36"/>
      <c r="AE1247" s="36"/>
      <c r="AT1247" s="19" t="s">
        <v>178</v>
      </c>
      <c r="AU1247" s="19" t="s">
        <v>88</v>
      </c>
    </row>
    <row r="1248" spans="1:65" s="12" customFormat="1" ht="22.9" customHeight="1">
      <c r="B1248" s="164"/>
      <c r="C1248" s="165"/>
      <c r="D1248" s="166" t="s">
        <v>71</v>
      </c>
      <c r="E1248" s="178" t="s">
        <v>2140</v>
      </c>
      <c r="F1248" s="178" t="s">
        <v>2141</v>
      </c>
      <c r="G1248" s="165"/>
      <c r="H1248" s="165"/>
      <c r="I1248" s="168"/>
      <c r="J1248" s="179">
        <f>BK1248</f>
        <v>0</v>
      </c>
      <c r="K1248" s="165"/>
      <c r="L1248" s="170"/>
      <c r="M1248" s="171"/>
      <c r="N1248" s="172"/>
      <c r="O1248" s="172"/>
      <c r="P1248" s="173">
        <f>SUM(P1249:P1256)</f>
        <v>0</v>
      </c>
      <c r="Q1248" s="172"/>
      <c r="R1248" s="173">
        <f>SUM(R1249:R1256)</f>
        <v>7.6393370000000012</v>
      </c>
      <c r="S1248" s="172"/>
      <c r="T1248" s="174">
        <f>SUM(T1249:T1256)</f>
        <v>0</v>
      </c>
      <c r="AR1248" s="175" t="s">
        <v>88</v>
      </c>
      <c r="AT1248" s="176" t="s">
        <v>71</v>
      </c>
      <c r="AU1248" s="176" t="s">
        <v>80</v>
      </c>
      <c r="AY1248" s="175" t="s">
        <v>169</v>
      </c>
      <c r="BK1248" s="177">
        <f>SUM(BK1249:BK1256)</f>
        <v>0</v>
      </c>
    </row>
    <row r="1249" spans="1:65" s="2" customFormat="1" ht="37.9" customHeight="1">
      <c r="A1249" s="36"/>
      <c r="B1249" s="37"/>
      <c r="C1249" s="180" t="s">
        <v>2142</v>
      </c>
      <c r="D1249" s="180" t="s">
        <v>171</v>
      </c>
      <c r="E1249" s="181" t="s">
        <v>2143</v>
      </c>
      <c r="F1249" s="182" t="s">
        <v>2144</v>
      </c>
      <c r="G1249" s="183" t="s">
        <v>185</v>
      </c>
      <c r="H1249" s="184">
        <v>93.39</v>
      </c>
      <c r="I1249" s="185"/>
      <c r="J1249" s="186">
        <f>ROUND(I1249*H1249,2)</f>
        <v>0</v>
      </c>
      <c r="K1249" s="182" t="s">
        <v>175</v>
      </c>
      <c r="L1249" s="41"/>
      <c r="M1249" s="187" t="s">
        <v>19</v>
      </c>
      <c r="N1249" s="188" t="s">
        <v>44</v>
      </c>
      <c r="O1249" s="66"/>
      <c r="P1249" s="189">
        <f>O1249*H1249</f>
        <v>0</v>
      </c>
      <c r="Q1249" s="189">
        <v>8.3000000000000001E-3</v>
      </c>
      <c r="R1249" s="189">
        <f>Q1249*H1249</f>
        <v>0.77513699999999996</v>
      </c>
      <c r="S1249" s="189">
        <v>0</v>
      </c>
      <c r="T1249" s="190">
        <f>S1249*H1249</f>
        <v>0</v>
      </c>
      <c r="U1249" s="36"/>
      <c r="V1249" s="36"/>
      <c r="W1249" s="36"/>
      <c r="X1249" s="36"/>
      <c r="Y1249" s="36"/>
      <c r="Z1249" s="36"/>
      <c r="AA1249" s="36"/>
      <c r="AB1249" s="36"/>
      <c r="AC1249" s="36"/>
      <c r="AD1249" s="36"/>
      <c r="AE1249" s="36"/>
      <c r="AR1249" s="191" t="s">
        <v>250</v>
      </c>
      <c r="AT1249" s="191" t="s">
        <v>171</v>
      </c>
      <c r="AU1249" s="191" t="s">
        <v>88</v>
      </c>
      <c r="AY1249" s="19" t="s">
        <v>169</v>
      </c>
      <c r="BE1249" s="192">
        <f>IF(N1249="základní",J1249,0)</f>
        <v>0</v>
      </c>
      <c r="BF1249" s="192">
        <f>IF(N1249="snížená",J1249,0)</f>
        <v>0</v>
      </c>
      <c r="BG1249" s="192">
        <f>IF(N1249="zákl. přenesená",J1249,0)</f>
        <v>0</v>
      </c>
      <c r="BH1249" s="192">
        <f>IF(N1249="sníž. přenesená",J1249,0)</f>
        <v>0</v>
      </c>
      <c r="BI1249" s="192">
        <f>IF(N1249="nulová",J1249,0)</f>
        <v>0</v>
      </c>
      <c r="BJ1249" s="19" t="s">
        <v>88</v>
      </c>
      <c r="BK1249" s="192">
        <f>ROUND(I1249*H1249,2)</f>
        <v>0</v>
      </c>
      <c r="BL1249" s="19" t="s">
        <v>250</v>
      </c>
      <c r="BM1249" s="191" t="s">
        <v>2145</v>
      </c>
    </row>
    <row r="1250" spans="1:65" s="13" customFormat="1" ht="11.25">
      <c r="B1250" s="198"/>
      <c r="C1250" s="199"/>
      <c r="D1250" s="193" t="s">
        <v>188</v>
      </c>
      <c r="E1250" s="200" t="s">
        <v>19</v>
      </c>
      <c r="F1250" s="201" t="s">
        <v>970</v>
      </c>
      <c r="G1250" s="199"/>
      <c r="H1250" s="202">
        <v>91.74</v>
      </c>
      <c r="I1250" s="203"/>
      <c r="J1250" s="199"/>
      <c r="K1250" s="199"/>
      <c r="L1250" s="204"/>
      <c r="M1250" s="205"/>
      <c r="N1250" s="206"/>
      <c r="O1250" s="206"/>
      <c r="P1250" s="206"/>
      <c r="Q1250" s="206"/>
      <c r="R1250" s="206"/>
      <c r="S1250" s="206"/>
      <c r="T1250" s="207"/>
      <c r="AT1250" s="208" t="s">
        <v>188</v>
      </c>
      <c r="AU1250" s="208" t="s">
        <v>88</v>
      </c>
      <c r="AV1250" s="13" t="s">
        <v>88</v>
      </c>
      <c r="AW1250" s="13" t="s">
        <v>33</v>
      </c>
      <c r="AX1250" s="13" t="s">
        <v>72</v>
      </c>
      <c r="AY1250" s="208" t="s">
        <v>169</v>
      </c>
    </row>
    <row r="1251" spans="1:65" s="13" customFormat="1" ht="11.25">
      <c r="B1251" s="198"/>
      <c r="C1251" s="199"/>
      <c r="D1251" s="193" t="s">
        <v>188</v>
      </c>
      <c r="E1251" s="200" t="s">
        <v>19</v>
      </c>
      <c r="F1251" s="201" t="s">
        <v>2146</v>
      </c>
      <c r="G1251" s="199"/>
      <c r="H1251" s="202">
        <v>1.65</v>
      </c>
      <c r="I1251" s="203"/>
      <c r="J1251" s="199"/>
      <c r="K1251" s="199"/>
      <c r="L1251" s="204"/>
      <c r="M1251" s="205"/>
      <c r="N1251" s="206"/>
      <c r="O1251" s="206"/>
      <c r="P1251" s="206"/>
      <c r="Q1251" s="206"/>
      <c r="R1251" s="206"/>
      <c r="S1251" s="206"/>
      <c r="T1251" s="207"/>
      <c r="AT1251" s="208" t="s">
        <v>188</v>
      </c>
      <c r="AU1251" s="208" t="s">
        <v>88</v>
      </c>
      <c r="AV1251" s="13" t="s">
        <v>88</v>
      </c>
      <c r="AW1251" s="13" t="s">
        <v>33</v>
      </c>
      <c r="AX1251" s="13" t="s">
        <v>72</v>
      </c>
      <c r="AY1251" s="208" t="s">
        <v>169</v>
      </c>
    </row>
    <row r="1252" spans="1:65" s="14" customFormat="1" ht="11.25">
      <c r="B1252" s="209"/>
      <c r="C1252" s="210"/>
      <c r="D1252" s="193" t="s">
        <v>188</v>
      </c>
      <c r="E1252" s="211" t="s">
        <v>19</v>
      </c>
      <c r="F1252" s="212" t="s">
        <v>191</v>
      </c>
      <c r="G1252" s="210"/>
      <c r="H1252" s="213">
        <v>93.39</v>
      </c>
      <c r="I1252" s="214"/>
      <c r="J1252" s="210"/>
      <c r="K1252" s="210"/>
      <c r="L1252" s="215"/>
      <c r="M1252" s="216"/>
      <c r="N1252" s="217"/>
      <c r="O1252" s="217"/>
      <c r="P1252" s="217"/>
      <c r="Q1252" s="217"/>
      <c r="R1252" s="217"/>
      <c r="S1252" s="217"/>
      <c r="T1252" s="218"/>
      <c r="AT1252" s="219" t="s">
        <v>188</v>
      </c>
      <c r="AU1252" s="219" t="s">
        <v>88</v>
      </c>
      <c r="AV1252" s="14" t="s">
        <v>176</v>
      </c>
      <c r="AW1252" s="14" t="s">
        <v>33</v>
      </c>
      <c r="AX1252" s="14" t="s">
        <v>80</v>
      </c>
      <c r="AY1252" s="219" t="s">
        <v>169</v>
      </c>
    </row>
    <row r="1253" spans="1:65" s="2" customFormat="1" ht="24.2" customHeight="1">
      <c r="A1253" s="36"/>
      <c r="B1253" s="37"/>
      <c r="C1253" s="235" t="s">
        <v>2147</v>
      </c>
      <c r="D1253" s="235" t="s">
        <v>456</v>
      </c>
      <c r="E1253" s="236" t="s">
        <v>2148</v>
      </c>
      <c r="F1253" s="237" t="s">
        <v>2149</v>
      </c>
      <c r="G1253" s="238" t="s">
        <v>185</v>
      </c>
      <c r="H1253" s="239">
        <v>98.06</v>
      </c>
      <c r="I1253" s="240"/>
      <c r="J1253" s="241">
        <f>ROUND(I1253*H1253,2)</f>
        <v>0</v>
      </c>
      <c r="K1253" s="237" t="s">
        <v>19</v>
      </c>
      <c r="L1253" s="242"/>
      <c r="M1253" s="243" t="s">
        <v>19</v>
      </c>
      <c r="N1253" s="244" t="s">
        <v>44</v>
      </c>
      <c r="O1253" s="66"/>
      <c r="P1253" s="189">
        <f>O1253*H1253</f>
        <v>0</v>
      </c>
      <c r="Q1253" s="189">
        <v>7.0000000000000007E-2</v>
      </c>
      <c r="R1253" s="189">
        <f>Q1253*H1253</f>
        <v>6.8642000000000012</v>
      </c>
      <c r="S1253" s="189">
        <v>0</v>
      </c>
      <c r="T1253" s="190">
        <f>S1253*H1253</f>
        <v>0</v>
      </c>
      <c r="U1253" s="36"/>
      <c r="V1253" s="36"/>
      <c r="W1253" s="36"/>
      <c r="X1253" s="36"/>
      <c r="Y1253" s="36"/>
      <c r="Z1253" s="36"/>
      <c r="AA1253" s="36"/>
      <c r="AB1253" s="36"/>
      <c r="AC1253" s="36"/>
      <c r="AD1253" s="36"/>
      <c r="AE1253" s="36"/>
      <c r="AR1253" s="191" t="s">
        <v>323</v>
      </c>
      <c r="AT1253" s="191" t="s">
        <v>456</v>
      </c>
      <c r="AU1253" s="191" t="s">
        <v>88</v>
      </c>
      <c r="AY1253" s="19" t="s">
        <v>169</v>
      </c>
      <c r="BE1253" s="192">
        <f>IF(N1253="základní",J1253,0)</f>
        <v>0</v>
      </c>
      <c r="BF1253" s="192">
        <f>IF(N1253="snížená",J1253,0)</f>
        <v>0</v>
      </c>
      <c r="BG1253" s="192">
        <f>IF(N1253="zákl. přenesená",J1253,0)</f>
        <v>0</v>
      </c>
      <c r="BH1253" s="192">
        <f>IF(N1253="sníž. přenesená",J1253,0)</f>
        <v>0</v>
      </c>
      <c r="BI1253" s="192">
        <f>IF(N1253="nulová",J1253,0)</f>
        <v>0</v>
      </c>
      <c r="BJ1253" s="19" t="s">
        <v>88</v>
      </c>
      <c r="BK1253" s="192">
        <f>ROUND(I1253*H1253,2)</f>
        <v>0</v>
      </c>
      <c r="BL1253" s="19" t="s">
        <v>250</v>
      </c>
      <c r="BM1253" s="191" t="s">
        <v>2150</v>
      </c>
    </row>
    <row r="1254" spans="1:65" s="13" customFormat="1" ht="11.25">
      <c r="B1254" s="198"/>
      <c r="C1254" s="199"/>
      <c r="D1254" s="193" t="s">
        <v>188</v>
      </c>
      <c r="E1254" s="199"/>
      <c r="F1254" s="201" t="s">
        <v>2151</v>
      </c>
      <c r="G1254" s="199"/>
      <c r="H1254" s="202">
        <v>98.06</v>
      </c>
      <c r="I1254" s="203"/>
      <c r="J1254" s="199"/>
      <c r="K1254" s="199"/>
      <c r="L1254" s="204"/>
      <c r="M1254" s="205"/>
      <c r="N1254" s="206"/>
      <c r="O1254" s="206"/>
      <c r="P1254" s="206"/>
      <c r="Q1254" s="206"/>
      <c r="R1254" s="206"/>
      <c r="S1254" s="206"/>
      <c r="T1254" s="207"/>
      <c r="AT1254" s="208" t="s">
        <v>188</v>
      </c>
      <c r="AU1254" s="208" t="s">
        <v>88</v>
      </c>
      <c r="AV1254" s="13" t="s">
        <v>88</v>
      </c>
      <c r="AW1254" s="13" t="s">
        <v>4</v>
      </c>
      <c r="AX1254" s="13" t="s">
        <v>80</v>
      </c>
      <c r="AY1254" s="208" t="s">
        <v>169</v>
      </c>
    </row>
    <row r="1255" spans="1:65" s="2" customFormat="1" ht="49.15" customHeight="1">
      <c r="A1255" s="36"/>
      <c r="B1255" s="37"/>
      <c r="C1255" s="180" t="s">
        <v>2152</v>
      </c>
      <c r="D1255" s="180" t="s">
        <v>171</v>
      </c>
      <c r="E1255" s="181" t="s">
        <v>2153</v>
      </c>
      <c r="F1255" s="182" t="s">
        <v>2154</v>
      </c>
      <c r="G1255" s="183" t="s">
        <v>347</v>
      </c>
      <c r="H1255" s="184">
        <v>7.6390000000000002</v>
      </c>
      <c r="I1255" s="185"/>
      <c r="J1255" s="186">
        <f>ROUND(I1255*H1255,2)</f>
        <v>0</v>
      </c>
      <c r="K1255" s="182" t="s">
        <v>175</v>
      </c>
      <c r="L1255" s="41"/>
      <c r="M1255" s="187" t="s">
        <v>19</v>
      </c>
      <c r="N1255" s="188" t="s">
        <v>44</v>
      </c>
      <c r="O1255" s="66"/>
      <c r="P1255" s="189">
        <f>O1255*H1255</f>
        <v>0</v>
      </c>
      <c r="Q1255" s="189">
        <v>0</v>
      </c>
      <c r="R1255" s="189">
        <f>Q1255*H1255</f>
        <v>0</v>
      </c>
      <c r="S1255" s="189">
        <v>0</v>
      </c>
      <c r="T1255" s="190">
        <f>S1255*H1255</f>
        <v>0</v>
      </c>
      <c r="U1255" s="36"/>
      <c r="V1255" s="36"/>
      <c r="W1255" s="36"/>
      <c r="X1255" s="36"/>
      <c r="Y1255" s="36"/>
      <c r="Z1255" s="36"/>
      <c r="AA1255" s="36"/>
      <c r="AB1255" s="36"/>
      <c r="AC1255" s="36"/>
      <c r="AD1255" s="36"/>
      <c r="AE1255" s="36"/>
      <c r="AR1255" s="191" t="s">
        <v>250</v>
      </c>
      <c r="AT1255" s="191" t="s">
        <v>171</v>
      </c>
      <c r="AU1255" s="191" t="s">
        <v>88</v>
      </c>
      <c r="AY1255" s="19" t="s">
        <v>169</v>
      </c>
      <c r="BE1255" s="192">
        <f>IF(N1255="základní",J1255,0)</f>
        <v>0</v>
      </c>
      <c r="BF1255" s="192">
        <f>IF(N1255="snížená",J1255,0)</f>
        <v>0</v>
      </c>
      <c r="BG1255" s="192">
        <f>IF(N1255="zákl. přenesená",J1255,0)</f>
        <v>0</v>
      </c>
      <c r="BH1255" s="192">
        <f>IF(N1255="sníž. přenesená",J1255,0)</f>
        <v>0</v>
      </c>
      <c r="BI1255" s="192">
        <f>IF(N1255="nulová",J1255,0)</f>
        <v>0</v>
      </c>
      <c r="BJ1255" s="19" t="s">
        <v>88</v>
      </c>
      <c r="BK1255" s="192">
        <f>ROUND(I1255*H1255,2)</f>
        <v>0</v>
      </c>
      <c r="BL1255" s="19" t="s">
        <v>250</v>
      </c>
      <c r="BM1255" s="191" t="s">
        <v>2155</v>
      </c>
    </row>
    <row r="1256" spans="1:65" s="2" customFormat="1" ht="126.75">
      <c r="A1256" s="36"/>
      <c r="B1256" s="37"/>
      <c r="C1256" s="38"/>
      <c r="D1256" s="193" t="s">
        <v>178</v>
      </c>
      <c r="E1256" s="38"/>
      <c r="F1256" s="194" t="s">
        <v>1262</v>
      </c>
      <c r="G1256" s="38"/>
      <c r="H1256" s="38"/>
      <c r="I1256" s="195"/>
      <c r="J1256" s="38"/>
      <c r="K1256" s="38"/>
      <c r="L1256" s="41"/>
      <c r="M1256" s="196"/>
      <c r="N1256" s="197"/>
      <c r="O1256" s="66"/>
      <c r="P1256" s="66"/>
      <c r="Q1256" s="66"/>
      <c r="R1256" s="66"/>
      <c r="S1256" s="66"/>
      <c r="T1256" s="67"/>
      <c r="U1256" s="36"/>
      <c r="V1256" s="36"/>
      <c r="W1256" s="36"/>
      <c r="X1256" s="36"/>
      <c r="Y1256" s="36"/>
      <c r="Z1256" s="36"/>
      <c r="AA1256" s="36"/>
      <c r="AB1256" s="36"/>
      <c r="AC1256" s="36"/>
      <c r="AD1256" s="36"/>
      <c r="AE1256" s="36"/>
      <c r="AT1256" s="19" t="s">
        <v>178</v>
      </c>
      <c r="AU1256" s="19" t="s">
        <v>88</v>
      </c>
    </row>
    <row r="1257" spans="1:65" s="12" customFormat="1" ht="22.9" customHeight="1">
      <c r="B1257" s="164"/>
      <c r="C1257" s="165"/>
      <c r="D1257" s="166" t="s">
        <v>71</v>
      </c>
      <c r="E1257" s="178" t="s">
        <v>2156</v>
      </c>
      <c r="F1257" s="178" t="s">
        <v>2157</v>
      </c>
      <c r="G1257" s="165"/>
      <c r="H1257" s="165"/>
      <c r="I1257" s="168"/>
      <c r="J1257" s="179">
        <f>BK1257</f>
        <v>0</v>
      </c>
      <c r="K1257" s="165"/>
      <c r="L1257" s="170"/>
      <c r="M1257" s="171"/>
      <c r="N1257" s="172"/>
      <c r="O1257" s="172"/>
      <c r="P1257" s="173">
        <f>SUM(P1258:P1267)</f>
        <v>0</v>
      </c>
      <c r="Q1257" s="172"/>
      <c r="R1257" s="173">
        <f>SUM(R1258:R1267)</f>
        <v>3.4053749999999994E-2</v>
      </c>
      <c r="S1257" s="172"/>
      <c r="T1257" s="174">
        <f>SUM(T1258:T1267)</f>
        <v>0</v>
      </c>
      <c r="AR1257" s="175" t="s">
        <v>88</v>
      </c>
      <c r="AT1257" s="176" t="s">
        <v>71</v>
      </c>
      <c r="AU1257" s="176" t="s">
        <v>80</v>
      </c>
      <c r="AY1257" s="175" t="s">
        <v>169</v>
      </c>
      <c r="BK1257" s="177">
        <f>SUM(BK1258:BK1267)</f>
        <v>0</v>
      </c>
    </row>
    <row r="1258" spans="1:65" s="2" customFormat="1" ht="24.2" customHeight="1">
      <c r="A1258" s="36"/>
      <c r="B1258" s="37"/>
      <c r="C1258" s="180" t="s">
        <v>2158</v>
      </c>
      <c r="D1258" s="180" t="s">
        <v>171</v>
      </c>
      <c r="E1258" s="181" t="s">
        <v>2159</v>
      </c>
      <c r="F1258" s="182" t="s">
        <v>2160</v>
      </c>
      <c r="G1258" s="183" t="s">
        <v>185</v>
      </c>
      <c r="H1258" s="184">
        <v>69.334999999999994</v>
      </c>
      <c r="I1258" s="185"/>
      <c r="J1258" s="186">
        <f>ROUND(I1258*H1258,2)</f>
        <v>0</v>
      </c>
      <c r="K1258" s="182" t="s">
        <v>175</v>
      </c>
      <c r="L1258" s="41"/>
      <c r="M1258" s="187" t="s">
        <v>19</v>
      </c>
      <c r="N1258" s="188" t="s">
        <v>44</v>
      </c>
      <c r="O1258" s="66"/>
      <c r="P1258" s="189">
        <f>O1258*H1258</f>
        <v>0</v>
      </c>
      <c r="Q1258" s="189">
        <v>2.5000000000000001E-4</v>
      </c>
      <c r="R1258" s="189">
        <f>Q1258*H1258</f>
        <v>1.7333749999999998E-2</v>
      </c>
      <c r="S1258" s="189">
        <v>0</v>
      </c>
      <c r="T1258" s="190">
        <f>S1258*H1258</f>
        <v>0</v>
      </c>
      <c r="U1258" s="36"/>
      <c r="V1258" s="36"/>
      <c r="W1258" s="36"/>
      <c r="X1258" s="36"/>
      <c r="Y1258" s="36"/>
      <c r="Z1258" s="36"/>
      <c r="AA1258" s="36"/>
      <c r="AB1258" s="36"/>
      <c r="AC1258" s="36"/>
      <c r="AD1258" s="36"/>
      <c r="AE1258" s="36"/>
      <c r="AR1258" s="191" t="s">
        <v>250</v>
      </c>
      <c r="AT1258" s="191" t="s">
        <v>171</v>
      </c>
      <c r="AU1258" s="191" t="s">
        <v>88</v>
      </c>
      <c r="AY1258" s="19" t="s">
        <v>169</v>
      </c>
      <c r="BE1258" s="192">
        <f>IF(N1258="základní",J1258,0)</f>
        <v>0</v>
      </c>
      <c r="BF1258" s="192">
        <f>IF(N1258="snížená",J1258,0)</f>
        <v>0</v>
      </c>
      <c r="BG1258" s="192">
        <f>IF(N1258="zákl. přenesená",J1258,0)</f>
        <v>0</v>
      </c>
      <c r="BH1258" s="192">
        <f>IF(N1258="sníž. přenesená",J1258,0)</f>
        <v>0</v>
      </c>
      <c r="BI1258" s="192">
        <f>IF(N1258="nulová",J1258,0)</f>
        <v>0</v>
      </c>
      <c r="BJ1258" s="19" t="s">
        <v>88</v>
      </c>
      <c r="BK1258" s="192">
        <f>ROUND(I1258*H1258,2)</f>
        <v>0</v>
      </c>
      <c r="BL1258" s="19" t="s">
        <v>250</v>
      </c>
      <c r="BM1258" s="191" t="s">
        <v>2161</v>
      </c>
    </row>
    <row r="1259" spans="1:65" s="15" customFormat="1" ht="11.25">
      <c r="B1259" s="225"/>
      <c r="C1259" s="226"/>
      <c r="D1259" s="193" t="s">
        <v>188</v>
      </c>
      <c r="E1259" s="227" t="s">
        <v>19</v>
      </c>
      <c r="F1259" s="228" t="s">
        <v>1408</v>
      </c>
      <c r="G1259" s="226"/>
      <c r="H1259" s="227" t="s">
        <v>19</v>
      </c>
      <c r="I1259" s="229"/>
      <c r="J1259" s="226"/>
      <c r="K1259" s="226"/>
      <c r="L1259" s="230"/>
      <c r="M1259" s="231"/>
      <c r="N1259" s="232"/>
      <c r="O1259" s="232"/>
      <c r="P1259" s="232"/>
      <c r="Q1259" s="232"/>
      <c r="R1259" s="232"/>
      <c r="S1259" s="232"/>
      <c r="T1259" s="233"/>
      <c r="AT1259" s="234" t="s">
        <v>188</v>
      </c>
      <c r="AU1259" s="234" t="s">
        <v>88</v>
      </c>
      <c r="AV1259" s="15" t="s">
        <v>80</v>
      </c>
      <c r="AW1259" s="15" t="s">
        <v>33</v>
      </c>
      <c r="AX1259" s="15" t="s">
        <v>72</v>
      </c>
      <c r="AY1259" s="234" t="s">
        <v>169</v>
      </c>
    </row>
    <row r="1260" spans="1:65" s="13" customFormat="1" ht="11.25">
      <c r="B1260" s="198"/>
      <c r="C1260" s="199"/>
      <c r="D1260" s="193" t="s">
        <v>188</v>
      </c>
      <c r="E1260" s="200" t="s">
        <v>19</v>
      </c>
      <c r="F1260" s="201" t="s">
        <v>2162</v>
      </c>
      <c r="G1260" s="199"/>
      <c r="H1260" s="202">
        <v>19.635000000000002</v>
      </c>
      <c r="I1260" s="203"/>
      <c r="J1260" s="199"/>
      <c r="K1260" s="199"/>
      <c r="L1260" s="204"/>
      <c r="M1260" s="205"/>
      <c r="N1260" s="206"/>
      <c r="O1260" s="206"/>
      <c r="P1260" s="206"/>
      <c r="Q1260" s="206"/>
      <c r="R1260" s="206"/>
      <c r="S1260" s="206"/>
      <c r="T1260" s="207"/>
      <c r="AT1260" s="208" t="s">
        <v>188</v>
      </c>
      <c r="AU1260" s="208" t="s">
        <v>88</v>
      </c>
      <c r="AV1260" s="13" t="s">
        <v>88</v>
      </c>
      <c r="AW1260" s="13" t="s">
        <v>33</v>
      </c>
      <c r="AX1260" s="13" t="s">
        <v>72</v>
      </c>
      <c r="AY1260" s="208" t="s">
        <v>169</v>
      </c>
    </row>
    <row r="1261" spans="1:65" s="13" customFormat="1" ht="11.25">
      <c r="B1261" s="198"/>
      <c r="C1261" s="199"/>
      <c r="D1261" s="193" t="s">
        <v>188</v>
      </c>
      <c r="E1261" s="200" t="s">
        <v>19</v>
      </c>
      <c r="F1261" s="201" t="s">
        <v>2163</v>
      </c>
      <c r="G1261" s="199"/>
      <c r="H1261" s="202">
        <v>38.5</v>
      </c>
      <c r="I1261" s="203"/>
      <c r="J1261" s="199"/>
      <c r="K1261" s="199"/>
      <c r="L1261" s="204"/>
      <c r="M1261" s="205"/>
      <c r="N1261" s="206"/>
      <c r="O1261" s="206"/>
      <c r="P1261" s="206"/>
      <c r="Q1261" s="206"/>
      <c r="R1261" s="206"/>
      <c r="S1261" s="206"/>
      <c r="T1261" s="207"/>
      <c r="AT1261" s="208" t="s">
        <v>188</v>
      </c>
      <c r="AU1261" s="208" t="s">
        <v>88</v>
      </c>
      <c r="AV1261" s="13" t="s">
        <v>88</v>
      </c>
      <c r="AW1261" s="13" t="s">
        <v>33</v>
      </c>
      <c r="AX1261" s="13" t="s">
        <v>72</v>
      </c>
      <c r="AY1261" s="208" t="s">
        <v>169</v>
      </c>
    </row>
    <row r="1262" spans="1:65" s="13" customFormat="1" ht="11.25">
      <c r="B1262" s="198"/>
      <c r="C1262" s="199"/>
      <c r="D1262" s="193" t="s">
        <v>188</v>
      </c>
      <c r="E1262" s="200" t="s">
        <v>19</v>
      </c>
      <c r="F1262" s="201" t="s">
        <v>2164</v>
      </c>
      <c r="G1262" s="199"/>
      <c r="H1262" s="202">
        <v>11.2</v>
      </c>
      <c r="I1262" s="203"/>
      <c r="J1262" s="199"/>
      <c r="K1262" s="199"/>
      <c r="L1262" s="204"/>
      <c r="M1262" s="205"/>
      <c r="N1262" s="206"/>
      <c r="O1262" s="206"/>
      <c r="P1262" s="206"/>
      <c r="Q1262" s="206"/>
      <c r="R1262" s="206"/>
      <c r="S1262" s="206"/>
      <c r="T1262" s="207"/>
      <c r="AT1262" s="208" t="s">
        <v>188</v>
      </c>
      <c r="AU1262" s="208" t="s">
        <v>88</v>
      </c>
      <c r="AV1262" s="13" t="s">
        <v>88</v>
      </c>
      <c r="AW1262" s="13" t="s">
        <v>33</v>
      </c>
      <c r="AX1262" s="13" t="s">
        <v>72</v>
      </c>
      <c r="AY1262" s="208" t="s">
        <v>169</v>
      </c>
    </row>
    <row r="1263" spans="1:65" s="14" customFormat="1" ht="11.25">
      <c r="B1263" s="209"/>
      <c r="C1263" s="210"/>
      <c r="D1263" s="193" t="s">
        <v>188</v>
      </c>
      <c r="E1263" s="211" t="s">
        <v>19</v>
      </c>
      <c r="F1263" s="212" t="s">
        <v>191</v>
      </c>
      <c r="G1263" s="210"/>
      <c r="H1263" s="213">
        <v>69.334999999999994</v>
      </c>
      <c r="I1263" s="214"/>
      <c r="J1263" s="210"/>
      <c r="K1263" s="210"/>
      <c r="L1263" s="215"/>
      <c r="M1263" s="216"/>
      <c r="N1263" s="217"/>
      <c r="O1263" s="217"/>
      <c r="P1263" s="217"/>
      <c r="Q1263" s="217"/>
      <c r="R1263" s="217"/>
      <c r="S1263" s="217"/>
      <c r="T1263" s="218"/>
      <c r="AT1263" s="219" t="s">
        <v>188</v>
      </c>
      <c r="AU1263" s="219" t="s">
        <v>88</v>
      </c>
      <c r="AV1263" s="14" t="s">
        <v>176</v>
      </c>
      <c r="AW1263" s="14" t="s">
        <v>33</v>
      </c>
      <c r="AX1263" s="14" t="s">
        <v>80</v>
      </c>
      <c r="AY1263" s="219" t="s">
        <v>169</v>
      </c>
    </row>
    <row r="1264" spans="1:65" s="2" customFormat="1" ht="24.2" customHeight="1">
      <c r="A1264" s="36"/>
      <c r="B1264" s="37"/>
      <c r="C1264" s="180" t="s">
        <v>2165</v>
      </c>
      <c r="D1264" s="180" t="s">
        <v>171</v>
      </c>
      <c r="E1264" s="181" t="s">
        <v>2166</v>
      </c>
      <c r="F1264" s="182" t="s">
        <v>2167</v>
      </c>
      <c r="G1264" s="183" t="s">
        <v>185</v>
      </c>
      <c r="H1264" s="184">
        <v>44</v>
      </c>
      <c r="I1264" s="185"/>
      <c r="J1264" s="186">
        <f>ROUND(I1264*H1264,2)</f>
        <v>0</v>
      </c>
      <c r="K1264" s="182" t="s">
        <v>175</v>
      </c>
      <c r="L1264" s="41"/>
      <c r="M1264" s="187" t="s">
        <v>19</v>
      </c>
      <c r="N1264" s="188" t="s">
        <v>44</v>
      </c>
      <c r="O1264" s="66"/>
      <c r="P1264" s="189">
        <f>O1264*H1264</f>
        <v>0</v>
      </c>
      <c r="Q1264" s="189">
        <v>1.3999999999999999E-4</v>
      </c>
      <c r="R1264" s="189">
        <f>Q1264*H1264</f>
        <v>6.1599999999999997E-3</v>
      </c>
      <c r="S1264" s="189">
        <v>0</v>
      </c>
      <c r="T1264" s="190">
        <f>S1264*H1264</f>
        <v>0</v>
      </c>
      <c r="U1264" s="36"/>
      <c r="V1264" s="36"/>
      <c r="W1264" s="36"/>
      <c r="X1264" s="36"/>
      <c r="Y1264" s="36"/>
      <c r="Z1264" s="36"/>
      <c r="AA1264" s="36"/>
      <c r="AB1264" s="36"/>
      <c r="AC1264" s="36"/>
      <c r="AD1264" s="36"/>
      <c r="AE1264" s="36"/>
      <c r="AR1264" s="191" t="s">
        <v>250</v>
      </c>
      <c r="AT1264" s="191" t="s">
        <v>171</v>
      </c>
      <c r="AU1264" s="191" t="s">
        <v>88</v>
      </c>
      <c r="AY1264" s="19" t="s">
        <v>169</v>
      </c>
      <c r="BE1264" s="192">
        <f>IF(N1264="základní",J1264,0)</f>
        <v>0</v>
      </c>
      <c r="BF1264" s="192">
        <f>IF(N1264="snížená",J1264,0)</f>
        <v>0</v>
      </c>
      <c r="BG1264" s="192">
        <f>IF(N1264="zákl. přenesená",J1264,0)</f>
        <v>0</v>
      </c>
      <c r="BH1264" s="192">
        <f>IF(N1264="sníž. přenesená",J1264,0)</f>
        <v>0</v>
      </c>
      <c r="BI1264" s="192">
        <f>IF(N1264="nulová",J1264,0)</f>
        <v>0</v>
      </c>
      <c r="BJ1264" s="19" t="s">
        <v>88</v>
      </c>
      <c r="BK1264" s="192">
        <f>ROUND(I1264*H1264,2)</f>
        <v>0</v>
      </c>
      <c r="BL1264" s="19" t="s">
        <v>250</v>
      </c>
      <c r="BM1264" s="191" t="s">
        <v>2168</v>
      </c>
    </row>
    <row r="1265" spans="1:65" s="13" customFormat="1" ht="11.25">
      <c r="B1265" s="198"/>
      <c r="C1265" s="199"/>
      <c r="D1265" s="193" t="s">
        <v>188</v>
      </c>
      <c r="E1265" s="200" t="s">
        <v>19</v>
      </c>
      <c r="F1265" s="201" t="s">
        <v>2169</v>
      </c>
      <c r="G1265" s="199"/>
      <c r="H1265" s="202">
        <v>44</v>
      </c>
      <c r="I1265" s="203"/>
      <c r="J1265" s="199"/>
      <c r="K1265" s="199"/>
      <c r="L1265" s="204"/>
      <c r="M1265" s="205"/>
      <c r="N1265" s="206"/>
      <c r="O1265" s="206"/>
      <c r="P1265" s="206"/>
      <c r="Q1265" s="206"/>
      <c r="R1265" s="206"/>
      <c r="S1265" s="206"/>
      <c r="T1265" s="207"/>
      <c r="AT1265" s="208" t="s">
        <v>188</v>
      </c>
      <c r="AU1265" s="208" t="s">
        <v>88</v>
      </c>
      <c r="AV1265" s="13" t="s">
        <v>88</v>
      </c>
      <c r="AW1265" s="13" t="s">
        <v>33</v>
      </c>
      <c r="AX1265" s="13" t="s">
        <v>80</v>
      </c>
      <c r="AY1265" s="208" t="s">
        <v>169</v>
      </c>
    </row>
    <row r="1266" spans="1:65" s="2" customFormat="1" ht="24.2" customHeight="1">
      <c r="A1266" s="36"/>
      <c r="B1266" s="37"/>
      <c r="C1266" s="180" t="s">
        <v>2170</v>
      </c>
      <c r="D1266" s="180" t="s">
        <v>171</v>
      </c>
      <c r="E1266" s="181" t="s">
        <v>2171</v>
      </c>
      <c r="F1266" s="182" t="s">
        <v>2172</v>
      </c>
      <c r="G1266" s="183" t="s">
        <v>185</v>
      </c>
      <c r="H1266" s="184">
        <v>44</v>
      </c>
      <c r="I1266" s="185"/>
      <c r="J1266" s="186">
        <f>ROUND(I1266*H1266,2)</f>
        <v>0</v>
      </c>
      <c r="K1266" s="182" t="s">
        <v>175</v>
      </c>
      <c r="L1266" s="41"/>
      <c r="M1266" s="187" t="s">
        <v>19</v>
      </c>
      <c r="N1266" s="188" t="s">
        <v>44</v>
      </c>
      <c r="O1266" s="66"/>
      <c r="P1266" s="189">
        <f>O1266*H1266</f>
        <v>0</v>
      </c>
      <c r="Q1266" s="189">
        <v>1.2E-4</v>
      </c>
      <c r="R1266" s="189">
        <f>Q1266*H1266</f>
        <v>5.28E-3</v>
      </c>
      <c r="S1266" s="189">
        <v>0</v>
      </c>
      <c r="T1266" s="190">
        <f>S1266*H1266</f>
        <v>0</v>
      </c>
      <c r="U1266" s="36"/>
      <c r="V1266" s="36"/>
      <c r="W1266" s="36"/>
      <c r="X1266" s="36"/>
      <c r="Y1266" s="36"/>
      <c r="Z1266" s="36"/>
      <c r="AA1266" s="36"/>
      <c r="AB1266" s="36"/>
      <c r="AC1266" s="36"/>
      <c r="AD1266" s="36"/>
      <c r="AE1266" s="36"/>
      <c r="AR1266" s="191" t="s">
        <v>250</v>
      </c>
      <c r="AT1266" s="191" t="s">
        <v>171</v>
      </c>
      <c r="AU1266" s="191" t="s">
        <v>88</v>
      </c>
      <c r="AY1266" s="19" t="s">
        <v>169</v>
      </c>
      <c r="BE1266" s="192">
        <f>IF(N1266="základní",J1266,0)</f>
        <v>0</v>
      </c>
      <c r="BF1266" s="192">
        <f>IF(N1266="snížená",J1266,0)</f>
        <v>0</v>
      </c>
      <c r="BG1266" s="192">
        <f>IF(N1266="zákl. přenesená",J1266,0)</f>
        <v>0</v>
      </c>
      <c r="BH1266" s="192">
        <f>IF(N1266="sníž. přenesená",J1266,0)</f>
        <v>0</v>
      </c>
      <c r="BI1266" s="192">
        <f>IF(N1266="nulová",J1266,0)</f>
        <v>0</v>
      </c>
      <c r="BJ1266" s="19" t="s">
        <v>88</v>
      </c>
      <c r="BK1266" s="192">
        <f>ROUND(I1266*H1266,2)</f>
        <v>0</v>
      </c>
      <c r="BL1266" s="19" t="s">
        <v>250</v>
      </c>
      <c r="BM1266" s="191" t="s">
        <v>2173</v>
      </c>
    </row>
    <row r="1267" spans="1:65" s="2" customFormat="1" ht="24.2" customHeight="1">
      <c r="A1267" s="36"/>
      <c r="B1267" s="37"/>
      <c r="C1267" s="180" t="s">
        <v>2174</v>
      </c>
      <c r="D1267" s="180" t="s">
        <v>171</v>
      </c>
      <c r="E1267" s="181" t="s">
        <v>2175</v>
      </c>
      <c r="F1267" s="182" t="s">
        <v>2176</v>
      </c>
      <c r="G1267" s="183" t="s">
        <v>185</v>
      </c>
      <c r="H1267" s="184">
        <v>44</v>
      </c>
      <c r="I1267" s="185"/>
      <c r="J1267" s="186">
        <f>ROUND(I1267*H1267,2)</f>
        <v>0</v>
      </c>
      <c r="K1267" s="182" t="s">
        <v>175</v>
      </c>
      <c r="L1267" s="41"/>
      <c r="M1267" s="187" t="s">
        <v>19</v>
      </c>
      <c r="N1267" s="188" t="s">
        <v>44</v>
      </c>
      <c r="O1267" s="66"/>
      <c r="P1267" s="189">
        <f>O1267*H1267</f>
        <v>0</v>
      </c>
      <c r="Q1267" s="189">
        <v>1.2E-4</v>
      </c>
      <c r="R1267" s="189">
        <f>Q1267*H1267</f>
        <v>5.28E-3</v>
      </c>
      <c r="S1267" s="189">
        <v>0</v>
      </c>
      <c r="T1267" s="190">
        <f>S1267*H1267</f>
        <v>0</v>
      </c>
      <c r="U1267" s="36"/>
      <c r="V1267" s="36"/>
      <c r="W1267" s="36"/>
      <c r="X1267" s="36"/>
      <c r="Y1267" s="36"/>
      <c r="Z1267" s="36"/>
      <c r="AA1267" s="36"/>
      <c r="AB1267" s="36"/>
      <c r="AC1267" s="36"/>
      <c r="AD1267" s="36"/>
      <c r="AE1267" s="36"/>
      <c r="AR1267" s="191" t="s">
        <v>250</v>
      </c>
      <c r="AT1267" s="191" t="s">
        <v>171</v>
      </c>
      <c r="AU1267" s="191" t="s">
        <v>88</v>
      </c>
      <c r="AY1267" s="19" t="s">
        <v>169</v>
      </c>
      <c r="BE1267" s="192">
        <f>IF(N1267="základní",J1267,0)</f>
        <v>0</v>
      </c>
      <c r="BF1267" s="192">
        <f>IF(N1267="snížená",J1267,0)</f>
        <v>0</v>
      </c>
      <c r="BG1267" s="192">
        <f>IF(N1267="zákl. přenesená",J1267,0)</f>
        <v>0</v>
      </c>
      <c r="BH1267" s="192">
        <f>IF(N1267="sníž. přenesená",J1267,0)</f>
        <v>0</v>
      </c>
      <c r="BI1267" s="192">
        <f>IF(N1267="nulová",J1267,0)</f>
        <v>0</v>
      </c>
      <c r="BJ1267" s="19" t="s">
        <v>88</v>
      </c>
      <c r="BK1267" s="192">
        <f>ROUND(I1267*H1267,2)</f>
        <v>0</v>
      </c>
      <c r="BL1267" s="19" t="s">
        <v>250</v>
      </c>
      <c r="BM1267" s="191" t="s">
        <v>2177</v>
      </c>
    </row>
    <row r="1268" spans="1:65" s="12" customFormat="1" ht="22.9" customHeight="1">
      <c r="B1268" s="164"/>
      <c r="C1268" s="165"/>
      <c r="D1268" s="166" t="s">
        <v>71</v>
      </c>
      <c r="E1268" s="178" t="s">
        <v>2178</v>
      </c>
      <c r="F1268" s="178" t="s">
        <v>2179</v>
      </c>
      <c r="G1268" s="165"/>
      <c r="H1268" s="165"/>
      <c r="I1268" s="168"/>
      <c r="J1268" s="179">
        <f>BK1268</f>
        <v>0</v>
      </c>
      <c r="K1268" s="165"/>
      <c r="L1268" s="170"/>
      <c r="M1268" s="171"/>
      <c r="N1268" s="172"/>
      <c r="O1268" s="172"/>
      <c r="P1268" s="173">
        <f>SUM(P1269:P1272)</f>
        <v>0</v>
      </c>
      <c r="Q1268" s="172"/>
      <c r="R1268" s="173">
        <f>SUM(R1269:R1272)</f>
        <v>1.6167709000000001</v>
      </c>
      <c r="S1268" s="172"/>
      <c r="T1268" s="174">
        <f>SUM(T1269:T1272)</f>
        <v>0</v>
      </c>
      <c r="AR1268" s="175" t="s">
        <v>88</v>
      </c>
      <c r="AT1268" s="176" t="s">
        <v>71</v>
      </c>
      <c r="AU1268" s="176" t="s">
        <v>80</v>
      </c>
      <c r="AY1268" s="175" t="s">
        <v>169</v>
      </c>
      <c r="BK1268" s="177">
        <f>SUM(BK1269:BK1272)</f>
        <v>0</v>
      </c>
    </row>
    <row r="1269" spans="1:65" s="2" customFormat="1" ht="24.2" customHeight="1">
      <c r="A1269" s="36"/>
      <c r="B1269" s="37"/>
      <c r="C1269" s="180" t="s">
        <v>2180</v>
      </c>
      <c r="D1269" s="180" t="s">
        <v>171</v>
      </c>
      <c r="E1269" s="181" t="s">
        <v>2181</v>
      </c>
      <c r="F1269" s="182" t="s">
        <v>2182</v>
      </c>
      <c r="G1269" s="183" t="s">
        <v>185</v>
      </c>
      <c r="H1269" s="184">
        <v>2244.6170000000002</v>
      </c>
      <c r="I1269" s="185"/>
      <c r="J1269" s="186">
        <f>ROUND(I1269*H1269,2)</f>
        <v>0</v>
      </c>
      <c r="K1269" s="182" t="s">
        <v>175</v>
      </c>
      <c r="L1269" s="41"/>
      <c r="M1269" s="187" t="s">
        <v>19</v>
      </c>
      <c r="N1269" s="188" t="s">
        <v>44</v>
      </c>
      <c r="O1269" s="66"/>
      <c r="P1269" s="189">
        <f>O1269*H1269</f>
        <v>0</v>
      </c>
      <c r="Q1269" s="189">
        <v>4.4000000000000002E-4</v>
      </c>
      <c r="R1269" s="189">
        <f>Q1269*H1269</f>
        <v>0.98763148000000012</v>
      </c>
      <c r="S1269" s="189">
        <v>0</v>
      </c>
      <c r="T1269" s="190">
        <f>S1269*H1269</f>
        <v>0</v>
      </c>
      <c r="U1269" s="36"/>
      <c r="V1269" s="36"/>
      <c r="W1269" s="36"/>
      <c r="X1269" s="36"/>
      <c r="Y1269" s="36"/>
      <c r="Z1269" s="36"/>
      <c r="AA1269" s="36"/>
      <c r="AB1269" s="36"/>
      <c r="AC1269" s="36"/>
      <c r="AD1269" s="36"/>
      <c r="AE1269" s="36"/>
      <c r="AR1269" s="191" t="s">
        <v>250</v>
      </c>
      <c r="AT1269" s="191" t="s">
        <v>171</v>
      </c>
      <c r="AU1269" s="191" t="s">
        <v>88</v>
      </c>
      <c r="AY1269" s="19" t="s">
        <v>169</v>
      </c>
      <c r="BE1269" s="192">
        <f>IF(N1269="základní",J1269,0)</f>
        <v>0</v>
      </c>
      <c r="BF1269" s="192">
        <f>IF(N1269="snížená",J1269,0)</f>
        <v>0</v>
      </c>
      <c r="BG1269" s="192">
        <f>IF(N1269="zákl. přenesená",J1269,0)</f>
        <v>0</v>
      </c>
      <c r="BH1269" s="192">
        <f>IF(N1269="sníž. přenesená",J1269,0)</f>
        <v>0</v>
      </c>
      <c r="BI1269" s="192">
        <f>IF(N1269="nulová",J1269,0)</f>
        <v>0</v>
      </c>
      <c r="BJ1269" s="19" t="s">
        <v>88</v>
      </c>
      <c r="BK1269" s="192">
        <f>ROUND(I1269*H1269,2)</f>
        <v>0</v>
      </c>
      <c r="BL1269" s="19" t="s">
        <v>250</v>
      </c>
      <c r="BM1269" s="191" t="s">
        <v>2183</v>
      </c>
    </row>
    <row r="1270" spans="1:65" s="13" customFormat="1" ht="11.25">
      <c r="B1270" s="198"/>
      <c r="C1270" s="199"/>
      <c r="D1270" s="193" t="s">
        <v>188</v>
      </c>
      <c r="E1270" s="200" t="s">
        <v>19</v>
      </c>
      <c r="F1270" s="201" t="s">
        <v>2184</v>
      </c>
      <c r="G1270" s="199"/>
      <c r="H1270" s="202">
        <v>2244.6170000000002</v>
      </c>
      <c r="I1270" s="203"/>
      <c r="J1270" s="199"/>
      <c r="K1270" s="199"/>
      <c r="L1270" s="204"/>
      <c r="M1270" s="205"/>
      <c r="N1270" s="206"/>
      <c r="O1270" s="206"/>
      <c r="P1270" s="206"/>
      <c r="Q1270" s="206"/>
      <c r="R1270" s="206"/>
      <c r="S1270" s="206"/>
      <c r="T1270" s="207"/>
      <c r="AT1270" s="208" t="s">
        <v>188</v>
      </c>
      <c r="AU1270" s="208" t="s">
        <v>88</v>
      </c>
      <c r="AV1270" s="13" t="s">
        <v>88</v>
      </c>
      <c r="AW1270" s="13" t="s">
        <v>33</v>
      </c>
      <c r="AX1270" s="13" t="s">
        <v>80</v>
      </c>
      <c r="AY1270" s="208" t="s">
        <v>169</v>
      </c>
    </row>
    <row r="1271" spans="1:65" s="2" customFormat="1" ht="37.9" customHeight="1">
      <c r="A1271" s="36"/>
      <c r="B1271" s="37"/>
      <c r="C1271" s="180" t="s">
        <v>2185</v>
      </c>
      <c r="D1271" s="180" t="s">
        <v>171</v>
      </c>
      <c r="E1271" s="181" t="s">
        <v>2186</v>
      </c>
      <c r="F1271" s="182" t="s">
        <v>2187</v>
      </c>
      <c r="G1271" s="183" t="s">
        <v>185</v>
      </c>
      <c r="H1271" s="184">
        <v>2419.7669999999998</v>
      </c>
      <c r="I1271" s="185"/>
      <c r="J1271" s="186">
        <f>ROUND(I1271*H1271,2)</f>
        <v>0</v>
      </c>
      <c r="K1271" s="182" t="s">
        <v>175</v>
      </c>
      <c r="L1271" s="41"/>
      <c r="M1271" s="187" t="s">
        <v>19</v>
      </c>
      <c r="N1271" s="188" t="s">
        <v>44</v>
      </c>
      <c r="O1271" s="66"/>
      <c r="P1271" s="189">
        <f>O1271*H1271</f>
        <v>0</v>
      </c>
      <c r="Q1271" s="189">
        <v>2.5999999999999998E-4</v>
      </c>
      <c r="R1271" s="189">
        <f>Q1271*H1271</f>
        <v>0.62913941999999989</v>
      </c>
      <c r="S1271" s="189">
        <v>0</v>
      </c>
      <c r="T1271" s="190">
        <f>S1271*H1271</f>
        <v>0</v>
      </c>
      <c r="U1271" s="36"/>
      <c r="V1271" s="36"/>
      <c r="W1271" s="36"/>
      <c r="X1271" s="36"/>
      <c r="Y1271" s="36"/>
      <c r="Z1271" s="36"/>
      <c r="AA1271" s="36"/>
      <c r="AB1271" s="36"/>
      <c r="AC1271" s="36"/>
      <c r="AD1271" s="36"/>
      <c r="AE1271" s="36"/>
      <c r="AR1271" s="191" t="s">
        <v>250</v>
      </c>
      <c r="AT1271" s="191" t="s">
        <v>171</v>
      </c>
      <c r="AU1271" s="191" t="s">
        <v>88</v>
      </c>
      <c r="AY1271" s="19" t="s">
        <v>169</v>
      </c>
      <c r="BE1271" s="192">
        <f>IF(N1271="základní",J1271,0)</f>
        <v>0</v>
      </c>
      <c r="BF1271" s="192">
        <f>IF(N1271="snížená",J1271,0)</f>
        <v>0</v>
      </c>
      <c r="BG1271" s="192">
        <f>IF(N1271="zákl. přenesená",J1271,0)</f>
        <v>0</v>
      </c>
      <c r="BH1271" s="192">
        <f>IF(N1271="sníž. přenesená",J1271,0)</f>
        <v>0</v>
      </c>
      <c r="BI1271" s="192">
        <f>IF(N1271="nulová",J1271,0)</f>
        <v>0</v>
      </c>
      <c r="BJ1271" s="19" t="s">
        <v>88</v>
      </c>
      <c r="BK1271" s="192">
        <f>ROUND(I1271*H1271,2)</f>
        <v>0</v>
      </c>
      <c r="BL1271" s="19" t="s">
        <v>250</v>
      </c>
      <c r="BM1271" s="191" t="s">
        <v>2188</v>
      </c>
    </row>
    <row r="1272" spans="1:65" s="13" customFormat="1" ht="11.25">
      <c r="B1272" s="198"/>
      <c r="C1272" s="199"/>
      <c r="D1272" s="193" t="s">
        <v>188</v>
      </c>
      <c r="E1272" s="200" t="s">
        <v>19</v>
      </c>
      <c r="F1272" s="201" t="s">
        <v>2189</v>
      </c>
      <c r="G1272" s="199"/>
      <c r="H1272" s="202">
        <v>2419.7669999999998</v>
      </c>
      <c r="I1272" s="203"/>
      <c r="J1272" s="199"/>
      <c r="K1272" s="199"/>
      <c r="L1272" s="204"/>
      <c r="M1272" s="205"/>
      <c r="N1272" s="206"/>
      <c r="O1272" s="206"/>
      <c r="P1272" s="206"/>
      <c r="Q1272" s="206"/>
      <c r="R1272" s="206"/>
      <c r="S1272" s="206"/>
      <c r="T1272" s="207"/>
      <c r="AT1272" s="208" t="s">
        <v>188</v>
      </c>
      <c r="AU1272" s="208" t="s">
        <v>88</v>
      </c>
      <c r="AV1272" s="13" t="s">
        <v>88</v>
      </c>
      <c r="AW1272" s="13" t="s">
        <v>33</v>
      </c>
      <c r="AX1272" s="13" t="s">
        <v>80</v>
      </c>
      <c r="AY1272" s="208" t="s">
        <v>169</v>
      </c>
    </row>
    <row r="1273" spans="1:65" s="12" customFormat="1" ht="22.9" customHeight="1">
      <c r="B1273" s="164"/>
      <c r="C1273" s="165"/>
      <c r="D1273" s="166" t="s">
        <v>71</v>
      </c>
      <c r="E1273" s="178" t="s">
        <v>2190</v>
      </c>
      <c r="F1273" s="178" t="s">
        <v>2191</v>
      </c>
      <c r="G1273" s="165"/>
      <c r="H1273" s="165"/>
      <c r="I1273" s="168"/>
      <c r="J1273" s="179">
        <f>BK1273</f>
        <v>0</v>
      </c>
      <c r="K1273" s="165"/>
      <c r="L1273" s="170"/>
      <c r="M1273" s="171"/>
      <c r="N1273" s="172"/>
      <c r="O1273" s="172"/>
      <c r="P1273" s="173">
        <f>SUM(P1274:P1286)</f>
        <v>0</v>
      </c>
      <c r="Q1273" s="172"/>
      <c r="R1273" s="173">
        <f>SUM(R1274:R1286)</f>
        <v>0</v>
      </c>
      <c r="S1273" s="172"/>
      <c r="T1273" s="174">
        <f>SUM(T1274:T1286)</f>
        <v>0</v>
      </c>
      <c r="AR1273" s="175" t="s">
        <v>88</v>
      </c>
      <c r="AT1273" s="176" t="s">
        <v>71</v>
      </c>
      <c r="AU1273" s="176" t="s">
        <v>80</v>
      </c>
      <c r="AY1273" s="175" t="s">
        <v>169</v>
      </c>
      <c r="BK1273" s="177">
        <f>SUM(BK1274:BK1286)</f>
        <v>0</v>
      </c>
    </row>
    <row r="1274" spans="1:65" s="2" customFormat="1" ht="37.9" customHeight="1">
      <c r="A1274" s="36"/>
      <c r="B1274" s="37"/>
      <c r="C1274" s="180" t="s">
        <v>2192</v>
      </c>
      <c r="D1274" s="180" t="s">
        <v>171</v>
      </c>
      <c r="E1274" s="181" t="s">
        <v>2193</v>
      </c>
      <c r="F1274" s="182" t="s">
        <v>2194</v>
      </c>
      <c r="G1274" s="183" t="s">
        <v>185</v>
      </c>
      <c r="H1274" s="184">
        <v>62.188000000000002</v>
      </c>
      <c r="I1274" s="185"/>
      <c r="J1274" s="186">
        <f>ROUND(I1274*H1274,2)</f>
        <v>0</v>
      </c>
      <c r="K1274" s="182" t="s">
        <v>19</v>
      </c>
      <c r="L1274" s="41"/>
      <c r="M1274" s="187" t="s">
        <v>19</v>
      </c>
      <c r="N1274" s="188" t="s">
        <v>44</v>
      </c>
      <c r="O1274" s="66"/>
      <c r="P1274" s="189">
        <f>O1274*H1274</f>
        <v>0</v>
      </c>
      <c r="Q1274" s="189">
        <v>0</v>
      </c>
      <c r="R1274" s="189">
        <f>Q1274*H1274</f>
        <v>0</v>
      </c>
      <c r="S1274" s="189">
        <v>0</v>
      </c>
      <c r="T1274" s="190">
        <f>S1274*H1274</f>
        <v>0</v>
      </c>
      <c r="U1274" s="36"/>
      <c r="V1274" s="36"/>
      <c r="W1274" s="36"/>
      <c r="X1274" s="36"/>
      <c r="Y1274" s="36"/>
      <c r="Z1274" s="36"/>
      <c r="AA1274" s="36"/>
      <c r="AB1274" s="36"/>
      <c r="AC1274" s="36"/>
      <c r="AD1274" s="36"/>
      <c r="AE1274" s="36"/>
      <c r="AR1274" s="191" t="s">
        <v>250</v>
      </c>
      <c r="AT1274" s="191" t="s">
        <v>171</v>
      </c>
      <c r="AU1274" s="191" t="s">
        <v>88</v>
      </c>
      <c r="AY1274" s="19" t="s">
        <v>169</v>
      </c>
      <c r="BE1274" s="192">
        <f>IF(N1274="základní",J1274,0)</f>
        <v>0</v>
      </c>
      <c r="BF1274" s="192">
        <f>IF(N1274="snížená",J1274,0)</f>
        <v>0</v>
      </c>
      <c r="BG1274" s="192">
        <f>IF(N1274="zákl. přenesená",J1274,0)</f>
        <v>0</v>
      </c>
      <c r="BH1274" s="192">
        <f>IF(N1274="sníž. přenesená",J1274,0)</f>
        <v>0</v>
      </c>
      <c r="BI1274" s="192">
        <f>IF(N1274="nulová",J1274,0)</f>
        <v>0</v>
      </c>
      <c r="BJ1274" s="19" t="s">
        <v>88</v>
      </c>
      <c r="BK1274" s="192">
        <f>ROUND(I1274*H1274,2)</f>
        <v>0</v>
      </c>
      <c r="BL1274" s="19" t="s">
        <v>250</v>
      </c>
      <c r="BM1274" s="191" t="s">
        <v>2195</v>
      </c>
    </row>
    <row r="1275" spans="1:65" s="13" customFormat="1" ht="11.25">
      <c r="B1275" s="198"/>
      <c r="C1275" s="199"/>
      <c r="D1275" s="193" t="s">
        <v>188</v>
      </c>
      <c r="E1275" s="200" t="s">
        <v>19</v>
      </c>
      <c r="F1275" s="201" t="s">
        <v>2196</v>
      </c>
      <c r="G1275" s="199"/>
      <c r="H1275" s="202">
        <v>17.5</v>
      </c>
      <c r="I1275" s="203"/>
      <c r="J1275" s="199"/>
      <c r="K1275" s="199"/>
      <c r="L1275" s="204"/>
      <c r="M1275" s="205"/>
      <c r="N1275" s="206"/>
      <c r="O1275" s="206"/>
      <c r="P1275" s="206"/>
      <c r="Q1275" s="206"/>
      <c r="R1275" s="206"/>
      <c r="S1275" s="206"/>
      <c r="T1275" s="207"/>
      <c r="AT1275" s="208" t="s">
        <v>188</v>
      </c>
      <c r="AU1275" s="208" t="s">
        <v>88</v>
      </c>
      <c r="AV1275" s="13" t="s">
        <v>88</v>
      </c>
      <c r="AW1275" s="13" t="s">
        <v>33</v>
      </c>
      <c r="AX1275" s="13" t="s">
        <v>72</v>
      </c>
      <c r="AY1275" s="208" t="s">
        <v>169</v>
      </c>
    </row>
    <row r="1276" spans="1:65" s="13" customFormat="1" ht="11.25">
      <c r="B1276" s="198"/>
      <c r="C1276" s="199"/>
      <c r="D1276" s="193" t="s">
        <v>188</v>
      </c>
      <c r="E1276" s="200" t="s">
        <v>19</v>
      </c>
      <c r="F1276" s="201" t="s">
        <v>2197</v>
      </c>
      <c r="G1276" s="199"/>
      <c r="H1276" s="202">
        <v>30</v>
      </c>
      <c r="I1276" s="203"/>
      <c r="J1276" s="199"/>
      <c r="K1276" s="199"/>
      <c r="L1276" s="204"/>
      <c r="M1276" s="205"/>
      <c r="N1276" s="206"/>
      <c r="O1276" s="206"/>
      <c r="P1276" s="206"/>
      <c r="Q1276" s="206"/>
      <c r="R1276" s="206"/>
      <c r="S1276" s="206"/>
      <c r="T1276" s="207"/>
      <c r="AT1276" s="208" t="s">
        <v>188</v>
      </c>
      <c r="AU1276" s="208" t="s">
        <v>88</v>
      </c>
      <c r="AV1276" s="13" t="s">
        <v>88</v>
      </c>
      <c r="AW1276" s="13" t="s">
        <v>33</v>
      </c>
      <c r="AX1276" s="13" t="s">
        <v>72</v>
      </c>
      <c r="AY1276" s="208" t="s">
        <v>169</v>
      </c>
    </row>
    <row r="1277" spans="1:65" s="13" customFormat="1" ht="11.25">
      <c r="B1277" s="198"/>
      <c r="C1277" s="199"/>
      <c r="D1277" s="193" t="s">
        <v>188</v>
      </c>
      <c r="E1277" s="200" t="s">
        <v>19</v>
      </c>
      <c r="F1277" s="201" t="s">
        <v>2198</v>
      </c>
      <c r="G1277" s="199"/>
      <c r="H1277" s="202">
        <v>5.2880000000000003</v>
      </c>
      <c r="I1277" s="203"/>
      <c r="J1277" s="199"/>
      <c r="K1277" s="199"/>
      <c r="L1277" s="204"/>
      <c r="M1277" s="205"/>
      <c r="N1277" s="206"/>
      <c r="O1277" s="206"/>
      <c r="P1277" s="206"/>
      <c r="Q1277" s="206"/>
      <c r="R1277" s="206"/>
      <c r="S1277" s="206"/>
      <c r="T1277" s="207"/>
      <c r="AT1277" s="208" t="s">
        <v>188</v>
      </c>
      <c r="AU1277" s="208" t="s">
        <v>88</v>
      </c>
      <c r="AV1277" s="13" t="s">
        <v>88</v>
      </c>
      <c r="AW1277" s="13" t="s">
        <v>33</v>
      </c>
      <c r="AX1277" s="13" t="s">
        <v>72</v>
      </c>
      <c r="AY1277" s="208" t="s">
        <v>169</v>
      </c>
    </row>
    <row r="1278" spans="1:65" s="13" customFormat="1" ht="11.25">
      <c r="B1278" s="198"/>
      <c r="C1278" s="199"/>
      <c r="D1278" s="193" t="s">
        <v>188</v>
      </c>
      <c r="E1278" s="200" t="s">
        <v>19</v>
      </c>
      <c r="F1278" s="201" t="s">
        <v>2199</v>
      </c>
      <c r="G1278" s="199"/>
      <c r="H1278" s="202">
        <v>9.4</v>
      </c>
      <c r="I1278" s="203"/>
      <c r="J1278" s="199"/>
      <c r="K1278" s="199"/>
      <c r="L1278" s="204"/>
      <c r="M1278" s="205"/>
      <c r="N1278" s="206"/>
      <c r="O1278" s="206"/>
      <c r="P1278" s="206"/>
      <c r="Q1278" s="206"/>
      <c r="R1278" s="206"/>
      <c r="S1278" s="206"/>
      <c r="T1278" s="207"/>
      <c r="AT1278" s="208" t="s">
        <v>188</v>
      </c>
      <c r="AU1278" s="208" t="s">
        <v>88</v>
      </c>
      <c r="AV1278" s="13" t="s">
        <v>88</v>
      </c>
      <c r="AW1278" s="13" t="s">
        <v>33</v>
      </c>
      <c r="AX1278" s="13" t="s">
        <v>72</v>
      </c>
      <c r="AY1278" s="208" t="s">
        <v>169</v>
      </c>
    </row>
    <row r="1279" spans="1:65" s="14" customFormat="1" ht="11.25">
      <c r="B1279" s="209"/>
      <c r="C1279" s="210"/>
      <c r="D1279" s="193" t="s">
        <v>188</v>
      </c>
      <c r="E1279" s="211" t="s">
        <v>19</v>
      </c>
      <c r="F1279" s="212" t="s">
        <v>191</v>
      </c>
      <c r="G1279" s="210"/>
      <c r="H1279" s="213">
        <v>62.188000000000002</v>
      </c>
      <c r="I1279" s="214"/>
      <c r="J1279" s="210"/>
      <c r="K1279" s="210"/>
      <c r="L1279" s="215"/>
      <c r="M1279" s="216"/>
      <c r="N1279" s="217"/>
      <c r="O1279" s="217"/>
      <c r="P1279" s="217"/>
      <c r="Q1279" s="217"/>
      <c r="R1279" s="217"/>
      <c r="S1279" s="217"/>
      <c r="T1279" s="218"/>
      <c r="AT1279" s="219" t="s">
        <v>188</v>
      </c>
      <c r="AU1279" s="219" t="s">
        <v>88</v>
      </c>
      <c r="AV1279" s="14" t="s">
        <v>176</v>
      </c>
      <c r="AW1279" s="14" t="s">
        <v>33</v>
      </c>
      <c r="AX1279" s="14" t="s">
        <v>80</v>
      </c>
      <c r="AY1279" s="219" t="s">
        <v>169</v>
      </c>
    </row>
    <row r="1280" spans="1:65" s="2" customFormat="1" ht="24.2" customHeight="1">
      <c r="A1280" s="36"/>
      <c r="B1280" s="37"/>
      <c r="C1280" s="235" t="s">
        <v>2200</v>
      </c>
      <c r="D1280" s="235" t="s">
        <v>456</v>
      </c>
      <c r="E1280" s="236" t="s">
        <v>2201</v>
      </c>
      <c r="F1280" s="237" t="s">
        <v>2202</v>
      </c>
      <c r="G1280" s="238" t="s">
        <v>185</v>
      </c>
      <c r="H1280" s="239">
        <v>62.188000000000002</v>
      </c>
      <c r="I1280" s="240"/>
      <c r="J1280" s="241">
        <f>ROUND(I1280*H1280,2)</f>
        <v>0</v>
      </c>
      <c r="K1280" s="237" t="s">
        <v>19</v>
      </c>
      <c r="L1280" s="242"/>
      <c r="M1280" s="243" t="s">
        <v>19</v>
      </c>
      <c r="N1280" s="244" t="s">
        <v>44</v>
      </c>
      <c r="O1280" s="66"/>
      <c r="P1280" s="189">
        <f>O1280*H1280</f>
        <v>0</v>
      </c>
      <c r="Q1280" s="189">
        <v>0</v>
      </c>
      <c r="R1280" s="189">
        <f>Q1280*H1280</f>
        <v>0</v>
      </c>
      <c r="S1280" s="189">
        <v>0</v>
      </c>
      <c r="T1280" s="190">
        <f>S1280*H1280</f>
        <v>0</v>
      </c>
      <c r="U1280" s="36"/>
      <c r="V1280" s="36"/>
      <c r="W1280" s="36"/>
      <c r="X1280" s="36"/>
      <c r="Y1280" s="36"/>
      <c r="Z1280" s="36"/>
      <c r="AA1280" s="36"/>
      <c r="AB1280" s="36"/>
      <c r="AC1280" s="36"/>
      <c r="AD1280" s="36"/>
      <c r="AE1280" s="36"/>
      <c r="AR1280" s="191" t="s">
        <v>323</v>
      </c>
      <c r="AT1280" s="191" t="s">
        <v>456</v>
      </c>
      <c r="AU1280" s="191" t="s">
        <v>88</v>
      </c>
      <c r="AY1280" s="19" t="s">
        <v>169</v>
      </c>
      <c r="BE1280" s="192">
        <f>IF(N1280="základní",J1280,0)</f>
        <v>0</v>
      </c>
      <c r="BF1280" s="192">
        <f>IF(N1280="snížená",J1280,0)</f>
        <v>0</v>
      </c>
      <c r="BG1280" s="192">
        <f>IF(N1280="zákl. přenesená",J1280,0)</f>
        <v>0</v>
      </c>
      <c r="BH1280" s="192">
        <f>IF(N1280="sníž. přenesená",J1280,0)</f>
        <v>0</v>
      </c>
      <c r="BI1280" s="192">
        <f>IF(N1280="nulová",J1280,0)</f>
        <v>0</v>
      </c>
      <c r="BJ1280" s="19" t="s">
        <v>88</v>
      </c>
      <c r="BK1280" s="192">
        <f>ROUND(I1280*H1280,2)</f>
        <v>0</v>
      </c>
      <c r="BL1280" s="19" t="s">
        <v>250</v>
      </c>
      <c r="BM1280" s="191" t="s">
        <v>2203</v>
      </c>
    </row>
    <row r="1281" spans="1:51" s="15" customFormat="1" ht="11.25">
      <c r="B1281" s="225"/>
      <c r="C1281" s="226"/>
      <c r="D1281" s="193" t="s">
        <v>188</v>
      </c>
      <c r="E1281" s="227" t="s">
        <v>19</v>
      </c>
      <c r="F1281" s="228" t="s">
        <v>2204</v>
      </c>
      <c r="G1281" s="226"/>
      <c r="H1281" s="227" t="s">
        <v>19</v>
      </c>
      <c r="I1281" s="229"/>
      <c r="J1281" s="226"/>
      <c r="K1281" s="226"/>
      <c r="L1281" s="230"/>
      <c r="M1281" s="231"/>
      <c r="N1281" s="232"/>
      <c r="O1281" s="232"/>
      <c r="P1281" s="232"/>
      <c r="Q1281" s="232"/>
      <c r="R1281" s="232"/>
      <c r="S1281" s="232"/>
      <c r="T1281" s="233"/>
      <c r="AT1281" s="234" t="s">
        <v>188</v>
      </c>
      <c r="AU1281" s="234" t="s">
        <v>88</v>
      </c>
      <c r="AV1281" s="15" t="s">
        <v>80</v>
      </c>
      <c r="AW1281" s="15" t="s">
        <v>33</v>
      </c>
      <c r="AX1281" s="15" t="s">
        <v>72</v>
      </c>
      <c r="AY1281" s="234" t="s">
        <v>169</v>
      </c>
    </row>
    <row r="1282" spans="1:51" s="13" customFormat="1" ht="11.25">
      <c r="B1282" s="198"/>
      <c r="C1282" s="199"/>
      <c r="D1282" s="193" t="s">
        <v>188</v>
      </c>
      <c r="E1282" s="200" t="s">
        <v>19</v>
      </c>
      <c r="F1282" s="201" t="s">
        <v>2196</v>
      </c>
      <c r="G1282" s="199"/>
      <c r="H1282" s="202">
        <v>17.5</v>
      </c>
      <c r="I1282" s="203"/>
      <c r="J1282" s="199"/>
      <c r="K1282" s="199"/>
      <c r="L1282" s="204"/>
      <c r="M1282" s="205"/>
      <c r="N1282" s="206"/>
      <c r="O1282" s="206"/>
      <c r="P1282" s="206"/>
      <c r="Q1282" s="206"/>
      <c r="R1282" s="206"/>
      <c r="S1282" s="206"/>
      <c r="T1282" s="207"/>
      <c r="AT1282" s="208" t="s">
        <v>188</v>
      </c>
      <c r="AU1282" s="208" t="s">
        <v>88</v>
      </c>
      <c r="AV1282" s="13" t="s">
        <v>88</v>
      </c>
      <c r="AW1282" s="13" t="s">
        <v>33</v>
      </c>
      <c r="AX1282" s="13" t="s">
        <v>72</v>
      </c>
      <c r="AY1282" s="208" t="s">
        <v>169</v>
      </c>
    </row>
    <row r="1283" spans="1:51" s="13" customFormat="1" ht="11.25">
      <c r="B1283" s="198"/>
      <c r="C1283" s="199"/>
      <c r="D1283" s="193" t="s">
        <v>188</v>
      </c>
      <c r="E1283" s="200" t="s">
        <v>19</v>
      </c>
      <c r="F1283" s="201" t="s">
        <v>2197</v>
      </c>
      <c r="G1283" s="199"/>
      <c r="H1283" s="202">
        <v>30</v>
      </c>
      <c r="I1283" s="203"/>
      <c r="J1283" s="199"/>
      <c r="K1283" s="199"/>
      <c r="L1283" s="204"/>
      <c r="M1283" s="205"/>
      <c r="N1283" s="206"/>
      <c r="O1283" s="206"/>
      <c r="P1283" s="206"/>
      <c r="Q1283" s="206"/>
      <c r="R1283" s="206"/>
      <c r="S1283" s="206"/>
      <c r="T1283" s="207"/>
      <c r="AT1283" s="208" t="s">
        <v>188</v>
      </c>
      <c r="AU1283" s="208" t="s">
        <v>88</v>
      </c>
      <c r="AV1283" s="13" t="s">
        <v>88</v>
      </c>
      <c r="AW1283" s="13" t="s">
        <v>33</v>
      </c>
      <c r="AX1283" s="13" t="s">
        <v>72</v>
      </c>
      <c r="AY1283" s="208" t="s">
        <v>169</v>
      </c>
    </row>
    <row r="1284" spans="1:51" s="13" customFormat="1" ht="11.25">
      <c r="B1284" s="198"/>
      <c r="C1284" s="199"/>
      <c r="D1284" s="193" t="s">
        <v>188</v>
      </c>
      <c r="E1284" s="200" t="s">
        <v>19</v>
      </c>
      <c r="F1284" s="201" t="s">
        <v>2198</v>
      </c>
      <c r="G1284" s="199"/>
      <c r="H1284" s="202">
        <v>5.2880000000000003</v>
      </c>
      <c r="I1284" s="203"/>
      <c r="J1284" s="199"/>
      <c r="K1284" s="199"/>
      <c r="L1284" s="204"/>
      <c r="M1284" s="205"/>
      <c r="N1284" s="206"/>
      <c r="O1284" s="206"/>
      <c r="P1284" s="206"/>
      <c r="Q1284" s="206"/>
      <c r="R1284" s="206"/>
      <c r="S1284" s="206"/>
      <c r="T1284" s="207"/>
      <c r="AT1284" s="208" t="s">
        <v>188</v>
      </c>
      <c r="AU1284" s="208" t="s">
        <v>88</v>
      </c>
      <c r="AV1284" s="13" t="s">
        <v>88</v>
      </c>
      <c r="AW1284" s="13" t="s">
        <v>33</v>
      </c>
      <c r="AX1284" s="13" t="s">
        <v>72</v>
      </c>
      <c r="AY1284" s="208" t="s">
        <v>169</v>
      </c>
    </row>
    <row r="1285" spans="1:51" s="13" customFormat="1" ht="11.25">
      <c r="B1285" s="198"/>
      <c r="C1285" s="199"/>
      <c r="D1285" s="193" t="s">
        <v>188</v>
      </c>
      <c r="E1285" s="200" t="s">
        <v>19</v>
      </c>
      <c r="F1285" s="201" t="s">
        <v>2199</v>
      </c>
      <c r="G1285" s="199"/>
      <c r="H1285" s="202">
        <v>9.4</v>
      </c>
      <c r="I1285" s="203"/>
      <c r="J1285" s="199"/>
      <c r="K1285" s="199"/>
      <c r="L1285" s="204"/>
      <c r="M1285" s="205"/>
      <c r="N1285" s="206"/>
      <c r="O1285" s="206"/>
      <c r="P1285" s="206"/>
      <c r="Q1285" s="206"/>
      <c r="R1285" s="206"/>
      <c r="S1285" s="206"/>
      <c r="T1285" s="207"/>
      <c r="AT1285" s="208" t="s">
        <v>188</v>
      </c>
      <c r="AU1285" s="208" t="s">
        <v>88</v>
      </c>
      <c r="AV1285" s="13" t="s">
        <v>88</v>
      </c>
      <c r="AW1285" s="13" t="s">
        <v>33</v>
      </c>
      <c r="AX1285" s="13" t="s">
        <v>72</v>
      </c>
      <c r="AY1285" s="208" t="s">
        <v>169</v>
      </c>
    </row>
    <row r="1286" spans="1:51" s="14" customFormat="1" ht="11.25">
      <c r="B1286" s="209"/>
      <c r="C1286" s="210"/>
      <c r="D1286" s="193" t="s">
        <v>188</v>
      </c>
      <c r="E1286" s="211" t="s">
        <v>19</v>
      </c>
      <c r="F1286" s="212" t="s">
        <v>191</v>
      </c>
      <c r="G1286" s="210"/>
      <c r="H1286" s="213">
        <v>62.188000000000002</v>
      </c>
      <c r="I1286" s="214"/>
      <c r="J1286" s="210"/>
      <c r="K1286" s="210"/>
      <c r="L1286" s="215"/>
      <c r="M1286" s="257"/>
      <c r="N1286" s="258"/>
      <c r="O1286" s="258"/>
      <c r="P1286" s="258"/>
      <c r="Q1286" s="258"/>
      <c r="R1286" s="258"/>
      <c r="S1286" s="258"/>
      <c r="T1286" s="259"/>
      <c r="AT1286" s="219" t="s">
        <v>188</v>
      </c>
      <c r="AU1286" s="219" t="s">
        <v>88</v>
      </c>
      <c r="AV1286" s="14" t="s">
        <v>176</v>
      </c>
      <c r="AW1286" s="14" t="s">
        <v>33</v>
      </c>
      <c r="AX1286" s="14" t="s">
        <v>80</v>
      </c>
      <c r="AY1286" s="219" t="s">
        <v>169</v>
      </c>
    </row>
    <row r="1287" spans="1:51" s="2" customFormat="1" ht="6.95" customHeight="1">
      <c r="A1287" s="36"/>
      <c r="B1287" s="49"/>
      <c r="C1287" s="50"/>
      <c r="D1287" s="50"/>
      <c r="E1287" s="50"/>
      <c r="F1287" s="50"/>
      <c r="G1287" s="50"/>
      <c r="H1287" s="50"/>
      <c r="I1287" s="50"/>
      <c r="J1287" s="50"/>
      <c r="K1287" s="50"/>
      <c r="L1287" s="41"/>
      <c r="M1287" s="36"/>
      <c r="O1287" s="36"/>
      <c r="P1287" s="36"/>
      <c r="Q1287" s="36"/>
      <c r="R1287" s="36"/>
      <c r="S1287" s="36"/>
      <c r="T1287" s="36"/>
      <c r="U1287" s="36"/>
      <c r="V1287" s="36"/>
      <c r="W1287" s="36"/>
      <c r="X1287" s="36"/>
      <c r="Y1287" s="36"/>
      <c r="Z1287" s="36"/>
      <c r="AA1287" s="36"/>
      <c r="AB1287" s="36"/>
      <c r="AC1287" s="36"/>
      <c r="AD1287" s="36"/>
      <c r="AE1287" s="36"/>
    </row>
  </sheetData>
  <sheetProtection algorithmName="SHA-512" hashValue="0BTbFCi59MfsxIkBVQ7k8BsQs7PGwEVBh0IEDWoKd2Qngp5RrBmOy/dWhlK/i6B5jrJf8B0Y4DvN7WpER06HUw==" saltValue="2/8mwedQfrH+RG6SIjz/U24o5wXnBIhqVn52Lrh7rX5CoSmDh622Usy9YPabp3g6NTHU0FbsdB0Y9Talto0/VQ==" spinCount="100000" sheet="1" objects="1" scenarios="1" formatColumns="0" formatRows="0" autoFilter="0"/>
  <autoFilter ref="C113:K1286" xr:uid="{00000000-0009-0000-0000-000002000000}"/>
  <mergeCells count="12">
    <mergeCell ref="E106:H106"/>
    <mergeCell ref="L2:V2"/>
    <mergeCell ref="E50:H50"/>
    <mergeCell ref="E52:H52"/>
    <mergeCell ref="E54:H54"/>
    <mergeCell ref="E102:H102"/>
    <mergeCell ref="E104:H104"/>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602"/>
  <sheetViews>
    <sheetView showGridLines="0" topLeftCell="A562" workbookViewId="0">
      <selection activeCell="F307" sqref="F307"/>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92</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s="1" customFormat="1" ht="12" customHeight="1">
      <c r="B8" s="22"/>
      <c r="D8" s="114" t="s">
        <v>145</v>
      </c>
      <c r="L8" s="22"/>
    </row>
    <row r="9" spans="1:46" s="2" customFormat="1" ht="16.5" customHeight="1">
      <c r="A9" s="36"/>
      <c r="B9" s="41"/>
      <c r="C9" s="36"/>
      <c r="D9" s="36"/>
      <c r="E9" s="405" t="s">
        <v>388</v>
      </c>
      <c r="F9" s="408"/>
      <c r="G9" s="408"/>
      <c r="H9" s="408"/>
      <c r="I9" s="36"/>
      <c r="J9" s="36"/>
      <c r="K9" s="36"/>
      <c r="L9" s="115"/>
      <c r="S9" s="36"/>
      <c r="T9" s="36"/>
      <c r="U9" s="36"/>
      <c r="V9" s="36"/>
      <c r="W9" s="36"/>
      <c r="X9" s="36"/>
      <c r="Y9" s="36"/>
      <c r="Z9" s="36"/>
      <c r="AA9" s="36"/>
      <c r="AB9" s="36"/>
      <c r="AC9" s="36"/>
      <c r="AD9" s="36"/>
      <c r="AE9" s="36"/>
    </row>
    <row r="10" spans="1:46" s="2" customFormat="1" ht="12" customHeight="1">
      <c r="A10" s="36"/>
      <c r="B10" s="41"/>
      <c r="C10" s="36"/>
      <c r="D10" s="114" t="s">
        <v>389</v>
      </c>
      <c r="E10" s="36"/>
      <c r="F10" s="36"/>
      <c r="G10" s="36"/>
      <c r="H10" s="36"/>
      <c r="I10" s="36"/>
      <c r="J10" s="36"/>
      <c r="K10" s="36"/>
      <c r="L10" s="115"/>
      <c r="S10" s="36"/>
      <c r="T10" s="36"/>
      <c r="U10" s="36"/>
      <c r="V10" s="36"/>
      <c r="W10" s="36"/>
      <c r="X10" s="36"/>
      <c r="Y10" s="36"/>
      <c r="Z10" s="36"/>
      <c r="AA10" s="36"/>
      <c r="AB10" s="36"/>
      <c r="AC10" s="36"/>
      <c r="AD10" s="36"/>
      <c r="AE10" s="36"/>
    </row>
    <row r="11" spans="1:46" s="2" customFormat="1" ht="16.5" customHeight="1">
      <c r="A11" s="36"/>
      <c r="B11" s="41"/>
      <c r="C11" s="36"/>
      <c r="D11" s="36"/>
      <c r="E11" s="407" t="s">
        <v>2205</v>
      </c>
      <c r="F11" s="408"/>
      <c r="G11" s="408"/>
      <c r="H11" s="408"/>
      <c r="I11" s="36"/>
      <c r="J11" s="36"/>
      <c r="K11" s="36"/>
      <c r="L11" s="115"/>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46"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46" s="2" customFormat="1" ht="12" customHeight="1">
      <c r="A14" s="36"/>
      <c r="B14" s="41"/>
      <c r="C14" s="36"/>
      <c r="D14" s="114" t="s">
        <v>21</v>
      </c>
      <c r="E14" s="36"/>
      <c r="F14" s="105" t="s">
        <v>22</v>
      </c>
      <c r="G14" s="36"/>
      <c r="H14" s="36"/>
      <c r="I14" s="114" t="s">
        <v>23</v>
      </c>
      <c r="J14" s="116" t="str">
        <f>'Rekapitulace stavby'!AN8</f>
        <v>10. 11. 2020</v>
      </c>
      <c r="K14" s="36"/>
      <c r="L14" s="115"/>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46"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9" t="str">
        <f>'Rekapitulace stavby'!E14</f>
        <v>Vyplň údaj</v>
      </c>
      <c r="F20" s="410"/>
      <c r="G20" s="410"/>
      <c r="H20" s="410"/>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32</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11" t="s">
        <v>19</v>
      </c>
      <c r="F29" s="411"/>
      <c r="G29" s="411"/>
      <c r="H29" s="411"/>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ROUND(J97, 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ROUND((SUM(BE97:BE601)),  2)</f>
        <v>0</v>
      </c>
      <c r="G35" s="36"/>
      <c r="H35" s="36"/>
      <c r="I35" s="126">
        <v>0.21</v>
      </c>
      <c r="J35" s="125">
        <f>ROUND(((SUM(BE97:BE601))*I35),  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ROUND((SUM(BF97:BF601)),  2)</f>
        <v>0</v>
      </c>
      <c r="G36" s="36"/>
      <c r="H36" s="36"/>
      <c r="I36" s="126">
        <v>0.15</v>
      </c>
      <c r="J36" s="125">
        <f>ROUND(((SUM(BF97:BF601))*I36),  2)</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45</v>
      </c>
      <c r="F37" s="125">
        <f>ROUND((SUM(BG97:BG601)),  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46</v>
      </c>
      <c r="F38" s="125">
        <f>ROUND((SUM(BH97:BH601)),  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47</v>
      </c>
      <c r="F39" s="125">
        <f>ROUND((SUM(BI97:BI601)),  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412" t="str">
        <f>E7</f>
        <v>Výstavba bytů U Náhonu – Šenov u Nového Jičína</v>
      </c>
      <c r="F50" s="413"/>
      <c r="G50" s="413"/>
      <c r="H50" s="413"/>
      <c r="I50" s="38"/>
      <c r="J50" s="38"/>
      <c r="K50" s="38"/>
      <c r="L50" s="115"/>
      <c r="S50" s="36"/>
      <c r="T50" s="36"/>
      <c r="U50" s="36"/>
      <c r="V50" s="36"/>
      <c r="W50" s="36"/>
      <c r="X50" s="36"/>
      <c r="Y50" s="36"/>
      <c r="Z50" s="36"/>
      <c r="AA50" s="36"/>
      <c r="AB50" s="36"/>
      <c r="AC50" s="36"/>
      <c r="AD50" s="36"/>
      <c r="AE50" s="36"/>
    </row>
    <row r="51" spans="1:47" s="1" customFormat="1" ht="12" customHeight="1">
      <c r="B51" s="23"/>
      <c r="C51" s="31" t="s">
        <v>145</v>
      </c>
      <c r="D51" s="24"/>
      <c r="E51" s="24"/>
      <c r="F51" s="24"/>
      <c r="G51" s="24"/>
      <c r="H51" s="24"/>
      <c r="I51" s="24"/>
      <c r="J51" s="24"/>
      <c r="K51" s="24"/>
      <c r="L51" s="22"/>
    </row>
    <row r="52" spans="1:47" s="2" customFormat="1" ht="16.5" customHeight="1">
      <c r="A52" s="36"/>
      <c r="B52" s="37"/>
      <c r="C52" s="38"/>
      <c r="D52" s="38"/>
      <c r="E52" s="412" t="s">
        <v>388</v>
      </c>
      <c r="F52" s="414"/>
      <c r="G52" s="414"/>
      <c r="H52" s="414"/>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389</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65" t="str">
        <f>E11</f>
        <v>D.1.4.1 - ZTI</v>
      </c>
      <c r="F54" s="414"/>
      <c r="G54" s="414"/>
      <c r="H54" s="414"/>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21</v>
      </c>
      <c r="D56" s="38"/>
      <c r="E56" s="38"/>
      <c r="F56" s="29" t="str">
        <f>F14</f>
        <v>Šenov u Nového Jičína</v>
      </c>
      <c r="G56" s="38"/>
      <c r="H56" s="38"/>
      <c r="I56" s="31" t="s">
        <v>23</v>
      </c>
      <c r="J56" s="61" t="str">
        <f>IF(J14="","",J14)</f>
        <v>10. 11. 2020</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25</v>
      </c>
      <c r="D58" s="38"/>
      <c r="E58" s="38"/>
      <c r="F58" s="29" t="str">
        <f>E17</f>
        <v>Obec Šenov u Nového Jičína</v>
      </c>
      <c r="G58" s="38"/>
      <c r="H58" s="38"/>
      <c r="I58" s="31" t="s">
        <v>31</v>
      </c>
      <c r="J58" s="34" t="str">
        <f>E23</f>
        <v>Ing. Miroslav Havlásek</v>
      </c>
      <c r="K58" s="38"/>
      <c r="L58" s="115"/>
      <c r="S58" s="36"/>
      <c r="T58" s="36"/>
      <c r="U58" s="36"/>
      <c r="V58" s="36"/>
      <c r="W58" s="36"/>
      <c r="X58" s="36"/>
      <c r="Y58" s="36"/>
      <c r="Z58" s="36"/>
      <c r="AA58" s="36"/>
      <c r="AB58" s="36"/>
      <c r="AC58" s="36"/>
      <c r="AD58" s="36"/>
      <c r="AE58" s="36"/>
    </row>
    <row r="59" spans="1:47"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148</v>
      </c>
      <c r="D61" s="139"/>
      <c r="E61" s="139"/>
      <c r="F61" s="139"/>
      <c r="G61" s="139"/>
      <c r="H61" s="139"/>
      <c r="I61" s="139"/>
      <c r="J61" s="140" t="s">
        <v>149</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J97</f>
        <v>0</v>
      </c>
      <c r="K63" s="38"/>
      <c r="L63" s="115"/>
      <c r="S63" s="36"/>
      <c r="T63" s="36"/>
      <c r="U63" s="36"/>
      <c r="V63" s="36"/>
      <c r="W63" s="36"/>
      <c r="X63" s="36"/>
      <c r="Y63" s="36"/>
      <c r="Z63" s="36"/>
      <c r="AA63" s="36"/>
      <c r="AB63" s="36"/>
      <c r="AC63" s="36"/>
      <c r="AD63" s="36"/>
      <c r="AE63" s="36"/>
      <c r="AU63" s="19" t="s">
        <v>150</v>
      </c>
    </row>
    <row r="64" spans="1:47" s="9" customFormat="1" ht="24.95" customHeight="1">
      <c r="B64" s="142"/>
      <c r="C64" s="143"/>
      <c r="D64" s="144" t="s">
        <v>151</v>
      </c>
      <c r="E64" s="145"/>
      <c r="F64" s="145"/>
      <c r="G64" s="145"/>
      <c r="H64" s="145"/>
      <c r="I64" s="145"/>
      <c r="J64" s="146">
        <f>J98</f>
        <v>0</v>
      </c>
      <c r="K64" s="143"/>
      <c r="L64" s="147"/>
    </row>
    <row r="65" spans="1:31" s="10" customFormat="1" ht="19.899999999999999" customHeight="1">
      <c r="B65" s="148"/>
      <c r="C65" s="99"/>
      <c r="D65" s="149" t="s">
        <v>152</v>
      </c>
      <c r="E65" s="150"/>
      <c r="F65" s="150"/>
      <c r="G65" s="150"/>
      <c r="H65" s="150"/>
      <c r="I65" s="150"/>
      <c r="J65" s="151">
        <f>J99</f>
        <v>0</v>
      </c>
      <c r="K65" s="99"/>
      <c r="L65" s="152"/>
    </row>
    <row r="66" spans="1:31" s="10" customFormat="1" ht="19.899999999999999" customHeight="1">
      <c r="B66" s="148"/>
      <c r="C66" s="99"/>
      <c r="D66" s="149" t="s">
        <v>393</v>
      </c>
      <c r="E66" s="150"/>
      <c r="F66" s="150"/>
      <c r="G66" s="150"/>
      <c r="H66" s="150"/>
      <c r="I66" s="150"/>
      <c r="J66" s="151">
        <f>J124</f>
        <v>0</v>
      </c>
      <c r="K66" s="99"/>
      <c r="L66" s="152"/>
    </row>
    <row r="67" spans="1:31" s="10" customFormat="1" ht="19.899999999999999" customHeight="1">
      <c r="B67" s="148"/>
      <c r="C67" s="99"/>
      <c r="D67" s="149" t="s">
        <v>394</v>
      </c>
      <c r="E67" s="150"/>
      <c r="F67" s="150"/>
      <c r="G67" s="150"/>
      <c r="H67" s="150"/>
      <c r="I67" s="150"/>
      <c r="J67" s="151">
        <f>J133</f>
        <v>0</v>
      </c>
      <c r="K67" s="99"/>
      <c r="L67" s="152"/>
    </row>
    <row r="68" spans="1:31" s="10" customFormat="1" ht="19.899999999999999" customHeight="1">
      <c r="B68" s="148"/>
      <c r="C68" s="99"/>
      <c r="D68" s="149" t="s">
        <v>395</v>
      </c>
      <c r="E68" s="150"/>
      <c r="F68" s="150"/>
      <c r="G68" s="150"/>
      <c r="H68" s="150"/>
      <c r="I68" s="150"/>
      <c r="J68" s="151">
        <f>J138</f>
        <v>0</v>
      </c>
      <c r="K68" s="99"/>
      <c r="L68" s="152"/>
    </row>
    <row r="69" spans="1:31" s="10" customFormat="1" ht="19.899999999999999" customHeight="1">
      <c r="B69" s="148"/>
      <c r="C69" s="99"/>
      <c r="D69" s="149" t="s">
        <v>153</v>
      </c>
      <c r="E69" s="150"/>
      <c r="F69" s="150"/>
      <c r="G69" s="150"/>
      <c r="H69" s="150"/>
      <c r="I69" s="150"/>
      <c r="J69" s="151">
        <f>J179</f>
        <v>0</v>
      </c>
      <c r="K69" s="99"/>
      <c r="L69" s="152"/>
    </row>
    <row r="70" spans="1:31" s="9" customFormat="1" ht="24.95" customHeight="1">
      <c r="B70" s="142"/>
      <c r="C70" s="143"/>
      <c r="D70" s="144" t="s">
        <v>397</v>
      </c>
      <c r="E70" s="145"/>
      <c r="F70" s="145"/>
      <c r="G70" s="145"/>
      <c r="H70" s="145"/>
      <c r="I70" s="145"/>
      <c r="J70" s="146">
        <f>J194</f>
        <v>0</v>
      </c>
      <c r="K70" s="143"/>
      <c r="L70" s="147"/>
    </row>
    <row r="71" spans="1:31" s="10" customFormat="1" ht="19.899999999999999" customHeight="1">
      <c r="B71" s="148"/>
      <c r="C71" s="99"/>
      <c r="D71" s="149" t="s">
        <v>401</v>
      </c>
      <c r="E71" s="150"/>
      <c r="F71" s="150"/>
      <c r="G71" s="150"/>
      <c r="H71" s="150"/>
      <c r="I71" s="150"/>
      <c r="J71" s="151">
        <f>J195</f>
        <v>0</v>
      </c>
      <c r="K71" s="99"/>
      <c r="L71" s="152"/>
    </row>
    <row r="72" spans="1:31" s="10" customFormat="1" ht="19.899999999999999" customHeight="1">
      <c r="B72" s="148"/>
      <c r="C72" s="99"/>
      <c r="D72" s="149" t="s">
        <v>2206</v>
      </c>
      <c r="E72" s="150"/>
      <c r="F72" s="150"/>
      <c r="G72" s="150"/>
      <c r="H72" s="150"/>
      <c r="I72" s="150"/>
      <c r="J72" s="151">
        <f>J278</f>
        <v>0</v>
      </c>
      <c r="K72" s="99"/>
      <c r="L72" s="152"/>
    </row>
    <row r="73" spans="1:31" s="10" customFormat="1" ht="19.899999999999999" customHeight="1">
      <c r="B73" s="148"/>
      <c r="C73" s="99"/>
      <c r="D73" s="149" t="s">
        <v>402</v>
      </c>
      <c r="E73" s="150"/>
      <c r="F73" s="150"/>
      <c r="G73" s="150"/>
      <c r="H73" s="150"/>
      <c r="I73" s="150"/>
      <c r="J73" s="151">
        <f>J415</f>
        <v>0</v>
      </c>
      <c r="K73" s="99"/>
      <c r="L73" s="152"/>
    </row>
    <row r="74" spans="1:31" s="10" customFormat="1" ht="19.899999999999999" customHeight="1">
      <c r="B74" s="148"/>
      <c r="C74" s="99"/>
      <c r="D74" s="149" t="s">
        <v>2207</v>
      </c>
      <c r="E74" s="150"/>
      <c r="F74" s="150"/>
      <c r="G74" s="150"/>
      <c r="H74" s="150"/>
      <c r="I74" s="150"/>
      <c r="J74" s="151">
        <f>J562</f>
        <v>0</v>
      </c>
      <c r="K74" s="99"/>
      <c r="L74" s="152"/>
    </row>
    <row r="75" spans="1:31" s="10" customFormat="1" ht="19.899999999999999" customHeight="1">
      <c r="B75" s="148"/>
      <c r="C75" s="99"/>
      <c r="D75" s="149" t="s">
        <v>2208</v>
      </c>
      <c r="E75" s="150"/>
      <c r="F75" s="150"/>
      <c r="G75" s="150"/>
      <c r="H75" s="150"/>
      <c r="I75" s="150"/>
      <c r="J75" s="151">
        <f>J585</f>
        <v>0</v>
      </c>
      <c r="K75" s="99"/>
      <c r="L75" s="152"/>
    </row>
    <row r="76" spans="1:31" s="2" customFormat="1" ht="21.7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6.95" customHeight="1">
      <c r="A77" s="36"/>
      <c r="B77" s="49"/>
      <c r="C77" s="50"/>
      <c r="D77" s="50"/>
      <c r="E77" s="50"/>
      <c r="F77" s="50"/>
      <c r="G77" s="50"/>
      <c r="H77" s="50"/>
      <c r="I77" s="50"/>
      <c r="J77" s="50"/>
      <c r="K77" s="50"/>
      <c r="L77" s="115"/>
      <c r="S77" s="36"/>
      <c r="T77" s="36"/>
      <c r="U77" s="36"/>
      <c r="V77" s="36"/>
      <c r="W77" s="36"/>
      <c r="X77" s="36"/>
      <c r="Y77" s="36"/>
      <c r="Z77" s="36"/>
      <c r="AA77" s="36"/>
      <c r="AB77" s="36"/>
      <c r="AC77" s="36"/>
      <c r="AD77" s="36"/>
      <c r="AE77" s="36"/>
    </row>
    <row r="81" spans="1:31" s="2" customFormat="1" ht="6.95" customHeight="1">
      <c r="A81" s="36"/>
      <c r="B81" s="51"/>
      <c r="C81" s="52"/>
      <c r="D81" s="52"/>
      <c r="E81" s="52"/>
      <c r="F81" s="52"/>
      <c r="G81" s="52"/>
      <c r="H81" s="52"/>
      <c r="I81" s="52"/>
      <c r="J81" s="52"/>
      <c r="K81" s="52"/>
      <c r="L81" s="115"/>
      <c r="S81" s="36"/>
      <c r="T81" s="36"/>
      <c r="U81" s="36"/>
      <c r="V81" s="36"/>
      <c r="W81" s="36"/>
      <c r="X81" s="36"/>
      <c r="Y81" s="36"/>
      <c r="Z81" s="36"/>
      <c r="AA81" s="36"/>
      <c r="AB81" s="36"/>
      <c r="AC81" s="36"/>
      <c r="AD81" s="36"/>
      <c r="AE81" s="36"/>
    </row>
    <row r="82" spans="1:31" s="2" customFormat="1" ht="24.95" customHeight="1">
      <c r="A82" s="36"/>
      <c r="B82" s="37"/>
      <c r="C82" s="25" t="s">
        <v>154</v>
      </c>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16</v>
      </c>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6.5" customHeight="1">
      <c r="A85" s="36"/>
      <c r="B85" s="37"/>
      <c r="C85" s="38"/>
      <c r="D85" s="38"/>
      <c r="E85" s="412" t="str">
        <f>E7</f>
        <v>Výstavba bytů U Náhonu – Šenov u Nového Jičína</v>
      </c>
      <c r="F85" s="413"/>
      <c r="G85" s="413"/>
      <c r="H85" s="413"/>
      <c r="I85" s="38"/>
      <c r="J85" s="38"/>
      <c r="K85" s="38"/>
      <c r="L85" s="115"/>
      <c r="S85" s="36"/>
      <c r="T85" s="36"/>
      <c r="U85" s="36"/>
      <c r="V85" s="36"/>
      <c r="W85" s="36"/>
      <c r="X85" s="36"/>
      <c r="Y85" s="36"/>
      <c r="Z85" s="36"/>
      <c r="AA85" s="36"/>
      <c r="AB85" s="36"/>
      <c r="AC85" s="36"/>
      <c r="AD85" s="36"/>
      <c r="AE85" s="36"/>
    </row>
    <row r="86" spans="1:31" s="1" customFormat="1" ht="12" customHeight="1">
      <c r="B86" s="23"/>
      <c r="C86" s="31" t="s">
        <v>145</v>
      </c>
      <c r="D86" s="24"/>
      <c r="E86" s="24"/>
      <c r="F86" s="24"/>
      <c r="G86" s="24"/>
      <c r="H86" s="24"/>
      <c r="I86" s="24"/>
      <c r="J86" s="24"/>
      <c r="K86" s="24"/>
      <c r="L86" s="22"/>
    </row>
    <row r="87" spans="1:31" s="2" customFormat="1" ht="16.5" customHeight="1">
      <c r="A87" s="36"/>
      <c r="B87" s="37"/>
      <c r="C87" s="38"/>
      <c r="D87" s="38"/>
      <c r="E87" s="412" t="s">
        <v>388</v>
      </c>
      <c r="F87" s="414"/>
      <c r="G87" s="414"/>
      <c r="H87" s="414"/>
      <c r="I87" s="38"/>
      <c r="J87" s="38"/>
      <c r="K87" s="38"/>
      <c r="L87" s="115"/>
      <c r="S87" s="36"/>
      <c r="T87" s="36"/>
      <c r="U87" s="36"/>
      <c r="V87" s="36"/>
      <c r="W87" s="36"/>
      <c r="X87" s="36"/>
      <c r="Y87" s="36"/>
      <c r="Z87" s="36"/>
      <c r="AA87" s="36"/>
      <c r="AB87" s="36"/>
      <c r="AC87" s="36"/>
      <c r="AD87" s="36"/>
      <c r="AE87" s="36"/>
    </row>
    <row r="88" spans="1:31" s="2" customFormat="1" ht="12" customHeight="1">
      <c r="A88" s="36"/>
      <c r="B88" s="37"/>
      <c r="C88" s="31" t="s">
        <v>389</v>
      </c>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16.5" customHeight="1">
      <c r="A89" s="36"/>
      <c r="B89" s="37"/>
      <c r="C89" s="38"/>
      <c r="D89" s="38"/>
      <c r="E89" s="365" t="str">
        <f>E11</f>
        <v>D.1.4.1 - ZTI</v>
      </c>
      <c r="F89" s="414"/>
      <c r="G89" s="414"/>
      <c r="H89" s="414"/>
      <c r="I89" s="38"/>
      <c r="J89" s="38"/>
      <c r="K89" s="38"/>
      <c r="L89" s="115"/>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31" s="2" customFormat="1" ht="12" customHeight="1">
      <c r="A91" s="36"/>
      <c r="B91" s="37"/>
      <c r="C91" s="31" t="s">
        <v>21</v>
      </c>
      <c r="D91" s="38"/>
      <c r="E91" s="38"/>
      <c r="F91" s="29" t="str">
        <f>F14</f>
        <v>Šenov u Nového Jičína</v>
      </c>
      <c r="G91" s="38"/>
      <c r="H91" s="38"/>
      <c r="I91" s="31" t="s">
        <v>23</v>
      </c>
      <c r="J91" s="61" t="str">
        <f>IF(J14="","",J14)</f>
        <v>10. 11. 2020</v>
      </c>
      <c r="K91" s="38"/>
      <c r="L91" s="115"/>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115"/>
      <c r="S92" s="36"/>
      <c r="T92" s="36"/>
      <c r="U92" s="36"/>
      <c r="V92" s="36"/>
      <c r="W92" s="36"/>
      <c r="X92" s="36"/>
      <c r="Y92" s="36"/>
      <c r="Z92" s="36"/>
      <c r="AA92" s="36"/>
      <c r="AB92" s="36"/>
      <c r="AC92" s="36"/>
      <c r="AD92" s="36"/>
      <c r="AE92" s="36"/>
    </row>
    <row r="93" spans="1:31" s="2" customFormat="1" ht="25.7" customHeight="1">
      <c r="A93" s="36"/>
      <c r="B93" s="37"/>
      <c r="C93" s="31" t="s">
        <v>25</v>
      </c>
      <c r="D93" s="38"/>
      <c r="E93" s="38"/>
      <c r="F93" s="29" t="str">
        <f>E17</f>
        <v>Obec Šenov u Nového Jičína</v>
      </c>
      <c r="G93" s="38"/>
      <c r="H93" s="38"/>
      <c r="I93" s="31" t="s">
        <v>31</v>
      </c>
      <c r="J93" s="34" t="str">
        <f>E23</f>
        <v>Ing. Miroslav Havlásek</v>
      </c>
      <c r="K93" s="38"/>
      <c r="L93" s="115"/>
      <c r="S93" s="36"/>
      <c r="T93" s="36"/>
      <c r="U93" s="36"/>
      <c r="V93" s="36"/>
      <c r="W93" s="36"/>
      <c r="X93" s="36"/>
      <c r="Y93" s="36"/>
      <c r="Z93" s="36"/>
      <c r="AA93" s="36"/>
      <c r="AB93" s="36"/>
      <c r="AC93" s="36"/>
      <c r="AD93" s="36"/>
      <c r="AE93" s="36"/>
    </row>
    <row r="94" spans="1:31" s="2" customFormat="1" ht="15.2" customHeight="1">
      <c r="A94" s="36"/>
      <c r="B94" s="37"/>
      <c r="C94" s="31" t="s">
        <v>29</v>
      </c>
      <c r="D94" s="38"/>
      <c r="E94" s="38"/>
      <c r="F94" s="29" t="str">
        <f>IF(E20="","",E20)</f>
        <v>Vyplň údaj</v>
      </c>
      <c r="G94" s="38"/>
      <c r="H94" s="38"/>
      <c r="I94" s="31" t="s">
        <v>34</v>
      </c>
      <c r="J94" s="34" t="str">
        <f>E26</f>
        <v xml:space="preserve"> </v>
      </c>
      <c r="K94" s="38"/>
      <c r="L94" s="115"/>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115"/>
      <c r="S95" s="36"/>
      <c r="T95" s="36"/>
      <c r="U95" s="36"/>
      <c r="V95" s="36"/>
      <c r="W95" s="36"/>
      <c r="X95" s="36"/>
      <c r="Y95" s="36"/>
      <c r="Z95" s="36"/>
      <c r="AA95" s="36"/>
      <c r="AB95" s="36"/>
      <c r="AC95" s="36"/>
      <c r="AD95" s="36"/>
      <c r="AE95" s="36"/>
    </row>
    <row r="96" spans="1:31" s="11" customFormat="1" ht="29.25" customHeight="1">
      <c r="A96" s="153"/>
      <c r="B96" s="154"/>
      <c r="C96" s="155" t="s">
        <v>155</v>
      </c>
      <c r="D96" s="156" t="s">
        <v>57</v>
      </c>
      <c r="E96" s="156" t="s">
        <v>53</v>
      </c>
      <c r="F96" s="156" t="s">
        <v>54</v>
      </c>
      <c r="G96" s="156" t="s">
        <v>156</v>
      </c>
      <c r="H96" s="156" t="s">
        <v>157</v>
      </c>
      <c r="I96" s="156" t="s">
        <v>158</v>
      </c>
      <c r="J96" s="156" t="s">
        <v>149</v>
      </c>
      <c r="K96" s="157" t="s">
        <v>159</v>
      </c>
      <c r="L96" s="158"/>
      <c r="M96" s="70" t="s">
        <v>19</v>
      </c>
      <c r="N96" s="71" t="s">
        <v>42</v>
      </c>
      <c r="O96" s="71" t="s">
        <v>160</v>
      </c>
      <c r="P96" s="71" t="s">
        <v>161</v>
      </c>
      <c r="Q96" s="71" t="s">
        <v>162</v>
      </c>
      <c r="R96" s="71" t="s">
        <v>163</v>
      </c>
      <c r="S96" s="71" t="s">
        <v>164</v>
      </c>
      <c r="T96" s="72" t="s">
        <v>165</v>
      </c>
      <c r="U96" s="153"/>
      <c r="V96" s="153"/>
      <c r="W96" s="153"/>
      <c r="X96" s="153"/>
      <c r="Y96" s="153"/>
      <c r="Z96" s="153"/>
      <c r="AA96" s="153"/>
      <c r="AB96" s="153"/>
      <c r="AC96" s="153"/>
      <c r="AD96" s="153"/>
      <c r="AE96" s="153"/>
    </row>
    <row r="97" spans="1:65" s="2" customFormat="1" ht="22.9" customHeight="1">
      <c r="A97" s="36"/>
      <c r="B97" s="37"/>
      <c r="C97" s="77" t="s">
        <v>166</v>
      </c>
      <c r="D97" s="38"/>
      <c r="E97" s="38"/>
      <c r="F97" s="38"/>
      <c r="G97" s="38"/>
      <c r="H97" s="38"/>
      <c r="I97" s="38"/>
      <c r="J97" s="159">
        <f>BK97</f>
        <v>0</v>
      </c>
      <c r="K97" s="38"/>
      <c r="L97" s="41"/>
      <c r="M97" s="73"/>
      <c r="N97" s="160"/>
      <c r="O97" s="74"/>
      <c r="P97" s="161">
        <f>P98+P194</f>
        <v>0</v>
      </c>
      <c r="Q97" s="74"/>
      <c r="R97" s="161">
        <f>R98+R194</f>
        <v>0</v>
      </c>
      <c r="S97" s="74"/>
      <c r="T97" s="162">
        <f>T98+T194</f>
        <v>0</v>
      </c>
      <c r="U97" s="36"/>
      <c r="V97" s="36"/>
      <c r="W97" s="36"/>
      <c r="X97" s="36"/>
      <c r="Y97" s="36"/>
      <c r="Z97" s="36"/>
      <c r="AA97" s="36"/>
      <c r="AB97" s="36"/>
      <c r="AC97" s="36"/>
      <c r="AD97" s="36"/>
      <c r="AE97" s="36"/>
      <c r="AT97" s="19" t="s">
        <v>71</v>
      </c>
      <c r="AU97" s="19" t="s">
        <v>150</v>
      </c>
      <c r="BK97" s="163">
        <f>BK98+BK194</f>
        <v>0</v>
      </c>
    </row>
    <row r="98" spans="1:65" s="12" customFormat="1" ht="25.9" customHeight="1">
      <c r="B98" s="164"/>
      <c r="C98" s="165"/>
      <c r="D98" s="166" t="s">
        <v>71</v>
      </c>
      <c r="E98" s="167" t="s">
        <v>167</v>
      </c>
      <c r="F98" s="167" t="s">
        <v>168</v>
      </c>
      <c r="G98" s="165"/>
      <c r="H98" s="165"/>
      <c r="I98" s="168"/>
      <c r="J98" s="169">
        <f>BK98</f>
        <v>0</v>
      </c>
      <c r="K98" s="165"/>
      <c r="L98" s="170"/>
      <c r="M98" s="171"/>
      <c r="N98" s="172"/>
      <c r="O98" s="172"/>
      <c r="P98" s="173">
        <f>P99+P124+P133+P138+P179</f>
        <v>0</v>
      </c>
      <c r="Q98" s="172"/>
      <c r="R98" s="173">
        <f>R99+R124+R133+R138+R179</f>
        <v>0</v>
      </c>
      <c r="S98" s="172"/>
      <c r="T98" s="174">
        <f>T99+T124+T133+T138+T179</f>
        <v>0</v>
      </c>
      <c r="AR98" s="175" t="s">
        <v>80</v>
      </c>
      <c r="AT98" s="176" t="s">
        <v>71</v>
      </c>
      <c r="AU98" s="176" t="s">
        <v>72</v>
      </c>
      <c r="AY98" s="175" t="s">
        <v>169</v>
      </c>
      <c r="BK98" s="177">
        <f>BK99+BK124+BK133+BK138+BK179</f>
        <v>0</v>
      </c>
    </row>
    <row r="99" spans="1:65" s="12" customFormat="1" ht="22.9" customHeight="1">
      <c r="B99" s="164"/>
      <c r="C99" s="165"/>
      <c r="D99" s="166" t="s">
        <v>71</v>
      </c>
      <c r="E99" s="178" t="s">
        <v>80</v>
      </c>
      <c r="F99" s="178" t="s">
        <v>170</v>
      </c>
      <c r="G99" s="165"/>
      <c r="H99" s="165"/>
      <c r="I99" s="168"/>
      <c r="J99" s="179">
        <f>BK99</f>
        <v>0</v>
      </c>
      <c r="K99" s="165"/>
      <c r="L99" s="170"/>
      <c r="M99" s="171"/>
      <c r="N99" s="172"/>
      <c r="O99" s="172"/>
      <c r="P99" s="173">
        <f>SUM(P100:P123)</f>
        <v>0</v>
      </c>
      <c r="Q99" s="172"/>
      <c r="R99" s="173">
        <f>SUM(R100:R123)</f>
        <v>0</v>
      </c>
      <c r="S99" s="172"/>
      <c r="T99" s="174">
        <f>SUM(T100:T123)</f>
        <v>0</v>
      </c>
      <c r="AR99" s="175" t="s">
        <v>80</v>
      </c>
      <c r="AT99" s="176" t="s">
        <v>71</v>
      </c>
      <c r="AU99" s="176" t="s">
        <v>80</v>
      </c>
      <c r="AY99" s="175" t="s">
        <v>169</v>
      </c>
      <c r="BK99" s="177">
        <f>SUM(BK100:BK123)</f>
        <v>0</v>
      </c>
    </row>
    <row r="100" spans="1:65" s="2" customFormat="1" ht="37.9" customHeight="1">
      <c r="A100" s="36"/>
      <c r="B100" s="37"/>
      <c r="C100" s="180" t="s">
        <v>80</v>
      </c>
      <c r="D100" s="180" t="s">
        <v>171</v>
      </c>
      <c r="E100" s="181" t="s">
        <v>2209</v>
      </c>
      <c r="F100" s="182" t="s">
        <v>2210</v>
      </c>
      <c r="G100" s="183" t="s">
        <v>230</v>
      </c>
      <c r="H100" s="184">
        <v>12.96</v>
      </c>
      <c r="I100" s="185"/>
      <c r="J100" s="186">
        <f>ROUND(I100*H100,2)</f>
        <v>0</v>
      </c>
      <c r="K100" s="182" t="s">
        <v>2211</v>
      </c>
      <c r="L100" s="41"/>
      <c r="M100" s="187" t="s">
        <v>19</v>
      </c>
      <c r="N100" s="188" t="s">
        <v>44</v>
      </c>
      <c r="O100" s="66"/>
      <c r="P100" s="189">
        <f>O100*H100</f>
        <v>0</v>
      </c>
      <c r="Q100" s="189">
        <v>0</v>
      </c>
      <c r="R100" s="189">
        <f>Q100*H100</f>
        <v>0</v>
      </c>
      <c r="S100" s="189">
        <v>0</v>
      </c>
      <c r="T100" s="190">
        <f>S100*H100</f>
        <v>0</v>
      </c>
      <c r="U100" s="36"/>
      <c r="V100" s="36"/>
      <c r="W100" s="36"/>
      <c r="X100" s="36"/>
      <c r="Y100" s="36"/>
      <c r="Z100" s="36"/>
      <c r="AA100" s="36"/>
      <c r="AB100" s="36"/>
      <c r="AC100" s="36"/>
      <c r="AD100" s="36"/>
      <c r="AE100" s="36"/>
      <c r="AR100" s="191" t="s">
        <v>176</v>
      </c>
      <c r="AT100" s="191" t="s">
        <v>171</v>
      </c>
      <c r="AU100" s="191" t="s">
        <v>88</v>
      </c>
      <c r="AY100" s="19" t="s">
        <v>169</v>
      </c>
      <c r="BE100" s="192">
        <f>IF(N100="základní",J100,0)</f>
        <v>0</v>
      </c>
      <c r="BF100" s="192">
        <f>IF(N100="snížená",J100,0)</f>
        <v>0</v>
      </c>
      <c r="BG100" s="192">
        <f>IF(N100="zákl. přenesená",J100,0)</f>
        <v>0</v>
      </c>
      <c r="BH100" s="192">
        <f>IF(N100="sníž. přenesená",J100,0)</f>
        <v>0</v>
      </c>
      <c r="BI100" s="192">
        <f>IF(N100="nulová",J100,0)</f>
        <v>0</v>
      </c>
      <c r="BJ100" s="19" t="s">
        <v>88</v>
      </c>
      <c r="BK100" s="192">
        <f>ROUND(I100*H100,2)</f>
        <v>0</v>
      </c>
      <c r="BL100" s="19" t="s">
        <v>176</v>
      </c>
      <c r="BM100" s="191" t="s">
        <v>88</v>
      </c>
    </row>
    <row r="101" spans="1:65" s="2" customFormat="1" ht="19.5">
      <c r="A101" s="36"/>
      <c r="B101" s="37"/>
      <c r="C101" s="38"/>
      <c r="D101" s="193" t="s">
        <v>2212</v>
      </c>
      <c r="E101" s="38"/>
      <c r="F101" s="194" t="s">
        <v>2213</v>
      </c>
      <c r="G101" s="38"/>
      <c r="H101" s="38"/>
      <c r="I101" s="195"/>
      <c r="J101" s="38"/>
      <c r="K101" s="38"/>
      <c r="L101" s="41"/>
      <c r="M101" s="196"/>
      <c r="N101" s="197"/>
      <c r="O101" s="66"/>
      <c r="P101" s="66"/>
      <c r="Q101" s="66"/>
      <c r="R101" s="66"/>
      <c r="S101" s="66"/>
      <c r="T101" s="67"/>
      <c r="U101" s="36"/>
      <c r="V101" s="36"/>
      <c r="W101" s="36"/>
      <c r="X101" s="36"/>
      <c r="Y101" s="36"/>
      <c r="Z101" s="36"/>
      <c r="AA101" s="36"/>
      <c r="AB101" s="36"/>
      <c r="AC101" s="36"/>
      <c r="AD101" s="36"/>
      <c r="AE101" s="36"/>
      <c r="AT101" s="19" t="s">
        <v>2212</v>
      </c>
      <c r="AU101" s="19" t="s">
        <v>88</v>
      </c>
    </row>
    <row r="102" spans="1:65" s="13" customFormat="1" ht="11.25">
      <c r="B102" s="198"/>
      <c r="C102" s="199"/>
      <c r="D102" s="193" t="s">
        <v>188</v>
      </c>
      <c r="E102" s="200" t="s">
        <v>19</v>
      </c>
      <c r="F102" s="201" t="s">
        <v>2214</v>
      </c>
      <c r="G102" s="199"/>
      <c r="H102" s="202">
        <v>12.96</v>
      </c>
      <c r="I102" s="203"/>
      <c r="J102" s="199"/>
      <c r="K102" s="199"/>
      <c r="L102" s="204"/>
      <c r="M102" s="205"/>
      <c r="N102" s="206"/>
      <c r="O102" s="206"/>
      <c r="P102" s="206"/>
      <c r="Q102" s="206"/>
      <c r="R102" s="206"/>
      <c r="S102" s="206"/>
      <c r="T102" s="207"/>
      <c r="AT102" s="208" t="s">
        <v>188</v>
      </c>
      <c r="AU102" s="208" t="s">
        <v>88</v>
      </c>
      <c r="AV102" s="13" t="s">
        <v>88</v>
      </c>
      <c r="AW102" s="13" t="s">
        <v>33</v>
      </c>
      <c r="AX102" s="13" t="s">
        <v>72</v>
      </c>
      <c r="AY102" s="208" t="s">
        <v>169</v>
      </c>
    </row>
    <row r="103" spans="1:65" s="14" customFormat="1" ht="11.25">
      <c r="B103" s="209"/>
      <c r="C103" s="210"/>
      <c r="D103" s="193" t="s">
        <v>188</v>
      </c>
      <c r="E103" s="211" t="s">
        <v>19</v>
      </c>
      <c r="F103" s="212" t="s">
        <v>191</v>
      </c>
      <c r="G103" s="210"/>
      <c r="H103" s="213">
        <v>12.96</v>
      </c>
      <c r="I103" s="214"/>
      <c r="J103" s="210"/>
      <c r="K103" s="210"/>
      <c r="L103" s="215"/>
      <c r="M103" s="216"/>
      <c r="N103" s="217"/>
      <c r="O103" s="217"/>
      <c r="P103" s="217"/>
      <c r="Q103" s="217"/>
      <c r="R103" s="217"/>
      <c r="S103" s="217"/>
      <c r="T103" s="218"/>
      <c r="AT103" s="219" t="s">
        <v>188</v>
      </c>
      <c r="AU103" s="219" t="s">
        <v>88</v>
      </c>
      <c r="AV103" s="14" t="s">
        <v>176</v>
      </c>
      <c r="AW103" s="14" t="s">
        <v>33</v>
      </c>
      <c r="AX103" s="14" t="s">
        <v>80</v>
      </c>
      <c r="AY103" s="219" t="s">
        <v>169</v>
      </c>
    </row>
    <row r="104" spans="1:65" s="2" customFormat="1" ht="49.15" customHeight="1">
      <c r="A104" s="36"/>
      <c r="B104" s="37"/>
      <c r="C104" s="180" t="s">
        <v>88</v>
      </c>
      <c r="D104" s="180" t="s">
        <v>171</v>
      </c>
      <c r="E104" s="181" t="s">
        <v>2215</v>
      </c>
      <c r="F104" s="182" t="s">
        <v>2216</v>
      </c>
      <c r="G104" s="183" t="s">
        <v>230</v>
      </c>
      <c r="H104" s="184">
        <v>12.96</v>
      </c>
      <c r="I104" s="185"/>
      <c r="J104" s="186">
        <f>ROUND(I104*H104,2)</f>
        <v>0</v>
      </c>
      <c r="K104" s="182" t="s">
        <v>2211</v>
      </c>
      <c r="L104" s="41"/>
      <c r="M104" s="187" t="s">
        <v>19</v>
      </c>
      <c r="N104" s="188" t="s">
        <v>44</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176</v>
      </c>
      <c r="AT104" s="191" t="s">
        <v>171</v>
      </c>
      <c r="AU104" s="191" t="s">
        <v>88</v>
      </c>
      <c r="AY104" s="19" t="s">
        <v>169</v>
      </c>
      <c r="BE104" s="192">
        <f>IF(N104="základní",J104,0)</f>
        <v>0</v>
      </c>
      <c r="BF104" s="192">
        <f>IF(N104="snížená",J104,0)</f>
        <v>0</v>
      </c>
      <c r="BG104" s="192">
        <f>IF(N104="zákl. přenesená",J104,0)</f>
        <v>0</v>
      </c>
      <c r="BH104" s="192">
        <f>IF(N104="sníž. přenesená",J104,0)</f>
        <v>0</v>
      </c>
      <c r="BI104" s="192">
        <f>IF(N104="nulová",J104,0)</f>
        <v>0</v>
      </c>
      <c r="BJ104" s="19" t="s">
        <v>88</v>
      </c>
      <c r="BK104" s="192">
        <f>ROUND(I104*H104,2)</f>
        <v>0</v>
      </c>
      <c r="BL104" s="19" t="s">
        <v>176</v>
      </c>
      <c r="BM104" s="191" t="s">
        <v>176</v>
      </c>
    </row>
    <row r="105" spans="1:65" s="2" customFormat="1" ht="19.5">
      <c r="A105" s="36"/>
      <c r="B105" s="37"/>
      <c r="C105" s="38"/>
      <c r="D105" s="193" t="s">
        <v>2212</v>
      </c>
      <c r="E105" s="38"/>
      <c r="F105" s="194" t="s">
        <v>2213</v>
      </c>
      <c r="G105" s="38"/>
      <c r="H105" s="38"/>
      <c r="I105" s="195"/>
      <c r="J105" s="38"/>
      <c r="K105" s="38"/>
      <c r="L105" s="41"/>
      <c r="M105" s="196"/>
      <c r="N105" s="197"/>
      <c r="O105" s="66"/>
      <c r="P105" s="66"/>
      <c r="Q105" s="66"/>
      <c r="R105" s="66"/>
      <c r="S105" s="66"/>
      <c r="T105" s="67"/>
      <c r="U105" s="36"/>
      <c r="V105" s="36"/>
      <c r="W105" s="36"/>
      <c r="X105" s="36"/>
      <c r="Y105" s="36"/>
      <c r="Z105" s="36"/>
      <c r="AA105" s="36"/>
      <c r="AB105" s="36"/>
      <c r="AC105" s="36"/>
      <c r="AD105" s="36"/>
      <c r="AE105" s="36"/>
      <c r="AT105" s="19" t="s">
        <v>2212</v>
      </c>
      <c r="AU105" s="19" t="s">
        <v>88</v>
      </c>
    </row>
    <row r="106" spans="1:65" s="13" customFormat="1" ht="11.25">
      <c r="B106" s="198"/>
      <c r="C106" s="199"/>
      <c r="D106" s="193" t="s">
        <v>188</v>
      </c>
      <c r="E106" s="200" t="s">
        <v>19</v>
      </c>
      <c r="F106" s="201" t="s">
        <v>2214</v>
      </c>
      <c r="G106" s="199"/>
      <c r="H106" s="202">
        <v>12.96</v>
      </c>
      <c r="I106" s="203"/>
      <c r="J106" s="199"/>
      <c r="K106" s="199"/>
      <c r="L106" s="204"/>
      <c r="M106" s="205"/>
      <c r="N106" s="206"/>
      <c r="O106" s="206"/>
      <c r="P106" s="206"/>
      <c r="Q106" s="206"/>
      <c r="R106" s="206"/>
      <c r="S106" s="206"/>
      <c r="T106" s="207"/>
      <c r="AT106" s="208" t="s">
        <v>188</v>
      </c>
      <c r="AU106" s="208" t="s">
        <v>88</v>
      </c>
      <c r="AV106" s="13" t="s">
        <v>88</v>
      </c>
      <c r="AW106" s="13" t="s">
        <v>33</v>
      </c>
      <c r="AX106" s="13" t="s">
        <v>72</v>
      </c>
      <c r="AY106" s="208" t="s">
        <v>169</v>
      </c>
    </row>
    <row r="107" spans="1:65" s="14" customFormat="1" ht="11.25">
      <c r="B107" s="209"/>
      <c r="C107" s="210"/>
      <c r="D107" s="193" t="s">
        <v>188</v>
      </c>
      <c r="E107" s="211" t="s">
        <v>19</v>
      </c>
      <c r="F107" s="212" t="s">
        <v>191</v>
      </c>
      <c r="G107" s="210"/>
      <c r="H107" s="213">
        <v>12.96</v>
      </c>
      <c r="I107" s="214"/>
      <c r="J107" s="210"/>
      <c r="K107" s="210"/>
      <c r="L107" s="215"/>
      <c r="M107" s="216"/>
      <c r="N107" s="217"/>
      <c r="O107" s="217"/>
      <c r="P107" s="217"/>
      <c r="Q107" s="217"/>
      <c r="R107" s="217"/>
      <c r="S107" s="217"/>
      <c r="T107" s="218"/>
      <c r="AT107" s="219" t="s">
        <v>188</v>
      </c>
      <c r="AU107" s="219" t="s">
        <v>88</v>
      </c>
      <c r="AV107" s="14" t="s">
        <v>176</v>
      </c>
      <c r="AW107" s="14" t="s">
        <v>33</v>
      </c>
      <c r="AX107" s="14" t="s">
        <v>80</v>
      </c>
      <c r="AY107" s="219" t="s">
        <v>169</v>
      </c>
    </row>
    <row r="108" spans="1:65" s="2" customFormat="1" ht="37.9" customHeight="1">
      <c r="A108" s="36"/>
      <c r="B108" s="37"/>
      <c r="C108" s="180" t="s">
        <v>107</v>
      </c>
      <c r="D108" s="180" t="s">
        <v>171</v>
      </c>
      <c r="E108" s="181" t="s">
        <v>2217</v>
      </c>
      <c r="F108" s="182" t="s">
        <v>2218</v>
      </c>
      <c r="G108" s="183" t="s">
        <v>230</v>
      </c>
      <c r="H108" s="184">
        <v>12.96</v>
      </c>
      <c r="I108" s="185"/>
      <c r="J108" s="186">
        <f>ROUND(I108*H108,2)</f>
        <v>0</v>
      </c>
      <c r="K108" s="182" t="s">
        <v>2211</v>
      </c>
      <c r="L108" s="41"/>
      <c r="M108" s="187" t="s">
        <v>19</v>
      </c>
      <c r="N108" s="188" t="s">
        <v>44</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176</v>
      </c>
      <c r="AT108" s="191" t="s">
        <v>171</v>
      </c>
      <c r="AU108" s="191" t="s">
        <v>88</v>
      </c>
      <c r="AY108" s="19" t="s">
        <v>169</v>
      </c>
      <c r="BE108" s="192">
        <f>IF(N108="základní",J108,0)</f>
        <v>0</v>
      </c>
      <c r="BF108" s="192">
        <f>IF(N108="snížená",J108,0)</f>
        <v>0</v>
      </c>
      <c r="BG108" s="192">
        <f>IF(N108="zákl. přenesená",J108,0)</f>
        <v>0</v>
      </c>
      <c r="BH108" s="192">
        <f>IF(N108="sníž. přenesená",J108,0)</f>
        <v>0</v>
      </c>
      <c r="BI108" s="192">
        <f>IF(N108="nulová",J108,0)</f>
        <v>0</v>
      </c>
      <c r="BJ108" s="19" t="s">
        <v>88</v>
      </c>
      <c r="BK108" s="192">
        <f>ROUND(I108*H108,2)</f>
        <v>0</v>
      </c>
      <c r="BL108" s="19" t="s">
        <v>176</v>
      </c>
      <c r="BM108" s="191" t="s">
        <v>200</v>
      </c>
    </row>
    <row r="109" spans="1:65" s="2" customFormat="1" ht="19.5">
      <c r="A109" s="36"/>
      <c r="B109" s="37"/>
      <c r="C109" s="38"/>
      <c r="D109" s="193" t="s">
        <v>2212</v>
      </c>
      <c r="E109" s="38"/>
      <c r="F109" s="194" t="s">
        <v>2213</v>
      </c>
      <c r="G109" s="38"/>
      <c r="H109" s="38"/>
      <c r="I109" s="195"/>
      <c r="J109" s="38"/>
      <c r="K109" s="38"/>
      <c r="L109" s="41"/>
      <c r="M109" s="196"/>
      <c r="N109" s="197"/>
      <c r="O109" s="66"/>
      <c r="P109" s="66"/>
      <c r="Q109" s="66"/>
      <c r="R109" s="66"/>
      <c r="S109" s="66"/>
      <c r="T109" s="67"/>
      <c r="U109" s="36"/>
      <c r="V109" s="36"/>
      <c r="W109" s="36"/>
      <c r="X109" s="36"/>
      <c r="Y109" s="36"/>
      <c r="Z109" s="36"/>
      <c r="AA109" s="36"/>
      <c r="AB109" s="36"/>
      <c r="AC109" s="36"/>
      <c r="AD109" s="36"/>
      <c r="AE109" s="36"/>
      <c r="AT109" s="19" t="s">
        <v>2212</v>
      </c>
      <c r="AU109" s="19" t="s">
        <v>88</v>
      </c>
    </row>
    <row r="110" spans="1:65" s="13" customFormat="1" ht="11.25">
      <c r="B110" s="198"/>
      <c r="C110" s="199"/>
      <c r="D110" s="193" t="s">
        <v>188</v>
      </c>
      <c r="E110" s="200" t="s">
        <v>19</v>
      </c>
      <c r="F110" s="201" t="s">
        <v>2214</v>
      </c>
      <c r="G110" s="199"/>
      <c r="H110" s="202">
        <v>12.96</v>
      </c>
      <c r="I110" s="203"/>
      <c r="J110" s="199"/>
      <c r="K110" s="199"/>
      <c r="L110" s="204"/>
      <c r="M110" s="205"/>
      <c r="N110" s="206"/>
      <c r="O110" s="206"/>
      <c r="P110" s="206"/>
      <c r="Q110" s="206"/>
      <c r="R110" s="206"/>
      <c r="S110" s="206"/>
      <c r="T110" s="207"/>
      <c r="AT110" s="208" t="s">
        <v>188</v>
      </c>
      <c r="AU110" s="208" t="s">
        <v>88</v>
      </c>
      <c r="AV110" s="13" t="s">
        <v>88</v>
      </c>
      <c r="AW110" s="13" t="s">
        <v>33</v>
      </c>
      <c r="AX110" s="13" t="s">
        <v>72</v>
      </c>
      <c r="AY110" s="208" t="s">
        <v>169</v>
      </c>
    </row>
    <row r="111" spans="1:65" s="14" customFormat="1" ht="11.25">
      <c r="B111" s="209"/>
      <c r="C111" s="210"/>
      <c r="D111" s="193" t="s">
        <v>188</v>
      </c>
      <c r="E111" s="211" t="s">
        <v>19</v>
      </c>
      <c r="F111" s="212" t="s">
        <v>191</v>
      </c>
      <c r="G111" s="210"/>
      <c r="H111" s="213">
        <v>12.96</v>
      </c>
      <c r="I111" s="214"/>
      <c r="J111" s="210"/>
      <c r="K111" s="210"/>
      <c r="L111" s="215"/>
      <c r="M111" s="216"/>
      <c r="N111" s="217"/>
      <c r="O111" s="217"/>
      <c r="P111" s="217"/>
      <c r="Q111" s="217"/>
      <c r="R111" s="217"/>
      <c r="S111" s="217"/>
      <c r="T111" s="218"/>
      <c r="AT111" s="219" t="s">
        <v>188</v>
      </c>
      <c r="AU111" s="219" t="s">
        <v>88</v>
      </c>
      <c r="AV111" s="14" t="s">
        <v>176</v>
      </c>
      <c r="AW111" s="14" t="s">
        <v>33</v>
      </c>
      <c r="AX111" s="14" t="s">
        <v>80</v>
      </c>
      <c r="AY111" s="219" t="s">
        <v>169</v>
      </c>
    </row>
    <row r="112" spans="1:65" s="2" customFormat="1" ht="37.9" customHeight="1">
      <c r="A112" s="36"/>
      <c r="B112" s="37"/>
      <c r="C112" s="180" t="s">
        <v>176</v>
      </c>
      <c r="D112" s="180" t="s">
        <v>171</v>
      </c>
      <c r="E112" s="181" t="s">
        <v>2219</v>
      </c>
      <c r="F112" s="182" t="s">
        <v>2220</v>
      </c>
      <c r="G112" s="183" t="s">
        <v>230</v>
      </c>
      <c r="H112" s="184">
        <v>2.16</v>
      </c>
      <c r="I112" s="185"/>
      <c r="J112" s="186">
        <f>ROUND(I112*H112,2)</f>
        <v>0</v>
      </c>
      <c r="K112" s="182" t="s">
        <v>2211</v>
      </c>
      <c r="L112" s="41"/>
      <c r="M112" s="187" t="s">
        <v>19</v>
      </c>
      <c r="N112" s="188" t="s">
        <v>44</v>
      </c>
      <c r="O112" s="66"/>
      <c r="P112" s="189">
        <f>O112*H112</f>
        <v>0</v>
      </c>
      <c r="Q112" s="189">
        <v>0</v>
      </c>
      <c r="R112" s="189">
        <f>Q112*H112</f>
        <v>0</v>
      </c>
      <c r="S112" s="189">
        <v>0</v>
      </c>
      <c r="T112" s="190">
        <f>S112*H112</f>
        <v>0</v>
      </c>
      <c r="U112" s="36"/>
      <c r="V112" s="36"/>
      <c r="W112" s="36"/>
      <c r="X112" s="36"/>
      <c r="Y112" s="36"/>
      <c r="Z112" s="36"/>
      <c r="AA112" s="36"/>
      <c r="AB112" s="36"/>
      <c r="AC112" s="36"/>
      <c r="AD112" s="36"/>
      <c r="AE112" s="36"/>
      <c r="AR112" s="191" t="s">
        <v>176</v>
      </c>
      <c r="AT112" s="191" t="s">
        <v>171</v>
      </c>
      <c r="AU112" s="191" t="s">
        <v>88</v>
      </c>
      <c r="AY112" s="19" t="s">
        <v>169</v>
      </c>
      <c r="BE112" s="192">
        <f>IF(N112="základní",J112,0)</f>
        <v>0</v>
      </c>
      <c r="BF112" s="192">
        <f>IF(N112="snížená",J112,0)</f>
        <v>0</v>
      </c>
      <c r="BG112" s="192">
        <f>IF(N112="zákl. přenesená",J112,0)</f>
        <v>0</v>
      </c>
      <c r="BH112" s="192">
        <f>IF(N112="sníž. přenesená",J112,0)</f>
        <v>0</v>
      </c>
      <c r="BI112" s="192">
        <f>IF(N112="nulová",J112,0)</f>
        <v>0</v>
      </c>
      <c r="BJ112" s="19" t="s">
        <v>88</v>
      </c>
      <c r="BK112" s="192">
        <f>ROUND(I112*H112,2)</f>
        <v>0</v>
      </c>
      <c r="BL112" s="19" t="s">
        <v>176</v>
      </c>
      <c r="BM112" s="191" t="s">
        <v>209</v>
      </c>
    </row>
    <row r="113" spans="1:65" s="2" customFormat="1" ht="19.5">
      <c r="A113" s="36"/>
      <c r="B113" s="37"/>
      <c r="C113" s="38"/>
      <c r="D113" s="193" t="s">
        <v>2212</v>
      </c>
      <c r="E113" s="38"/>
      <c r="F113" s="194" t="s">
        <v>2213</v>
      </c>
      <c r="G113" s="38"/>
      <c r="H113" s="38"/>
      <c r="I113" s="195"/>
      <c r="J113" s="38"/>
      <c r="K113" s="38"/>
      <c r="L113" s="41"/>
      <c r="M113" s="196"/>
      <c r="N113" s="197"/>
      <c r="O113" s="66"/>
      <c r="P113" s="66"/>
      <c r="Q113" s="66"/>
      <c r="R113" s="66"/>
      <c r="S113" s="66"/>
      <c r="T113" s="67"/>
      <c r="U113" s="36"/>
      <c r="V113" s="36"/>
      <c r="W113" s="36"/>
      <c r="X113" s="36"/>
      <c r="Y113" s="36"/>
      <c r="Z113" s="36"/>
      <c r="AA113" s="36"/>
      <c r="AB113" s="36"/>
      <c r="AC113" s="36"/>
      <c r="AD113" s="36"/>
      <c r="AE113" s="36"/>
      <c r="AT113" s="19" t="s">
        <v>2212</v>
      </c>
      <c r="AU113" s="19" t="s">
        <v>88</v>
      </c>
    </row>
    <row r="114" spans="1:65" s="13" customFormat="1" ht="11.25">
      <c r="B114" s="198"/>
      <c r="C114" s="199"/>
      <c r="D114" s="193" t="s">
        <v>188</v>
      </c>
      <c r="E114" s="200" t="s">
        <v>19</v>
      </c>
      <c r="F114" s="201" t="s">
        <v>2221</v>
      </c>
      <c r="G114" s="199"/>
      <c r="H114" s="202">
        <v>2.16</v>
      </c>
      <c r="I114" s="203"/>
      <c r="J114" s="199"/>
      <c r="K114" s="199"/>
      <c r="L114" s="204"/>
      <c r="M114" s="205"/>
      <c r="N114" s="206"/>
      <c r="O114" s="206"/>
      <c r="P114" s="206"/>
      <c r="Q114" s="206"/>
      <c r="R114" s="206"/>
      <c r="S114" s="206"/>
      <c r="T114" s="207"/>
      <c r="AT114" s="208" t="s">
        <v>188</v>
      </c>
      <c r="AU114" s="208" t="s">
        <v>88</v>
      </c>
      <c r="AV114" s="13" t="s">
        <v>88</v>
      </c>
      <c r="AW114" s="13" t="s">
        <v>33</v>
      </c>
      <c r="AX114" s="13" t="s">
        <v>72</v>
      </c>
      <c r="AY114" s="208" t="s">
        <v>169</v>
      </c>
    </row>
    <row r="115" spans="1:65" s="14" customFormat="1" ht="11.25">
      <c r="B115" s="209"/>
      <c r="C115" s="210"/>
      <c r="D115" s="193" t="s">
        <v>188</v>
      </c>
      <c r="E115" s="211" t="s">
        <v>19</v>
      </c>
      <c r="F115" s="212" t="s">
        <v>191</v>
      </c>
      <c r="G115" s="210"/>
      <c r="H115" s="213">
        <v>2.16</v>
      </c>
      <c r="I115" s="214"/>
      <c r="J115" s="210"/>
      <c r="K115" s="210"/>
      <c r="L115" s="215"/>
      <c r="M115" s="216"/>
      <c r="N115" s="217"/>
      <c r="O115" s="217"/>
      <c r="P115" s="217"/>
      <c r="Q115" s="217"/>
      <c r="R115" s="217"/>
      <c r="S115" s="217"/>
      <c r="T115" s="218"/>
      <c r="AT115" s="219" t="s">
        <v>188</v>
      </c>
      <c r="AU115" s="219" t="s">
        <v>88</v>
      </c>
      <c r="AV115" s="14" t="s">
        <v>176</v>
      </c>
      <c r="AW115" s="14" t="s">
        <v>33</v>
      </c>
      <c r="AX115" s="14" t="s">
        <v>80</v>
      </c>
      <c r="AY115" s="219" t="s">
        <v>169</v>
      </c>
    </row>
    <row r="116" spans="1:65" s="2" customFormat="1" ht="62.65" customHeight="1">
      <c r="A116" s="36"/>
      <c r="B116" s="37"/>
      <c r="C116" s="180" t="s">
        <v>196</v>
      </c>
      <c r="D116" s="180" t="s">
        <v>171</v>
      </c>
      <c r="E116" s="181" t="s">
        <v>2222</v>
      </c>
      <c r="F116" s="182" t="s">
        <v>2223</v>
      </c>
      <c r="G116" s="183" t="s">
        <v>230</v>
      </c>
      <c r="H116" s="184">
        <v>10.8</v>
      </c>
      <c r="I116" s="185"/>
      <c r="J116" s="186">
        <f>ROUND(I116*H116,2)</f>
        <v>0</v>
      </c>
      <c r="K116" s="182" t="s">
        <v>2211</v>
      </c>
      <c r="L116" s="41"/>
      <c r="M116" s="187" t="s">
        <v>19</v>
      </c>
      <c r="N116" s="188" t="s">
        <v>44</v>
      </c>
      <c r="O116" s="66"/>
      <c r="P116" s="189">
        <f>O116*H116</f>
        <v>0</v>
      </c>
      <c r="Q116" s="189">
        <v>0</v>
      </c>
      <c r="R116" s="189">
        <f>Q116*H116</f>
        <v>0</v>
      </c>
      <c r="S116" s="189">
        <v>0</v>
      </c>
      <c r="T116" s="190">
        <f>S116*H116</f>
        <v>0</v>
      </c>
      <c r="U116" s="36"/>
      <c r="V116" s="36"/>
      <c r="W116" s="36"/>
      <c r="X116" s="36"/>
      <c r="Y116" s="36"/>
      <c r="Z116" s="36"/>
      <c r="AA116" s="36"/>
      <c r="AB116" s="36"/>
      <c r="AC116" s="36"/>
      <c r="AD116" s="36"/>
      <c r="AE116" s="36"/>
      <c r="AR116" s="191" t="s">
        <v>176</v>
      </c>
      <c r="AT116" s="191" t="s">
        <v>171</v>
      </c>
      <c r="AU116" s="191" t="s">
        <v>88</v>
      </c>
      <c r="AY116" s="19" t="s">
        <v>169</v>
      </c>
      <c r="BE116" s="192">
        <f>IF(N116="základní",J116,0)</f>
        <v>0</v>
      </c>
      <c r="BF116" s="192">
        <f>IF(N116="snížená",J116,0)</f>
        <v>0</v>
      </c>
      <c r="BG116" s="192">
        <f>IF(N116="zákl. přenesená",J116,0)</f>
        <v>0</v>
      </c>
      <c r="BH116" s="192">
        <f>IF(N116="sníž. přenesená",J116,0)</f>
        <v>0</v>
      </c>
      <c r="BI116" s="192">
        <f>IF(N116="nulová",J116,0)</f>
        <v>0</v>
      </c>
      <c r="BJ116" s="19" t="s">
        <v>88</v>
      </c>
      <c r="BK116" s="192">
        <f>ROUND(I116*H116,2)</f>
        <v>0</v>
      </c>
      <c r="BL116" s="19" t="s">
        <v>176</v>
      </c>
      <c r="BM116" s="191" t="s">
        <v>218</v>
      </c>
    </row>
    <row r="117" spans="1:65" s="2" customFormat="1" ht="19.5">
      <c r="A117" s="36"/>
      <c r="B117" s="37"/>
      <c r="C117" s="38"/>
      <c r="D117" s="193" t="s">
        <v>2212</v>
      </c>
      <c r="E117" s="38"/>
      <c r="F117" s="194" t="s">
        <v>2213</v>
      </c>
      <c r="G117" s="38"/>
      <c r="H117" s="38"/>
      <c r="I117" s="195"/>
      <c r="J117" s="38"/>
      <c r="K117" s="38"/>
      <c r="L117" s="41"/>
      <c r="M117" s="196"/>
      <c r="N117" s="197"/>
      <c r="O117" s="66"/>
      <c r="P117" s="66"/>
      <c r="Q117" s="66"/>
      <c r="R117" s="66"/>
      <c r="S117" s="66"/>
      <c r="T117" s="67"/>
      <c r="U117" s="36"/>
      <c r="V117" s="36"/>
      <c r="W117" s="36"/>
      <c r="X117" s="36"/>
      <c r="Y117" s="36"/>
      <c r="Z117" s="36"/>
      <c r="AA117" s="36"/>
      <c r="AB117" s="36"/>
      <c r="AC117" s="36"/>
      <c r="AD117" s="36"/>
      <c r="AE117" s="36"/>
      <c r="AT117" s="19" t="s">
        <v>2212</v>
      </c>
      <c r="AU117" s="19" t="s">
        <v>88</v>
      </c>
    </row>
    <row r="118" spans="1:65" s="13" customFormat="1" ht="11.25">
      <c r="B118" s="198"/>
      <c r="C118" s="199"/>
      <c r="D118" s="193" t="s">
        <v>188</v>
      </c>
      <c r="E118" s="200" t="s">
        <v>19</v>
      </c>
      <c r="F118" s="201" t="s">
        <v>2224</v>
      </c>
      <c r="G118" s="199"/>
      <c r="H118" s="202">
        <v>10.8</v>
      </c>
      <c r="I118" s="203"/>
      <c r="J118" s="199"/>
      <c r="K118" s="199"/>
      <c r="L118" s="204"/>
      <c r="M118" s="205"/>
      <c r="N118" s="206"/>
      <c r="O118" s="206"/>
      <c r="P118" s="206"/>
      <c r="Q118" s="206"/>
      <c r="R118" s="206"/>
      <c r="S118" s="206"/>
      <c r="T118" s="207"/>
      <c r="AT118" s="208" t="s">
        <v>188</v>
      </c>
      <c r="AU118" s="208" t="s">
        <v>88</v>
      </c>
      <c r="AV118" s="13" t="s">
        <v>88</v>
      </c>
      <c r="AW118" s="13" t="s">
        <v>33</v>
      </c>
      <c r="AX118" s="13" t="s">
        <v>72</v>
      </c>
      <c r="AY118" s="208" t="s">
        <v>169</v>
      </c>
    </row>
    <row r="119" spans="1:65" s="14" customFormat="1" ht="11.25">
      <c r="B119" s="209"/>
      <c r="C119" s="210"/>
      <c r="D119" s="193" t="s">
        <v>188</v>
      </c>
      <c r="E119" s="211" t="s">
        <v>19</v>
      </c>
      <c r="F119" s="212" t="s">
        <v>191</v>
      </c>
      <c r="G119" s="210"/>
      <c r="H119" s="213">
        <v>10.8</v>
      </c>
      <c r="I119" s="214"/>
      <c r="J119" s="210"/>
      <c r="K119" s="210"/>
      <c r="L119" s="215"/>
      <c r="M119" s="216"/>
      <c r="N119" s="217"/>
      <c r="O119" s="217"/>
      <c r="P119" s="217"/>
      <c r="Q119" s="217"/>
      <c r="R119" s="217"/>
      <c r="S119" s="217"/>
      <c r="T119" s="218"/>
      <c r="AT119" s="219" t="s">
        <v>188</v>
      </c>
      <c r="AU119" s="219" t="s">
        <v>88</v>
      </c>
      <c r="AV119" s="14" t="s">
        <v>176</v>
      </c>
      <c r="AW119" s="14" t="s">
        <v>33</v>
      </c>
      <c r="AX119" s="14" t="s">
        <v>80</v>
      </c>
      <c r="AY119" s="219" t="s">
        <v>169</v>
      </c>
    </row>
    <row r="120" spans="1:65" s="2" customFormat="1" ht="14.45" customHeight="1">
      <c r="A120" s="36"/>
      <c r="B120" s="37"/>
      <c r="C120" s="235" t="s">
        <v>200</v>
      </c>
      <c r="D120" s="235" t="s">
        <v>456</v>
      </c>
      <c r="E120" s="236" t="s">
        <v>2225</v>
      </c>
      <c r="F120" s="237" t="s">
        <v>2226</v>
      </c>
      <c r="G120" s="238" t="s">
        <v>347</v>
      </c>
      <c r="H120" s="239">
        <v>17.28</v>
      </c>
      <c r="I120" s="240"/>
      <c r="J120" s="241">
        <f>ROUND(I120*H120,2)</f>
        <v>0</v>
      </c>
      <c r="K120" s="237" t="s">
        <v>2211</v>
      </c>
      <c r="L120" s="242"/>
      <c r="M120" s="243" t="s">
        <v>19</v>
      </c>
      <c r="N120" s="244" t="s">
        <v>44</v>
      </c>
      <c r="O120" s="66"/>
      <c r="P120" s="189">
        <f>O120*H120</f>
        <v>0</v>
      </c>
      <c r="Q120" s="189">
        <v>0</v>
      </c>
      <c r="R120" s="189">
        <f>Q120*H120</f>
        <v>0</v>
      </c>
      <c r="S120" s="189">
        <v>0</v>
      </c>
      <c r="T120" s="190">
        <f>S120*H120</f>
        <v>0</v>
      </c>
      <c r="U120" s="36"/>
      <c r="V120" s="36"/>
      <c r="W120" s="36"/>
      <c r="X120" s="36"/>
      <c r="Y120" s="36"/>
      <c r="Z120" s="36"/>
      <c r="AA120" s="36"/>
      <c r="AB120" s="36"/>
      <c r="AC120" s="36"/>
      <c r="AD120" s="36"/>
      <c r="AE120" s="36"/>
      <c r="AR120" s="191" t="s">
        <v>209</v>
      </c>
      <c r="AT120" s="191" t="s">
        <v>456</v>
      </c>
      <c r="AU120" s="191" t="s">
        <v>88</v>
      </c>
      <c r="AY120" s="19" t="s">
        <v>169</v>
      </c>
      <c r="BE120" s="192">
        <f>IF(N120="základní",J120,0)</f>
        <v>0</v>
      </c>
      <c r="BF120" s="192">
        <f>IF(N120="snížená",J120,0)</f>
        <v>0</v>
      </c>
      <c r="BG120" s="192">
        <f>IF(N120="zákl. přenesená",J120,0)</f>
        <v>0</v>
      </c>
      <c r="BH120" s="192">
        <f>IF(N120="sníž. přenesená",J120,0)</f>
        <v>0</v>
      </c>
      <c r="BI120" s="192">
        <f>IF(N120="nulová",J120,0)</f>
        <v>0</v>
      </c>
      <c r="BJ120" s="19" t="s">
        <v>88</v>
      </c>
      <c r="BK120" s="192">
        <f>ROUND(I120*H120,2)</f>
        <v>0</v>
      </c>
      <c r="BL120" s="19" t="s">
        <v>176</v>
      </c>
      <c r="BM120" s="191" t="s">
        <v>227</v>
      </c>
    </row>
    <row r="121" spans="1:65" s="2" customFormat="1" ht="19.5">
      <c r="A121" s="36"/>
      <c r="B121" s="37"/>
      <c r="C121" s="38"/>
      <c r="D121" s="193" t="s">
        <v>2212</v>
      </c>
      <c r="E121" s="38"/>
      <c r="F121" s="194" t="s">
        <v>2213</v>
      </c>
      <c r="G121" s="38"/>
      <c r="H121" s="38"/>
      <c r="I121" s="195"/>
      <c r="J121" s="38"/>
      <c r="K121" s="38"/>
      <c r="L121" s="41"/>
      <c r="M121" s="196"/>
      <c r="N121" s="197"/>
      <c r="O121" s="66"/>
      <c r="P121" s="66"/>
      <c r="Q121" s="66"/>
      <c r="R121" s="66"/>
      <c r="S121" s="66"/>
      <c r="T121" s="67"/>
      <c r="U121" s="36"/>
      <c r="V121" s="36"/>
      <c r="W121" s="36"/>
      <c r="X121" s="36"/>
      <c r="Y121" s="36"/>
      <c r="Z121" s="36"/>
      <c r="AA121" s="36"/>
      <c r="AB121" s="36"/>
      <c r="AC121" s="36"/>
      <c r="AD121" s="36"/>
      <c r="AE121" s="36"/>
      <c r="AT121" s="19" t="s">
        <v>2212</v>
      </c>
      <c r="AU121" s="19" t="s">
        <v>88</v>
      </c>
    </row>
    <row r="122" spans="1:65" s="13" customFormat="1" ht="11.25">
      <c r="B122" s="198"/>
      <c r="C122" s="199"/>
      <c r="D122" s="193" t="s">
        <v>188</v>
      </c>
      <c r="E122" s="200" t="s">
        <v>19</v>
      </c>
      <c r="F122" s="201" t="s">
        <v>2227</v>
      </c>
      <c r="G122" s="199"/>
      <c r="H122" s="202">
        <v>17.28</v>
      </c>
      <c r="I122" s="203"/>
      <c r="J122" s="199"/>
      <c r="K122" s="199"/>
      <c r="L122" s="204"/>
      <c r="M122" s="205"/>
      <c r="N122" s="206"/>
      <c r="O122" s="206"/>
      <c r="P122" s="206"/>
      <c r="Q122" s="206"/>
      <c r="R122" s="206"/>
      <c r="S122" s="206"/>
      <c r="T122" s="207"/>
      <c r="AT122" s="208" t="s">
        <v>188</v>
      </c>
      <c r="AU122" s="208" t="s">
        <v>88</v>
      </c>
      <c r="AV122" s="13" t="s">
        <v>88</v>
      </c>
      <c r="AW122" s="13" t="s">
        <v>33</v>
      </c>
      <c r="AX122" s="13" t="s">
        <v>72</v>
      </c>
      <c r="AY122" s="208" t="s">
        <v>169</v>
      </c>
    </row>
    <row r="123" spans="1:65" s="14" customFormat="1" ht="11.25">
      <c r="B123" s="209"/>
      <c r="C123" s="210"/>
      <c r="D123" s="193" t="s">
        <v>188</v>
      </c>
      <c r="E123" s="211" t="s">
        <v>19</v>
      </c>
      <c r="F123" s="212" t="s">
        <v>191</v>
      </c>
      <c r="G123" s="210"/>
      <c r="H123" s="213">
        <v>17.28</v>
      </c>
      <c r="I123" s="214"/>
      <c r="J123" s="210"/>
      <c r="K123" s="210"/>
      <c r="L123" s="215"/>
      <c r="M123" s="216"/>
      <c r="N123" s="217"/>
      <c r="O123" s="217"/>
      <c r="P123" s="217"/>
      <c r="Q123" s="217"/>
      <c r="R123" s="217"/>
      <c r="S123" s="217"/>
      <c r="T123" s="218"/>
      <c r="AT123" s="219" t="s">
        <v>188</v>
      </c>
      <c r="AU123" s="219" t="s">
        <v>88</v>
      </c>
      <c r="AV123" s="14" t="s">
        <v>176</v>
      </c>
      <c r="AW123" s="14" t="s">
        <v>33</v>
      </c>
      <c r="AX123" s="14" t="s">
        <v>80</v>
      </c>
      <c r="AY123" s="219" t="s">
        <v>169</v>
      </c>
    </row>
    <row r="124" spans="1:65" s="12" customFormat="1" ht="22.9" customHeight="1">
      <c r="B124" s="164"/>
      <c r="C124" s="165"/>
      <c r="D124" s="166" t="s">
        <v>71</v>
      </c>
      <c r="E124" s="178" t="s">
        <v>176</v>
      </c>
      <c r="F124" s="178" t="s">
        <v>681</v>
      </c>
      <c r="G124" s="165"/>
      <c r="H124" s="165"/>
      <c r="I124" s="168"/>
      <c r="J124" s="179">
        <f>BK124</f>
        <v>0</v>
      </c>
      <c r="K124" s="165"/>
      <c r="L124" s="170"/>
      <c r="M124" s="171"/>
      <c r="N124" s="172"/>
      <c r="O124" s="172"/>
      <c r="P124" s="173">
        <f>SUM(P125:P132)</f>
        <v>0</v>
      </c>
      <c r="Q124" s="172"/>
      <c r="R124" s="173">
        <f>SUM(R125:R132)</f>
        <v>0</v>
      </c>
      <c r="S124" s="172"/>
      <c r="T124" s="174">
        <f>SUM(T125:T132)</f>
        <v>0</v>
      </c>
      <c r="AR124" s="175" t="s">
        <v>80</v>
      </c>
      <c r="AT124" s="176" t="s">
        <v>71</v>
      </c>
      <c r="AU124" s="176" t="s">
        <v>80</v>
      </c>
      <c r="AY124" s="175" t="s">
        <v>169</v>
      </c>
      <c r="BK124" s="177">
        <f>SUM(BK125:BK132)</f>
        <v>0</v>
      </c>
    </row>
    <row r="125" spans="1:65" s="2" customFormat="1" ht="62.65" customHeight="1">
      <c r="A125" s="36"/>
      <c r="B125" s="37"/>
      <c r="C125" s="180" t="s">
        <v>205</v>
      </c>
      <c r="D125" s="180" t="s">
        <v>171</v>
      </c>
      <c r="E125" s="181" t="s">
        <v>2228</v>
      </c>
      <c r="F125" s="182" t="s">
        <v>2229</v>
      </c>
      <c r="G125" s="183" t="s">
        <v>174</v>
      </c>
      <c r="H125" s="184">
        <v>2</v>
      </c>
      <c r="I125" s="185"/>
      <c r="J125" s="186">
        <f>ROUND(I125*H125,2)</f>
        <v>0</v>
      </c>
      <c r="K125" s="182" t="s">
        <v>2211</v>
      </c>
      <c r="L125" s="41"/>
      <c r="M125" s="187" t="s">
        <v>19</v>
      </c>
      <c r="N125" s="188" t="s">
        <v>44</v>
      </c>
      <c r="O125" s="66"/>
      <c r="P125" s="189">
        <f>O125*H125</f>
        <v>0</v>
      </c>
      <c r="Q125" s="189">
        <v>0</v>
      </c>
      <c r="R125" s="189">
        <f>Q125*H125</f>
        <v>0</v>
      </c>
      <c r="S125" s="189">
        <v>0</v>
      </c>
      <c r="T125" s="190">
        <f>S125*H125</f>
        <v>0</v>
      </c>
      <c r="U125" s="36"/>
      <c r="V125" s="36"/>
      <c r="W125" s="36"/>
      <c r="X125" s="36"/>
      <c r="Y125" s="36"/>
      <c r="Z125" s="36"/>
      <c r="AA125" s="36"/>
      <c r="AB125" s="36"/>
      <c r="AC125" s="36"/>
      <c r="AD125" s="36"/>
      <c r="AE125" s="36"/>
      <c r="AR125" s="191" t="s">
        <v>176</v>
      </c>
      <c r="AT125" s="191" t="s">
        <v>171</v>
      </c>
      <c r="AU125" s="191" t="s">
        <v>88</v>
      </c>
      <c r="AY125" s="19" t="s">
        <v>169</v>
      </c>
      <c r="BE125" s="192">
        <f>IF(N125="základní",J125,0)</f>
        <v>0</v>
      </c>
      <c r="BF125" s="192">
        <f>IF(N125="snížená",J125,0)</f>
        <v>0</v>
      </c>
      <c r="BG125" s="192">
        <f>IF(N125="zákl. přenesená",J125,0)</f>
        <v>0</v>
      </c>
      <c r="BH125" s="192">
        <f>IF(N125="sníž. přenesená",J125,0)</f>
        <v>0</v>
      </c>
      <c r="BI125" s="192">
        <f>IF(N125="nulová",J125,0)</f>
        <v>0</v>
      </c>
      <c r="BJ125" s="19" t="s">
        <v>88</v>
      </c>
      <c r="BK125" s="192">
        <f>ROUND(I125*H125,2)</f>
        <v>0</v>
      </c>
      <c r="BL125" s="19" t="s">
        <v>176</v>
      </c>
      <c r="BM125" s="191" t="s">
        <v>242</v>
      </c>
    </row>
    <row r="126" spans="1:65" s="2" customFormat="1" ht="19.5">
      <c r="A126" s="36"/>
      <c r="B126" s="37"/>
      <c r="C126" s="38"/>
      <c r="D126" s="193" t="s">
        <v>2212</v>
      </c>
      <c r="E126" s="38"/>
      <c r="F126" s="194" t="s">
        <v>2213</v>
      </c>
      <c r="G126" s="38"/>
      <c r="H126" s="38"/>
      <c r="I126" s="195"/>
      <c r="J126" s="38"/>
      <c r="K126" s="38"/>
      <c r="L126" s="41"/>
      <c r="M126" s="196"/>
      <c r="N126" s="197"/>
      <c r="O126" s="66"/>
      <c r="P126" s="66"/>
      <c r="Q126" s="66"/>
      <c r="R126" s="66"/>
      <c r="S126" s="66"/>
      <c r="T126" s="67"/>
      <c r="U126" s="36"/>
      <c r="V126" s="36"/>
      <c r="W126" s="36"/>
      <c r="X126" s="36"/>
      <c r="Y126" s="36"/>
      <c r="Z126" s="36"/>
      <c r="AA126" s="36"/>
      <c r="AB126" s="36"/>
      <c r="AC126" s="36"/>
      <c r="AD126" s="36"/>
      <c r="AE126" s="36"/>
      <c r="AT126" s="19" t="s">
        <v>2212</v>
      </c>
      <c r="AU126" s="19" t="s">
        <v>88</v>
      </c>
    </row>
    <row r="127" spans="1:65" s="13" customFormat="1" ht="11.25">
      <c r="B127" s="198"/>
      <c r="C127" s="199"/>
      <c r="D127" s="193" t="s">
        <v>188</v>
      </c>
      <c r="E127" s="200" t="s">
        <v>19</v>
      </c>
      <c r="F127" s="201" t="s">
        <v>2230</v>
      </c>
      <c r="G127" s="199"/>
      <c r="H127" s="202">
        <v>2</v>
      </c>
      <c r="I127" s="203"/>
      <c r="J127" s="199"/>
      <c r="K127" s="199"/>
      <c r="L127" s="204"/>
      <c r="M127" s="205"/>
      <c r="N127" s="206"/>
      <c r="O127" s="206"/>
      <c r="P127" s="206"/>
      <c r="Q127" s="206"/>
      <c r="R127" s="206"/>
      <c r="S127" s="206"/>
      <c r="T127" s="207"/>
      <c r="AT127" s="208" t="s">
        <v>188</v>
      </c>
      <c r="AU127" s="208" t="s">
        <v>88</v>
      </c>
      <c r="AV127" s="13" t="s">
        <v>88</v>
      </c>
      <c r="AW127" s="13" t="s">
        <v>33</v>
      </c>
      <c r="AX127" s="13" t="s">
        <v>72</v>
      </c>
      <c r="AY127" s="208" t="s">
        <v>169</v>
      </c>
    </row>
    <row r="128" spans="1:65" s="14" customFormat="1" ht="11.25">
      <c r="B128" s="209"/>
      <c r="C128" s="210"/>
      <c r="D128" s="193" t="s">
        <v>188</v>
      </c>
      <c r="E128" s="211" t="s">
        <v>19</v>
      </c>
      <c r="F128" s="212" t="s">
        <v>191</v>
      </c>
      <c r="G128" s="210"/>
      <c r="H128" s="213">
        <v>2</v>
      </c>
      <c r="I128" s="214"/>
      <c r="J128" s="210"/>
      <c r="K128" s="210"/>
      <c r="L128" s="215"/>
      <c r="M128" s="216"/>
      <c r="N128" s="217"/>
      <c r="O128" s="217"/>
      <c r="P128" s="217"/>
      <c r="Q128" s="217"/>
      <c r="R128" s="217"/>
      <c r="S128" s="217"/>
      <c r="T128" s="218"/>
      <c r="AT128" s="219" t="s">
        <v>188</v>
      </c>
      <c r="AU128" s="219" t="s">
        <v>88</v>
      </c>
      <c r="AV128" s="14" t="s">
        <v>176</v>
      </c>
      <c r="AW128" s="14" t="s">
        <v>33</v>
      </c>
      <c r="AX128" s="14" t="s">
        <v>80</v>
      </c>
      <c r="AY128" s="219" t="s">
        <v>169</v>
      </c>
    </row>
    <row r="129" spans="1:65" s="2" customFormat="1" ht="24.2" customHeight="1">
      <c r="A129" s="36"/>
      <c r="B129" s="37"/>
      <c r="C129" s="180" t="s">
        <v>209</v>
      </c>
      <c r="D129" s="180" t="s">
        <v>171</v>
      </c>
      <c r="E129" s="181" t="s">
        <v>2231</v>
      </c>
      <c r="F129" s="182" t="s">
        <v>2232</v>
      </c>
      <c r="G129" s="183" t="s">
        <v>230</v>
      </c>
      <c r="H129" s="184">
        <v>4.5599999999999996</v>
      </c>
      <c r="I129" s="185"/>
      <c r="J129" s="186">
        <f>ROUND(I129*H129,2)</f>
        <v>0</v>
      </c>
      <c r="K129" s="182" t="s">
        <v>2211</v>
      </c>
      <c r="L129" s="41"/>
      <c r="M129" s="187" t="s">
        <v>19</v>
      </c>
      <c r="N129" s="188" t="s">
        <v>44</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176</v>
      </c>
      <c r="AT129" s="191" t="s">
        <v>171</v>
      </c>
      <c r="AU129" s="191" t="s">
        <v>88</v>
      </c>
      <c r="AY129" s="19" t="s">
        <v>169</v>
      </c>
      <c r="BE129" s="192">
        <f>IF(N129="základní",J129,0)</f>
        <v>0</v>
      </c>
      <c r="BF129" s="192">
        <f>IF(N129="snížená",J129,0)</f>
        <v>0</v>
      </c>
      <c r="BG129" s="192">
        <f>IF(N129="zákl. přenesená",J129,0)</f>
        <v>0</v>
      </c>
      <c r="BH129" s="192">
        <f>IF(N129="sníž. přenesená",J129,0)</f>
        <v>0</v>
      </c>
      <c r="BI129" s="192">
        <f>IF(N129="nulová",J129,0)</f>
        <v>0</v>
      </c>
      <c r="BJ129" s="19" t="s">
        <v>88</v>
      </c>
      <c r="BK129" s="192">
        <f>ROUND(I129*H129,2)</f>
        <v>0</v>
      </c>
      <c r="BL129" s="19" t="s">
        <v>176</v>
      </c>
      <c r="BM129" s="191" t="s">
        <v>250</v>
      </c>
    </row>
    <row r="130" spans="1:65" s="2" customFormat="1" ht="19.5">
      <c r="A130" s="36"/>
      <c r="B130" s="37"/>
      <c r="C130" s="38"/>
      <c r="D130" s="193" t="s">
        <v>2212</v>
      </c>
      <c r="E130" s="38"/>
      <c r="F130" s="194" t="s">
        <v>2213</v>
      </c>
      <c r="G130" s="38"/>
      <c r="H130" s="38"/>
      <c r="I130" s="195"/>
      <c r="J130" s="38"/>
      <c r="K130" s="38"/>
      <c r="L130" s="41"/>
      <c r="M130" s="196"/>
      <c r="N130" s="197"/>
      <c r="O130" s="66"/>
      <c r="P130" s="66"/>
      <c r="Q130" s="66"/>
      <c r="R130" s="66"/>
      <c r="S130" s="66"/>
      <c r="T130" s="67"/>
      <c r="U130" s="36"/>
      <c r="V130" s="36"/>
      <c r="W130" s="36"/>
      <c r="X130" s="36"/>
      <c r="Y130" s="36"/>
      <c r="Z130" s="36"/>
      <c r="AA130" s="36"/>
      <c r="AB130" s="36"/>
      <c r="AC130" s="36"/>
      <c r="AD130" s="36"/>
      <c r="AE130" s="36"/>
      <c r="AT130" s="19" t="s">
        <v>2212</v>
      </c>
      <c r="AU130" s="19" t="s">
        <v>88</v>
      </c>
    </row>
    <row r="131" spans="1:65" s="13" customFormat="1" ht="11.25">
      <c r="B131" s="198"/>
      <c r="C131" s="199"/>
      <c r="D131" s="193" t="s">
        <v>188</v>
      </c>
      <c r="E131" s="200" t="s">
        <v>19</v>
      </c>
      <c r="F131" s="201" t="s">
        <v>2233</v>
      </c>
      <c r="G131" s="199"/>
      <c r="H131" s="202">
        <v>4.5599999999999996</v>
      </c>
      <c r="I131" s="203"/>
      <c r="J131" s="199"/>
      <c r="K131" s="199"/>
      <c r="L131" s="204"/>
      <c r="M131" s="205"/>
      <c r="N131" s="206"/>
      <c r="O131" s="206"/>
      <c r="P131" s="206"/>
      <c r="Q131" s="206"/>
      <c r="R131" s="206"/>
      <c r="S131" s="206"/>
      <c r="T131" s="207"/>
      <c r="AT131" s="208" t="s">
        <v>188</v>
      </c>
      <c r="AU131" s="208" t="s">
        <v>88</v>
      </c>
      <c r="AV131" s="13" t="s">
        <v>88</v>
      </c>
      <c r="AW131" s="13" t="s">
        <v>33</v>
      </c>
      <c r="AX131" s="13" t="s">
        <v>72</v>
      </c>
      <c r="AY131" s="208" t="s">
        <v>169</v>
      </c>
    </row>
    <row r="132" spans="1:65" s="14" customFormat="1" ht="11.25">
      <c r="B132" s="209"/>
      <c r="C132" s="210"/>
      <c r="D132" s="193" t="s">
        <v>188</v>
      </c>
      <c r="E132" s="211" t="s">
        <v>19</v>
      </c>
      <c r="F132" s="212" t="s">
        <v>191</v>
      </c>
      <c r="G132" s="210"/>
      <c r="H132" s="213">
        <v>4.5599999999999996</v>
      </c>
      <c r="I132" s="214"/>
      <c r="J132" s="210"/>
      <c r="K132" s="210"/>
      <c r="L132" s="215"/>
      <c r="M132" s="216"/>
      <c r="N132" s="217"/>
      <c r="O132" s="217"/>
      <c r="P132" s="217"/>
      <c r="Q132" s="217"/>
      <c r="R132" s="217"/>
      <c r="S132" s="217"/>
      <c r="T132" s="218"/>
      <c r="AT132" s="219" t="s">
        <v>188</v>
      </c>
      <c r="AU132" s="219" t="s">
        <v>88</v>
      </c>
      <c r="AV132" s="14" t="s">
        <v>176</v>
      </c>
      <c r="AW132" s="14" t="s">
        <v>33</v>
      </c>
      <c r="AX132" s="14" t="s">
        <v>80</v>
      </c>
      <c r="AY132" s="219" t="s">
        <v>169</v>
      </c>
    </row>
    <row r="133" spans="1:65" s="12" customFormat="1" ht="22.9" customHeight="1">
      <c r="B133" s="164"/>
      <c r="C133" s="165"/>
      <c r="D133" s="166" t="s">
        <v>71</v>
      </c>
      <c r="E133" s="178" t="s">
        <v>200</v>
      </c>
      <c r="F133" s="178" t="s">
        <v>870</v>
      </c>
      <c r="G133" s="165"/>
      <c r="H133" s="165"/>
      <c r="I133" s="168"/>
      <c r="J133" s="179">
        <f>BK133</f>
        <v>0</v>
      </c>
      <c r="K133" s="165"/>
      <c r="L133" s="170"/>
      <c r="M133" s="171"/>
      <c r="N133" s="172"/>
      <c r="O133" s="172"/>
      <c r="P133" s="173">
        <f>SUM(P134:P137)</f>
        <v>0</v>
      </c>
      <c r="Q133" s="172"/>
      <c r="R133" s="173">
        <f>SUM(R134:R137)</f>
        <v>0</v>
      </c>
      <c r="S133" s="172"/>
      <c r="T133" s="174">
        <f>SUM(T134:T137)</f>
        <v>0</v>
      </c>
      <c r="AR133" s="175" t="s">
        <v>80</v>
      </c>
      <c r="AT133" s="176" t="s">
        <v>71</v>
      </c>
      <c r="AU133" s="176" t="s">
        <v>80</v>
      </c>
      <c r="AY133" s="175" t="s">
        <v>169</v>
      </c>
      <c r="BK133" s="177">
        <f>SUM(BK134:BK137)</f>
        <v>0</v>
      </c>
    </row>
    <row r="134" spans="1:65" s="2" customFormat="1" ht="14.45" customHeight="1">
      <c r="A134" s="36"/>
      <c r="B134" s="37"/>
      <c r="C134" s="180" t="s">
        <v>214</v>
      </c>
      <c r="D134" s="180" t="s">
        <v>171</v>
      </c>
      <c r="E134" s="181" t="s">
        <v>2234</v>
      </c>
      <c r="F134" s="182" t="s">
        <v>2235</v>
      </c>
      <c r="G134" s="183" t="s">
        <v>185</v>
      </c>
      <c r="H134" s="184">
        <v>23.85</v>
      </c>
      <c r="I134" s="185"/>
      <c r="J134" s="186">
        <f>ROUND(I134*H134,2)</f>
        <v>0</v>
      </c>
      <c r="K134" s="182" t="s">
        <v>2211</v>
      </c>
      <c r="L134" s="41"/>
      <c r="M134" s="187" t="s">
        <v>19</v>
      </c>
      <c r="N134" s="188" t="s">
        <v>44</v>
      </c>
      <c r="O134" s="66"/>
      <c r="P134" s="189">
        <f>O134*H134</f>
        <v>0</v>
      </c>
      <c r="Q134" s="189">
        <v>0</v>
      </c>
      <c r="R134" s="189">
        <f>Q134*H134</f>
        <v>0</v>
      </c>
      <c r="S134" s="189">
        <v>0</v>
      </c>
      <c r="T134" s="190">
        <f>S134*H134</f>
        <v>0</v>
      </c>
      <c r="U134" s="36"/>
      <c r="V134" s="36"/>
      <c r="W134" s="36"/>
      <c r="X134" s="36"/>
      <c r="Y134" s="36"/>
      <c r="Z134" s="36"/>
      <c r="AA134" s="36"/>
      <c r="AB134" s="36"/>
      <c r="AC134" s="36"/>
      <c r="AD134" s="36"/>
      <c r="AE134" s="36"/>
      <c r="AR134" s="191" t="s">
        <v>176</v>
      </c>
      <c r="AT134" s="191" t="s">
        <v>171</v>
      </c>
      <c r="AU134" s="191" t="s">
        <v>88</v>
      </c>
      <c r="AY134" s="19" t="s">
        <v>169</v>
      </c>
      <c r="BE134" s="192">
        <f>IF(N134="základní",J134,0)</f>
        <v>0</v>
      </c>
      <c r="BF134" s="192">
        <f>IF(N134="snížená",J134,0)</f>
        <v>0</v>
      </c>
      <c r="BG134" s="192">
        <f>IF(N134="zákl. přenesená",J134,0)</f>
        <v>0</v>
      </c>
      <c r="BH134" s="192">
        <f>IF(N134="sníž. přenesená",J134,0)</f>
        <v>0</v>
      </c>
      <c r="BI134" s="192">
        <f>IF(N134="nulová",J134,0)</f>
        <v>0</v>
      </c>
      <c r="BJ134" s="19" t="s">
        <v>88</v>
      </c>
      <c r="BK134" s="192">
        <f>ROUND(I134*H134,2)</f>
        <v>0</v>
      </c>
      <c r="BL134" s="19" t="s">
        <v>176</v>
      </c>
      <c r="BM134" s="191" t="s">
        <v>258</v>
      </c>
    </row>
    <row r="135" spans="1:65" s="2" customFormat="1" ht="19.5">
      <c r="A135" s="36"/>
      <c r="B135" s="37"/>
      <c r="C135" s="38"/>
      <c r="D135" s="193" t="s">
        <v>2212</v>
      </c>
      <c r="E135" s="38"/>
      <c r="F135" s="194" t="s">
        <v>2213</v>
      </c>
      <c r="G135" s="38"/>
      <c r="H135" s="38"/>
      <c r="I135" s="195"/>
      <c r="J135" s="38"/>
      <c r="K135" s="38"/>
      <c r="L135" s="41"/>
      <c r="M135" s="196"/>
      <c r="N135" s="197"/>
      <c r="O135" s="66"/>
      <c r="P135" s="66"/>
      <c r="Q135" s="66"/>
      <c r="R135" s="66"/>
      <c r="S135" s="66"/>
      <c r="T135" s="67"/>
      <c r="U135" s="36"/>
      <c r="V135" s="36"/>
      <c r="W135" s="36"/>
      <c r="X135" s="36"/>
      <c r="Y135" s="36"/>
      <c r="Z135" s="36"/>
      <c r="AA135" s="36"/>
      <c r="AB135" s="36"/>
      <c r="AC135" s="36"/>
      <c r="AD135" s="36"/>
      <c r="AE135" s="36"/>
      <c r="AT135" s="19" t="s">
        <v>2212</v>
      </c>
      <c r="AU135" s="19" t="s">
        <v>88</v>
      </c>
    </row>
    <row r="136" spans="1:65" s="13" customFormat="1" ht="11.25">
      <c r="B136" s="198"/>
      <c r="C136" s="199"/>
      <c r="D136" s="193" t="s">
        <v>188</v>
      </c>
      <c r="E136" s="200" t="s">
        <v>19</v>
      </c>
      <c r="F136" s="201" t="s">
        <v>2236</v>
      </c>
      <c r="G136" s="199"/>
      <c r="H136" s="202">
        <v>23.85</v>
      </c>
      <c r="I136" s="203"/>
      <c r="J136" s="199"/>
      <c r="K136" s="199"/>
      <c r="L136" s="204"/>
      <c r="M136" s="205"/>
      <c r="N136" s="206"/>
      <c r="O136" s="206"/>
      <c r="P136" s="206"/>
      <c r="Q136" s="206"/>
      <c r="R136" s="206"/>
      <c r="S136" s="206"/>
      <c r="T136" s="207"/>
      <c r="AT136" s="208" t="s">
        <v>188</v>
      </c>
      <c r="AU136" s="208" t="s">
        <v>88</v>
      </c>
      <c r="AV136" s="13" t="s">
        <v>88</v>
      </c>
      <c r="AW136" s="13" t="s">
        <v>33</v>
      </c>
      <c r="AX136" s="13" t="s">
        <v>72</v>
      </c>
      <c r="AY136" s="208" t="s">
        <v>169</v>
      </c>
    </row>
    <row r="137" spans="1:65" s="14" customFormat="1" ht="11.25">
      <c r="B137" s="209"/>
      <c r="C137" s="210"/>
      <c r="D137" s="193" t="s">
        <v>188</v>
      </c>
      <c r="E137" s="211" t="s">
        <v>19</v>
      </c>
      <c r="F137" s="212" t="s">
        <v>191</v>
      </c>
      <c r="G137" s="210"/>
      <c r="H137" s="213">
        <v>23.85</v>
      </c>
      <c r="I137" s="214"/>
      <c r="J137" s="210"/>
      <c r="K137" s="210"/>
      <c r="L137" s="215"/>
      <c r="M137" s="216"/>
      <c r="N137" s="217"/>
      <c r="O137" s="217"/>
      <c r="P137" s="217"/>
      <c r="Q137" s="217"/>
      <c r="R137" s="217"/>
      <c r="S137" s="217"/>
      <c r="T137" s="218"/>
      <c r="AT137" s="219" t="s">
        <v>188</v>
      </c>
      <c r="AU137" s="219" t="s">
        <v>88</v>
      </c>
      <c r="AV137" s="14" t="s">
        <v>176</v>
      </c>
      <c r="AW137" s="14" t="s">
        <v>33</v>
      </c>
      <c r="AX137" s="14" t="s">
        <v>80</v>
      </c>
      <c r="AY137" s="219" t="s">
        <v>169</v>
      </c>
    </row>
    <row r="138" spans="1:65" s="12" customFormat="1" ht="22.9" customHeight="1">
      <c r="B138" s="164"/>
      <c r="C138" s="165"/>
      <c r="D138" s="166" t="s">
        <v>71</v>
      </c>
      <c r="E138" s="178" t="s">
        <v>214</v>
      </c>
      <c r="F138" s="178" t="s">
        <v>1060</v>
      </c>
      <c r="G138" s="165"/>
      <c r="H138" s="165"/>
      <c r="I138" s="168"/>
      <c r="J138" s="179">
        <f>BK138</f>
        <v>0</v>
      </c>
      <c r="K138" s="165"/>
      <c r="L138" s="170"/>
      <c r="M138" s="171"/>
      <c r="N138" s="172"/>
      <c r="O138" s="172"/>
      <c r="P138" s="173">
        <f>SUM(P139:P178)</f>
        <v>0</v>
      </c>
      <c r="Q138" s="172"/>
      <c r="R138" s="173">
        <f>SUM(R139:R178)</f>
        <v>0</v>
      </c>
      <c r="S138" s="172"/>
      <c r="T138" s="174">
        <f>SUM(T139:T178)</f>
        <v>0</v>
      </c>
      <c r="AR138" s="175" t="s">
        <v>80</v>
      </c>
      <c r="AT138" s="176" t="s">
        <v>71</v>
      </c>
      <c r="AU138" s="176" t="s">
        <v>80</v>
      </c>
      <c r="AY138" s="175" t="s">
        <v>169</v>
      </c>
      <c r="BK138" s="177">
        <f>SUM(BK139:BK178)</f>
        <v>0</v>
      </c>
    </row>
    <row r="139" spans="1:65" s="2" customFormat="1" ht="37.9" customHeight="1">
      <c r="A139" s="36"/>
      <c r="B139" s="37"/>
      <c r="C139" s="180" t="s">
        <v>218</v>
      </c>
      <c r="D139" s="180" t="s">
        <v>171</v>
      </c>
      <c r="E139" s="181" t="s">
        <v>2237</v>
      </c>
      <c r="F139" s="182" t="s">
        <v>2238</v>
      </c>
      <c r="G139" s="183" t="s">
        <v>174</v>
      </c>
      <c r="H139" s="184">
        <v>4</v>
      </c>
      <c r="I139" s="185"/>
      <c r="J139" s="186">
        <f>ROUND(I139*H139,2)</f>
        <v>0</v>
      </c>
      <c r="K139" s="182" t="s">
        <v>2211</v>
      </c>
      <c r="L139" s="41"/>
      <c r="M139" s="187" t="s">
        <v>19</v>
      </c>
      <c r="N139" s="188" t="s">
        <v>44</v>
      </c>
      <c r="O139" s="66"/>
      <c r="P139" s="189">
        <f>O139*H139</f>
        <v>0</v>
      </c>
      <c r="Q139" s="189">
        <v>0</v>
      </c>
      <c r="R139" s="189">
        <f>Q139*H139</f>
        <v>0</v>
      </c>
      <c r="S139" s="189">
        <v>0</v>
      </c>
      <c r="T139" s="190">
        <f>S139*H139</f>
        <v>0</v>
      </c>
      <c r="U139" s="36"/>
      <c r="V139" s="36"/>
      <c r="W139" s="36"/>
      <c r="X139" s="36"/>
      <c r="Y139" s="36"/>
      <c r="Z139" s="36"/>
      <c r="AA139" s="36"/>
      <c r="AB139" s="36"/>
      <c r="AC139" s="36"/>
      <c r="AD139" s="36"/>
      <c r="AE139" s="36"/>
      <c r="AR139" s="191" t="s">
        <v>176</v>
      </c>
      <c r="AT139" s="191" t="s">
        <v>171</v>
      </c>
      <c r="AU139" s="191" t="s">
        <v>88</v>
      </c>
      <c r="AY139" s="19" t="s">
        <v>169</v>
      </c>
      <c r="BE139" s="192">
        <f>IF(N139="základní",J139,0)</f>
        <v>0</v>
      </c>
      <c r="BF139" s="192">
        <f>IF(N139="snížená",J139,0)</f>
        <v>0</v>
      </c>
      <c r="BG139" s="192">
        <f>IF(N139="zákl. přenesená",J139,0)</f>
        <v>0</v>
      </c>
      <c r="BH139" s="192">
        <f>IF(N139="sníž. přenesená",J139,0)</f>
        <v>0</v>
      </c>
      <c r="BI139" s="192">
        <f>IF(N139="nulová",J139,0)</f>
        <v>0</v>
      </c>
      <c r="BJ139" s="19" t="s">
        <v>88</v>
      </c>
      <c r="BK139" s="192">
        <f>ROUND(I139*H139,2)</f>
        <v>0</v>
      </c>
      <c r="BL139" s="19" t="s">
        <v>176</v>
      </c>
      <c r="BM139" s="191" t="s">
        <v>266</v>
      </c>
    </row>
    <row r="140" spans="1:65" s="2" customFormat="1" ht="19.5">
      <c r="A140" s="36"/>
      <c r="B140" s="37"/>
      <c r="C140" s="38"/>
      <c r="D140" s="193" t="s">
        <v>2212</v>
      </c>
      <c r="E140" s="38"/>
      <c r="F140" s="194" t="s">
        <v>2213</v>
      </c>
      <c r="G140" s="38"/>
      <c r="H140" s="38"/>
      <c r="I140" s="195"/>
      <c r="J140" s="38"/>
      <c r="K140" s="38"/>
      <c r="L140" s="41"/>
      <c r="M140" s="196"/>
      <c r="N140" s="197"/>
      <c r="O140" s="66"/>
      <c r="P140" s="66"/>
      <c r="Q140" s="66"/>
      <c r="R140" s="66"/>
      <c r="S140" s="66"/>
      <c r="T140" s="67"/>
      <c r="U140" s="36"/>
      <c r="V140" s="36"/>
      <c r="W140" s="36"/>
      <c r="X140" s="36"/>
      <c r="Y140" s="36"/>
      <c r="Z140" s="36"/>
      <c r="AA140" s="36"/>
      <c r="AB140" s="36"/>
      <c r="AC140" s="36"/>
      <c r="AD140" s="36"/>
      <c r="AE140" s="36"/>
      <c r="AT140" s="19" t="s">
        <v>2212</v>
      </c>
      <c r="AU140" s="19" t="s">
        <v>88</v>
      </c>
    </row>
    <row r="141" spans="1:65" s="13" customFormat="1" ht="11.25">
      <c r="B141" s="198"/>
      <c r="C141" s="199"/>
      <c r="D141" s="193" t="s">
        <v>188</v>
      </c>
      <c r="E141" s="200" t="s">
        <v>19</v>
      </c>
      <c r="F141" s="201" t="s">
        <v>176</v>
      </c>
      <c r="G141" s="199"/>
      <c r="H141" s="202">
        <v>4</v>
      </c>
      <c r="I141" s="203"/>
      <c r="J141" s="199"/>
      <c r="K141" s="199"/>
      <c r="L141" s="204"/>
      <c r="M141" s="205"/>
      <c r="N141" s="206"/>
      <c r="O141" s="206"/>
      <c r="P141" s="206"/>
      <c r="Q141" s="206"/>
      <c r="R141" s="206"/>
      <c r="S141" s="206"/>
      <c r="T141" s="207"/>
      <c r="AT141" s="208" t="s">
        <v>188</v>
      </c>
      <c r="AU141" s="208" t="s">
        <v>88</v>
      </c>
      <c r="AV141" s="13" t="s">
        <v>88</v>
      </c>
      <c r="AW141" s="13" t="s">
        <v>33</v>
      </c>
      <c r="AX141" s="13" t="s">
        <v>72</v>
      </c>
      <c r="AY141" s="208" t="s">
        <v>169</v>
      </c>
    </row>
    <row r="142" spans="1:65" s="14" customFormat="1" ht="11.25">
      <c r="B142" s="209"/>
      <c r="C142" s="210"/>
      <c r="D142" s="193" t="s">
        <v>188</v>
      </c>
      <c r="E142" s="211" t="s">
        <v>19</v>
      </c>
      <c r="F142" s="212" t="s">
        <v>191</v>
      </c>
      <c r="G142" s="210"/>
      <c r="H142" s="213">
        <v>4</v>
      </c>
      <c r="I142" s="214"/>
      <c r="J142" s="210"/>
      <c r="K142" s="210"/>
      <c r="L142" s="215"/>
      <c r="M142" s="216"/>
      <c r="N142" s="217"/>
      <c r="O142" s="217"/>
      <c r="P142" s="217"/>
      <c r="Q142" s="217"/>
      <c r="R142" s="217"/>
      <c r="S142" s="217"/>
      <c r="T142" s="218"/>
      <c r="AT142" s="219" t="s">
        <v>188</v>
      </c>
      <c r="AU142" s="219" t="s">
        <v>88</v>
      </c>
      <c r="AV142" s="14" t="s">
        <v>176</v>
      </c>
      <c r="AW142" s="14" t="s">
        <v>33</v>
      </c>
      <c r="AX142" s="14" t="s">
        <v>80</v>
      </c>
      <c r="AY142" s="219" t="s">
        <v>169</v>
      </c>
    </row>
    <row r="143" spans="1:65" s="2" customFormat="1" ht="14.45" customHeight="1">
      <c r="A143" s="36"/>
      <c r="B143" s="37"/>
      <c r="C143" s="235" t="s">
        <v>222</v>
      </c>
      <c r="D143" s="235" t="s">
        <v>456</v>
      </c>
      <c r="E143" s="236" t="s">
        <v>2239</v>
      </c>
      <c r="F143" s="237" t="s">
        <v>2240</v>
      </c>
      <c r="G143" s="238" t="s">
        <v>174</v>
      </c>
      <c r="H143" s="239">
        <v>4</v>
      </c>
      <c r="I143" s="240"/>
      <c r="J143" s="241">
        <f>ROUND(I143*H143,2)</f>
        <v>0</v>
      </c>
      <c r="K143" s="237" t="s">
        <v>2211</v>
      </c>
      <c r="L143" s="242"/>
      <c r="M143" s="243" t="s">
        <v>19</v>
      </c>
      <c r="N143" s="244" t="s">
        <v>44</v>
      </c>
      <c r="O143" s="66"/>
      <c r="P143" s="189">
        <f>O143*H143</f>
        <v>0</v>
      </c>
      <c r="Q143" s="189">
        <v>0</v>
      </c>
      <c r="R143" s="189">
        <f>Q143*H143</f>
        <v>0</v>
      </c>
      <c r="S143" s="189">
        <v>0</v>
      </c>
      <c r="T143" s="190">
        <f>S143*H143</f>
        <v>0</v>
      </c>
      <c r="U143" s="36"/>
      <c r="V143" s="36"/>
      <c r="W143" s="36"/>
      <c r="X143" s="36"/>
      <c r="Y143" s="36"/>
      <c r="Z143" s="36"/>
      <c r="AA143" s="36"/>
      <c r="AB143" s="36"/>
      <c r="AC143" s="36"/>
      <c r="AD143" s="36"/>
      <c r="AE143" s="36"/>
      <c r="AR143" s="191" t="s">
        <v>209</v>
      </c>
      <c r="AT143" s="191" t="s">
        <v>456</v>
      </c>
      <c r="AU143" s="191" t="s">
        <v>88</v>
      </c>
      <c r="AY143" s="19" t="s">
        <v>169</v>
      </c>
      <c r="BE143" s="192">
        <f>IF(N143="základní",J143,0)</f>
        <v>0</v>
      </c>
      <c r="BF143" s="192">
        <f>IF(N143="snížená",J143,0)</f>
        <v>0</v>
      </c>
      <c r="BG143" s="192">
        <f>IF(N143="zákl. přenesená",J143,0)</f>
        <v>0</v>
      </c>
      <c r="BH143" s="192">
        <f>IF(N143="sníž. přenesená",J143,0)</f>
        <v>0</v>
      </c>
      <c r="BI143" s="192">
        <f>IF(N143="nulová",J143,0)</f>
        <v>0</v>
      </c>
      <c r="BJ143" s="19" t="s">
        <v>88</v>
      </c>
      <c r="BK143" s="192">
        <f>ROUND(I143*H143,2)</f>
        <v>0</v>
      </c>
      <c r="BL143" s="19" t="s">
        <v>176</v>
      </c>
      <c r="BM143" s="191" t="s">
        <v>275</v>
      </c>
    </row>
    <row r="144" spans="1:65" s="2" customFormat="1" ht="19.5">
      <c r="A144" s="36"/>
      <c r="B144" s="37"/>
      <c r="C144" s="38"/>
      <c r="D144" s="193" t="s">
        <v>2212</v>
      </c>
      <c r="E144" s="38"/>
      <c r="F144" s="194" t="s">
        <v>2213</v>
      </c>
      <c r="G144" s="38"/>
      <c r="H144" s="38"/>
      <c r="I144" s="195"/>
      <c r="J144" s="38"/>
      <c r="K144" s="38"/>
      <c r="L144" s="41"/>
      <c r="M144" s="196"/>
      <c r="N144" s="197"/>
      <c r="O144" s="66"/>
      <c r="P144" s="66"/>
      <c r="Q144" s="66"/>
      <c r="R144" s="66"/>
      <c r="S144" s="66"/>
      <c r="T144" s="67"/>
      <c r="U144" s="36"/>
      <c r="V144" s="36"/>
      <c r="W144" s="36"/>
      <c r="X144" s="36"/>
      <c r="Y144" s="36"/>
      <c r="Z144" s="36"/>
      <c r="AA144" s="36"/>
      <c r="AB144" s="36"/>
      <c r="AC144" s="36"/>
      <c r="AD144" s="36"/>
      <c r="AE144" s="36"/>
      <c r="AT144" s="19" t="s">
        <v>2212</v>
      </c>
      <c r="AU144" s="19" t="s">
        <v>88</v>
      </c>
    </row>
    <row r="145" spans="1:65" s="13" customFormat="1" ht="11.25">
      <c r="B145" s="198"/>
      <c r="C145" s="199"/>
      <c r="D145" s="193" t="s">
        <v>188</v>
      </c>
      <c r="E145" s="200" t="s">
        <v>19</v>
      </c>
      <c r="F145" s="201" t="s">
        <v>176</v>
      </c>
      <c r="G145" s="199"/>
      <c r="H145" s="202">
        <v>4</v>
      </c>
      <c r="I145" s="203"/>
      <c r="J145" s="199"/>
      <c r="K145" s="199"/>
      <c r="L145" s="204"/>
      <c r="M145" s="205"/>
      <c r="N145" s="206"/>
      <c r="O145" s="206"/>
      <c r="P145" s="206"/>
      <c r="Q145" s="206"/>
      <c r="R145" s="206"/>
      <c r="S145" s="206"/>
      <c r="T145" s="207"/>
      <c r="AT145" s="208" t="s">
        <v>188</v>
      </c>
      <c r="AU145" s="208" t="s">
        <v>88</v>
      </c>
      <c r="AV145" s="13" t="s">
        <v>88</v>
      </c>
      <c r="AW145" s="13" t="s">
        <v>33</v>
      </c>
      <c r="AX145" s="13" t="s">
        <v>72</v>
      </c>
      <c r="AY145" s="208" t="s">
        <v>169</v>
      </c>
    </row>
    <row r="146" spans="1:65" s="14" customFormat="1" ht="11.25">
      <c r="B146" s="209"/>
      <c r="C146" s="210"/>
      <c r="D146" s="193" t="s">
        <v>188</v>
      </c>
      <c r="E146" s="211" t="s">
        <v>19</v>
      </c>
      <c r="F146" s="212" t="s">
        <v>191</v>
      </c>
      <c r="G146" s="210"/>
      <c r="H146" s="213">
        <v>4</v>
      </c>
      <c r="I146" s="214"/>
      <c r="J146" s="210"/>
      <c r="K146" s="210"/>
      <c r="L146" s="215"/>
      <c r="M146" s="216"/>
      <c r="N146" s="217"/>
      <c r="O146" s="217"/>
      <c r="P146" s="217"/>
      <c r="Q146" s="217"/>
      <c r="R146" s="217"/>
      <c r="S146" s="217"/>
      <c r="T146" s="218"/>
      <c r="AT146" s="219" t="s">
        <v>188</v>
      </c>
      <c r="AU146" s="219" t="s">
        <v>88</v>
      </c>
      <c r="AV146" s="14" t="s">
        <v>176</v>
      </c>
      <c r="AW146" s="14" t="s">
        <v>33</v>
      </c>
      <c r="AX146" s="14" t="s">
        <v>80</v>
      </c>
      <c r="AY146" s="219" t="s">
        <v>169</v>
      </c>
    </row>
    <row r="147" spans="1:65" s="2" customFormat="1" ht="14.45" customHeight="1">
      <c r="A147" s="36"/>
      <c r="B147" s="37"/>
      <c r="C147" s="235" t="s">
        <v>227</v>
      </c>
      <c r="D147" s="235" t="s">
        <v>456</v>
      </c>
      <c r="E147" s="236" t="s">
        <v>2241</v>
      </c>
      <c r="F147" s="237" t="s">
        <v>2242</v>
      </c>
      <c r="G147" s="238" t="s">
        <v>174</v>
      </c>
      <c r="H147" s="239">
        <v>48</v>
      </c>
      <c r="I147" s="240"/>
      <c r="J147" s="241">
        <f>ROUND(I147*H147,2)</f>
        <v>0</v>
      </c>
      <c r="K147" s="237" t="s">
        <v>2211</v>
      </c>
      <c r="L147" s="242"/>
      <c r="M147" s="243" t="s">
        <v>19</v>
      </c>
      <c r="N147" s="244" t="s">
        <v>44</v>
      </c>
      <c r="O147" s="66"/>
      <c r="P147" s="189">
        <f>O147*H147</f>
        <v>0</v>
      </c>
      <c r="Q147" s="189">
        <v>0</v>
      </c>
      <c r="R147" s="189">
        <f>Q147*H147</f>
        <v>0</v>
      </c>
      <c r="S147" s="189">
        <v>0</v>
      </c>
      <c r="T147" s="190">
        <f>S147*H147</f>
        <v>0</v>
      </c>
      <c r="U147" s="36"/>
      <c r="V147" s="36"/>
      <c r="W147" s="36"/>
      <c r="X147" s="36"/>
      <c r="Y147" s="36"/>
      <c r="Z147" s="36"/>
      <c r="AA147" s="36"/>
      <c r="AB147" s="36"/>
      <c r="AC147" s="36"/>
      <c r="AD147" s="36"/>
      <c r="AE147" s="36"/>
      <c r="AR147" s="191" t="s">
        <v>209</v>
      </c>
      <c r="AT147" s="191" t="s">
        <v>456</v>
      </c>
      <c r="AU147" s="191" t="s">
        <v>88</v>
      </c>
      <c r="AY147" s="19" t="s">
        <v>169</v>
      </c>
      <c r="BE147" s="192">
        <f>IF(N147="základní",J147,0)</f>
        <v>0</v>
      </c>
      <c r="BF147" s="192">
        <f>IF(N147="snížená",J147,0)</f>
        <v>0</v>
      </c>
      <c r="BG147" s="192">
        <f>IF(N147="zákl. přenesená",J147,0)</f>
        <v>0</v>
      </c>
      <c r="BH147" s="192">
        <f>IF(N147="sníž. přenesená",J147,0)</f>
        <v>0</v>
      </c>
      <c r="BI147" s="192">
        <f>IF(N147="nulová",J147,0)</f>
        <v>0</v>
      </c>
      <c r="BJ147" s="19" t="s">
        <v>88</v>
      </c>
      <c r="BK147" s="192">
        <f>ROUND(I147*H147,2)</f>
        <v>0</v>
      </c>
      <c r="BL147" s="19" t="s">
        <v>176</v>
      </c>
      <c r="BM147" s="191" t="s">
        <v>284</v>
      </c>
    </row>
    <row r="148" spans="1:65" s="2" customFormat="1" ht="19.5">
      <c r="A148" s="36"/>
      <c r="B148" s="37"/>
      <c r="C148" s="38"/>
      <c r="D148" s="193" t="s">
        <v>2212</v>
      </c>
      <c r="E148" s="38"/>
      <c r="F148" s="194" t="s">
        <v>2213</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2212</v>
      </c>
      <c r="AU148" s="19" t="s">
        <v>88</v>
      </c>
    </row>
    <row r="149" spans="1:65" s="13" customFormat="1" ht="11.25">
      <c r="B149" s="198"/>
      <c r="C149" s="199"/>
      <c r="D149" s="193" t="s">
        <v>188</v>
      </c>
      <c r="E149" s="200" t="s">
        <v>19</v>
      </c>
      <c r="F149" s="201" t="s">
        <v>2243</v>
      </c>
      <c r="G149" s="199"/>
      <c r="H149" s="202">
        <v>48</v>
      </c>
      <c r="I149" s="203"/>
      <c r="J149" s="199"/>
      <c r="K149" s="199"/>
      <c r="L149" s="204"/>
      <c r="M149" s="205"/>
      <c r="N149" s="206"/>
      <c r="O149" s="206"/>
      <c r="P149" s="206"/>
      <c r="Q149" s="206"/>
      <c r="R149" s="206"/>
      <c r="S149" s="206"/>
      <c r="T149" s="207"/>
      <c r="AT149" s="208" t="s">
        <v>188</v>
      </c>
      <c r="AU149" s="208" t="s">
        <v>88</v>
      </c>
      <c r="AV149" s="13" t="s">
        <v>88</v>
      </c>
      <c r="AW149" s="13" t="s">
        <v>33</v>
      </c>
      <c r="AX149" s="13" t="s">
        <v>72</v>
      </c>
      <c r="AY149" s="208" t="s">
        <v>169</v>
      </c>
    </row>
    <row r="150" spans="1:65" s="14" customFormat="1" ht="11.25">
      <c r="B150" s="209"/>
      <c r="C150" s="210"/>
      <c r="D150" s="193" t="s">
        <v>188</v>
      </c>
      <c r="E150" s="211" t="s">
        <v>19</v>
      </c>
      <c r="F150" s="212" t="s">
        <v>191</v>
      </c>
      <c r="G150" s="210"/>
      <c r="H150" s="213">
        <v>48</v>
      </c>
      <c r="I150" s="214"/>
      <c r="J150" s="210"/>
      <c r="K150" s="210"/>
      <c r="L150" s="215"/>
      <c r="M150" s="216"/>
      <c r="N150" s="217"/>
      <c r="O150" s="217"/>
      <c r="P150" s="217"/>
      <c r="Q150" s="217"/>
      <c r="R150" s="217"/>
      <c r="S150" s="217"/>
      <c r="T150" s="218"/>
      <c r="AT150" s="219" t="s">
        <v>188</v>
      </c>
      <c r="AU150" s="219" t="s">
        <v>88</v>
      </c>
      <c r="AV150" s="14" t="s">
        <v>176</v>
      </c>
      <c r="AW150" s="14" t="s">
        <v>33</v>
      </c>
      <c r="AX150" s="14" t="s">
        <v>80</v>
      </c>
      <c r="AY150" s="219" t="s">
        <v>169</v>
      </c>
    </row>
    <row r="151" spans="1:65" s="2" customFormat="1" ht="14.45" customHeight="1">
      <c r="A151" s="36"/>
      <c r="B151" s="37"/>
      <c r="C151" s="235" t="s">
        <v>235</v>
      </c>
      <c r="D151" s="235" t="s">
        <v>456</v>
      </c>
      <c r="E151" s="236" t="s">
        <v>2244</v>
      </c>
      <c r="F151" s="237" t="s">
        <v>2245</v>
      </c>
      <c r="G151" s="238" t="s">
        <v>174</v>
      </c>
      <c r="H151" s="239">
        <v>52</v>
      </c>
      <c r="I151" s="240"/>
      <c r="J151" s="241">
        <f>ROUND(I151*H151,2)</f>
        <v>0</v>
      </c>
      <c r="K151" s="237" t="s">
        <v>2211</v>
      </c>
      <c r="L151" s="242"/>
      <c r="M151" s="243" t="s">
        <v>19</v>
      </c>
      <c r="N151" s="244" t="s">
        <v>44</v>
      </c>
      <c r="O151" s="66"/>
      <c r="P151" s="189">
        <f>O151*H151</f>
        <v>0</v>
      </c>
      <c r="Q151" s="189">
        <v>0</v>
      </c>
      <c r="R151" s="189">
        <f>Q151*H151</f>
        <v>0</v>
      </c>
      <c r="S151" s="189">
        <v>0</v>
      </c>
      <c r="T151" s="190">
        <f>S151*H151</f>
        <v>0</v>
      </c>
      <c r="U151" s="36"/>
      <c r="V151" s="36"/>
      <c r="W151" s="36"/>
      <c r="X151" s="36"/>
      <c r="Y151" s="36"/>
      <c r="Z151" s="36"/>
      <c r="AA151" s="36"/>
      <c r="AB151" s="36"/>
      <c r="AC151" s="36"/>
      <c r="AD151" s="36"/>
      <c r="AE151" s="36"/>
      <c r="AR151" s="191" t="s">
        <v>209</v>
      </c>
      <c r="AT151" s="191" t="s">
        <v>456</v>
      </c>
      <c r="AU151" s="191" t="s">
        <v>88</v>
      </c>
      <c r="AY151" s="19" t="s">
        <v>169</v>
      </c>
      <c r="BE151" s="192">
        <f>IF(N151="základní",J151,0)</f>
        <v>0</v>
      </c>
      <c r="BF151" s="192">
        <f>IF(N151="snížená",J151,0)</f>
        <v>0</v>
      </c>
      <c r="BG151" s="192">
        <f>IF(N151="zákl. přenesená",J151,0)</f>
        <v>0</v>
      </c>
      <c r="BH151" s="192">
        <f>IF(N151="sníž. přenesená",J151,0)</f>
        <v>0</v>
      </c>
      <c r="BI151" s="192">
        <f>IF(N151="nulová",J151,0)</f>
        <v>0</v>
      </c>
      <c r="BJ151" s="19" t="s">
        <v>88</v>
      </c>
      <c r="BK151" s="192">
        <f>ROUND(I151*H151,2)</f>
        <v>0</v>
      </c>
      <c r="BL151" s="19" t="s">
        <v>176</v>
      </c>
      <c r="BM151" s="191" t="s">
        <v>292</v>
      </c>
    </row>
    <row r="152" spans="1:65" s="2" customFormat="1" ht="19.5">
      <c r="A152" s="36"/>
      <c r="B152" s="37"/>
      <c r="C152" s="38"/>
      <c r="D152" s="193" t="s">
        <v>2212</v>
      </c>
      <c r="E152" s="38"/>
      <c r="F152" s="194" t="s">
        <v>2246</v>
      </c>
      <c r="G152" s="38"/>
      <c r="H152" s="38"/>
      <c r="I152" s="195"/>
      <c r="J152" s="38"/>
      <c r="K152" s="38"/>
      <c r="L152" s="41"/>
      <c r="M152" s="196"/>
      <c r="N152" s="197"/>
      <c r="O152" s="66"/>
      <c r="P152" s="66"/>
      <c r="Q152" s="66"/>
      <c r="R152" s="66"/>
      <c r="S152" s="66"/>
      <c r="T152" s="67"/>
      <c r="U152" s="36"/>
      <c r="V152" s="36"/>
      <c r="W152" s="36"/>
      <c r="X152" s="36"/>
      <c r="Y152" s="36"/>
      <c r="Z152" s="36"/>
      <c r="AA152" s="36"/>
      <c r="AB152" s="36"/>
      <c r="AC152" s="36"/>
      <c r="AD152" s="36"/>
      <c r="AE152" s="36"/>
      <c r="AT152" s="19" t="s">
        <v>2212</v>
      </c>
      <c r="AU152" s="19" t="s">
        <v>88</v>
      </c>
    </row>
    <row r="153" spans="1:65" s="13" customFormat="1" ht="11.25">
      <c r="B153" s="198"/>
      <c r="C153" s="199"/>
      <c r="D153" s="193" t="s">
        <v>188</v>
      </c>
      <c r="E153" s="200" t="s">
        <v>19</v>
      </c>
      <c r="F153" s="201" t="s">
        <v>2247</v>
      </c>
      <c r="G153" s="199"/>
      <c r="H153" s="202">
        <v>52</v>
      </c>
      <c r="I153" s="203"/>
      <c r="J153" s="199"/>
      <c r="K153" s="199"/>
      <c r="L153" s="204"/>
      <c r="M153" s="205"/>
      <c r="N153" s="206"/>
      <c r="O153" s="206"/>
      <c r="P153" s="206"/>
      <c r="Q153" s="206"/>
      <c r="R153" s="206"/>
      <c r="S153" s="206"/>
      <c r="T153" s="207"/>
      <c r="AT153" s="208" t="s">
        <v>188</v>
      </c>
      <c r="AU153" s="208" t="s">
        <v>88</v>
      </c>
      <c r="AV153" s="13" t="s">
        <v>88</v>
      </c>
      <c r="AW153" s="13" t="s">
        <v>33</v>
      </c>
      <c r="AX153" s="13" t="s">
        <v>72</v>
      </c>
      <c r="AY153" s="208" t="s">
        <v>169</v>
      </c>
    </row>
    <row r="154" spans="1:65" s="14" customFormat="1" ht="11.25">
      <c r="B154" s="209"/>
      <c r="C154" s="210"/>
      <c r="D154" s="193" t="s">
        <v>188</v>
      </c>
      <c r="E154" s="211" t="s">
        <v>19</v>
      </c>
      <c r="F154" s="212" t="s">
        <v>191</v>
      </c>
      <c r="G154" s="210"/>
      <c r="H154" s="213">
        <v>52</v>
      </c>
      <c r="I154" s="214"/>
      <c r="J154" s="210"/>
      <c r="K154" s="210"/>
      <c r="L154" s="215"/>
      <c r="M154" s="216"/>
      <c r="N154" s="217"/>
      <c r="O154" s="217"/>
      <c r="P154" s="217"/>
      <c r="Q154" s="217"/>
      <c r="R154" s="217"/>
      <c r="S154" s="217"/>
      <c r="T154" s="218"/>
      <c r="AT154" s="219" t="s">
        <v>188</v>
      </c>
      <c r="AU154" s="219" t="s">
        <v>88</v>
      </c>
      <c r="AV154" s="14" t="s">
        <v>176</v>
      </c>
      <c r="AW154" s="14" t="s">
        <v>33</v>
      </c>
      <c r="AX154" s="14" t="s">
        <v>80</v>
      </c>
      <c r="AY154" s="219" t="s">
        <v>169</v>
      </c>
    </row>
    <row r="155" spans="1:65" s="2" customFormat="1" ht="14.45" customHeight="1">
      <c r="A155" s="36"/>
      <c r="B155" s="37"/>
      <c r="C155" s="235" t="s">
        <v>242</v>
      </c>
      <c r="D155" s="235" t="s">
        <v>456</v>
      </c>
      <c r="E155" s="236" t="s">
        <v>2248</v>
      </c>
      <c r="F155" s="237" t="s">
        <v>2249</v>
      </c>
      <c r="G155" s="238" t="s">
        <v>174</v>
      </c>
      <c r="H155" s="239">
        <v>52</v>
      </c>
      <c r="I155" s="240"/>
      <c r="J155" s="241">
        <f>ROUND(I155*H155,2)</f>
        <v>0</v>
      </c>
      <c r="K155" s="237" t="s">
        <v>2211</v>
      </c>
      <c r="L155" s="242"/>
      <c r="M155" s="243" t="s">
        <v>19</v>
      </c>
      <c r="N155" s="244" t="s">
        <v>44</v>
      </c>
      <c r="O155" s="66"/>
      <c r="P155" s="189">
        <f>O155*H155</f>
        <v>0</v>
      </c>
      <c r="Q155" s="189">
        <v>0</v>
      </c>
      <c r="R155" s="189">
        <f>Q155*H155</f>
        <v>0</v>
      </c>
      <c r="S155" s="189">
        <v>0</v>
      </c>
      <c r="T155" s="190">
        <f>S155*H155</f>
        <v>0</v>
      </c>
      <c r="U155" s="36"/>
      <c r="V155" s="36"/>
      <c r="W155" s="36"/>
      <c r="X155" s="36"/>
      <c r="Y155" s="36"/>
      <c r="Z155" s="36"/>
      <c r="AA155" s="36"/>
      <c r="AB155" s="36"/>
      <c r="AC155" s="36"/>
      <c r="AD155" s="36"/>
      <c r="AE155" s="36"/>
      <c r="AR155" s="191" t="s">
        <v>209</v>
      </c>
      <c r="AT155" s="191" t="s">
        <v>456</v>
      </c>
      <c r="AU155" s="191" t="s">
        <v>88</v>
      </c>
      <c r="AY155" s="19" t="s">
        <v>169</v>
      </c>
      <c r="BE155" s="192">
        <f>IF(N155="základní",J155,0)</f>
        <v>0</v>
      </c>
      <c r="BF155" s="192">
        <f>IF(N155="snížená",J155,0)</f>
        <v>0</v>
      </c>
      <c r="BG155" s="192">
        <f>IF(N155="zákl. přenesená",J155,0)</f>
        <v>0</v>
      </c>
      <c r="BH155" s="192">
        <f>IF(N155="sníž. přenesená",J155,0)</f>
        <v>0</v>
      </c>
      <c r="BI155" s="192">
        <f>IF(N155="nulová",J155,0)</f>
        <v>0</v>
      </c>
      <c r="BJ155" s="19" t="s">
        <v>88</v>
      </c>
      <c r="BK155" s="192">
        <f>ROUND(I155*H155,2)</f>
        <v>0</v>
      </c>
      <c r="BL155" s="19" t="s">
        <v>176</v>
      </c>
      <c r="BM155" s="191" t="s">
        <v>301</v>
      </c>
    </row>
    <row r="156" spans="1:65" s="2" customFormat="1" ht="19.5">
      <c r="A156" s="36"/>
      <c r="B156" s="37"/>
      <c r="C156" s="38"/>
      <c r="D156" s="193" t="s">
        <v>2212</v>
      </c>
      <c r="E156" s="38"/>
      <c r="F156" s="194" t="s">
        <v>2213</v>
      </c>
      <c r="G156" s="38"/>
      <c r="H156" s="38"/>
      <c r="I156" s="195"/>
      <c r="J156" s="38"/>
      <c r="K156" s="38"/>
      <c r="L156" s="41"/>
      <c r="M156" s="196"/>
      <c r="N156" s="197"/>
      <c r="O156" s="66"/>
      <c r="P156" s="66"/>
      <c r="Q156" s="66"/>
      <c r="R156" s="66"/>
      <c r="S156" s="66"/>
      <c r="T156" s="67"/>
      <c r="U156" s="36"/>
      <c r="V156" s="36"/>
      <c r="W156" s="36"/>
      <c r="X156" s="36"/>
      <c r="Y156" s="36"/>
      <c r="Z156" s="36"/>
      <c r="AA156" s="36"/>
      <c r="AB156" s="36"/>
      <c r="AC156" s="36"/>
      <c r="AD156" s="36"/>
      <c r="AE156" s="36"/>
      <c r="AT156" s="19" t="s">
        <v>2212</v>
      </c>
      <c r="AU156" s="19" t="s">
        <v>88</v>
      </c>
    </row>
    <row r="157" spans="1:65" s="13" customFormat="1" ht="11.25">
      <c r="B157" s="198"/>
      <c r="C157" s="199"/>
      <c r="D157" s="193" t="s">
        <v>188</v>
      </c>
      <c r="E157" s="200" t="s">
        <v>19</v>
      </c>
      <c r="F157" s="201" t="s">
        <v>2247</v>
      </c>
      <c r="G157" s="199"/>
      <c r="H157" s="202">
        <v>52</v>
      </c>
      <c r="I157" s="203"/>
      <c r="J157" s="199"/>
      <c r="K157" s="199"/>
      <c r="L157" s="204"/>
      <c r="M157" s="205"/>
      <c r="N157" s="206"/>
      <c r="O157" s="206"/>
      <c r="P157" s="206"/>
      <c r="Q157" s="206"/>
      <c r="R157" s="206"/>
      <c r="S157" s="206"/>
      <c r="T157" s="207"/>
      <c r="AT157" s="208" t="s">
        <v>188</v>
      </c>
      <c r="AU157" s="208" t="s">
        <v>88</v>
      </c>
      <c r="AV157" s="13" t="s">
        <v>88</v>
      </c>
      <c r="AW157" s="13" t="s">
        <v>33</v>
      </c>
      <c r="AX157" s="13" t="s">
        <v>72</v>
      </c>
      <c r="AY157" s="208" t="s">
        <v>169</v>
      </c>
    </row>
    <row r="158" spans="1:65" s="14" customFormat="1" ht="11.25">
      <c r="B158" s="209"/>
      <c r="C158" s="210"/>
      <c r="D158" s="193" t="s">
        <v>188</v>
      </c>
      <c r="E158" s="211" t="s">
        <v>19</v>
      </c>
      <c r="F158" s="212" t="s">
        <v>191</v>
      </c>
      <c r="G158" s="210"/>
      <c r="H158" s="213">
        <v>52</v>
      </c>
      <c r="I158" s="214"/>
      <c r="J158" s="210"/>
      <c r="K158" s="210"/>
      <c r="L158" s="215"/>
      <c r="M158" s="216"/>
      <c r="N158" s="217"/>
      <c r="O158" s="217"/>
      <c r="P158" s="217"/>
      <c r="Q158" s="217"/>
      <c r="R158" s="217"/>
      <c r="S158" s="217"/>
      <c r="T158" s="218"/>
      <c r="AT158" s="219" t="s">
        <v>188</v>
      </c>
      <c r="AU158" s="219" t="s">
        <v>88</v>
      </c>
      <c r="AV158" s="14" t="s">
        <v>176</v>
      </c>
      <c r="AW158" s="14" t="s">
        <v>33</v>
      </c>
      <c r="AX158" s="14" t="s">
        <v>80</v>
      </c>
      <c r="AY158" s="219" t="s">
        <v>169</v>
      </c>
    </row>
    <row r="159" spans="1:65" s="2" customFormat="1" ht="37.9" customHeight="1">
      <c r="A159" s="36"/>
      <c r="B159" s="37"/>
      <c r="C159" s="180" t="s">
        <v>8</v>
      </c>
      <c r="D159" s="180" t="s">
        <v>171</v>
      </c>
      <c r="E159" s="181" t="s">
        <v>2250</v>
      </c>
      <c r="F159" s="182" t="s">
        <v>2251</v>
      </c>
      <c r="G159" s="183" t="s">
        <v>174</v>
      </c>
      <c r="H159" s="184">
        <v>2</v>
      </c>
      <c r="I159" s="185"/>
      <c r="J159" s="186">
        <f>ROUND(I159*H159,2)</f>
        <v>0</v>
      </c>
      <c r="K159" s="182" t="s">
        <v>2211</v>
      </c>
      <c r="L159" s="41"/>
      <c r="M159" s="187" t="s">
        <v>19</v>
      </c>
      <c r="N159" s="188" t="s">
        <v>44</v>
      </c>
      <c r="O159" s="66"/>
      <c r="P159" s="189">
        <f>O159*H159</f>
        <v>0</v>
      </c>
      <c r="Q159" s="189">
        <v>0</v>
      </c>
      <c r="R159" s="189">
        <f>Q159*H159</f>
        <v>0</v>
      </c>
      <c r="S159" s="189">
        <v>0</v>
      </c>
      <c r="T159" s="190">
        <f>S159*H159</f>
        <v>0</v>
      </c>
      <c r="U159" s="36"/>
      <c r="V159" s="36"/>
      <c r="W159" s="36"/>
      <c r="X159" s="36"/>
      <c r="Y159" s="36"/>
      <c r="Z159" s="36"/>
      <c r="AA159" s="36"/>
      <c r="AB159" s="36"/>
      <c r="AC159" s="36"/>
      <c r="AD159" s="36"/>
      <c r="AE159" s="36"/>
      <c r="AR159" s="191" t="s">
        <v>176</v>
      </c>
      <c r="AT159" s="191" t="s">
        <v>171</v>
      </c>
      <c r="AU159" s="191" t="s">
        <v>88</v>
      </c>
      <c r="AY159" s="19" t="s">
        <v>169</v>
      </c>
      <c r="BE159" s="192">
        <f>IF(N159="základní",J159,0)</f>
        <v>0</v>
      </c>
      <c r="BF159" s="192">
        <f>IF(N159="snížená",J159,0)</f>
        <v>0</v>
      </c>
      <c r="BG159" s="192">
        <f>IF(N159="zákl. přenesená",J159,0)</f>
        <v>0</v>
      </c>
      <c r="BH159" s="192">
        <f>IF(N159="sníž. přenesená",J159,0)</f>
        <v>0</v>
      </c>
      <c r="BI159" s="192">
        <f>IF(N159="nulová",J159,0)</f>
        <v>0</v>
      </c>
      <c r="BJ159" s="19" t="s">
        <v>88</v>
      </c>
      <c r="BK159" s="192">
        <f>ROUND(I159*H159,2)</f>
        <v>0</v>
      </c>
      <c r="BL159" s="19" t="s">
        <v>176</v>
      </c>
      <c r="BM159" s="191" t="s">
        <v>314</v>
      </c>
    </row>
    <row r="160" spans="1:65" s="2" customFormat="1" ht="19.5">
      <c r="A160" s="36"/>
      <c r="B160" s="37"/>
      <c r="C160" s="38"/>
      <c r="D160" s="193" t="s">
        <v>2212</v>
      </c>
      <c r="E160" s="38"/>
      <c r="F160" s="194" t="s">
        <v>2213</v>
      </c>
      <c r="G160" s="38"/>
      <c r="H160" s="38"/>
      <c r="I160" s="195"/>
      <c r="J160" s="38"/>
      <c r="K160" s="38"/>
      <c r="L160" s="41"/>
      <c r="M160" s="196"/>
      <c r="N160" s="197"/>
      <c r="O160" s="66"/>
      <c r="P160" s="66"/>
      <c r="Q160" s="66"/>
      <c r="R160" s="66"/>
      <c r="S160" s="66"/>
      <c r="T160" s="67"/>
      <c r="U160" s="36"/>
      <c r="V160" s="36"/>
      <c r="W160" s="36"/>
      <c r="X160" s="36"/>
      <c r="Y160" s="36"/>
      <c r="Z160" s="36"/>
      <c r="AA160" s="36"/>
      <c r="AB160" s="36"/>
      <c r="AC160" s="36"/>
      <c r="AD160" s="36"/>
      <c r="AE160" s="36"/>
      <c r="AT160" s="19" t="s">
        <v>2212</v>
      </c>
      <c r="AU160" s="19" t="s">
        <v>88</v>
      </c>
    </row>
    <row r="161" spans="1:65" s="13" customFormat="1" ht="11.25">
      <c r="B161" s="198"/>
      <c r="C161" s="199"/>
      <c r="D161" s="193" t="s">
        <v>188</v>
      </c>
      <c r="E161" s="200" t="s">
        <v>19</v>
      </c>
      <c r="F161" s="201" t="s">
        <v>2230</v>
      </c>
      <c r="G161" s="199"/>
      <c r="H161" s="202">
        <v>2</v>
      </c>
      <c r="I161" s="203"/>
      <c r="J161" s="199"/>
      <c r="K161" s="199"/>
      <c r="L161" s="204"/>
      <c r="M161" s="205"/>
      <c r="N161" s="206"/>
      <c r="O161" s="206"/>
      <c r="P161" s="206"/>
      <c r="Q161" s="206"/>
      <c r="R161" s="206"/>
      <c r="S161" s="206"/>
      <c r="T161" s="207"/>
      <c r="AT161" s="208" t="s">
        <v>188</v>
      </c>
      <c r="AU161" s="208" t="s">
        <v>88</v>
      </c>
      <c r="AV161" s="13" t="s">
        <v>88</v>
      </c>
      <c r="AW161" s="13" t="s">
        <v>33</v>
      </c>
      <c r="AX161" s="13" t="s">
        <v>72</v>
      </c>
      <c r="AY161" s="208" t="s">
        <v>169</v>
      </c>
    </row>
    <row r="162" spans="1:65" s="14" customFormat="1" ht="11.25">
      <c r="B162" s="209"/>
      <c r="C162" s="210"/>
      <c r="D162" s="193" t="s">
        <v>188</v>
      </c>
      <c r="E162" s="211" t="s">
        <v>19</v>
      </c>
      <c r="F162" s="212" t="s">
        <v>191</v>
      </c>
      <c r="G162" s="210"/>
      <c r="H162" s="213">
        <v>2</v>
      </c>
      <c r="I162" s="214"/>
      <c r="J162" s="210"/>
      <c r="K162" s="210"/>
      <c r="L162" s="215"/>
      <c r="M162" s="216"/>
      <c r="N162" s="217"/>
      <c r="O162" s="217"/>
      <c r="P162" s="217"/>
      <c r="Q162" s="217"/>
      <c r="R162" s="217"/>
      <c r="S162" s="217"/>
      <c r="T162" s="218"/>
      <c r="AT162" s="219" t="s">
        <v>188</v>
      </c>
      <c r="AU162" s="219" t="s">
        <v>88</v>
      </c>
      <c r="AV162" s="14" t="s">
        <v>176</v>
      </c>
      <c r="AW162" s="14" t="s">
        <v>33</v>
      </c>
      <c r="AX162" s="14" t="s">
        <v>80</v>
      </c>
      <c r="AY162" s="219" t="s">
        <v>169</v>
      </c>
    </row>
    <row r="163" spans="1:65" s="2" customFormat="1" ht="37.9" customHeight="1">
      <c r="A163" s="36"/>
      <c r="B163" s="37"/>
      <c r="C163" s="180" t="s">
        <v>250</v>
      </c>
      <c r="D163" s="180" t="s">
        <v>171</v>
      </c>
      <c r="E163" s="181" t="s">
        <v>2252</v>
      </c>
      <c r="F163" s="182" t="s">
        <v>2253</v>
      </c>
      <c r="G163" s="183" t="s">
        <v>463</v>
      </c>
      <c r="H163" s="184">
        <v>116</v>
      </c>
      <c r="I163" s="185"/>
      <c r="J163" s="186">
        <f>ROUND(I163*H163,2)</f>
        <v>0</v>
      </c>
      <c r="K163" s="182" t="s">
        <v>2211</v>
      </c>
      <c r="L163" s="41"/>
      <c r="M163" s="187" t="s">
        <v>19</v>
      </c>
      <c r="N163" s="188" t="s">
        <v>44</v>
      </c>
      <c r="O163" s="66"/>
      <c r="P163" s="189">
        <f>O163*H163</f>
        <v>0</v>
      </c>
      <c r="Q163" s="189">
        <v>0</v>
      </c>
      <c r="R163" s="189">
        <f>Q163*H163</f>
        <v>0</v>
      </c>
      <c r="S163" s="189">
        <v>0</v>
      </c>
      <c r="T163" s="190">
        <f>S163*H163</f>
        <v>0</v>
      </c>
      <c r="U163" s="36"/>
      <c r="V163" s="36"/>
      <c r="W163" s="36"/>
      <c r="X163" s="36"/>
      <c r="Y163" s="36"/>
      <c r="Z163" s="36"/>
      <c r="AA163" s="36"/>
      <c r="AB163" s="36"/>
      <c r="AC163" s="36"/>
      <c r="AD163" s="36"/>
      <c r="AE163" s="36"/>
      <c r="AR163" s="191" t="s">
        <v>176</v>
      </c>
      <c r="AT163" s="191" t="s">
        <v>171</v>
      </c>
      <c r="AU163" s="191" t="s">
        <v>88</v>
      </c>
      <c r="AY163" s="19" t="s">
        <v>169</v>
      </c>
      <c r="BE163" s="192">
        <f>IF(N163="základní",J163,0)</f>
        <v>0</v>
      </c>
      <c r="BF163" s="192">
        <f>IF(N163="snížená",J163,0)</f>
        <v>0</v>
      </c>
      <c r="BG163" s="192">
        <f>IF(N163="zákl. přenesená",J163,0)</f>
        <v>0</v>
      </c>
      <c r="BH163" s="192">
        <f>IF(N163="sníž. přenesená",J163,0)</f>
        <v>0</v>
      </c>
      <c r="BI163" s="192">
        <f>IF(N163="nulová",J163,0)</f>
        <v>0</v>
      </c>
      <c r="BJ163" s="19" t="s">
        <v>88</v>
      </c>
      <c r="BK163" s="192">
        <f>ROUND(I163*H163,2)</f>
        <v>0</v>
      </c>
      <c r="BL163" s="19" t="s">
        <v>176</v>
      </c>
      <c r="BM163" s="191" t="s">
        <v>323</v>
      </c>
    </row>
    <row r="164" spans="1:65" s="2" customFormat="1" ht="19.5">
      <c r="A164" s="36"/>
      <c r="B164" s="37"/>
      <c r="C164" s="38"/>
      <c r="D164" s="193" t="s">
        <v>2212</v>
      </c>
      <c r="E164" s="38"/>
      <c r="F164" s="194" t="s">
        <v>2213</v>
      </c>
      <c r="G164" s="38"/>
      <c r="H164" s="38"/>
      <c r="I164" s="195"/>
      <c r="J164" s="38"/>
      <c r="K164" s="38"/>
      <c r="L164" s="41"/>
      <c r="M164" s="196"/>
      <c r="N164" s="197"/>
      <c r="O164" s="66"/>
      <c r="P164" s="66"/>
      <c r="Q164" s="66"/>
      <c r="R164" s="66"/>
      <c r="S164" s="66"/>
      <c r="T164" s="67"/>
      <c r="U164" s="36"/>
      <c r="V164" s="36"/>
      <c r="W164" s="36"/>
      <c r="X164" s="36"/>
      <c r="Y164" s="36"/>
      <c r="Z164" s="36"/>
      <c r="AA164" s="36"/>
      <c r="AB164" s="36"/>
      <c r="AC164" s="36"/>
      <c r="AD164" s="36"/>
      <c r="AE164" s="36"/>
      <c r="AT164" s="19" t="s">
        <v>2212</v>
      </c>
      <c r="AU164" s="19" t="s">
        <v>88</v>
      </c>
    </row>
    <row r="165" spans="1:65" s="13" customFormat="1" ht="11.25">
      <c r="B165" s="198"/>
      <c r="C165" s="199"/>
      <c r="D165" s="193" t="s">
        <v>188</v>
      </c>
      <c r="E165" s="200" t="s">
        <v>19</v>
      </c>
      <c r="F165" s="201" t="s">
        <v>1052</v>
      </c>
      <c r="G165" s="199"/>
      <c r="H165" s="202">
        <v>116</v>
      </c>
      <c r="I165" s="203"/>
      <c r="J165" s="199"/>
      <c r="K165" s="199"/>
      <c r="L165" s="204"/>
      <c r="M165" s="205"/>
      <c r="N165" s="206"/>
      <c r="O165" s="206"/>
      <c r="P165" s="206"/>
      <c r="Q165" s="206"/>
      <c r="R165" s="206"/>
      <c r="S165" s="206"/>
      <c r="T165" s="207"/>
      <c r="AT165" s="208" t="s">
        <v>188</v>
      </c>
      <c r="AU165" s="208" t="s">
        <v>88</v>
      </c>
      <c r="AV165" s="13" t="s">
        <v>88</v>
      </c>
      <c r="AW165" s="13" t="s">
        <v>33</v>
      </c>
      <c r="AX165" s="13" t="s">
        <v>72</v>
      </c>
      <c r="AY165" s="208" t="s">
        <v>169</v>
      </c>
    </row>
    <row r="166" spans="1:65" s="14" customFormat="1" ht="11.25">
      <c r="B166" s="209"/>
      <c r="C166" s="210"/>
      <c r="D166" s="193" t="s">
        <v>188</v>
      </c>
      <c r="E166" s="211" t="s">
        <v>19</v>
      </c>
      <c r="F166" s="212" t="s">
        <v>191</v>
      </c>
      <c r="G166" s="210"/>
      <c r="H166" s="213">
        <v>116</v>
      </c>
      <c r="I166" s="214"/>
      <c r="J166" s="210"/>
      <c r="K166" s="210"/>
      <c r="L166" s="215"/>
      <c r="M166" s="216"/>
      <c r="N166" s="217"/>
      <c r="O166" s="217"/>
      <c r="P166" s="217"/>
      <c r="Q166" s="217"/>
      <c r="R166" s="217"/>
      <c r="S166" s="217"/>
      <c r="T166" s="218"/>
      <c r="AT166" s="219" t="s">
        <v>188</v>
      </c>
      <c r="AU166" s="219" t="s">
        <v>88</v>
      </c>
      <c r="AV166" s="14" t="s">
        <v>176</v>
      </c>
      <c r="AW166" s="14" t="s">
        <v>33</v>
      </c>
      <c r="AX166" s="14" t="s">
        <v>80</v>
      </c>
      <c r="AY166" s="219" t="s">
        <v>169</v>
      </c>
    </row>
    <row r="167" spans="1:65" s="2" customFormat="1" ht="37.9" customHeight="1">
      <c r="A167" s="36"/>
      <c r="B167" s="37"/>
      <c r="C167" s="180" t="s">
        <v>254</v>
      </c>
      <c r="D167" s="180" t="s">
        <v>171</v>
      </c>
      <c r="E167" s="181" t="s">
        <v>2254</v>
      </c>
      <c r="F167" s="182" t="s">
        <v>2255</v>
      </c>
      <c r="G167" s="183" t="s">
        <v>463</v>
      </c>
      <c r="H167" s="184">
        <v>48</v>
      </c>
      <c r="I167" s="185"/>
      <c r="J167" s="186">
        <f>ROUND(I167*H167,2)</f>
        <v>0</v>
      </c>
      <c r="K167" s="182" t="s">
        <v>2211</v>
      </c>
      <c r="L167" s="41"/>
      <c r="M167" s="187" t="s">
        <v>19</v>
      </c>
      <c r="N167" s="188" t="s">
        <v>44</v>
      </c>
      <c r="O167" s="66"/>
      <c r="P167" s="189">
        <f>O167*H167</f>
        <v>0</v>
      </c>
      <c r="Q167" s="189">
        <v>0</v>
      </c>
      <c r="R167" s="189">
        <f>Q167*H167</f>
        <v>0</v>
      </c>
      <c r="S167" s="189">
        <v>0</v>
      </c>
      <c r="T167" s="190">
        <f>S167*H167</f>
        <v>0</v>
      </c>
      <c r="U167" s="36"/>
      <c r="V167" s="36"/>
      <c r="W167" s="36"/>
      <c r="X167" s="36"/>
      <c r="Y167" s="36"/>
      <c r="Z167" s="36"/>
      <c r="AA167" s="36"/>
      <c r="AB167" s="36"/>
      <c r="AC167" s="36"/>
      <c r="AD167" s="36"/>
      <c r="AE167" s="36"/>
      <c r="AR167" s="191" t="s">
        <v>176</v>
      </c>
      <c r="AT167" s="191" t="s">
        <v>171</v>
      </c>
      <c r="AU167" s="191" t="s">
        <v>88</v>
      </c>
      <c r="AY167" s="19" t="s">
        <v>169</v>
      </c>
      <c r="BE167" s="192">
        <f>IF(N167="základní",J167,0)</f>
        <v>0</v>
      </c>
      <c r="BF167" s="192">
        <f>IF(N167="snížená",J167,0)</f>
        <v>0</v>
      </c>
      <c r="BG167" s="192">
        <f>IF(N167="zákl. přenesená",J167,0)</f>
        <v>0</v>
      </c>
      <c r="BH167" s="192">
        <f>IF(N167="sníž. přenesená",J167,0)</f>
        <v>0</v>
      </c>
      <c r="BI167" s="192">
        <f>IF(N167="nulová",J167,0)</f>
        <v>0</v>
      </c>
      <c r="BJ167" s="19" t="s">
        <v>88</v>
      </c>
      <c r="BK167" s="192">
        <f>ROUND(I167*H167,2)</f>
        <v>0</v>
      </c>
      <c r="BL167" s="19" t="s">
        <v>176</v>
      </c>
      <c r="BM167" s="191" t="s">
        <v>333</v>
      </c>
    </row>
    <row r="168" spans="1:65" s="2" customFormat="1" ht="19.5">
      <c r="A168" s="36"/>
      <c r="B168" s="37"/>
      <c r="C168" s="38"/>
      <c r="D168" s="193" t="s">
        <v>2212</v>
      </c>
      <c r="E168" s="38"/>
      <c r="F168" s="194" t="s">
        <v>2213</v>
      </c>
      <c r="G168" s="38"/>
      <c r="H168" s="38"/>
      <c r="I168" s="195"/>
      <c r="J168" s="38"/>
      <c r="K168" s="38"/>
      <c r="L168" s="41"/>
      <c r="M168" s="196"/>
      <c r="N168" s="197"/>
      <c r="O168" s="66"/>
      <c r="P168" s="66"/>
      <c r="Q168" s="66"/>
      <c r="R168" s="66"/>
      <c r="S168" s="66"/>
      <c r="T168" s="67"/>
      <c r="U168" s="36"/>
      <c r="V168" s="36"/>
      <c r="W168" s="36"/>
      <c r="X168" s="36"/>
      <c r="Y168" s="36"/>
      <c r="Z168" s="36"/>
      <c r="AA168" s="36"/>
      <c r="AB168" s="36"/>
      <c r="AC168" s="36"/>
      <c r="AD168" s="36"/>
      <c r="AE168" s="36"/>
      <c r="AT168" s="19" t="s">
        <v>2212</v>
      </c>
      <c r="AU168" s="19" t="s">
        <v>88</v>
      </c>
    </row>
    <row r="169" spans="1:65" s="13" customFormat="1" ht="11.25">
      <c r="B169" s="198"/>
      <c r="C169" s="199"/>
      <c r="D169" s="193" t="s">
        <v>188</v>
      </c>
      <c r="E169" s="200" t="s">
        <v>19</v>
      </c>
      <c r="F169" s="201" t="s">
        <v>663</v>
      </c>
      <c r="G169" s="199"/>
      <c r="H169" s="202">
        <v>48</v>
      </c>
      <c r="I169" s="203"/>
      <c r="J169" s="199"/>
      <c r="K169" s="199"/>
      <c r="L169" s="204"/>
      <c r="M169" s="205"/>
      <c r="N169" s="206"/>
      <c r="O169" s="206"/>
      <c r="P169" s="206"/>
      <c r="Q169" s="206"/>
      <c r="R169" s="206"/>
      <c r="S169" s="206"/>
      <c r="T169" s="207"/>
      <c r="AT169" s="208" t="s">
        <v>188</v>
      </c>
      <c r="AU169" s="208" t="s">
        <v>88</v>
      </c>
      <c r="AV169" s="13" t="s">
        <v>88</v>
      </c>
      <c r="AW169" s="13" t="s">
        <v>33</v>
      </c>
      <c r="AX169" s="13" t="s">
        <v>72</v>
      </c>
      <c r="AY169" s="208" t="s">
        <v>169</v>
      </c>
    </row>
    <row r="170" spans="1:65" s="14" customFormat="1" ht="11.25">
      <c r="B170" s="209"/>
      <c r="C170" s="210"/>
      <c r="D170" s="193" t="s">
        <v>188</v>
      </c>
      <c r="E170" s="211" t="s">
        <v>19</v>
      </c>
      <c r="F170" s="212" t="s">
        <v>191</v>
      </c>
      <c r="G170" s="210"/>
      <c r="H170" s="213">
        <v>48</v>
      </c>
      <c r="I170" s="214"/>
      <c r="J170" s="210"/>
      <c r="K170" s="210"/>
      <c r="L170" s="215"/>
      <c r="M170" s="216"/>
      <c r="N170" s="217"/>
      <c r="O170" s="217"/>
      <c r="P170" s="217"/>
      <c r="Q170" s="217"/>
      <c r="R170" s="217"/>
      <c r="S170" s="217"/>
      <c r="T170" s="218"/>
      <c r="AT170" s="219" t="s">
        <v>188</v>
      </c>
      <c r="AU170" s="219" t="s">
        <v>88</v>
      </c>
      <c r="AV170" s="14" t="s">
        <v>176</v>
      </c>
      <c r="AW170" s="14" t="s">
        <v>33</v>
      </c>
      <c r="AX170" s="14" t="s">
        <v>80</v>
      </c>
      <c r="AY170" s="219" t="s">
        <v>169</v>
      </c>
    </row>
    <row r="171" spans="1:65" s="2" customFormat="1" ht="37.9" customHeight="1">
      <c r="A171" s="36"/>
      <c r="B171" s="37"/>
      <c r="C171" s="180" t="s">
        <v>258</v>
      </c>
      <c r="D171" s="180" t="s">
        <v>171</v>
      </c>
      <c r="E171" s="181" t="s">
        <v>2256</v>
      </c>
      <c r="F171" s="182" t="s">
        <v>2257</v>
      </c>
      <c r="G171" s="183" t="s">
        <v>463</v>
      </c>
      <c r="H171" s="184">
        <v>6</v>
      </c>
      <c r="I171" s="185"/>
      <c r="J171" s="186">
        <f>ROUND(I171*H171,2)</f>
        <v>0</v>
      </c>
      <c r="K171" s="182" t="s">
        <v>2211</v>
      </c>
      <c r="L171" s="41"/>
      <c r="M171" s="187" t="s">
        <v>19</v>
      </c>
      <c r="N171" s="188" t="s">
        <v>44</v>
      </c>
      <c r="O171" s="66"/>
      <c r="P171" s="189">
        <f>O171*H171</f>
        <v>0</v>
      </c>
      <c r="Q171" s="189">
        <v>0</v>
      </c>
      <c r="R171" s="189">
        <f>Q171*H171</f>
        <v>0</v>
      </c>
      <c r="S171" s="189">
        <v>0</v>
      </c>
      <c r="T171" s="190">
        <f>S171*H171</f>
        <v>0</v>
      </c>
      <c r="U171" s="36"/>
      <c r="V171" s="36"/>
      <c r="W171" s="36"/>
      <c r="X171" s="36"/>
      <c r="Y171" s="36"/>
      <c r="Z171" s="36"/>
      <c r="AA171" s="36"/>
      <c r="AB171" s="36"/>
      <c r="AC171" s="36"/>
      <c r="AD171" s="36"/>
      <c r="AE171" s="36"/>
      <c r="AR171" s="191" t="s">
        <v>176</v>
      </c>
      <c r="AT171" s="191" t="s">
        <v>171</v>
      </c>
      <c r="AU171" s="191" t="s">
        <v>88</v>
      </c>
      <c r="AY171" s="19" t="s">
        <v>169</v>
      </c>
      <c r="BE171" s="192">
        <f>IF(N171="základní",J171,0)</f>
        <v>0</v>
      </c>
      <c r="BF171" s="192">
        <f>IF(N171="snížená",J171,0)</f>
        <v>0</v>
      </c>
      <c r="BG171" s="192">
        <f>IF(N171="zákl. přenesená",J171,0)</f>
        <v>0</v>
      </c>
      <c r="BH171" s="192">
        <f>IF(N171="sníž. přenesená",J171,0)</f>
        <v>0</v>
      </c>
      <c r="BI171" s="192">
        <f>IF(N171="nulová",J171,0)</f>
        <v>0</v>
      </c>
      <c r="BJ171" s="19" t="s">
        <v>88</v>
      </c>
      <c r="BK171" s="192">
        <f>ROUND(I171*H171,2)</f>
        <v>0</v>
      </c>
      <c r="BL171" s="19" t="s">
        <v>176</v>
      </c>
      <c r="BM171" s="191" t="s">
        <v>344</v>
      </c>
    </row>
    <row r="172" spans="1:65" s="2" customFormat="1" ht="19.5">
      <c r="A172" s="36"/>
      <c r="B172" s="37"/>
      <c r="C172" s="38"/>
      <c r="D172" s="193" t="s">
        <v>2212</v>
      </c>
      <c r="E172" s="38"/>
      <c r="F172" s="194" t="s">
        <v>2213</v>
      </c>
      <c r="G172" s="38"/>
      <c r="H172" s="38"/>
      <c r="I172" s="195"/>
      <c r="J172" s="38"/>
      <c r="K172" s="38"/>
      <c r="L172" s="41"/>
      <c r="M172" s="196"/>
      <c r="N172" s="197"/>
      <c r="O172" s="66"/>
      <c r="P172" s="66"/>
      <c r="Q172" s="66"/>
      <c r="R172" s="66"/>
      <c r="S172" s="66"/>
      <c r="T172" s="67"/>
      <c r="U172" s="36"/>
      <c r="V172" s="36"/>
      <c r="W172" s="36"/>
      <c r="X172" s="36"/>
      <c r="Y172" s="36"/>
      <c r="Z172" s="36"/>
      <c r="AA172" s="36"/>
      <c r="AB172" s="36"/>
      <c r="AC172" s="36"/>
      <c r="AD172" s="36"/>
      <c r="AE172" s="36"/>
      <c r="AT172" s="19" t="s">
        <v>2212</v>
      </c>
      <c r="AU172" s="19" t="s">
        <v>88</v>
      </c>
    </row>
    <row r="173" spans="1:65" s="13" customFormat="1" ht="11.25">
      <c r="B173" s="198"/>
      <c r="C173" s="199"/>
      <c r="D173" s="193" t="s">
        <v>188</v>
      </c>
      <c r="E173" s="200" t="s">
        <v>19</v>
      </c>
      <c r="F173" s="201" t="s">
        <v>200</v>
      </c>
      <c r="G173" s="199"/>
      <c r="H173" s="202">
        <v>6</v>
      </c>
      <c r="I173" s="203"/>
      <c r="J173" s="199"/>
      <c r="K173" s="199"/>
      <c r="L173" s="204"/>
      <c r="M173" s="205"/>
      <c r="N173" s="206"/>
      <c r="O173" s="206"/>
      <c r="P173" s="206"/>
      <c r="Q173" s="206"/>
      <c r="R173" s="206"/>
      <c r="S173" s="206"/>
      <c r="T173" s="207"/>
      <c r="AT173" s="208" t="s">
        <v>188</v>
      </c>
      <c r="AU173" s="208" t="s">
        <v>88</v>
      </c>
      <c r="AV173" s="13" t="s">
        <v>88</v>
      </c>
      <c r="AW173" s="13" t="s">
        <v>33</v>
      </c>
      <c r="AX173" s="13" t="s">
        <v>72</v>
      </c>
      <c r="AY173" s="208" t="s">
        <v>169</v>
      </c>
    </row>
    <row r="174" spans="1:65" s="14" customFormat="1" ht="11.25">
      <c r="B174" s="209"/>
      <c r="C174" s="210"/>
      <c r="D174" s="193" t="s">
        <v>188</v>
      </c>
      <c r="E174" s="211" t="s">
        <v>19</v>
      </c>
      <c r="F174" s="212" t="s">
        <v>191</v>
      </c>
      <c r="G174" s="210"/>
      <c r="H174" s="213">
        <v>6</v>
      </c>
      <c r="I174" s="214"/>
      <c r="J174" s="210"/>
      <c r="K174" s="210"/>
      <c r="L174" s="215"/>
      <c r="M174" s="216"/>
      <c r="N174" s="217"/>
      <c r="O174" s="217"/>
      <c r="P174" s="217"/>
      <c r="Q174" s="217"/>
      <c r="R174" s="217"/>
      <c r="S174" s="217"/>
      <c r="T174" s="218"/>
      <c r="AT174" s="219" t="s">
        <v>188</v>
      </c>
      <c r="AU174" s="219" t="s">
        <v>88</v>
      </c>
      <c r="AV174" s="14" t="s">
        <v>176</v>
      </c>
      <c r="AW174" s="14" t="s">
        <v>33</v>
      </c>
      <c r="AX174" s="14" t="s">
        <v>80</v>
      </c>
      <c r="AY174" s="219" t="s">
        <v>169</v>
      </c>
    </row>
    <row r="175" spans="1:65" s="2" customFormat="1" ht="37.9" customHeight="1">
      <c r="A175" s="36"/>
      <c r="B175" s="37"/>
      <c r="C175" s="180" t="s">
        <v>262</v>
      </c>
      <c r="D175" s="180" t="s">
        <v>171</v>
      </c>
      <c r="E175" s="181" t="s">
        <v>2258</v>
      </c>
      <c r="F175" s="182" t="s">
        <v>2259</v>
      </c>
      <c r="G175" s="183" t="s">
        <v>463</v>
      </c>
      <c r="H175" s="184">
        <v>12</v>
      </c>
      <c r="I175" s="185"/>
      <c r="J175" s="186">
        <f>ROUND(I175*H175,2)</f>
        <v>0</v>
      </c>
      <c r="K175" s="182" t="s">
        <v>2211</v>
      </c>
      <c r="L175" s="41"/>
      <c r="M175" s="187" t="s">
        <v>19</v>
      </c>
      <c r="N175" s="188" t="s">
        <v>44</v>
      </c>
      <c r="O175" s="66"/>
      <c r="P175" s="189">
        <f>O175*H175</f>
        <v>0</v>
      </c>
      <c r="Q175" s="189">
        <v>0</v>
      </c>
      <c r="R175" s="189">
        <f>Q175*H175</f>
        <v>0</v>
      </c>
      <c r="S175" s="189">
        <v>0</v>
      </c>
      <c r="T175" s="190">
        <f>S175*H175</f>
        <v>0</v>
      </c>
      <c r="U175" s="36"/>
      <c r="V175" s="36"/>
      <c r="W175" s="36"/>
      <c r="X175" s="36"/>
      <c r="Y175" s="36"/>
      <c r="Z175" s="36"/>
      <c r="AA175" s="36"/>
      <c r="AB175" s="36"/>
      <c r="AC175" s="36"/>
      <c r="AD175" s="36"/>
      <c r="AE175" s="36"/>
      <c r="AR175" s="191" t="s">
        <v>176</v>
      </c>
      <c r="AT175" s="191" t="s">
        <v>171</v>
      </c>
      <c r="AU175" s="191" t="s">
        <v>88</v>
      </c>
      <c r="AY175" s="19" t="s">
        <v>169</v>
      </c>
      <c r="BE175" s="192">
        <f>IF(N175="základní",J175,0)</f>
        <v>0</v>
      </c>
      <c r="BF175" s="192">
        <f>IF(N175="snížená",J175,0)</f>
        <v>0</v>
      </c>
      <c r="BG175" s="192">
        <f>IF(N175="zákl. přenesená",J175,0)</f>
        <v>0</v>
      </c>
      <c r="BH175" s="192">
        <f>IF(N175="sníž. přenesená",J175,0)</f>
        <v>0</v>
      </c>
      <c r="BI175" s="192">
        <f>IF(N175="nulová",J175,0)</f>
        <v>0</v>
      </c>
      <c r="BJ175" s="19" t="s">
        <v>88</v>
      </c>
      <c r="BK175" s="192">
        <f>ROUND(I175*H175,2)</f>
        <v>0</v>
      </c>
      <c r="BL175" s="19" t="s">
        <v>176</v>
      </c>
      <c r="BM175" s="191" t="s">
        <v>355</v>
      </c>
    </row>
    <row r="176" spans="1:65" s="2" customFormat="1" ht="19.5">
      <c r="A176" s="36"/>
      <c r="B176" s="37"/>
      <c r="C176" s="38"/>
      <c r="D176" s="193" t="s">
        <v>2212</v>
      </c>
      <c r="E176" s="38"/>
      <c r="F176" s="194" t="s">
        <v>2213</v>
      </c>
      <c r="G176" s="38"/>
      <c r="H176" s="38"/>
      <c r="I176" s="195"/>
      <c r="J176" s="38"/>
      <c r="K176" s="38"/>
      <c r="L176" s="41"/>
      <c r="M176" s="196"/>
      <c r="N176" s="197"/>
      <c r="O176" s="66"/>
      <c r="P176" s="66"/>
      <c r="Q176" s="66"/>
      <c r="R176" s="66"/>
      <c r="S176" s="66"/>
      <c r="T176" s="67"/>
      <c r="U176" s="36"/>
      <c r="V176" s="36"/>
      <c r="W176" s="36"/>
      <c r="X176" s="36"/>
      <c r="Y176" s="36"/>
      <c r="Z176" s="36"/>
      <c r="AA176" s="36"/>
      <c r="AB176" s="36"/>
      <c r="AC176" s="36"/>
      <c r="AD176" s="36"/>
      <c r="AE176" s="36"/>
      <c r="AT176" s="19" t="s">
        <v>2212</v>
      </c>
      <c r="AU176" s="19" t="s">
        <v>88</v>
      </c>
    </row>
    <row r="177" spans="1:65" s="13" customFormat="1" ht="11.25">
      <c r="B177" s="198"/>
      <c r="C177" s="199"/>
      <c r="D177" s="193" t="s">
        <v>188</v>
      </c>
      <c r="E177" s="200" t="s">
        <v>19</v>
      </c>
      <c r="F177" s="201" t="s">
        <v>227</v>
      </c>
      <c r="G177" s="199"/>
      <c r="H177" s="202">
        <v>12</v>
      </c>
      <c r="I177" s="203"/>
      <c r="J177" s="199"/>
      <c r="K177" s="199"/>
      <c r="L177" s="204"/>
      <c r="M177" s="205"/>
      <c r="N177" s="206"/>
      <c r="O177" s="206"/>
      <c r="P177" s="206"/>
      <c r="Q177" s="206"/>
      <c r="R177" s="206"/>
      <c r="S177" s="206"/>
      <c r="T177" s="207"/>
      <c r="AT177" s="208" t="s">
        <v>188</v>
      </c>
      <c r="AU177" s="208" t="s">
        <v>88</v>
      </c>
      <c r="AV177" s="13" t="s">
        <v>88</v>
      </c>
      <c r="AW177" s="13" t="s">
        <v>33</v>
      </c>
      <c r="AX177" s="13" t="s">
        <v>72</v>
      </c>
      <c r="AY177" s="208" t="s">
        <v>169</v>
      </c>
    </row>
    <row r="178" spans="1:65" s="14" customFormat="1" ht="11.25">
      <c r="B178" s="209"/>
      <c r="C178" s="210"/>
      <c r="D178" s="193" t="s">
        <v>188</v>
      </c>
      <c r="E178" s="211" t="s">
        <v>19</v>
      </c>
      <c r="F178" s="212" t="s">
        <v>191</v>
      </c>
      <c r="G178" s="210"/>
      <c r="H178" s="213">
        <v>12</v>
      </c>
      <c r="I178" s="214"/>
      <c r="J178" s="210"/>
      <c r="K178" s="210"/>
      <c r="L178" s="215"/>
      <c r="M178" s="216"/>
      <c r="N178" s="217"/>
      <c r="O178" s="217"/>
      <c r="P178" s="217"/>
      <c r="Q178" s="217"/>
      <c r="R178" s="217"/>
      <c r="S178" s="217"/>
      <c r="T178" s="218"/>
      <c r="AT178" s="219" t="s">
        <v>188</v>
      </c>
      <c r="AU178" s="219" t="s">
        <v>88</v>
      </c>
      <c r="AV178" s="14" t="s">
        <v>176</v>
      </c>
      <c r="AW178" s="14" t="s">
        <v>33</v>
      </c>
      <c r="AX178" s="14" t="s">
        <v>80</v>
      </c>
      <c r="AY178" s="219" t="s">
        <v>169</v>
      </c>
    </row>
    <row r="179" spans="1:65" s="12" customFormat="1" ht="22.9" customHeight="1">
      <c r="B179" s="164"/>
      <c r="C179" s="165"/>
      <c r="D179" s="166" t="s">
        <v>71</v>
      </c>
      <c r="E179" s="178" t="s">
        <v>342</v>
      </c>
      <c r="F179" s="178" t="s">
        <v>343</v>
      </c>
      <c r="G179" s="165"/>
      <c r="H179" s="165"/>
      <c r="I179" s="168"/>
      <c r="J179" s="179">
        <f>BK179</f>
        <v>0</v>
      </c>
      <c r="K179" s="165"/>
      <c r="L179" s="170"/>
      <c r="M179" s="171"/>
      <c r="N179" s="172"/>
      <c r="O179" s="172"/>
      <c r="P179" s="173">
        <f>SUM(P180:P193)</f>
        <v>0</v>
      </c>
      <c r="Q179" s="172"/>
      <c r="R179" s="173">
        <f>SUM(R180:R193)</f>
        <v>0</v>
      </c>
      <c r="S179" s="172"/>
      <c r="T179" s="174">
        <f>SUM(T180:T193)</f>
        <v>0</v>
      </c>
      <c r="AR179" s="175" t="s">
        <v>80</v>
      </c>
      <c r="AT179" s="176" t="s">
        <v>71</v>
      </c>
      <c r="AU179" s="176" t="s">
        <v>80</v>
      </c>
      <c r="AY179" s="175" t="s">
        <v>169</v>
      </c>
      <c r="BK179" s="177">
        <f>SUM(BK180:BK193)</f>
        <v>0</v>
      </c>
    </row>
    <row r="180" spans="1:65" s="2" customFormat="1" ht="37.9" customHeight="1">
      <c r="A180" s="36"/>
      <c r="B180" s="37"/>
      <c r="C180" s="180" t="s">
        <v>266</v>
      </c>
      <c r="D180" s="180" t="s">
        <v>171</v>
      </c>
      <c r="E180" s="181" t="s">
        <v>2260</v>
      </c>
      <c r="F180" s="182" t="s">
        <v>2261</v>
      </c>
      <c r="G180" s="183" t="s">
        <v>347</v>
      </c>
      <c r="H180" s="184">
        <v>2.4359999999999999</v>
      </c>
      <c r="I180" s="185"/>
      <c r="J180" s="186">
        <f>ROUND(I180*H180,2)</f>
        <v>0</v>
      </c>
      <c r="K180" s="182" t="s">
        <v>2211</v>
      </c>
      <c r="L180" s="41"/>
      <c r="M180" s="187" t="s">
        <v>19</v>
      </c>
      <c r="N180" s="188" t="s">
        <v>44</v>
      </c>
      <c r="O180" s="66"/>
      <c r="P180" s="189">
        <f>O180*H180</f>
        <v>0</v>
      </c>
      <c r="Q180" s="189">
        <v>0</v>
      </c>
      <c r="R180" s="189">
        <f>Q180*H180</f>
        <v>0</v>
      </c>
      <c r="S180" s="189">
        <v>0</v>
      </c>
      <c r="T180" s="190">
        <f>S180*H180</f>
        <v>0</v>
      </c>
      <c r="U180" s="36"/>
      <c r="V180" s="36"/>
      <c r="W180" s="36"/>
      <c r="X180" s="36"/>
      <c r="Y180" s="36"/>
      <c r="Z180" s="36"/>
      <c r="AA180" s="36"/>
      <c r="AB180" s="36"/>
      <c r="AC180" s="36"/>
      <c r="AD180" s="36"/>
      <c r="AE180" s="36"/>
      <c r="AR180" s="191" t="s">
        <v>176</v>
      </c>
      <c r="AT180" s="191" t="s">
        <v>171</v>
      </c>
      <c r="AU180" s="191" t="s">
        <v>88</v>
      </c>
      <c r="AY180" s="19" t="s">
        <v>169</v>
      </c>
      <c r="BE180" s="192">
        <f>IF(N180="základní",J180,0)</f>
        <v>0</v>
      </c>
      <c r="BF180" s="192">
        <f>IF(N180="snížená",J180,0)</f>
        <v>0</v>
      </c>
      <c r="BG180" s="192">
        <f>IF(N180="zákl. přenesená",J180,0)</f>
        <v>0</v>
      </c>
      <c r="BH180" s="192">
        <f>IF(N180="sníž. přenesená",J180,0)</f>
        <v>0</v>
      </c>
      <c r="BI180" s="192">
        <f>IF(N180="nulová",J180,0)</f>
        <v>0</v>
      </c>
      <c r="BJ180" s="19" t="s">
        <v>88</v>
      </c>
      <c r="BK180" s="192">
        <f>ROUND(I180*H180,2)</f>
        <v>0</v>
      </c>
      <c r="BL180" s="19" t="s">
        <v>176</v>
      </c>
      <c r="BM180" s="191" t="s">
        <v>366</v>
      </c>
    </row>
    <row r="181" spans="1:65" s="2" customFormat="1" ht="19.5">
      <c r="A181" s="36"/>
      <c r="B181" s="37"/>
      <c r="C181" s="38"/>
      <c r="D181" s="193" t="s">
        <v>2212</v>
      </c>
      <c r="E181" s="38"/>
      <c r="F181" s="194" t="s">
        <v>2213</v>
      </c>
      <c r="G181" s="38"/>
      <c r="H181" s="38"/>
      <c r="I181" s="195"/>
      <c r="J181" s="38"/>
      <c r="K181" s="38"/>
      <c r="L181" s="41"/>
      <c r="M181" s="196"/>
      <c r="N181" s="197"/>
      <c r="O181" s="66"/>
      <c r="P181" s="66"/>
      <c r="Q181" s="66"/>
      <c r="R181" s="66"/>
      <c r="S181" s="66"/>
      <c r="T181" s="67"/>
      <c r="U181" s="36"/>
      <c r="V181" s="36"/>
      <c r="W181" s="36"/>
      <c r="X181" s="36"/>
      <c r="Y181" s="36"/>
      <c r="Z181" s="36"/>
      <c r="AA181" s="36"/>
      <c r="AB181" s="36"/>
      <c r="AC181" s="36"/>
      <c r="AD181" s="36"/>
      <c r="AE181" s="36"/>
      <c r="AT181" s="19" t="s">
        <v>2212</v>
      </c>
      <c r="AU181" s="19" t="s">
        <v>88</v>
      </c>
    </row>
    <row r="182" spans="1:65" s="2" customFormat="1" ht="37.9" customHeight="1">
      <c r="A182" s="36"/>
      <c r="B182" s="37"/>
      <c r="C182" s="180" t="s">
        <v>7</v>
      </c>
      <c r="D182" s="180" t="s">
        <v>171</v>
      </c>
      <c r="E182" s="181" t="s">
        <v>351</v>
      </c>
      <c r="F182" s="182" t="s">
        <v>352</v>
      </c>
      <c r="G182" s="183" t="s">
        <v>347</v>
      </c>
      <c r="H182" s="184">
        <v>2.4359999999999999</v>
      </c>
      <c r="I182" s="185"/>
      <c r="J182" s="186">
        <f>ROUND(I182*H182,2)</f>
        <v>0</v>
      </c>
      <c r="K182" s="182" t="s">
        <v>2211</v>
      </c>
      <c r="L182" s="41"/>
      <c r="M182" s="187" t="s">
        <v>19</v>
      </c>
      <c r="N182" s="188" t="s">
        <v>44</v>
      </c>
      <c r="O182" s="66"/>
      <c r="P182" s="189">
        <f>O182*H182</f>
        <v>0</v>
      </c>
      <c r="Q182" s="189">
        <v>0</v>
      </c>
      <c r="R182" s="189">
        <f>Q182*H182</f>
        <v>0</v>
      </c>
      <c r="S182" s="189">
        <v>0</v>
      </c>
      <c r="T182" s="190">
        <f>S182*H182</f>
        <v>0</v>
      </c>
      <c r="U182" s="36"/>
      <c r="V182" s="36"/>
      <c r="W182" s="36"/>
      <c r="X182" s="36"/>
      <c r="Y182" s="36"/>
      <c r="Z182" s="36"/>
      <c r="AA182" s="36"/>
      <c r="AB182" s="36"/>
      <c r="AC182" s="36"/>
      <c r="AD182" s="36"/>
      <c r="AE182" s="36"/>
      <c r="AR182" s="191" t="s">
        <v>176</v>
      </c>
      <c r="AT182" s="191" t="s">
        <v>171</v>
      </c>
      <c r="AU182" s="191" t="s">
        <v>88</v>
      </c>
      <c r="AY182" s="19" t="s">
        <v>169</v>
      </c>
      <c r="BE182" s="192">
        <f>IF(N182="základní",J182,0)</f>
        <v>0</v>
      </c>
      <c r="BF182" s="192">
        <f>IF(N182="snížená",J182,0)</f>
        <v>0</v>
      </c>
      <c r="BG182" s="192">
        <f>IF(N182="zákl. přenesená",J182,0)</f>
        <v>0</v>
      </c>
      <c r="BH182" s="192">
        <f>IF(N182="sníž. přenesená",J182,0)</f>
        <v>0</v>
      </c>
      <c r="BI182" s="192">
        <f>IF(N182="nulová",J182,0)</f>
        <v>0</v>
      </c>
      <c r="BJ182" s="19" t="s">
        <v>88</v>
      </c>
      <c r="BK182" s="192">
        <f>ROUND(I182*H182,2)</f>
        <v>0</v>
      </c>
      <c r="BL182" s="19" t="s">
        <v>176</v>
      </c>
      <c r="BM182" s="191" t="s">
        <v>630</v>
      </c>
    </row>
    <row r="183" spans="1:65" s="2" customFormat="1" ht="19.5">
      <c r="A183" s="36"/>
      <c r="B183" s="37"/>
      <c r="C183" s="38"/>
      <c r="D183" s="193" t="s">
        <v>2212</v>
      </c>
      <c r="E183" s="38"/>
      <c r="F183" s="194" t="s">
        <v>2213</v>
      </c>
      <c r="G183" s="38"/>
      <c r="H183" s="38"/>
      <c r="I183" s="195"/>
      <c r="J183" s="38"/>
      <c r="K183" s="38"/>
      <c r="L183" s="41"/>
      <c r="M183" s="196"/>
      <c r="N183" s="197"/>
      <c r="O183" s="66"/>
      <c r="P183" s="66"/>
      <c r="Q183" s="66"/>
      <c r="R183" s="66"/>
      <c r="S183" s="66"/>
      <c r="T183" s="67"/>
      <c r="U183" s="36"/>
      <c r="V183" s="36"/>
      <c r="W183" s="36"/>
      <c r="X183" s="36"/>
      <c r="Y183" s="36"/>
      <c r="Z183" s="36"/>
      <c r="AA183" s="36"/>
      <c r="AB183" s="36"/>
      <c r="AC183" s="36"/>
      <c r="AD183" s="36"/>
      <c r="AE183" s="36"/>
      <c r="AT183" s="19" t="s">
        <v>2212</v>
      </c>
      <c r="AU183" s="19" t="s">
        <v>88</v>
      </c>
    </row>
    <row r="184" spans="1:65" s="13" customFormat="1" ht="11.25">
      <c r="B184" s="198"/>
      <c r="C184" s="199"/>
      <c r="D184" s="193" t="s">
        <v>188</v>
      </c>
      <c r="E184" s="200" t="s">
        <v>19</v>
      </c>
      <c r="F184" s="201" t="s">
        <v>2262</v>
      </c>
      <c r="G184" s="199"/>
      <c r="H184" s="202">
        <v>2.4359999999999999</v>
      </c>
      <c r="I184" s="203"/>
      <c r="J184" s="199"/>
      <c r="K184" s="199"/>
      <c r="L184" s="204"/>
      <c r="M184" s="205"/>
      <c r="N184" s="206"/>
      <c r="O184" s="206"/>
      <c r="P184" s="206"/>
      <c r="Q184" s="206"/>
      <c r="R184" s="206"/>
      <c r="S184" s="206"/>
      <c r="T184" s="207"/>
      <c r="AT184" s="208" t="s">
        <v>188</v>
      </c>
      <c r="AU184" s="208" t="s">
        <v>88</v>
      </c>
      <c r="AV184" s="13" t="s">
        <v>88</v>
      </c>
      <c r="AW184" s="13" t="s">
        <v>33</v>
      </c>
      <c r="AX184" s="13" t="s">
        <v>72</v>
      </c>
      <c r="AY184" s="208" t="s">
        <v>169</v>
      </c>
    </row>
    <row r="185" spans="1:65" s="14" customFormat="1" ht="11.25">
      <c r="B185" s="209"/>
      <c r="C185" s="210"/>
      <c r="D185" s="193" t="s">
        <v>188</v>
      </c>
      <c r="E185" s="211" t="s">
        <v>19</v>
      </c>
      <c r="F185" s="212" t="s">
        <v>191</v>
      </c>
      <c r="G185" s="210"/>
      <c r="H185" s="213">
        <v>2.4359999999999999</v>
      </c>
      <c r="I185" s="214"/>
      <c r="J185" s="210"/>
      <c r="K185" s="210"/>
      <c r="L185" s="215"/>
      <c r="M185" s="216"/>
      <c r="N185" s="217"/>
      <c r="O185" s="217"/>
      <c r="P185" s="217"/>
      <c r="Q185" s="217"/>
      <c r="R185" s="217"/>
      <c r="S185" s="217"/>
      <c r="T185" s="218"/>
      <c r="AT185" s="219" t="s">
        <v>188</v>
      </c>
      <c r="AU185" s="219" t="s">
        <v>88</v>
      </c>
      <c r="AV185" s="14" t="s">
        <v>176</v>
      </c>
      <c r="AW185" s="14" t="s">
        <v>33</v>
      </c>
      <c r="AX185" s="14" t="s">
        <v>80</v>
      </c>
      <c r="AY185" s="219" t="s">
        <v>169</v>
      </c>
    </row>
    <row r="186" spans="1:65" s="2" customFormat="1" ht="37.9" customHeight="1">
      <c r="A186" s="36"/>
      <c r="B186" s="37"/>
      <c r="C186" s="180" t="s">
        <v>275</v>
      </c>
      <c r="D186" s="180" t="s">
        <v>171</v>
      </c>
      <c r="E186" s="181" t="s">
        <v>2263</v>
      </c>
      <c r="F186" s="182" t="s">
        <v>2264</v>
      </c>
      <c r="G186" s="183" t="s">
        <v>347</v>
      </c>
      <c r="H186" s="184">
        <v>2.4359999999999999</v>
      </c>
      <c r="I186" s="185"/>
      <c r="J186" s="186">
        <f>ROUND(I186*H186,2)</f>
        <v>0</v>
      </c>
      <c r="K186" s="182" t="s">
        <v>2211</v>
      </c>
      <c r="L186" s="41"/>
      <c r="M186" s="187" t="s">
        <v>19</v>
      </c>
      <c r="N186" s="188" t="s">
        <v>44</v>
      </c>
      <c r="O186" s="66"/>
      <c r="P186" s="189">
        <f>O186*H186</f>
        <v>0</v>
      </c>
      <c r="Q186" s="189">
        <v>0</v>
      </c>
      <c r="R186" s="189">
        <f>Q186*H186</f>
        <v>0</v>
      </c>
      <c r="S186" s="189">
        <v>0</v>
      </c>
      <c r="T186" s="190">
        <f>S186*H186</f>
        <v>0</v>
      </c>
      <c r="U186" s="36"/>
      <c r="V186" s="36"/>
      <c r="W186" s="36"/>
      <c r="X186" s="36"/>
      <c r="Y186" s="36"/>
      <c r="Z186" s="36"/>
      <c r="AA186" s="36"/>
      <c r="AB186" s="36"/>
      <c r="AC186" s="36"/>
      <c r="AD186" s="36"/>
      <c r="AE186" s="36"/>
      <c r="AR186" s="191" t="s">
        <v>176</v>
      </c>
      <c r="AT186" s="191" t="s">
        <v>171</v>
      </c>
      <c r="AU186" s="191" t="s">
        <v>88</v>
      </c>
      <c r="AY186" s="19" t="s">
        <v>169</v>
      </c>
      <c r="BE186" s="192">
        <f>IF(N186="základní",J186,0)</f>
        <v>0</v>
      </c>
      <c r="BF186" s="192">
        <f>IF(N186="snížená",J186,0)</f>
        <v>0</v>
      </c>
      <c r="BG186" s="192">
        <f>IF(N186="zákl. přenesená",J186,0)</f>
        <v>0</v>
      </c>
      <c r="BH186" s="192">
        <f>IF(N186="sníž. přenesená",J186,0)</f>
        <v>0</v>
      </c>
      <c r="BI186" s="192">
        <f>IF(N186="nulová",J186,0)</f>
        <v>0</v>
      </c>
      <c r="BJ186" s="19" t="s">
        <v>88</v>
      </c>
      <c r="BK186" s="192">
        <f>ROUND(I186*H186,2)</f>
        <v>0</v>
      </c>
      <c r="BL186" s="19" t="s">
        <v>176</v>
      </c>
      <c r="BM186" s="191" t="s">
        <v>642</v>
      </c>
    </row>
    <row r="187" spans="1:65" s="2" customFormat="1" ht="19.5">
      <c r="A187" s="36"/>
      <c r="B187" s="37"/>
      <c r="C187" s="38"/>
      <c r="D187" s="193" t="s">
        <v>2212</v>
      </c>
      <c r="E187" s="38"/>
      <c r="F187" s="194" t="s">
        <v>2213</v>
      </c>
      <c r="G187" s="38"/>
      <c r="H187" s="38"/>
      <c r="I187" s="195"/>
      <c r="J187" s="38"/>
      <c r="K187" s="38"/>
      <c r="L187" s="41"/>
      <c r="M187" s="196"/>
      <c r="N187" s="197"/>
      <c r="O187" s="66"/>
      <c r="P187" s="66"/>
      <c r="Q187" s="66"/>
      <c r="R187" s="66"/>
      <c r="S187" s="66"/>
      <c r="T187" s="67"/>
      <c r="U187" s="36"/>
      <c r="V187" s="36"/>
      <c r="W187" s="36"/>
      <c r="X187" s="36"/>
      <c r="Y187" s="36"/>
      <c r="Z187" s="36"/>
      <c r="AA187" s="36"/>
      <c r="AB187" s="36"/>
      <c r="AC187" s="36"/>
      <c r="AD187" s="36"/>
      <c r="AE187" s="36"/>
      <c r="AT187" s="19" t="s">
        <v>2212</v>
      </c>
      <c r="AU187" s="19" t="s">
        <v>88</v>
      </c>
    </row>
    <row r="188" spans="1:65" s="13" customFormat="1" ht="11.25">
      <c r="B188" s="198"/>
      <c r="C188" s="199"/>
      <c r="D188" s="193" t="s">
        <v>188</v>
      </c>
      <c r="E188" s="200" t="s">
        <v>19</v>
      </c>
      <c r="F188" s="201" t="s">
        <v>2262</v>
      </c>
      <c r="G188" s="199"/>
      <c r="H188" s="202">
        <v>2.4359999999999999</v>
      </c>
      <c r="I188" s="203"/>
      <c r="J188" s="199"/>
      <c r="K188" s="199"/>
      <c r="L188" s="204"/>
      <c r="M188" s="205"/>
      <c r="N188" s="206"/>
      <c r="O188" s="206"/>
      <c r="P188" s="206"/>
      <c r="Q188" s="206"/>
      <c r="R188" s="206"/>
      <c r="S188" s="206"/>
      <c r="T188" s="207"/>
      <c r="AT188" s="208" t="s">
        <v>188</v>
      </c>
      <c r="AU188" s="208" t="s">
        <v>88</v>
      </c>
      <c r="AV188" s="13" t="s">
        <v>88</v>
      </c>
      <c r="AW188" s="13" t="s">
        <v>33</v>
      </c>
      <c r="AX188" s="13" t="s">
        <v>72</v>
      </c>
      <c r="AY188" s="208" t="s">
        <v>169</v>
      </c>
    </row>
    <row r="189" spans="1:65" s="14" customFormat="1" ht="11.25">
      <c r="B189" s="209"/>
      <c r="C189" s="210"/>
      <c r="D189" s="193" t="s">
        <v>188</v>
      </c>
      <c r="E189" s="211" t="s">
        <v>19</v>
      </c>
      <c r="F189" s="212" t="s">
        <v>191</v>
      </c>
      <c r="G189" s="210"/>
      <c r="H189" s="213">
        <v>2.4359999999999999</v>
      </c>
      <c r="I189" s="214"/>
      <c r="J189" s="210"/>
      <c r="K189" s="210"/>
      <c r="L189" s="215"/>
      <c r="M189" s="216"/>
      <c r="N189" s="217"/>
      <c r="O189" s="217"/>
      <c r="P189" s="217"/>
      <c r="Q189" s="217"/>
      <c r="R189" s="217"/>
      <c r="S189" s="217"/>
      <c r="T189" s="218"/>
      <c r="AT189" s="219" t="s">
        <v>188</v>
      </c>
      <c r="AU189" s="219" t="s">
        <v>88</v>
      </c>
      <c r="AV189" s="14" t="s">
        <v>176</v>
      </c>
      <c r="AW189" s="14" t="s">
        <v>33</v>
      </c>
      <c r="AX189" s="14" t="s">
        <v>80</v>
      </c>
      <c r="AY189" s="219" t="s">
        <v>169</v>
      </c>
    </row>
    <row r="190" spans="1:65" s="2" customFormat="1" ht="24.2" customHeight="1">
      <c r="A190" s="36"/>
      <c r="B190" s="37"/>
      <c r="C190" s="180" t="s">
        <v>280</v>
      </c>
      <c r="D190" s="180" t="s">
        <v>171</v>
      </c>
      <c r="E190" s="181" t="s">
        <v>2265</v>
      </c>
      <c r="F190" s="182" t="s">
        <v>2266</v>
      </c>
      <c r="G190" s="183" t="s">
        <v>347</v>
      </c>
      <c r="H190" s="184">
        <v>2.4359999999999999</v>
      </c>
      <c r="I190" s="185"/>
      <c r="J190" s="186">
        <f>ROUND(I190*H190,2)</f>
        <v>0</v>
      </c>
      <c r="K190" s="182" t="s">
        <v>2211</v>
      </c>
      <c r="L190" s="41"/>
      <c r="M190" s="187" t="s">
        <v>19</v>
      </c>
      <c r="N190" s="188" t="s">
        <v>44</v>
      </c>
      <c r="O190" s="66"/>
      <c r="P190" s="189">
        <f>O190*H190</f>
        <v>0</v>
      </c>
      <c r="Q190" s="189">
        <v>0</v>
      </c>
      <c r="R190" s="189">
        <f>Q190*H190</f>
        <v>0</v>
      </c>
      <c r="S190" s="189">
        <v>0</v>
      </c>
      <c r="T190" s="190">
        <f>S190*H190</f>
        <v>0</v>
      </c>
      <c r="U190" s="36"/>
      <c r="V190" s="36"/>
      <c r="W190" s="36"/>
      <c r="X190" s="36"/>
      <c r="Y190" s="36"/>
      <c r="Z190" s="36"/>
      <c r="AA190" s="36"/>
      <c r="AB190" s="36"/>
      <c r="AC190" s="36"/>
      <c r="AD190" s="36"/>
      <c r="AE190" s="36"/>
      <c r="AR190" s="191" t="s">
        <v>176</v>
      </c>
      <c r="AT190" s="191" t="s">
        <v>171</v>
      </c>
      <c r="AU190" s="191" t="s">
        <v>88</v>
      </c>
      <c r="AY190" s="19" t="s">
        <v>169</v>
      </c>
      <c r="BE190" s="192">
        <f>IF(N190="základní",J190,0)</f>
        <v>0</v>
      </c>
      <c r="BF190" s="192">
        <f>IF(N190="snížená",J190,0)</f>
        <v>0</v>
      </c>
      <c r="BG190" s="192">
        <f>IF(N190="zákl. přenesená",J190,0)</f>
        <v>0</v>
      </c>
      <c r="BH190" s="192">
        <f>IF(N190="sníž. přenesená",J190,0)</f>
        <v>0</v>
      </c>
      <c r="BI190" s="192">
        <f>IF(N190="nulová",J190,0)</f>
        <v>0</v>
      </c>
      <c r="BJ190" s="19" t="s">
        <v>88</v>
      </c>
      <c r="BK190" s="192">
        <f>ROUND(I190*H190,2)</f>
        <v>0</v>
      </c>
      <c r="BL190" s="19" t="s">
        <v>176</v>
      </c>
      <c r="BM190" s="191" t="s">
        <v>652</v>
      </c>
    </row>
    <row r="191" spans="1:65" s="2" customFormat="1" ht="19.5">
      <c r="A191" s="36"/>
      <c r="B191" s="37"/>
      <c r="C191" s="38"/>
      <c r="D191" s="193" t="s">
        <v>2212</v>
      </c>
      <c r="E191" s="38"/>
      <c r="F191" s="194" t="s">
        <v>2213</v>
      </c>
      <c r="G191" s="38"/>
      <c r="H191" s="38"/>
      <c r="I191" s="195"/>
      <c r="J191" s="38"/>
      <c r="K191" s="38"/>
      <c r="L191" s="41"/>
      <c r="M191" s="196"/>
      <c r="N191" s="197"/>
      <c r="O191" s="66"/>
      <c r="P191" s="66"/>
      <c r="Q191" s="66"/>
      <c r="R191" s="66"/>
      <c r="S191" s="66"/>
      <c r="T191" s="67"/>
      <c r="U191" s="36"/>
      <c r="V191" s="36"/>
      <c r="W191" s="36"/>
      <c r="X191" s="36"/>
      <c r="Y191" s="36"/>
      <c r="Z191" s="36"/>
      <c r="AA191" s="36"/>
      <c r="AB191" s="36"/>
      <c r="AC191" s="36"/>
      <c r="AD191" s="36"/>
      <c r="AE191" s="36"/>
      <c r="AT191" s="19" t="s">
        <v>2212</v>
      </c>
      <c r="AU191" s="19" t="s">
        <v>88</v>
      </c>
    </row>
    <row r="192" spans="1:65" s="13" customFormat="1" ht="11.25">
      <c r="B192" s="198"/>
      <c r="C192" s="199"/>
      <c r="D192" s="193" t="s">
        <v>188</v>
      </c>
      <c r="E192" s="200" t="s">
        <v>19</v>
      </c>
      <c r="F192" s="201" t="s">
        <v>2262</v>
      </c>
      <c r="G192" s="199"/>
      <c r="H192" s="202">
        <v>2.4359999999999999</v>
      </c>
      <c r="I192" s="203"/>
      <c r="J192" s="199"/>
      <c r="K192" s="199"/>
      <c r="L192" s="204"/>
      <c r="M192" s="205"/>
      <c r="N192" s="206"/>
      <c r="O192" s="206"/>
      <c r="P192" s="206"/>
      <c r="Q192" s="206"/>
      <c r="R192" s="206"/>
      <c r="S192" s="206"/>
      <c r="T192" s="207"/>
      <c r="AT192" s="208" t="s">
        <v>188</v>
      </c>
      <c r="AU192" s="208" t="s">
        <v>88</v>
      </c>
      <c r="AV192" s="13" t="s">
        <v>88</v>
      </c>
      <c r="AW192" s="13" t="s">
        <v>33</v>
      </c>
      <c r="AX192" s="13" t="s">
        <v>72</v>
      </c>
      <c r="AY192" s="208" t="s">
        <v>169</v>
      </c>
    </row>
    <row r="193" spans="1:65" s="14" customFormat="1" ht="11.25">
      <c r="B193" s="209"/>
      <c r="C193" s="210"/>
      <c r="D193" s="193" t="s">
        <v>188</v>
      </c>
      <c r="E193" s="211" t="s">
        <v>19</v>
      </c>
      <c r="F193" s="212" t="s">
        <v>191</v>
      </c>
      <c r="G193" s="210"/>
      <c r="H193" s="213">
        <v>2.4359999999999999</v>
      </c>
      <c r="I193" s="214"/>
      <c r="J193" s="210"/>
      <c r="K193" s="210"/>
      <c r="L193" s="215"/>
      <c r="M193" s="216"/>
      <c r="N193" s="217"/>
      <c r="O193" s="217"/>
      <c r="P193" s="217"/>
      <c r="Q193" s="217"/>
      <c r="R193" s="217"/>
      <c r="S193" s="217"/>
      <c r="T193" s="218"/>
      <c r="AT193" s="219" t="s">
        <v>188</v>
      </c>
      <c r="AU193" s="219" t="s">
        <v>88</v>
      </c>
      <c r="AV193" s="14" t="s">
        <v>176</v>
      </c>
      <c r="AW193" s="14" t="s">
        <v>33</v>
      </c>
      <c r="AX193" s="14" t="s">
        <v>80</v>
      </c>
      <c r="AY193" s="219" t="s">
        <v>169</v>
      </c>
    </row>
    <row r="194" spans="1:65" s="12" customFormat="1" ht="25.9" customHeight="1">
      <c r="B194" s="164"/>
      <c r="C194" s="165"/>
      <c r="D194" s="166" t="s">
        <v>71</v>
      </c>
      <c r="E194" s="167" t="s">
        <v>1126</v>
      </c>
      <c r="F194" s="167" t="s">
        <v>1127</v>
      </c>
      <c r="G194" s="165"/>
      <c r="H194" s="165"/>
      <c r="I194" s="168"/>
      <c r="J194" s="169">
        <f>BK194</f>
        <v>0</v>
      </c>
      <c r="K194" s="165"/>
      <c r="L194" s="170"/>
      <c r="M194" s="171"/>
      <c r="N194" s="172"/>
      <c r="O194" s="172"/>
      <c r="P194" s="173">
        <f>P195+P278+P415+P562+P585</f>
        <v>0</v>
      </c>
      <c r="Q194" s="172"/>
      <c r="R194" s="173">
        <f>R195+R278+R415+R562+R585</f>
        <v>0</v>
      </c>
      <c r="S194" s="172"/>
      <c r="T194" s="174">
        <f>T195+T278+T415+T562+T585</f>
        <v>0</v>
      </c>
      <c r="AR194" s="175" t="s">
        <v>88</v>
      </c>
      <c r="AT194" s="176" t="s">
        <v>71</v>
      </c>
      <c r="AU194" s="176" t="s">
        <v>72</v>
      </c>
      <c r="AY194" s="175" t="s">
        <v>169</v>
      </c>
      <c r="BK194" s="177">
        <f>BK195+BK278+BK415+BK562+BK585</f>
        <v>0</v>
      </c>
    </row>
    <row r="195" spans="1:65" s="12" customFormat="1" ht="22.9" customHeight="1">
      <c r="B195" s="164"/>
      <c r="C195" s="165"/>
      <c r="D195" s="166" t="s">
        <v>71</v>
      </c>
      <c r="E195" s="178" t="s">
        <v>1344</v>
      </c>
      <c r="F195" s="178" t="s">
        <v>1345</v>
      </c>
      <c r="G195" s="165"/>
      <c r="H195" s="165"/>
      <c r="I195" s="168"/>
      <c r="J195" s="179">
        <f>BK195</f>
        <v>0</v>
      </c>
      <c r="K195" s="165"/>
      <c r="L195" s="170"/>
      <c r="M195" s="171"/>
      <c r="N195" s="172"/>
      <c r="O195" s="172"/>
      <c r="P195" s="173">
        <f>SUM(P196:P277)</f>
        <v>0</v>
      </c>
      <c r="Q195" s="172"/>
      <c r="R195" s="173">
        <f>SUM(R196:R277)</f>
        <v>0</v>
      </c>
      <c r="S195" s="172"/>
      <c r="T195" s="174">
        <f>SUM(T196:T277)</f>
        <v>0</v>
      </c>
      <c r="AR195" s="175" t="s">
        <v>88</v>
      </c>
      <c r="AT195" s="176" t="s">
        <v>71</v>
      </c>
      <c r="AU195" s="176" t="s">
        <v>80</v>
      </c>
      <c r="AY195" s="175" t="s">
        <v>169</v>
      </c>
      <c r="BK195" s="177">
        <f>SUM(BK196:BK277)</f>
        <v>0</v>
      </c>
    </row>
    <row r="196" spans="1:65" s="2" customFormat="1" ht="24.2" customHeight="1">
      <c r="A196" s="36"/>
      <c r="B196" s="37"/>
      <c r="C196" s="180" t="s">
        <v>284</v>
      </c>
      <c r="D196" s="180" t="s">
        <v>171</v>
      </c>
      <c r="E196" s="181" t="s">
        <v>2267</v>
      </c>
      <c r="F196" s="182" t="s">
        <v>2268</v>
      </c>
      <c r="G196" s="183" t="s">
        <v>463</v>
      </c>
      <c r="H196" s="184">
        <v>26</v>
      </c>
      <c r="I196" s="185"/>
      <c r="J196" s="186">
        <f>ROUND(I196*H196,2)</f>
        <v>0</v>
      </c>
      <c r="K196" s="182" t="s">
        <v>2211</v>
      </c>
      <c r="L196" s="41"/>
      <c r="M196" s="187" t="s">
        <v>19</v>
      </c>
      <c r="N196" s="188" t="s">
        <v>44</v>
      </c>
      <c r="O196" s="66"/>
      <c r="P196" s="189">
        <f>O196*H196</f>
        <v>0</v>
      </c>
      <c r="Q196" s="189">
        <v>0</v>
      </c>
      <c r="R196" s="189">
        <f>Q196*H196</f>
        <v>0</v>
      </c>
      <c r="S196" s="189">
        <v>0</v>
      </c>
      <c r="T196" s="190">
        <f>S196*H196</f>
        <v>0</v>
      </c>
      <c r="U196" s="36"/>
      <c r="V196" s="36"/>
      <c r="W196" s="36"/>
      <c r="X196" s="36"/>
      <c r="Y196" s="36"/>
      <c r="Z196" s="36"/>
      <c r="AA196" s="36"/>
      <c r="AB196" s="36"/>
      <c r="AC196" s="36"/>
      <c r="AD196" s="36"/>
      <c r="AE196" s="36"/>
      <c r="AR196" s="191" t="s">
        <v>250</v>
      </c>
      <c r="AT196" s="191" t="s">
        <v>171</v>
      </c>
      <c r="AU196" s="191" t="s">
        <v>88</v>
      </c>
      <c r="AY196" s="19" t="s">
        <v>169</v>
      </c>
      <c r="BE196" s="192">
        <f>IF(N196="základní",J196,0)</f>
        <v>0</v>
      </c>
      <c r="BF196" s="192">
        <f>IF(N196="snížená",J196,0)</f>
        <v>0</v>
      </c>
      <c r="BG196" s="192">
        <f>IF(N196="zákl. přenesená",J196,0)</f>
        <v>0</v>
      </c>
      <c r="BH196" s="192">
        <f>IF(N196="sníž. přenesená",J196,0)</f>
        <v>0</v>
      </c>
      <c r="BI196" s="192">
        <f>IF(N196="nulová",J196,0)</f>
        <v>0</v>
      </c>
      <c r="BJ196" s="19" t="s">
        <v>88</v>
      </c>
      <c r="BK196" s="192">
        <f>ROUND(I196*H196,2)</f>
        <v>0</v>
      </c>
      <c r="BL196" s="19" t="s">
        <v>250</v>
      </c>
      <c r="BM196" s="191" t="s">
        <v>663</v>
      </c>
    </row>
    <row r="197" spans="1:65" s="2" customFormat="1" ht="19.5">
      <c r="A197" s="36"/>
      <c r="B197" s="37"/>
      <c r="C197" s="38"/>
      <c r="D197" s="193" t="s">
        <v>2212</v>
      </c>
      <c r="E197" s="38"/>
      <c r="F197" s="194" t="s">
        <v>2213</v>
      </c>
      <c r="G197" s="38"/>
      <c r="H197" s="38"/>
      <c r="I197" s="195"/>
      <c r="J197" s="38"/>
      <c r="K197" s="38"/>
      <c r="L197" s="41"/>
      <c r="M197" s="196"/>
      <c r="N197" s="197"/>
      <c r="O197" s="66"/>
      <c r="P197" s="66"/>
      <c r="Q197" s="66"/>
      <c r="R197" s="66"/>
      <c r="S197" s="66"/>
      <c r="T197" s="67"/>
      <c r="U197" s="36"/>
      <c r="V197" s="36"/>
      <c r="W197" s="36"/>
      <c r="X197" s="36"/>
      <c r="Y197" s="36"/>
      <c r="Z197" s="36"/>
      <c r="AA197" s="36"/>
      <c r="AB197" s="36"/>
      <c r="AC197" s="36"/>
      <c r="AD197" s="36"/>
      <c r="AE197" s="36"/>
      <c r="AT197" s="19" t="s">
        <v>2212</v>
      </c>
      <c r="AU197" s="19" t="s">
        <v>88</v>
      </c>
    </row>
    <row r="198" spans="1:65" s="13" customFormat="1" ht="11.25">
      <c r="B198" s="198"/>
      <c r="C198" s="199"/>
      <c r="D198" s="193" t="s">
        <v>188</v>
      </c>
      <c r="E198" s="200" t="s">
        <v>19</v>
      </c>
      <c r="F198" s="201" t="s">
        <v>292</v>
      </c>
      <c r="G198" s="199"/>
      <c r="H198" s="202">
        <v>26</v>
      </c>
      <c r="I198" s="203"/>
      <c r="J198" s="199"/>
      <c r="K198" s="199"/>
      <c r="L198" s="204"/>
      <c r="M198" s="205"/>
      <c r="N198" s="206"/>
      <c r="O198" s="206"/>
      <c r="P198" s="206"/>
      <c r="Q198" s="206"/>
      <c r="R198" s="206"/>
      <c r="S198" s="206"/>
      <c r="T198" s="207"/>
      <c r="AT198" s="208" t="s">
        <v>188</v>
      </c>
      <c r="AU198" s="208" t="s">
        <v>88</v>
      </c>
      <c r="AV198" s="13" t="s">
        <v>88</v>
      </c>
      <c r="AW198" s="13" t="s">
        <v>33</v>
      </c>
      <c r="AX198" s="13" t="s">
        <v>72</v>
      </c>
      <c r="AY198" s="208" t="s">
        <v>169</v>
      </c>
    </row>
    <row r="199" spans="1:65" s="14" customFormat="1" ht="11.25">
      <c r="B199" s="209"/>
      <c r="C199" s="210"/>
      <c r="D199" s="193" t="s">
        <v>188</v>
      </c>
      <c r="E199" s="211" t="s">
        <v>19</v>
      </c>
      <c r="F199" s="212" t="s">
        <v>191</v>
      </c>
      <c r="G199" s="210"/>
      <c r="H199" s="213">
        <v>26</v>
      </c>
      <c r="I199" s="214"/>
      <c r="J199" s="210"/>
      <c r="K199" s="210"/>
      <c r="L199" s="215"/>
      <c r="M199" s="216"/>
      <c r="N199" s="217"/>
      <c r="O199" s="217"/>
      <c r="P199" s="217"/>
      <c r="Q199" s="217"/>
      <c r="R199" s="217"/>
      <c r="S199" s="217"/>
      <c r="T199" s="218"/>
      <c r="AT199" s="219" t="s">
        <v>188</v>
      </c>
      <c r="AU199" s="219" t="s">
        <v>88</v>
      </c>
      <c r="AV199" s="14" t="s">
        <v>176</v>
      </c>
      <c r="AW199" s="14" t="s">
        <v>33</v>
      </c>
      <c r="AX199" s="14" t="s">
        <v>80</v>
      </c>
      <c r="AY199" s="219" t="s">
        <v>169</v>
      </c>
    </row>
    <row r="200" spans="1:65" s="2" customFormat="1" ht="24.2" customHeight="1">
      <c r="A200" s="36"/>
      <c r="B200" s="37"/>
      <c r="C200" s="180" t="s">
        <v>288</v>
      </c>
      <c r="D200" s="180" t="s">
        <v>171</v>
      </c>
      <c r="E200" s="181" t="s">
        <v>2269</v>
      </c>
      <c r="F200" s="182" t="s">
        <v>2270</v>
      </c>
      <c r="G200" s="183" t="s">
        <v>463</v>
      </c>
      <c r="H200" s="184">
        <v>14</v>
      </c>
      <c r="I200" s="185"/>
      <c r="J200" s="186">
        <f>ROUND(I200*H200,2)</f>
        <v>0</v>
      </c>
      <c r="K200" s="182" t="s">
        <v>2211</v>
      </c>
      <c r="L200" s="41"/>
      <c r="M200" s="187" t="s">
        <v>19</v>
      </c>
      <c r="N200" s="188" t="s">
        <v>44</v>
      </c>
      <c r="O200" s="66"/>
      <c r="P200" s="189">
        <f>O200*H200</f>
        <v>0</v>
      </c>
      <c r="Q200" s="189">
        <v>0</v>
      </c>
      <c r="R200" s="189">
        <f>Q200*H200</f>
        <v>0</v>
      </c>
      <c r="S200" s="189">
        <v>0</v>
      </c>
      <c r="T200" s="190">
        <f>S200*H200</f>
        <v>0</v>
      </c>
      <c r="U200" s="36"/>
      <c r="V200" s="36"/>
      <c r="W200" s="36"/>
      <c r="X200" s="36"/>
      <c r="Y200" s="36"/>
      <c r="Z200" s="36"/>
      <c r="AA200" s="36"/>
      <c r="AB200" s="36"/>
      <c r="AC200" s="36"/>
      <c r="AD200" s="36"/>
      <c r="AE200" s="36"/>
      <c r="AR200" s="191" t="s">
        <v>250</v>
      </c>
      <c r="AT200" s="191" t="s">
        <v>171</v>
      </c>
      <c r="AU200" s="191" t="s">
        <v>88</v>
      </c>
      <c r="AY200" s="19" t="s">
        <v>169</v>
      </c>
      <c r="BE200" s="192">
        <f>IF(N200="základní",J200,0)</f>
        <v>0</v>
      </c>
      <c r="BF200" s="192">
        <f>IF(N200="snížená",J200,0)</f>
        <v>0</v>
      </c>
      <c r="BG200" s="192">
        <f>IF(N200="zákl. přenesená",J200,0)</f>
        <v>0</v>
      </c>
      <c r="BH200" s="192">
        <f>IF(N200="sníž. přenesená",J200,0)</f>
        <v>0</v>
      </c>
      <c r="BI200" s="192">
        <f>IF(N200="nulová",J200,0)</f>
        <v>0</v>
      </c>
      <c r="BJ200" s="19" t="s">
        <v>88</v>
      </c>
      <c r="BK200" s="192">
        <f>ROUND(I200*H200,2)</f>
        <v>0</v>
      </c>
      <c r="BL200" s="19" t="s">
        <v>250</v>
      </c>
      <c r="BM200" s="191" t="s">
        <v>675</v>
      </c>
    </row>
    <row r="201" spans="1:65" s="2" customFormat="1" ht="19.5">
      <c r="A201" s="36"/>
      <c r="B201" s="37"/>
      <c r="C201" s="38"/>
      <c r="D201" s="193" t="s">
        <v>2212</v>
      </c>
      <c r="E201" s="38"/>
      <c r="F201" s="194" t="s">
        <v>2213</v>
      </c>
      <c r="G201" s="38"/>
      <c r="H201" s="38"/>
      <c r="I201" s="195"/>
      <c r="J201" s="38"/>
      <c r="K201" s="38"/>
      <c r="L201" s="41"/>
      <c r="M201" s="196"/>
      <c r="N201" s="197"/>
      <c r="O201" s="66"/>
      <c r="P201" s="66"/>
      <c r="Q201" s="66"/>
      <c r="R201" s="66"/>
      <c r="S201" s="66"/>
      <c r="T201" s="67"/>
      <c r="U201" s="36"/>
      <c r="V201" s="36"/>
      <c r="W201" s="36"/>
      <c r="X201" s="36"/>
      <c r="Y201" s="36"/>
      <c r="Z201" s="36"/>
      <c r="AA201" s="36"/>
      <c r="AB201" s="36"/>
      <c r="AC201" s="36"/>
      <c r="AD201" s="36"/>
      <c r="AE201" s="36"/>
      <c r="AT201" s="19" t="s">
        <v>2212</v>
      </c>
      <c r="AU201" s="19" t="s">
        <v>88</v>
      </c>
    </row>
    <row r="202" spans="1:65" s="13" customFormat="1" ht="11.25">
      <c r="B202" s="198"/>
      <c r="C202" s="199"/>
      <c r="D202" s="193" t="s">
        <v>188</v>
      </c>
      <c r="E202" s="200" t="s">
        <v>19</v>
      </c>
      <c r="F202" s="201" t="s">
        <v>242</v>
      </c>
      <c r="G202" s="199"/>
      <c r="H202" s="202">
        <v>14</v>
      </c>
      <c r="I202" s="203"/>
      <c r="J202" s="199"/>
      <c r="K202" s="199"/>
      <c r="L202" s="204"/>
      <c r="M202" s="205"/>
      <c r="N202" s="206"/>
      <c r="O202" s="206"/>
      <c r="P202" s="206"/>
      <c r="Q202" s="206"/>
      <c r="R202" s="206"/>
      <c r="S202" s="206"/>
      <c r="T202" s="207"/>
      <c r="AT202" s="208" t="s">
        <v>188</v>
      </c>
      <c r="AU202" s="208" t="s">
        <v>88</v>
      </c>
      <c r="AV202" s="13" t="s">
        <v>88</v>
      </c>
      <c r="AW202" s="13" t="s">
        <v>33</v>
      </c>
      <c r="AX202" s="13" t="s">
        <v>72</v>
      </c>
      <c r="AY202" s="208" t="s">
        <v>169</v>
      </c>
    </row>
    <row r="203" spans="1:65" s="14" customFormat="1" ht="11.25">
      <c r="B203" s="209"/>
      <c r="C203" s="210"/>
      <c r="D203" s="193" t="s">
        <v>188</v>
      </c>
      <c r="E203" s="211" t="s">
        <v>19</v>
      </c>
      <c r="F203" s="212" t="s">
        <v>191</v>
      </c>
      <c r="G203" s="210"/>
      <c r="H203" s="213">
        <v>14</v>
      </c>
      <c r="I203" s="214"/>
      <c r="J203" s="210"/>
      <c r="K203" s="210"/>
      <c r="L203" s="215"/>
      <c r="M203" s="216"/>
      <c r="N203" s="217"/>
      <c r="O203" s="217"/>
      <c r="P203" s="217"/>
      <c r="Q203" s="217"/>
      <c r="R203" s="217"/>
      <c r="S203" s="217"/>
      <c r="T203" s="218"/>
      <c r="AT203" s="219" t="s">
        <v>188</v>
      </c>
      <c r="AU203" s="219" t="s">
        <v>88</v>
      </c>
      <c r="AV203" s="14" t="s">
        <v>176</v>
      </c>
      <c r="AW203" s="14" t="s">
        <v>33</v>
      </c>
      <c r="AX203" s="14" t="s">
        <v>80</v>
      </c>
      <c r="AY203" s="219" t="s">
        <v>169</v>
      </c>
    </row>
    <row r="204" spans="1:65" s="2" customFormat="1" ht="14.45" customHeight="1">
      <c r="A204" s="36"/>
      <c r="B204" s="37"/>
      <c r="C204" s="180" t="s">
        <v>292</v>
      </c>
      <c r="D204" s="180" t="s">
        <v>171</v>
      </c>
      <c r="E204" s="181" t="s">
        <v>2271</v>
      </c>
      <c r="F204" s="182" t="s">
        <v>2272</v>
      </c>
      <c r="G204" s="183" t="s">
        <v>463</v>
      </c>
      <c r="H204" s="184">
        <v>36</v>
      </c>
      <c r="I204" s="185"/>
      <c r="J204" s="186">
        <f>ROUND(I204*H204,2)</f>
        <v>0</v>
      </c>
      <c r="K204" s="182" t="s">
        <v>2211</v>
      </c>
      <c r="L204" s="41"/>
      <c r="M204" s="187" t="s">
        <v>19</v>
      </c>
      <c r="N204" s="188" t="s">
        <v>44</v>
      </c>
      <c r="O204" s="66"/>
      <c r="P204" s="189">
        <f>O204*H204</f>
        <v>0</v>
      </c>
      <c r="Q204" s="189">
        <v>0</v>
      </c>
      <c r="R204" s="189">
        <f>Q204*H204</f>
        <v>0</v>
      </c>
      <c r="S204" s="189">
        <v>0</v>
      </c>
      <c r="T204" s="190">
        <f>S204*H204</f>
        <v>0</v>
      </c>
      <c r="U204" s="36"/>
      <c r="V204" s="36"/>
      <c r="W204" s="36"/>
      <c r="X204" s="36"/>
      <c r="Y204" s="36"/>
      <c r="Z204" s="36"/>
      <c r="AA204" s="36"/>
      <c r="AB204" s="36"/>
      <c r="AC204" s="36"/>
      <c r="AD204" s="36"/>
      <c r="AE204" s="36"/>
      <c r="AR204" s="191" t="s">
        <v>250</v>
      </c>
      <c r="AT204" s="191" t="s">
        <v>171</v>
      </c>
      <c r="AU204" s="191" t="s">
        <v>88</v>
      </c>
      <c r="AY204" s="19" t="s">
        <v>169</v>
      </c>
      <c r="BE204" s="192">
        <f>IF(N204="základní",J204,0)</f>
        <v>0</v>
      </c>
      <c r="BF204" s="192">
        <f>IF(N204="snížená",J204,0)</f>
        <v>0</v>
      </c>
      <c r="BG204" s="192">
        <f>IF(N204="zákl. přenesená",J204,0)</f>
        <v>0</v>
      </c>
      <c r="BH204" s="192">
        <f>IF(N204="sníž. přenesená",J204,0)</f>
        <v>0</v>
      </c>
      <c r="BI204" s="192">
        <f>IF(N204="nulová",J204,0)</f>
        <v>0</v>
      </c>
      <c r="BJ204" s="19" t="s">
        <v>88</v>
      </c>
      <c r="BK204" s="192">
        <f>ROUND(I204*H204,2)</f>
        <v>0</v>
      </c>
      <c r="BL204" s="19" t="s">
        <v>250</v>
      </c>
      <c r="BM204" s="191" t="s">
        <v>687</v>
      </c>
    </row>
    <row r="205" spans="1:65" s="2" customFormat="1" ht="19.5">
      <c r="A205" s="36"/>
      <c r="B205" s="37"/>
      <c r="C205" s="38"/>
      <c r="D205" s="193" t="s">
        <v>2212</v>
      </c>
      <c r="E205" s="38"/>
      <c r="F205" s="194" t="s">
        <v>2213</v>
      </c>
      <c r="G205" s="38"/>
      <c r="H205" s="38"/>
      <c r="I205" s="195"/>
      <c r="J205" s="38"/>
      <c r="K205" s="38"/>
      <c r="L205" s="41"/>
      <c r="M205" s="196"/>
      <c r="N205" s="197"/>
      <c r="O205" s="66"/>
      <c r="P205" s="66"/>
      <c r="Q205" s="66"/>
      <c r="R205" s="66"/>
      <c r="S205" s="66"/>
      <c r="T205" s="67"/>
      <c r="U205" s="36"/>
      <c r="V205" s="36"/>
      <c r="W205" s="36"/>
      <c r="X205" s="36"/>
      <c r="Y205" s="36"/>
      <c r="Z205" s="36"/>
      <c r="AA205" s="36"/>
      <c r="AB205" s="36"/>
      <c r="AC205" s="36"/>
      <c r="AD205" s="36"/>
      <c r="AE205" s="36"/>
      <c r="AT205" s="19" t="s">
        <v>2212</v>
      </c>
      <c r="AU205" s="19" t="s">
        <v>88</v>
      </c>
    </row>
    <row r="206" spans="1:65" s="13" customFormat="1" ht="11.25">
      <c r="B206" s="198"/>
      <c r="C206" s="199"/>
      <c r="D206" s="193" t="s">
        <v>188</v>
      </c>
      <c r="E206" s="200" t="s">
        <v>19</v>
      </c>
      <c r="F206" s="201" t="s">
        <v>344</v>
      </c>
      <c r="G206" s="199"/>
      <c r="H206" s="202">
        <v>36</v>
      </c>
      <c r="I206" s="203"/>
      <c r="J206" s="199"/>
      <c r="K206" s="199"/>
      <c r="L206" s="204"/>
      <c r="M206" s="205"/>
      <c r="N206" s="206"/>
      <c r="O206" s="206"/>
      <c r="P206" s="206"/>
      <c r="Q206" s="206"/>
      <c r="R206" s="206"/>
      <c r="S206" s="206"/>
      <c r="T206" s="207"/>
      <c r="AT206" s="208" t="s">
        <v>188</v>
      </c>
      <c r="AU206" s="208" t="s">
        <v>88</v>
      </c>
      <c r="AV206" s="13" t="s">
        <v>88</v>
      </c>
      <c r="AW206" s="13" t="s">
        <v>33</v>
      </c>
      <c r="AX206" s="13" t="s">
        <v>72</v>
      </c>
      <c r="AY206" s="208" t="s">
        <v>169</v>
      </c>
    </row>
    <row r="207" spans="1:65" s="14" customFormat="1" ht="11.25">
      <c r="B207" s="209"/>
      <c r="C207" s="210"/>
      <c r="D207" s="193" t="s">
        <v>188</v>
      </c>
      <c r="E207" s="211" t="s">
        <v>19</v>
      </c>
      <c r="F207" s="212" t="s">
        <v>191</v>
      </c>
      <c r="G207" s="210"/>
      <c r="H207" s="213">
        <v>36</v>
      </c>
      <c r="I207" s="214"/>
      <c r="J207" s="210"/>
      <c r="K207" s="210"/>
      <c r="L207" s="215"/>
      <c r="M207" s="216"/>
      <c r="N207" s="217"/>
      <c r="O207" s="217"/>
      <c r="P207" s="217"/>
      <c r="Q207" s="217"/>
      <c r="R207" s="217"/>
      <c r="S207" s="217"/>
      <c r="T207" s="218"/>
      <c r="AT207" s="219" t="s">
        <v>188</v>
      </c>
      <c r="AU207" s="219" t="s">
        <v>88</v>
      </c>
      <c r="AV207" s="14" t="s">
        <v>176</v>
      </c>
      <c r="AW207" s="14" t="s">
        <v>33</v>
      </c>
      <c r="AX207" s="14" t="s">
        <v>80</v>
      </c>
      <c r="AY207" s="219" t="s">
        <v>169</v>
      </c>
    </row>
    <row r="208" spans="1:65" s="2" customFormat="1" ht="14.45" customHeight="1">
      <c r="A208" s="36"/>
      <c r="B208" s="37"/>
      <c r="C208" s="180" t="s">
        <v>296</v>
      </c>
      <c r="D208" s="180" t="s">
        <v>171</v>
      </c>
      <c r="E208" s="181" t="s">
        <v>2273</v>
      </c>
      <c r="F208" s="182" t="s">
        <v>2274</v>
      </c>
      <c r="G208" s="183" t="s">
        <v>463</v>
      </c>
      <c r="H208" s="184">
        <v>4</v>
      </c>
      <c r="I208" s="185"/>
      <c r="J208" s="186">
        <f>ROUND(I208*H208,2)</f>
        <v>0</v>
      </c>
      <c r="K208" s="182" t="s">
        <v>2211</v>
      </c>
      <c r="L208" s="41"/>
      <c r="M208" s="187" t="s">
        <v>19</v>
      </c>
      <c r="N208" s="188" t="s">
        <v>44</v>
      </c>
      <c r="O208" s="66"/>
      <c r="P208" s="189">
        <f>O208*H208</f>
        <v>0</v>
      </c>
      <c r="Q208" s="189">
        <v>0</v>
      </c>
      <c r="R208" s="189">
        <f>Q208*H208</f>
        <v>0</v>
      </c>
      <c r="S208" s="189">
        <v>0</v>
      </c>
      <c r="T208" s="190">
        <f>S208*H208</f>
        <v>0</v>
      </c>
      <c r="U208" s="36"/>
      <c r="V208" s="36"/>
      <c r="W208" s="36"/>
      <c r="X208" s="36"/>
      <c r="Y208" s="36"/>
      <c r="Z208" s="36"/>
      <c r="AA208" s="36"/>
      <c r="AB208" s="36"/>
      <c r="AC208" s="36"/>
      <c r="AD208" s="36"/>
      <c r="AE208" s="36"/>
      <c r="AR208" s="191" t="s">
        <v>250</v>
      </c>
      <c r="AT208" s="191" t="s">
        <v>171</v>
      </c>
      <c r="AU208" s="191" t="s">
        <v>88</v>
      </c>
      <c r="AY208" s="19" t="s">
        <v>169</v>
      </c>
      <c r="BE208" s="192">
        <f>IF(N208="základní",J208,0)</f>
        <v>0</v>
      </c>
      <c r="BF208" s="192">
        <f>IF(N208="snížená",J208,0)</f>
        <v>0</v>
      </c>
      <c r="BG208" s="192">
        <f>IF(N208="zákl. přenesená",J208,0)</f>
        <v>0</v>
      </c>
      <c r="BH208" s="192">
        <f>IF(N208="sníž. přenesená",J208,0)</f>
        <v>0</v>
      </c>
      <c r="BI208" s="192">
        <f>IF(N208="nulová",J208,0)</f>
        <v>0</v>
      </c>
      <c r="BJ208" s="19" t="s">
        <v>88</v>
      </c>
      <c r="BK208" s="192">
        <f>ROUND(I208*H208,2)</f>
        <v>0</v>
      </c>
      <c r="BL208" s="19" t="s">
        <v>250</v>
      </c>
      <c r="BM208" s="191" t="s">
        <v>695</v>
      </c>
    </row>
    <row r="209" spans="1:65" s="2" customFormat="1" ht="19.5">
      <c r="A209" s="36"/>
      <c r="B209" s="37"/>
      <c r="C209" s="38"/>
      <c r="D209" s="193" t="s">
        <v>2212</v>
      </c>
      <c r="E209" s="38"/>
      <c r="F209" s="194" t="s">
        <v>2213</v>
      </c>
      <c r="G209" s="38"/>
      <c r="H209" s="38"/>
      <c r="I209" s="195"/>
      <c r="J209" s="38"/>
      <c r="K209" s="38"/>
      <c r="L209" s="41"/>
      <c r="M209" s="196"/>
      <c r="N209" s="197"/>
      <c r="O209" s="66"/>
      <c r="P209" s="66"/>
      <c r="Q209" s="66"/>
      <c r="R209" s="66"/>
      <c r="S209" s="66"/>
      <c r="T209" s="67"/>
      <c r="U209" s="36"/>
      <c r="V209" s="36"/>
      <c r="W209" s="36"/>
      <c r="X209" s="36"/>
      <c r="Y209" s="36"/>
      <c r="Z209" s="36"/>
      <c r="AA209" s="36"/>
      <c r="AB209" s="36"/>
      <c r="AC209" s="36"/>
      <c r="AD209" s="36"/>
      <c r="AE209" s="36"/>
      <c r="AT209" s="19" t="s">
        <v>2212</v>
      </c>
      <c r="AU209" s="19" t="s">
        <v>88</v>
      </c>
    </row>
    <row r="210" spans="1:65" s="13" customFormat="1" ht="11.25">
      <c r="B210" s="198"/>
      <c r="C210" s="199"/>
      <c r="D210" s="193" t="s">
        <v>188</v>
      </c>
      <c r="E210" s="200" t="s">
        <v>19</v>
      </c>
      <c r="F210" s="201" t="s">
        <v>176</v>
      </c>
      <c r="G210" s="199"/>
      <c r="H210" s="202">
        <v>4</v>
      </c>
      <c r="I210" s="203"/>
      <c r="J210" s="199"/>
      <c r="K210" s="199"/>
      <c r="L210" s="204"/>
      <c r="M210" s="205"/>
      <c r="N210" s="206"/>
      <c r="O210" s="206"/>
      <c r="P210" s="206"/>
      <c r="Q210" s="206"/>
      <c r="R210" s="206"/>
      <c r="S210" s="206"/>
      <c r="T210" s="207"/>
      <c r="AT210" s="208" t="s">
        <v>188</v>
      </c>
      <c r="AU210" s="208" t="s">
        <v>88</v>
      </c>
      <c r="AV210" s="13" t="s">
        <v>88</v>
      </c>
      <c r="AW210" s="13" t="s">
        <v>33</v>
      </c>
      <c r="AX210" s="13" t="s">
        <v>72</v>
      </c>
      <c r="AY210" s="208" t="s">
        <v>169</v>
      </c>
    </row>
    <row r="211" spans="1:65" s="14" customFormat="1" ht="11.25">
      <c r="B211" s="209"/>
      <c r="C211" s="210"/>
      <c r="D211" s="193" t="s">
        <v>188</v>
      </c>
      <c r="E211" s="211" t="s">
        <v>19</v>
      </c>
      <c r="F211" s="212" t="s">
        <v>191</v>
      </c>
      <c r="G211" s="210"/>
      <c r="H211" s="213">
        <v>4</v>
      </c>
      <c r="I211" s="214"/>
      <c r="J211" s="210"/>
      <c r="K211" s="210"/>
      <c r="L211" s="215"/>
      <c r="M211" s="216"/>
      <c r="N211" s="217"/>
      <c r="O211" s="217"/>
      <c r="P211" s="217"/>
      <c r="Q211" s="217"/>
      <c r="R211" s="217"/>
      <c r="S211" s="217"/>
      <c r="T211" s="218"/>
      <c r="AT211" s="219" t="s">
        <v>188</v>
      </c>
      <c r="AU211" s="219" t="s">
        <v>88</v>
      </c>
      <c r="AV211" s="14" t="s">
        <v>176</v>
      </c>
      <c r="AW211" s="14" t="s">
        <v>33</v>
      </c>
      <c r="AX211" s="14" t="s">
        <v>80</v>
      </c>
      <c r="AY211" s="219" t="s">
        <v>169</v>
      </c>
    </row>
    <row r="212" spans="1:65" s="2" customFormat="1" ht="24.2" customHeight="1">
      <c r="A212" s="36"/>
      <c r="B212" s="37"/>
      <c r="C212" s="180" t="s">
        <v>301</v>
      </c>
      <c r="D212" s="180" t="s">
        <v>171</v>
      </c>
      <c r="E212" s="181" t="s">
        <v>2275</v>
      </c>
      <c r="F212" s="182" t="s">
        <v>2276</v>
      </c>
      <c r="G212" s="183" t="s">
        <v>463</v>
      </c>
      <c r="H212" s="184">
        <v>6</v>
      </c>
      <c r="I212" s="185"/>
      <c r="J212" s="186">
        <f>ROUND(I212*H212,2)</f>
        <v>0</v>
      </c>
      <c r="K212" s="182" t="s">
        <v>2211</v>
      </c>
      <c r="L212" s="41"/>
      <c r="M212" s="187" t="s">
        <v>19</v>
      </c>
      <c r="N212" s="188" t="s">
        <v>44</v>
      </c>
      <c r="O212" s="66"/>
      <c r="P212" s="189">
        <f>O212*H212</f>
        <v>0</v>
      </c>
      <c r="Q212" s="189">
        <v>0</v>
      </c>
      <c r="R212" s="189">
        <f>Q212*H212</f>
        <v>0</v>
      </c>
      <c r="S212" s="189">
        <v>0</v>
      </c>
      <c r="T212" s="190">
        <f>S212*H212</f>
        <v>0</v>
      </c>
      <c r="U212" s="36"/>
      <c r="V212" s="36"/>
      <c r="W212" s="36"/>
      <c r="X212" s="36"/>
      <c r="Y212" s="36"/>
      <c r="Z212" s="36"/>
      <c r="AA212" s="36"/>
      <c r="AB212" s="36"/>
      <c r="AC212" s="36"/>
      <c r="AD212" s="36"/>
      <c r="AE212" s="36"/>
      <c r="AR212" s="191" t="s">
        <v>250</v>
      </c>
      <c r="AT212" s="191" t="s">
        <v>171</v>
      </c>
      <c r="AU212" s="191" t="s">
        <v>88</v>
      </c>
      <c r="AY212" s="19" t="s">
        <v>169</v>
      </c>
      <c r="BE212" s="192">
        <f>IF(N212="základní",J212,0)</f>
        <v>0</v>
      </c>
      <c r="BF212" s="192">
        <f>IF(N212="snížená",J212,0)</f>
        <v>0</v>
      </c>
      <c r="BG212" s="192">
        <f>IF(N212="zákl. přenesená",J212,0)</f>
        <v>0</v>
      </c>
      <c r="BH212" s="192">
        <f>IF(N212="sníž. přenesená",J212,0)</f>
        <v>0</v>
      </c>
      <c r="BI212" s="192">
        <f>IF(N212="nulová",J212,0)</f>
        <v>0</v>
      </c>
      <c r="BJ212" s="19" t="s">
        <v>88</v>
      </c>
      <c r="BK212" s="192">
        <f>ROUND(I212*H212,2)</f>
        <v>0</v>
      </c>
      <c r="BL212" s="19" t="s">
        <v>250</v>
      </c>
      <c r="BM212" s="191" t="s">
        <v>704</v>
      </c>
    </row>
    <row r="213" spans="1:65" s="2" customFormat="1" ht="19.5">
      <c r="A213" s="36"/>
      <c r="B213" s="37"/>
      <c r="C213" s="38"/>
      <c r="D213" s="193" t="s">
        <v>2212</v>
      </c>
      <c r="E213" s="38"/>
      <c r="F213" s="194" t="s">
        <v>2213</v>
      </c>
      <c r="G213" s="38"/>
      <c r="H213" s="38"/>
      <c r="I213" s="195"/>
      <c r="J213" s="38"/>
      <c r="K213" s="38"/>
      <c r="L213" s="41"/>
      <c r="M213" s="196"/>
      <c r="N213" s="197"/>
      <c r="O213" s="66"/>
      <c r="P213" s="66"/>
      <c r="Q213" s="66"/>
      <c r="R213" s="66"/>
      <c r="S213" s="66"/>
      <c r="T213" s="67"/>
      <c r="U213" s="36"/>
      <c r="V213" s="36"/>
      <c r="W213" s="36"/>
      <c r="X213" s="36"/>
      <c r="Y213" s="36"/>
      <c r="Z213" s="36"/>
      <c r="AA213" s="36"/>
      <c r="AB213" s="36"/>
      <c r="AC213" s="36"/>
      <c r="AD213" s="36"/>
      <c r="AE213" s="36"/>
      <c r="AT213" s="19" t="s">
        <v>2212</v>
      </c>
      <c r="AU213" s="19" t="s">
        <v>88</v>
      </c>
    </row>
    <row r="214" spans="1:65" s="13" customFormat="1" ht="11.25">
      <c r="B214" s="198"/>
      <c r="C214" s="199"/>
      <c r="D214" s="193" t="s">
        <v>188</v>
      </c>
      <c r="E214" s="200" t="s">
        <v>19</v>
      </c>
      <c r="F214" s="201" t="s">
        <v>200</v>
      </c>
      <c r="G214" s="199"/>
      <c r="H214" s="202">
        <v>6</v>
      </c>
      <c r="I214" s="203"/>
      <c r="J214" s="199"/>
      <c r="K214" s="199"/>
      <c r="L214" s="204"/>
      <c r="M214" s="205"/>
      <c r="N214" s="206"/>
      <c r="O214" s="206"/>
      <c r="P214" s="206"/>
      <c r="Q214" s="206"/>
      <c r="R214" s="206"/>
      <c r="S214" s="206"/>
      <c r="T214" s="207"/>
      <c r="AT214" s="208" t="s">
        <v>188</v>
      </c>
      <c r="AU214" s="208" t="s">
        <v>88</v>
      </c>
      <c r="AV214" s="13" t="s">
        <v>88</v>
      </c>
      <c r="AW214" s="13" t="s">
        <v>33</v>
      </c>
      <c r="AX214" s="13" t="s">
        <v>72</v>
      </c>
      <c r="AY214" s="208" t="s">
        <v>169</v>
      </c>
    </row>
    <row r="215" spans="1:65" s="14" customFormat="1" ht="11.25">
      <c r="B215" s="209"/>
      <c r="C215" s="210"/>
      <c r="D215" s="193" t="s">
        <v>188</v>
      </c>
      <c r="E215" s="211" t="s">
        <v>19</v>
      </c>
      <c r="F215" s="212" t="s">
        <v>191</v>
      </c>
      <c r="G215" s="210"/>
      <c r="H215" s="213">
        <v>6</v>
      </c>
      <c r="I215" s="214"/>
      <c r="J215" s="210"/>
      <c r="K215" s="210"/>
      <c r="L215" s="215"/>
      <c r="M215" s="216"/>
      <c r="N215" s="217"/>
      <c r="O215" s="217"/>
      <c r="P215" s="217"/>
      <c r="Q215" s="217"/>
      <c r="R215" s="217"/>
      <c r="S215" s="217"/>
      <c r="T215" s="218"/>
      <c r="AT215" s="219" t="s">
        <v>188</v>
      </c>
      <c r="AU215" s="219" t="s">
        <v>88</v>
      </c>
      <c r="AV215" s="14" t="s">
        <v>176</v>
      </c>
      <c r="AW215" s="14" t="s">
        <v>33</v>
      </c>
      <c r="AX215" s="14" t="s">
        <v>80</v>
      </c>
      <c r="AY215" s="219" t="s">
        <v>169</v>
      </c>
    </row>
    <row r="216" spans="1:65" s="2" customFormat="1" ht="24.2" customHeight="1">
      <c r="A216" s="36"/>
      <c r="B216" s="37"/>
      <c r="C216" s="180" t="s">
        <v>308</v>
      </c>
      <c r="D216" s="180" t="s">
        <v>171</v>
      </c>
      <c r="E216" s="181" t="s">
        <v>2277</v>
      </c>
      <c r="F216" s="182" t="s">
        <v>2278</v>
      </c>
      <c r="G216" s="183" t="s">
        <v>463</v>
      </c>
      <c r="H216" s="184">
        <v>48</v>
      </c>
      <c r="I216" s="185"/>
      <c r="J216" s="186">
        <f>ROUND(I216*H216,2)</f>
        <v>0</v>
      </c>
      <c r="K216" s="182" t="s">
        <v>2211</v>
      </c>
      <c r="L216" s="41"/>
      <c r="M216" s="187" t="s">
        <v>19</v>
      </c>
      <c r="N216" s="188" t="s">
        <v>44</v>
      </c>
      <c r="O216" s="66"/>
      <c r="P216" s="189">
        <f>O216*H216</f>
        <v>0</v>
      </c>
      <c r="Q216" s="189">
        <v>0</v>
      </c>
      <c r="R216" s="189">
        <f>Q216*H216</f>
        <v>0</v>
      </c>
      <c r="S216" s="189">
        <v>0</v>
      </c>
      <c r="T216" s="190">
        <f>S216*H216</f>
        <v>0</v>
      </c>
      <c r="U216" s="36"/>
      <c r="V216" s="36"/>
      <c r="W216" s="36"/>
      <c r="X216" s="36"/>
      <c r="Y216" s="36"/>
      <c r="Z216" s="36"/>
      <c r="AA216" s="36"/>
      <c r="AB216" s="36"/>
      <c r="AC216" s="36"/>
      <c r="AD216" s="36"/>
      <c r="AE216" s="36"/>
      <c r="AR216" s="191" t="s">
        <v>250</v>
      </c>
      <c r="AT216" s="191" t="s">
        <v>171</v>
      </c>
      <c r="AU216" s="191" t="s">
        <v>88</v>
      </c>
      <c r="AY216" s="19" t="s">
        <v>169</v>
      </c>
      <c r="BE216" s="192">
        <f>IF(N216="základní",J216,0)</f>
        <v>0</v>
      </c>
      <c r="BF216" s="192">
        <f>IF(N216="snížená",J216,0)</f>
        <v>0</v>
      </c>
      <c r="BG216" s="192">
        <f>IF(N216="zákl. přenesená",J216,0)</f>
        <v>0</v>
      </c>
      <c r="BH216" s="192">
        <f>IF(N216="sníž. přenesená",J216,0)</f>
        <v>0</v>
      </c>
      <c r="BI216" s="192">
        <f>IF(N216="nulová",J216,0)</f>
        <v>0</v>
      </c>
      <c r="BJ216" s="19" t="s">
        <v>88</v>
      </c>
      <c r="BK216" s="192">
        <f>ROUND(I216*H216,2)</f>
        <v>0</v>
      </c>
      <c r="BL216" s="19" t="s">
        <v>250</v>
      </c>
      <c r="BM216" s="191" t="s">
        <v>717</v>
      </c>
    </row>
    <row r="217" spans="1:65" s="2" customFormat="1" ht="19.5">
      <c r="A217" s="36"/>
      <c r="B217" s="37"/>
      <c r="C217" s="38"/>
      <c r="D217" s="193" t="s">
        <v>2212</v>
      </c>
      <c r="E217" s="38"/>
      <c r="F217" s="194" t="s">
        <v>2213</v>
      </c>
      <c r="G217" s="38"/>
      <c r="H217" s="38"/>
      <c r="I217" s="195"/>
      <c r="J217" s="38"/>
      <c r="K217" s="38"/>
      <c r="L217" s="41"/>
      <c r="M217" s="196"/>
      <c r="N217" s="197"/>
      <c r="O217" s="66"/>
      <c r="P217" s="66"/>
      <c r="Q217" s="66"/>
      <c r="R217" s="66"/>
      <c r="S217" s="66"/>
      <c r="T217" s="67"/>
      <c r="U217" s="36"/>
      <c r="V217" s="36"/>
      <c r="W217" s="36"/>
      <c r="X217" s="36"/>
      <c r="Y217" s="36"/>
      <c r="Z217" s="36"/>
      <c r="AA217" s="36"/>
      <c r="AB217" s="36"/>
      <c r="AC217" s="36"/>
      <c r="AD217" s="36"/>
      <c r="AE217" s="36"/>
      <c r="AT217" s="19" t="s">
        <v>2212</v>
      </c>
      <c r="AU217" s="19" t="s">
        <v>88</v>
      </c>
    </row>
    <row r="218" spans="1:65" s="13" customFormat="1" ht="11.25">
      <c r="B218" s="198"/>
      <c r="C218" s="199"/>
      <c r="D218" s="193" t="s">
        <v>188</v>
      </c>
      <c r="E218" s="200" t="s">
        <v>19</v>
      </c>
      <c r="F218" s="201" t="s">
        <v>2243</v>
      </c>
      <c r="G218" s="199"/>
      <c r="H218" s="202">
        <v>48</v>
      </c>
      <c r="I218" s="203"/>
      <c r="J218" s="199"/>
      <c r="K218" s="199"/>
      <c r="L218" s="204"/>
      <c r="M218" s="205"/>
      <c r="N218" s="206"/>
      <c r="O218" s="206"/>
      <c r="P218" s="206"/>
      <c r="Q218" s="206"/>
      <c r="R218" s="206"/>
      <c r="S218" s="206"/>
      <c r="T218" s="207"/>
      <c r="AT218" s="208" t="s">
        <v>188</v>
      </c>
      <c r="AU218" s="208" t="s">
        <v>88</v>
      </c>
      <c r="AV218" s="13" t="s">
        <v>88</v>
      </c>
      <c r="AW218" s="13" t="s">
        <v>33</v>
      </c>
      <c r="AX218" s="13" t="s">
        <v>72</v>
      </c>
      <c r="AY218" s="208" t="s">
        <v>169</v>
      </c>
    </row>
    <row r="219" spans="1:65" s="14" customFormat="1" ht="11.25">
      <c r="B219" s="209"/>
      <c r="C219" s="210"/>
      <c r="D219" s="193" t="s">
        <v>188</v>
      </c>
      <c r="E219" s="211" t="s">
        <v>19</v>
      </c>
      <c r="F219" s="212" t="s">
        <v>191</v>
      </c>
      <c r="G219" s="210"/>
      <c r="H219" s="213">
        <v>48</v>
      </c>
      <c r="I219" s="214"/>
      <c r="J219" s="210"/>
      <c r="K219" s="210"/>
      <c r="L219" s="215"/>
      <c r="M219" s="216"/>
      <c r="N219" s="217"/>
      <c r="O219" s="217"/>
      <c r="P219" s="217"/>
      <c r="Q219" s="217"/>
      <c r="R219" s="217"/>
      <c r="S219" s="217"/>
      <c r="T219" s="218"/>
      <c r="AT219" s="219" t="s">
        <v>188</v>
      </c>
      <c r="AU219" s="219" t="s">
        <v>88</v>
      </c>
      <c r="AV219" s="14" t="s">
        <v>176</v>
      </c>
      <c r="AW219" s="14" t="s">
        <v>33</v>
      </c>
      <c r="AX219" s="14" t="s">
        <v>80</v>
      </c>
      <c r="AY219" s="219" t="s">
        <v>169</v>
      </c>
    </row>
    <row r="220" spans="1:65" s="2" customFormat="1" ht="24.2" customHeight="1">
      <c r="A220" s="36"/>
      <c r="B220" s="37"/>
      <c r="C220" s="180" t="s">
        <v>314</v>
      </c>
      <c r="D220" s="180" t="s">
        <v>171</v>
      </c>
      <c r="E220" s="181" t="s">
        <v>2279</v>
      </c>
      <c r="F220" s="182" t="s">
        <v>2280</v>
      </c>
      <c r="G220" s="183" t="s">
        <v>463</v>
      </c>
      <c r="H220" s="184">
        <v>26</v>
      </c>
      <c r="I220" s="185"/>
      <c r="J220" s="186">
        <f>ROUND(I220*H220,2)</f>
        <v>0</v>
      </c>
      <c r="K220" s="182" t="s">
        <v>2211</v>
      </c>
      <c r="L220" s="41"/>
      <c r="M220" s="187" t="s">
        <v>19</v>
      </c>
      <c r="N220" s="188" t="s">
        <v>44</v>
      </c>
      <c r="O220" s="66"/>
      <c r="P220" s="189">
        <f>O220*H220</f>
        <v>0</v>
      </c>
      <c r="Q220" s="189">
        <v>0</v>
      </c>
      <c r="R220" s="189">
        <f>Q220*H220</f>
        <v>0</v>
      </c>
      <c r="S220" s="189">
        <v>0</v>
      </c>
      <c r="T220" s="190">
        <f>S220*H220</f>
        <v>0</v>
      </c>
      <c r="U220" s="36"/>
      <c r="V220" s="36"/>
      <c r="W220" s="36"/>
      <c r="X220" s="36"/>
      <c r="Y220" s="36"/>
      <c r="Z220" s="36"/>
      <c r="AA220" s="36"/>
      <c r="AB220" s="36"/>
      <c r="AC220" s="36"/>
      <c r="AD220" s="36"/>
      <c r="AE220" s="36"/>
      <c r="AR220" s="191" t="s">
        <v>250</v>
      </c>
      <c r="AT220" s="191" t="s">
        <v>171</v>
      </c>
      <c r="AU220" s="191" t="s">
        <v>88</v>
      </c>
      <c r="AY220" s="19" t="s">
        <v>169</v>
      </c>
      <c r="BE220" s="192">
        <f>IF(N220="základní",J220,0)</f>
        <v>0</v>
      </c>
      <c r="BF220" s="192">
        <f>IF(N220="snížená",J220,0)</f>
        <v>0</v>
      </c>
      <c r="BG220" s="192">
        <f>IF(N220="zákl. přenesená",J220,0)</f>
        <v>0</v>
      </c>
      <c r="BH220" s="192">
        <f>IF(N220="sníž. přenesená",J220,0)</f>
        <v>0</v>
      </c>
      <c r="BI220" s="192">
        <f>IF(N220="nulová",J220,0)</f>
        <v>0</v>
      </c>
      <c r="BJ220" s="19" t="s">
        <v>88</v>
      </c>
      <c r="BK220" s="192">
        <f>ROUND(I220*H220,2)</f>
        <v>0</v>
      </c>
      <c r="BL220" s="19" t="s">
        <v>250</v>
      </c>
      <c r="BM220" s="191" t="s">
        <v>730</v>
      </c>
    </row>
    <row r="221" spans="1:65" s="2" customFormat="1" ht="19.5">
      <c r="A221" s="36"/>
      <c r="B221" s="37"/>
      <c r="C221" s="38"/>
      <c r="D221" s="193" t="s">
        <v>2212</v>
      </c>
      <c r="E221" s="38"/>
      <c r="F221" s="194" t="s">
        <v>2213</v>
      </c>
      <c r="G221" s="38"/>
      <c r="H221" s="38"/>
      <c r="I221" s="195"/>
      <c r="J221" s="38"/>
      <c r="K221" s="38"/>
      <c r="L221" s="41"/>
      <c r="M221" s="196"/>
      <c r="N221" s="197"/>
      <c r="O221" s="66"/>
      <c r="P221" s="66"/>
      <c r="Q221" s="66"/>
      <c r="R221" s="66"/>
      <c r="S221" s="66"/>
      <c r="T221" s="67"/>
      <c r="U221" s="36"/>
      <c r="V221" s="36"/>
      <c r="W221" s="36"/>
      <c r="X221" s="36"/>
      <c r="Y221" s="36"/>
      <c r="Z221" s="36"/>
      <c r="AA221" s="36"/>
      <c r="AB221" s="36"/>
      <c r="AC221" s="36"/>
      <c r="AD221" s="36"/>
      <c r="AE221" s="36"/>
      <c r="AT221" s="19" t="s">
        <v>2212</v>
      </c>
      <c r="AU221" s="19" t="s">
        <v>88</v>
      </c>
    </row>
    <row r="222" spans="1:65" s="13" customFormat="1" ht="11.25">
      <c r="B222" s="198"/>
      <c r="C222" s="199"/>
      <c r="D222" s="193" t="s">
        <v>188</v>
      </c>
      <c r="E222" s="200" t="s">
        <v>19</v>
      </c>
      <c r="F222" s="201" t="s">
        <v>292</v>
      </c>
      <c r="G222" s="199"/>
      <c r="H222" s="202">
        <v>26</v>
      </c>
      <c r="I222" s="203"/>
      <c r="J222" s="199"/>
      <c r="K222" s="199"/>
      <c r="L222" s="204"/>
      <c r="M222" s="205"/>
      <c r="N222" s="206"/>
      <c r="O222" s="206"/>
      <c r="P222" s="206"/>
      <c r="Q222" s="206"/>
      <c r="R222" s="206"/>
      <c r="S222" s="206"/>
      <c r="T222" s="207"/>
      <c r="AT222" s="208" t="s">
        <v>188</v>
      </c>
      <c r="AU222" s="208" t="s">
        <v>88</v>
      </c>
      <c r="AV222" s="13" t="s">
        <v>88</v>
      </c>
      <c r="AW222" s="13" t="s">
        <v>33</v>
      </c>
      <c r="AX222" s="13" t="s">
        <v>72</v>
      </c>
      <c r="AY222" s="208" t="s">
        <v>169</v>
      </c>
    </row>
    <row r="223" spans="1:65" s="14" customFormat="1" ht="11.25">
      <c r="B223" s="209"/>
      <c r="C223" s="210"/>
      <c r="D223" s="193" t="s">
        <v>188</v>
      </c>
      <c r="E223" s="211" t="s">
        <v>19</v>
      </c>
      <c r="F223" s="212" t="s">
        <v>191</v>
      </c>
      <c r="G223" s="210"/>
      <c r="H223" s="213">
        <v>26</v>
      </c>
      <c r="I223" s="214"/>
      <c r="J223" s="210"/>
      <c r="K223" s="210"/>
      <c r="L223" s="215"/>
      <c r="M223" s="216"/>
      <c r="N223" s="217"/>
      <c r="O223" s="217"/>
      <c r="P223" s="217"/>
      <c r="Q223" s="217"/>
      <c r="R223" s="217"/>
      <c r="S223" s="217"/>
      <c r="T223" s="218"/>
      <c r="AT223" s="219" t="s">
        <v>188</v>
      </c>
      <c r="AU223" s="219" t="s">
        <v>88</v>
      </c>
      <c r="AV223" s="14" t="s">
        <v>176</v>
      </c>
      <c r="AW223" s="14" t="s">
        <v>33</v>
      </c>
      <c r="AX223" s="14" t="s">
        <v>80</v>
      </c>
      <c r="AY223" s="219" t="s">
        <v>169</v>
      </c>
    </row>
    <row r="224" spans="1:65" s="2" customFormat="1" ht="24.2" customHeight="1">
      <c r="A224" s="36"/>
      <c r="B224" s="37"/>
      <c r="C224" s="180" t="s">
        <v>319</v>
      </c>
      <c r="D224" s="180" t="s">
        <v>171</v>
      </c>
      <c r="E224" s="181" t="s">
        <v>2281</v>
      </c>
      <c r="F224" s="182" t="s">
        <v>2282</v>
      </c>
      <c r="G224" s="183" t="s">
        <v>463</v>
      </c>
      <c r="H224" s="184">
        <v>90</v>
      </c>
      <c r="I224" s="185"/>
      <c r="J224" s="186">
        <f>ROUND(I224*H224,2)</f>
        <v>0</v>
      </c>
      <c r="K224" s="182" t="s">
        <v>2211</v>
      </c>
      <c r="L224" s="41"/>
      <c r="M224" s="187" t="s">
        <v>19</v>
      </c>
      <c r="N224" s="188" t="s">
        <v>44</v>
      </c>
      <c r="O224" s="66"/>
      <c r="P224" s="189">
        <f>O224*H224</f>
        <v>0</v>
      </c>
      <c r="Q224" s="189">
        <v>0</v>
      </c>
      <c r="R224" s="189">
        <f>Q224*H224</f>
        <v>0</v>
      </c>
      <c r="S224" s="189">
        <v>0</v>
      </c>
      <c r="T224" s="190">
        <f>S224*H224</f>
        <v>0</v>
      </c>
      <c r="U224" s="36"/>
      <c r="V224" s="36"/>
      <c r="W224" s="36"/>
      <c r="X224" s="36"/>
      <c r="Y224" s="36"/>
      <c r="Z224" s="36"/>
      <c r="AA224" s="36"/>
      <c r="AB224" s="36"/>
      <c r="AC224" s="36"/>
      <c r="AD224" s="36"/>
      <c r="AE224" s="36"/>
      <c r="AR224" s="191" t="s">
        <v>250</v>
      </c>
      <c r="AT224" s="191" t="s">
        <v>171</v>
      </c>
      <c r="AU224" s="191" t="s">
        <v>88</v>
      </c>
      <c r="AY224" s="19" t="s">
        <v>169</v>
      </c>
      <c r="BE224" s="192">
        <f>IF(N224="základní",J224,0)</f>
        <v>0</v>
      </c>
      <c r="BF224" s="192">
        <f>IF(N224="snížená",J224,0)</f>
        <v>0</v>
      </c>
      <c r="BG224" s="192">
        <f>IF(N224="zákl. přenesená",J224,0)</f>
        <v>0</v>
      </c>
      <c r="BH224" s="192">
        <f>IF(N224="sníž. přenesená",J224,0)</f>
        <v>0</v>
      </c>
      <c r="BI224" s="192">
        <f>IF(N224="nulová",J224,0)</f>
        <v>0</v>
      </c>
      <c r="BJ224" s="19" t="s">
        <v>88</v>
      </c>
      <c r="BK224" s="192">
        <f>ROUND(I224*H224,2)</f>
        <v>0</v>
      </c>
      <c r="BL224" s="19" t="s">
        <v>250</v>
      </c>
      <c r="BM224" s="191" t="s">
        <v>741</v>
      </c>
    </row>
    <row r="225" spans="1:65" s="2" customFormat="1" ht="19.5">
      <c r="A225" s="36"/>
      <c r="B225" s="37"/>
      <c r="C225" s="38"/>
      <c r="D225" s="193" t="s">
        <v>2212</v>
      </c>
      <c r="E225" s="38"/>
      <c r="F225" s="194" t="s">
        <v>2213</v>
      </c>
      <c r="G225" s="38"/>
      <c r="H225" s="38"/>
      <c r="I225" s="195"/>
      <c r="J225" s="38"/>
      <c r="K225" s="38"/>
      <c r="L225" s="41"/>
      <c r="M225" s="196"/>
      <c r="N225" s="197"/>
      <c r="O225" s="66"/>
      <c r="P225" s="66"/>
      <c r="Q225" s="66"/>
      <c r="R225" s="66"/>
      <c r="S225" s="66"/>
      <c r="T225" s="67"/>
      <c r="U225" s="36"/>
      <c r="V225" s="36"/>
      <c r="W225" s="36"/>
      <c r="X225" s="36"/>
      <c r="Y225" s="36"/>
      <c r="Z225" s="36"/>
      <c r="AA225" s="36"/>
      <c r="AB225" s="36"/>
      <c r="AC225" s="36"/>
      <c r="AD225" s="36"/>
      <c r="AE225" s="36"/>
      <c r="AT225" s="19" t="s">
        <v>2212</v>
      </c>
      <c r="AU225" s="19" t="s">
        <v>88</v>
      </c>
    </row>
    <row r="226" spans="1:65" s="13" customFormat="1" ht="11.25">
      <c r="B226" s="198"/>
      <c r="C226" s="199"/>
      <c r="D226" s="193" t="s">
        <v>188</v>
      </c>
      <c r="E226" s="200" t="s">
        <v>19</v>
      </c>
      <c r="F226" s="201" t="s">
        <v>898</v>
      </c>
      <c r="G226" s="199"/>
      <c r="H226" s="202">
        <v>90</v>
      </c>
      <c r="I226" s="203"/>
      <c r="J226" s="199"/>
      <c r="K226" s="199"/>
      <c r="L226" s="204"/>
      <c r="M226" s="205"/>
      <c r="N226" s="206"/>
      <c r="O226" s="206"/>
      <c r="P226" s="206"/>
      <c r="Q226" s="206"/>
      <c r="R226" s="206"/>
      <c r="S226" s="206"/>
      <c r="T226" s="207"/>
      <c r="AT226" s="208" t="s">
        <v>188</v>
      </c>
      <c r="AU226" s="208" t="s">
        <v>88</v>
      </c>
      <c r="AV226" s="13" t="s">
        <v>88</v>
      </c>
      <c r="AW226" s="13" t="s">
        <v>33</v>
      </c>
      <c r="AX226" s="13" t="s">
        <v>72</v>
      </c>
      <c r="AY226" s="208" t="s">
        <v>169</v>
      </c>
    </row>
    <row r="227" spans="1:65" s="14" customFormat="1" ht="11.25">
      <c r="B227" s="209"/>
      <c r="C227" s="210"/>
      <c r="D227" s="193" t="s">
        <v>188</v>
      </c>
      <c r="E227" s="211" t="s">
        <v>19</v>
      </c>
      <c r="F227" s="212" t="s">
        <v>191</v>
      </c>
      <c r="G227" s="210"/>
      <c r="H227" s="213">
        <v>90</v>
      </c>
      <c r="I227" s="214"/>
      <c r="J227" s="210"/>
      <c r="K227" s="210"/>
      <c r="L227" s="215"/>
      <c r="M227" s="216"/>
      <c r="N227" s="217"/>
      <c r="O227" s="217"/>
      <c r="P227" s="217"/>
      <c r="Q227" s="217"/>
      <c r="R227" s="217"/>
      <c r="S227" s="217"/>
      <c r="T227" s="218"/>
      <c r="AT227" s="219" t="s">
        <v>188</v>
      </c>
      <c r="AU227" s="219" t="s">
        <v>88</v>
      </c>
      <c r="AV227" s="14" t="s">
        <v>176</v>
      </c>
      <c r="AW227" s="14" t="s">
        <v>33</v>
      </c>
      <c r="AX227" s="14" t="s">
        <v>80</v>
      </c>
      <c r="AY227" s="219" t="s">
        <v>169</v>
      </c>
    </row>
    <row r="228" spans="1:65" s="2" customFormat="1" ht="24.2" customHeight="1">
      <c r="A228" s="36"/>
      <c r="B228" s="37"/>
      <c r="C228" s="180" t="s">
        <v>323</v>
      </c>
      <c r="D228" s="180" t="s">
        <v>171</v>
      </c>
      <c r="E228" s="181" t="s">
        <v>2283</v>
      </c>
      <c r="F228" s="182" t="s">
        <v>2284</v>
      </c>
      <c r="G228" s="183" t="s">
        <v>463</v>
      </c>
      <c r="H228" s="184">
        <v>18</v>
      </c>
      <c r="I228" s="185"/>
      <c r="J228" s="186">
        <f>ROUND(I228*H228,2)</f>
        <v>0</v>
      </c>
      <c r="K228" s="182" t="s">
        <v>2211</v>
      </c>
      <c r="L228" s="41"/>
      <c r="M228" s="187" t="s">
        <v>19</v>
      </c>
      <c r="N228" s="188" t="s">
        <v>44</v>
      </c>
      <c r="O228" s="66"/>
      <c r="P228" s="189">
        <f>O228*H228</f>
        <v>0</v>
      </c>
      <c r="Q228" s="189">
        <v>0</v>
      </c>
      <c r="R228" s="189">
        <f>Q228*H228</f>
        <v>0</v>
      </c>
      <c r="S228" s="189">
        <v>0</v>
      </c>
      <c r="T228" s="190">
        <f>S228*H228</f>
        <v>0</v>
      </c>
      <c r="U228" s="36"/>
      <c r="V228" s="36"/>
      <c r="W228" s="36"/>
      <c r="X228" s="36"/>
      <c r="Y228" s="36"/>
      <c r="Z228" s="36"/>
      <c r="AA228" s="36"/>
      <c r="AB228" s="36"/>
      <c r="AC228" s="36"/>
      <c r="AD228" s="36"/>
      <c r="AE228" s="36"/>
      <c r="AR228" s="191" t="s">
        <v>250</v>
      </c>
      <c r="AT228" s="191" t="s">
        <v>171</v>
      </c>
      <c r="AU228" s="191" t="s">
        <v>88</v>
      </c>
      <c r="AY228" s="19" t="s">
        <v>169</v>
      </c>
      <c r="BE228" s="192">
        <f>IF(N228="základní",J228,0)</f>
        <v>0</v>
      </c>
      <c r="BF228" s="192">
        <f>IF(N228="snížená",J228,0)</f>
        <v>0</v>
      </c>
      <c r="BG228" s="192">
        <f>IF(N228="zákl. přenesená",J228,0)</f>
        <v>0</v>
      </c>
      <c r="BH228" s="192">
        <f>IF(N228="sníž. přenesená",J228,0)</f>
        <v>0</v>
      </c>
      <c r="BI228" s="192">
        <f>IF(N228="nulová",J228,0)</f>
        <v>0</v>
      </c>
      <c r="BJ228" s="19" t="s">
        <v>88</v>
      </c>
      <c r="BK228" s="192">
        <f>ROUND(I228*H228,2)</f>
        <v>0</v>
      </c>
      <c r="BL228" s="19" t="s">
        <v>250</v>
      </c>
      <c r="BM228" s="191" t="s">
        <v>750</v>
      </c>
    </row>
    <row r="229" spans="1:65" s="2" customFormat="1" ht="19.5">
      <c r="A229" s="36"/>
      <c r="B229" s="37"/>
      <c r="C229" s="38"/>
      <c r="D229" s="193" t="s">
        <v>2212</v>
      </c>
      <c r="E229" s="38"/>
      <c r="F229" s="194" t="s">
        <v>2213</v>
      </c>
      <c r="G229" s="38"/>
      <c r="H229" s="38"/>
      <c r="I229" s="195"/>
      <c r="J229" s="38"/>
      <c r="K229" s="38"/>
      <c r="L229" s="41"/>
      <c r="M229" s="196"/>
      <c r="N229" s="197"/>
      <c r="O229" s="66"/>
      <c r="P229" s="66"/>
      <c r="Q229" s="66"/>
      <c r="R229" s="66"/>
      <c r="S229" s="66"/>
      <c r="T229" s="67"/>
      <c r="U229" s="36"/>
      <c r="V229" s="36"/>
      <c r="W229" s="36"/>
      <c r="X229" s="36"/>
      <c r="Y229" s="36"/>
      <c r="Z229" s="36"/>
      <c r="AA229" s="36"/>
      <c r="AB229" s="36"/>
      <c r="AC229" s="36"/>
      <c r="AD229" s="36"/>
      <c r="AE229" s="36"/>
      <c r="AT229" s="19" t="s">
        <v>2212</v>
      </c>
      <c r="AU229" s="19" t="s">
        <v>88</v>
      </c>
    </row>
    <row r="230" spans="1:65" s="13" customFormat="1" ht="11.25">
      <c r="B230" s="198"/>
      <c r="C230" s="199"/>
      <c r="D230" s="193" t="s">
        <v>188</v>
      </c>
      <c r="E230" s="200" t="s">
        <v>19</v>
      </c>
      <c r="F230" s="201" t="s">
        <v>258</v>
      </c>
      <c r="G230" s="199"/>
      <c r="H230" s="202">
        <v>18</v>
      </c>
      <c r="I230" s="203"/>
      <c r="J230" s="199"/>
      <c r="K230" s="199"/>
      <c r="L230" s="204"/>
      <c r="M230" s="205"/>
      <c r="N230" s="206"/>
      <c r="O230" s="206"/>
      <c r="P230" s="206"/>
      <c r="Q230" s="206"/>
      <c r="R230" s="206"/>
      <c r="S230" s="206"/>
      <c r="T230" s="207"/>
      <c r="AT230" s="208" t="s">
        <v>188</v>
      </c>
      <c r="AU230" s="208" t="s">
        <v>88</v>
      </c>
      <c r="AV230" s="13" t="s">
        <v>88</v>
      </c>
      <c r="AW230" s="13" t="s">
        <v>33</v>
      </c>
      <c r="AX230" s="13" t="s">
        <v>72</v>
      </c>
      <c r="AY230" s="208" t="s">
        <v>169</v>
      </c>
    </row>
    <row r="231" spans="1:65" s="14" customFormat="1" ht="11.25">
      <c r="B231" s="209"/>
      <c r="C231" s="210"/>
      <c r="D231" s="193" t="s">
        <v>188</v>
      </c>
      <c r="E231" s="211" t="s">
        <v>19</v>
      </c>
      <c r="F231" s="212" t="s">
        <v>191</v>
      </c>
      <c r="G231" s="210"/>
      <c r="H231" s="213">
        <v>18</v>
      </c>
      <c r="I231" s="214"/>
      <c r="J231" s="210"/>
      <c r="K231" s="210"/>
      <c r="L231" s="215"/>
      <c r="M231" s="216"/>
      <c r="N231" s="217"/>
      <c r="O231" s="217"/>
      <c r="P231" s="217"/>
      <c r="Q231" s="217"/>
      <c r="R231" s="217"/>
      <c r="S231" s="217"/>
      <c r="T231" s="218"/>
      <c r="AT231" s="219" t="s">
        <v>188</v>
      </c>
      <c r="AU231" s="219" t="s">
        <v>88</v>
      </c>
      <c r="AV231" s="14" t="s">
        <v>176</v>
      </c>
      <c r="AW231" s="14" t="s">
        <v>33</v>
      </c>
      <c r="AX231" s="14" t="s">
        <v>80</v>
      </c>
      <c r="AY231" s="219" t="s">
        <v>169</v>
      </c>
    </row>
    <row r="232" spans="1:65" s="2" customFormat="1" ht="24.2" customHeight="1">
      <c r="A232" s="36"/>
      <c r="B232" s="37"/>
      <c r="C232" s="180" t="s">
        <v>328</v>
      </c>
      <c r="D232" s="180" t="s">
        <v>171</v>
      </c>
      <c r="E232" s="181" t="s">
        <v>2285</v>
      </c>
      <c r="F232" s="182" t="s">
        <v>2286</v>
      </c>
      <c r="G232" s="183" t="s">
        <v>174</v>
      </c>
      <c r="H232" s="184">
        <v>32</v>
      </c>
      <c r="I232" s="185"/>
      <c r="J232" s="186">
        <f>ROUND(I232*H232,2)</f>
        <v>0</v>
      </c>
      <c r="K232" s="182" t="s">
        <v>2211</v>
      </c>
      <c r="L232" s="41"/>
      <c r="M232" s="187" t="s">
        <v>19</v>
      </c>
      <c r="N232" s="188" t="s">
        <v>44</v>
      </c>
      <c r="O232" s="66"/>
      <c r="P232" s="189">
        <f>O232*H232</f>
        <v>0</v>
      </c>
      <c r="Q232" s="189">
        <v>0</v>
      </c>
      <c r="R232" s="189">
        <f>Q232*H232</f>
        <v>0</v>
      </c>
      <c r="S232" s="189">
        <v>0</v>
      </c>
      <c r="T232" s="190">
        <f>S232*H232</f>
        <v>0</v>
      </c>
      <c r="U232" s="36"/>
      <c r="V232" s="36"/>
      <c r="W232" s="36"/>
      <c r="X232" s="36"/>
      <c r="Y232" s="36"/>
      <c r="Z232" s="36"/>
      <c r="AA232" s="36"/>
      <c r="AB232" s="36"/>
      <c r="AC232" s="36"/>
      <c r="AD232" s="36"/>
      <c r="AE232" s="36"/>
      <c r="AR232" s="191" t="s">
        <v>250</v>
      </c>
      <c r="AT232" s="191" t="s">
        <v>171</v>
      </c>
      <c r="AU232" s="191" t="s">
        <v>88</v>
      </c>
      <c r="AY232" s="19" t="s">
        <v>169</v>
      </c>
      <c r="BE232" s="192">
        <f>IF(N232="základní",J232,0)</f>
        <v>0</v>
      </c>
      <c r="BF232" s="192">
        <f>IF(N232="snížená",J232,0)</f>
        <v>0</v>
      </c>
      <c r="BG232" s="192">
        <f>IF(N232="zákl. přenesená",J232,0)</f>
        <v>0</v>
      </c>
      <c r="BH232" s="192">
        <f>IF(N232="sníž. přenesená",J232,0)</f>
        <v>0</v>
      </c>
      <c r="BI232" s="192">
        <f>IF(N232="nulová",J232,0)</f>
        <v>0</v>
      </c>
      <c r="BJ232" s="19" t="s">
        <v>88</v>
      </c>
      <c r="BK232" s="192">
        <f>ROUND(I232*H232,2)</f>
        <v>0</v>
      </c>
      <c r="BL232" s="19" t="s">
        <v>250</v>
      </c>
      <c r="BM232" s="191" t="s">
        <v>759</v>
      </c>
    </row>
    <row r="233" spans="1:65" s="2" customFormat="1" ht="19.5">
      <c r="A233" s="36"/>
      <c r="B233" s="37"/>
      <c r="C233" s="38"/>
      <c r="D233" s="193" t="s">
        <v>2212</v>
      </c>
      <c r="E233" s="38"/>
      <c r="F233" s="194" t="s">
        <v>2213</v>
      </c>
      <c r="G233" s="38"/>
      <c r="H233" s="38"/>
      <c r="I233" s="195"/>
      <c r="J233" s="38"/>
      <c r="K233" s="38"/>
      <c r="L233" s="41"/>
      <c r="M233" s="196"/>
      <c r="N233" s="197"/>
      <c r="O233" s="66"/>
      <c r="P233" s="66"/>
      <c r="Q233" s="66"/>
      <c r="R233" s="66"/>
      <c r="S233" s="66"/>
      <c r="T233" s="67"/>
      <c r="U233" s="36"/>
      <c r="V233" s="36"/>
      <c r="W233" s="36"/>
      <c r="X233" s="36"/>
      <c r="Y233" s="36"/>
      <c r="Z233" s="36"/>
      <c r="AA233" s="36"/>
      <c r="AB233" s="36"/>
      <c r="AC233" s="36"/>
      <c r="AD233" s="36"/>
      <c r="AE233" s="36"/>
      <c r="AT233" s="19" t="s">
        <v>2212</v>
      </c>
      <c r="AU233" s="19" t="s">
        <v>88</v>
      </c>
    </row>
    <row r="234" spans="1:65" s="13" customFormat="1" ht="11.25">
      <c r="B234" s="198"/>
      <c r="C234" s="199"/>
      <c r="D234" s="193" t="s">
        <v>188</v>
      </c>
      <c r="E234" s="200" t="s">
        <v>19</v>
      </c>
      <c r="F234" s="201" t="s">
        <v>323</v>
      </c>
      <c r="G234" s="199"/>
      <c r="H234" s="202">
        <v>32</v>
      </c>
      <c r="I234" s="203"/>
      <c r="J234" s="199"/>
      <c r="K234" s="199"/>
      <c r="L234" s="204"/>
      <c r="M234" s="205"/>
      <c r="N234" s="206"/>
      <c r="O234" s="206"/>
      <c r="P234" s="206"/>
      <c r="Q234" s="206"/>
      <c r="R234" s="206"/>
      <c r="S234" s="206"/>
      <c r="T234" s="207"/>
      <c r="AT234" s="208" t="s">
        <v>188</v>
      </c>
      <c r="AU234" s="208" t="s">
        <v>88</v>
      </c>
      <c r="AV234" s="13" t="s">
        <v>88</v>
      </c>
      <c r="AW234" s="13" t="s">
        <v>33</v>
      </c>
      <c r="AX234" s="13" t="s">
        <v>72</v>
      </c>
      <c r="AY234" s="208" t="s">
        <v>169</v>
      </c>
    </row>
    <row r="235" spans="1:65" s="14" customFormat="1" ht="11.25">
      <c r="B235" s="209"/>
      <c r="C235" s="210"/>
      <c r="D235" s="193" t="s">
        <v>188</v>
      </c>
      <c r="E235" s="211" t="s">
        <v>19</v>
      </c>
      <c r="F235" s="212" t="s">
        <v>191</v>
      </c>
      <c r="G235" s="210"/>
      <c r="H235" s="213">
        <v>32</v>
      </c>
      <c r="I235" s="214"/>
      <c r="J235" s="210"/>
      <c r="K235" s="210"/>
      <c r="L235" s="215"/>
      <c r="M235" s="216"/>
      <c r="N235" s="217"/>
      <c r="O235" s="217"/>
      <c r="P235" s="217"/>
      <c r="Q235" s="217"/>
      <c r="R235" s="217"/>
      <c r="S235" s="217"/>
      <c r="T235" s="218"/>
      <c r="AT235" s="219" t="s">
        <v>188</v>
      </c>
      <c r="AU235" s="219" t="s">
        <v>88</v>
      </c>
      <c r="AV235" s="14" t="s">
        <v>176</v>
      </c>
      <c r="AW235" s="14" t="s">
        <v>33</v>
      </c>
      <c r="AX235" s="14" t="s">
        <v>80</v>
      </c>
      <c r="AY235" s="219" t="s">
        <v>169</v>
      </c>
    </row>
    <row r="236" spans="1:65" s="2" customFormat="1" ht="24.2" customHeight="1">
      <c r="A236" s="36"/>
      <c r="B236" s="37"/>
      <c r="C236" s="180" t="s">
        <v>333</v>
      </c>
      <c r="D236" s="180" t="s">
        <v>171</v>
      </c>
      <c r="E236" s="181" t="s">
        <v>2287</v>
      </c>
      <c r="F236" s="182" t="s">
        <v>2288</v>
      </c>
      <c r="G236" s="183" t="s">
        <v>174</v>
      </c>
      <c r="H236" s="184">
        <v>13</v>
      </c>
      <c r="I236" s="185"/>
      <c r="J236" s="186">
        <f>ROUND(I236*H236,2)</f>
        <v>0</v>
      </c>
      <c r="K236" s="182" t="s">
        <v>2211</v>
      </c>
      <c r="L236" s="41"/>
      <c r="M236" s="187" t="s">
        <v>19</v>
      </c>
      <c r="N236" s="188" t="s">
        <v>44</v>
      </c>
      <c r="O236" s="66"/>
      <c r="P236" s="189">
        <f>O236*H236</f>
        <v>0</v>
      </c>
      <c r="Q236" s="189">
        <v>0</v>
      </c>
      <c r="R236" s="189">
        <f>Q236*H236</f>
        <v>0</v>
      </c>
      <c r="S236" s="189">
        <v>0</v>
      </c>
      <c r="T236" s="190">
        <f>S236*H236</f>
        <v>0</v>
      </c>
      <c r="U236" s="36"/>
      <c r="V236" s="36"/>
      <c r="W236" s="36"/>
      <c r="X236" s="36"/>
      <c r="Y236" s="36"/>
      <c r="Z236" s="36"/>
      <c r="AA236" s="36"/>
      <c r="AB236" s="36"/>
      <c r="AC236" s="36"/>
      <c r="AD236" s="36"/>
      <c r="AE236" s="36"/>
      <c r="AR236" s="191" t="s">
        <v>250</v>
      </c>
      <c r="AT236" s="191" t="s">
        <v>171</v>
      </c>
      <c r="AU236" s="191" t="s">
        <v>88</v>
      </c>
      <c r="AY236" s="19" t="s">
        <v>169</v>
      </c>
      <c r="BE236" s="192">
        <f>IF(N236="základní",J236,0)</f>
        <v>0</v>
      </c>
      <c r="BF236" s="192">
        <f>IF(N236="snížená",J236,0)</f>
        <v>0</v>
      </c>
      <c r="BG236" s="192">
        <f>IF(N236="zákl. přenesená",J236,0)</f>
        <v>0</v>
      </c>
      <c r="BH236" s="192">
        <f>IF(N236="sníž. přenesená",J236,0)</f>
        <v>0</v>
      </c>
      <c r="BI236" s="192">
        <f>IF(N236="nulová",J236,0)</f>
        <v>0</v>
      </c>
      <c r="BJ236" s="19" t="s">
        <v>88</v>
      </c>
      <c r="BK236" s="192">
        <f>ROUND(I236*H236,2)</f>
        <v>0</v>
      </c>
      <c r="BL236" s="19" t="s">
        <v>250</v>
      </c>
      <c r="BM236" s="191" t="s">
        <v>767</v>
      </c>
    </row>
    <row r="237" spans="1:65" s="2" customFormat="1" ht="19.5">
      <c r="A237" s="36"/>
      <c r="B237" s="37"/>
      <c r="C237" s="38"/>
      <c r="D237" s="193" t="s">
        <v>2212</v>
      </c>
      <c r="E237" s="38"/>
      <c r="F237" s="194" t="s">
        <v>2213</v>
      </c>
      <c r="G237" s="38"/>
      <c r="H237" s="38"/>
      <c r="I237" s="195"/>
      <c r="J237" s="38"/>
      <c r="K237" s="38"/>
      <c r="L237" s="41"/>
      <c r="M237" s="196"/>
      <c r="N237" s="197"/>
      <c r="O237" s="66"/>
      <c r="P237" s="66"/>
      <c r="Q237" s="66"/>
      <c r="R237" s="66"/>
      <c r="S237" s="66"/>
      <c r="T237" s="67"/>
      <c r="U237" s="36"/>
      <c r="V237" s="36"/>
      <c r="W237" s="36"/>
      <c r="X237" s="36"/>
      <c r="Y237" s="36"/>
      <c r="Z237" s="36"/>
      <c r="AA237" s="36"/>
      <c r="AB237" s="36"/>
      <c r="AC237" s="36"/>
      <c r="AD237" s="36"/>
      <c r="AE237" s="36"/>
      <c r="AT237" s="19" t="s">
        <v>2212</v>
      </c>
      <c r="AU237" s="19" t="s">
        <v>88</v>
      </c>
    </row>
    <row r="238" spans="1:65" s="13" customFormat="1" ht="11.25">
      <c r="B238" s="198"/>
      <c r="C238" s="199"/>
      <c r="D238" s="193" t="s">
        <v>188</v>
      </c>
      <c r="E238" s="200" t="s">
        <v>19</v>
      </c>
      <c r="F238" s="201" t="s">
        <v>235</v>
      </c>
      <c r="G238" s="199"/>
      <c r="H238" s="202">
        <v>13</v>
      </c>
      <c r="I238" s="203"/>
      <c r="J238" s="199"/>
      <c r="K238" s="199"/>
      <c r="L238" s="204"/>
      <c r="M238" s="205"/>
      <c r="N238" s="206"/>
      <c r="O238" s="206"/>
      <c r="P238" s="206"/>
      <c r="Q238" s="206"/>
      <c r="R238" s="206"/>
      <c r="S238" s="206"/>
      <c r="T238" s="207"/>
      <c r="AT238" s="208" t="s">
        <v>188</v>
      </c>
      <c r="AU238" s="208" t="s">
        <v>88</v>
      </c>
      <c r="AV238" s="13" t="s">
        <v>88</v>
      </c>
      <c r="AW238" s="13" t="s">
        <v>33</v>
      </c>
      <c r="AX238" s="13" t="s">
        <v>72</v>
      </c>
      <c r="AY238" s="208" t="s">
        <v>169</v>
      </c>
    </row>
    <row r="239" spans="1:65" s="14" customFormat="1" ht="11.25">
      <c r="B239" s="209"/>
      <c r="C239" s="210"/>
      <c r="D239" s="193" t="s">
        <v>188</v>
      </c>
      <c r="E239" s="211" t="s">
        <v>19</v>
      </c>
      <c r="F239" s="212" t="s">
        <v>191</v>
      </c>
      <c r="G239" s="210"/>
      <c r="H239" s="213">
        <v>13</v>
      </c>
      <c r="I239" s="214"/>
      <c r="J239" s="210"/>
      <c r="K239" s="210"/>
      <c r="L239" s="215"/>
      <c r="M239" s="216"/>
      <c r="N239" s="217"/>
      <c r="O239" s="217"/>
      <c r="P239" s="217"/>
      <c r="Q239" s="217"/>
      <c r="R239" s="217"/>
      <c r="S239" s="217"/>
      <c r="T239" s="218"/>
      <c r="AT239" s="219" t="s">
        <v>188</v>
      </c>
      <c r="AU239" s="219" t="s">
        <v>88</v>
      </c>
      <c r="AV239" s="14" t="s">
        <v>176</v>
      </c>
      <c r="AW239" s="14" t="s">
        <v>33</v>
      </c>
      <c r="AX239" s="14" t="s">
        <v>80</v>
      </c>
      <c r="AY239" s="219" t="s">
        <v>169</v>
      </c>
    </row>
    <row r="240" spans="1:65" s="2" customFormat="1" ht="24.2" customHeight="1">
      <c r="A240" s="36"/>
      <c r="B240" s="37"/>
      <c r="C240" s="180" t="s">
        <v>337</v>
      </c>
      <c r="D240" s="180" t="s">
        <v>171</v>
      </c>
      <c r="E240" s="181" t="s">
        <v>2289</v>
      </c>
      <c r="F240" s="182" t="s">
        <v>2290</v>
      </c>
      <c r="G240" s="183" t="s">
        <v>174</v>
      </c>
      <c r="H240" s="184">
        <v>2</v>
      </c>
      <c r="I240" s="185"/>
      <c r="J240" s="186">
        <f>ROUND(I240*H240,2)</f>
        <v>0</v>
      </c>
      <c r="K240" s="182" t="s">
        <v>2211</v>
      </c>
      <c r="L240" s="41"/>
      <c r="M240" s="187" t="s">
        <v>19</v>
      </c>
      <c r="N240" s="188" t="s">
        <v>44</v>
      </c>
      <c r="O240" s="66"/>
      <c r="P240" s="189">
        <f>O240*H240</f>
        <v>0</v>
      </c>
      <c r="Q240" s="189">
        <v>0</v>
      </c>
      <c r="R240" s="189">
        <f>Q240*H240</f>
        <v>0</v>
      </c>
      <c r="S240" s="189">
        <v>0</v>
      </c>
      <c r="T240" s="190">
        <f>S240*H240</f>
        <v>0</v>
      </c>
      <c r="U240" s="36"/>
      <c r="V240" s="36"/>
      <c r="W240" s="36"/>
      <c r="X240" s="36"/>
      <c r="Y240" s="36"/>
      <c r="Z240" s="36"/>
      <c r="AA240" s="36"/>
      <c r="AB240" s="36"/>
      <c r="AC240" s="36"/>
      <c r="AD240" s="36"/>
      <c r="AE240" s="36"/>
      <c r="AR240" s="191" t="s">
        <v>250</v>
      </c>
      <c r="AT240" s="191" t="s">
        <v>171</v>
      </c>
      <c r="AU240" s="191" t="s">
        <v>88</v>
      </c>
      <c r="AY240" s="19" t="s">
        <v>169</v>
      </c>
      <c r="BE240" s="192">
        <f>IF(N240="základní",J240,0)</f>
        <v>0</v>
      </c>
      <c r="BF240" s="192">
        <f>IF(N240="snížená",J240,0)</f>
        <v>0</v>
      </c>
      <c r="BG240" s="192">
        <f>IF(N240="zákl. přenesená",J240,0)</f>
        <v>0</v>
      </c>
      <c r="BH240" s="192">
        <f>IF(N240="sníž. přenesená",J240,0)</f>
        <v>0</v>
      </c>
      <c r="BI240" s="192">
        <f>IF(N240="nulová",J240,0)</f>
        <v>0</v>
      </c>
      <c r="BJ240" s="19" t="s">
        <v>88</v>
      </c>
      <c r="BK240" s="192">
        <f>ROUND(I240*H240,2)</f>
        <v>0</v>
      </c>
      <c r="BL240" s="19" t="s">
        <v>250</v>
      </c>
      <c r="BM240" s="191" t="s">
        <v>779</v>
      </c>
    </row>
    <row r="241" spans="1:65" s="2" customFormat="1" ht="19.5">
      <c r="A241" s="36"/>
      <c r="B241" s="37"/>
      <c r="C241" s="38"/>
      <c r="D241" s="193" t="s">
        <v>2212</v>
      </c>
      <c r="E241" s="38"/>
      <c r="F241" s="194" t="s">
        <v>2213</v>
      </c>
      <c r="G241" s="38"/>
      <c r="H241" s="38"/>
      <c r="I241" s="195"/>
      <c r="J241" s="38"/>
      <c r="K241" s="38"/>
      <c r="L241" s="41"/>
      <c r="M241" s="196"/>
      <c r="N241" s="197"/>
      <c r="O241" s="66"/>
      <c r="P241" s="66"/>
      <c r="Q241" s="66"/>
      <c r="R241" s="66"/>
      <c r="S241" s="66"/>
      <c r="T241" s="67"/>
      <c r="U241" s="36"/>
      <c r="V241" s="36"/>
      <c r="W241" s="36"/>
      <c r="X241" s="36"/>
      <c r="Y241" s="36"/>
      <c r="Z241" s="36"/>
      <c r="AA241" s="36"/>
      <c r="AB241" s="36"/>
      <c r="AC241" s="36"/>
      <c r="AD241" s="36"/>
      <c r="AE241" s="36"/>
      <c r="AT241" s="19" t="s">
        <v>2212</v>
      </c>
      <c r="AU241" s="19" t="s">
        <v>88</v>
      </c>
    </row>
    <row r="242" spans="1:65" s="13" customFormat="1" ht="11.25">
      <c r="B242" s="198"/>
      <c r="C242" s="199"/>
      <c r="D242" s="193" t="s">
        <v>188</v>
      </c>
      <c r="E242" s="200" t="s">
        <v>19</v>
      </c>
      <c r="F242" s="201" t="s">
        <v>88</v>
      </c>
      <c r="G242" s="199"/>
      <c r="H242" s="202">
        <v>2</v>
      </c>
      <c r="I242" s="203"/>
      <c r="J242" s="199"/>
      <c r="K242" s="199"/>
      <c r="L242" s="204"/>
      <c r="M242" s="205"/>
      <c r="N242" s="206"/>
      <c r="O242" s="206"/>
      <c r="P242" s="206"/>
      <c r="Q242" s="206"/>
      <c r="R242" s="206"/>
      <c r="S242" s="206"/>
      <c r="T242" s="207"/>
      <c r="AT242" s="208" t="s">
        <v>188</v>
      </c>
      <c r="AU242" s="208" t="s">
        <v>88</v>
      </c>
      <c r="AV242" s="13" t="s">
        <v>88</v>
      </c>
      <c r="AW242" s="13" t="s">
        <v>33</v>
      </c>
      <c r="AX242" s="13" t="s">
        <v>72</v>
      </c>
      <c r="AY242" s="208" t="s">
        <v>169</v>
      </c>
    </row>
    <row r="243" spans="1:65" s="14" customFormat="1" ht="11.25">
      <c r="B243" s="209"/>
      <c r="C243" s="210"/>
      <c r="D243" s="193" t="s">
        <v>188</v>
      </c>
      <c r="E243" s="211" t="s">
        <v>19</v>
      </c>
      <c r="F243" s="212" t="s">
        <v>191</v>
      </c>
      <c r="G243" s="210"/>
      <c r="H243" s="213">
        <v>2</v>
      </c>
      <c r="I243" s="214"/>
      <c r="J243" s="210"/>
      <c r="K243" s="210"/>
      <c r="L243" s="215"/>
      <c r="M243" s="216"/>
      <c r="N243" s="217"/>
      <c r="O243" s="217"/>
      <c r="P243" s="217"/>
      <c r="Q243" s="217"/>
      <c r="R243" s="217"/>
      <c r="S243" s="217"/>
      <c r="T243" s="218"/>
      <c r="AT243" s="219" t="s">
        <v>188</v>
      </c>
      <c r="AU243" s="219" t="s">
        <v>88</v>
      </c>
      <c r="AV243" s="14" t="s">
        <v>176</v>
      </c>
      <c r="AW243" s="14" t="s">
        <v>33</v>
      </c>
      <c r="AX243" s="14" t="s">
        <v>80</v>
      </c>
      <c r="AY243" s="219" t="s">
        <v>169</v>
      </c>
    </row>
    <row r="244" spans="1:65" s="2" customFormat="1" ht="24.2" customHeight="1">
      <c r="A244" s="36"/>
      <c r="B244" s="37"/>
      <c r="C244" s="180" t="s">
        <v>344</v>
      </c>
      <c r="D244" s="180" t="s">
        <v>171</v>
      </c>
      <c r="E244" s="181" t="s">
        <v>2291</v>
      </c>
      <c r="F244" s="182" t="s">
        <v>2292</v>
      </c>
      <c r="G244" s="183" t="s">
        <v>174</v>
      </c>
      <c r="H244" s="184">
        <v>10</v>
      </c>
      <c r="I244" s="185"/>
      <c r="J244" s="186">
        <f>ROUND(I244*H244,2)</f>
        <v>0</v>
      </c>
      <c r="K244" s="182" t="s">
        <v>2211</v>
      </c>
      <c r="L244" s="41"/>
      <c r="M244" s="187" t="s">
        <v>19</v>
      </c>
      <c r="N244" s="188" t="s">
        <v>44</v>
      </c>
      <c r="O244" s="66"/>
      <c r="P244" s="189">
        <f>O244*H244</f>
        <v>0</v>
      </c>
      <c r="Q244" s="189">
        <v>0</v>
      </c>
      <c r="R244" s="189">
        <f>Q244*H244</f>
        <v>0</v>
      </c>
      <c r="S244" s="189">
        <v>0</v>
      </c>
      <c r="T244" s="190">
        <f>S244*H244</f>
        <v>0</v>
      </c>
      <c r="U244" s="36"/>
      <c r="V244" s="36"/>
      <c r="W244" s="36"/>
      <c r="X244" s="36"/>
      <c r="Y244" s="36"/>
      <c r="Z244" s="36"/>
      <c r="AA244" s="36"/>
      <c r="AB244" s="36"/>
      <c r="AC244" s="36"/>
      <c r="AD244" s="36"/>
      <c r="AE244" s="36"/>
      <c r="AR244" s="191" t="s">
        <v>250</v>
      </c>
      <c r="AT244" s="191" t="s">
        <v>171</v>
      </c>
      <c r="AU244" s="191" t="s">
        <v>88</v>
      </c>
      <c r="AY244" s="19" t="s">
        <v>169</v>
      </c>
      <c r="BE244" s="192">
        <f>IF(N244="základní",J244,0)</f>
        <v>0</v>
      </c>
      <c r="BF244" s="192">
        <f>IF(N244="snížená",J244,0)</f>
        <v>0</v>
      </c>
      <c r="BG244" s="192">
        <f>IF(N244="zákl. přenesená",J244,0)</f>
        <v>0</v>
      </c>
      <c r="BH244" s="192">
        <f>IF(N244="sníž. přenesená",J244,0)</f>
        <v>0</v>
      </c>
      <c r="BI244" s="192">
        <f>IF(N244="nulová",J244,0)</f>
        <v>0</v>
      </c>
      <c r="BJ244" s="19" t="s">
        <v>88</v>
      </c>
      <c r="BK244" s="192">
        <f>ROUND(I244*H244,2)</f>
        <v>0</v>
      </c>
      <c r="BL244" s="19" t="s">
        <v>250</v>
      </c>
      <c r="BM244" s="191" t="s">
        <v>790</v>
      </c>
    </row>
    <row r="245" spans="1:65" s="2" customFormat="1" ht="19.5">
      <c r="A245" s="36"/>
      <c r="B245" s="37"/>
      <c r="C245" s="38"/>
      <c r="D245" s="193" t="s">
        <v>2212</v>
      </c>
      <c r="E245" s="38"/>
      <c r="F245" s="194" t="s">
        <v>2213</v>
      </c>
      <c r="G245" s="38"/>
      <c r="H245" s="38"/>
      <c r="I245" s="195"/>
      <c r="J245" s="38"/>
      <c r="K245" s="38"/>
      <c r="L245" s="41"/>
      <c r="M245" s="196"/>
      <c r="N245" s="197"/>
      <c r="O245" s="66"/>
      <c r="P245" s="66"/>
      <c r="Q245" s="66"/>
      <c r="R245" s="66"/>
      <c r="S245" s="66"/>
      <c r="T245" s="67"/>
      <c r="U245" s="36"/>
      <c r="V245" s="36"/>
      <c r="W245" s="36"/>
      <c r="X245" s="36"/>
      <c r="Y245" s="36"/>
      <c r="Z245" s="36"/>
      <c r="AA245" s="36"/>
      <c r="AB245" s="36"/>
      <c r="AC245" s="36"/>
      <c r="AD245" s="36"/>
      <c r="AE245" s="36"/>
      <c r="AT245" s="19" t="s">
        <v>2212</v>
      </c>
      <c r="AU245" s="19" t="s">
        <v>88</v>
      </c>
    </row>
    <row r="246" spans="1:65" s="13" customFormat="1" ht="11.25">
      <c r="B246" s="198"/>
      <c r="C246" s="199"/>
      <c r="D246" s="193" t="s">
        <v>188</v>
      </c>
      <c r="E246" s="200" t="s">
        <v>19</v>
      </c>
      <c r="F246" s="201" t="s">
        <v>218</v>
      </c>
      <c r="G246" s="199"/>
      <c r="H246" s="202">
        <v>10</v>
      </c>
      <c r="I246" s="203"/>
      <c r="J246" s="199"/>
      <c r="K246" s="199"/>
      <c r="L246" s="204"/>
      <c r="M246" s="205"/>
      <c r="N246" s="206"/>
      <c r="O246" s="206"/>
      <c r="P246" s="206"/>
      <c r="Q246" s="206"/>
      <c r="R246" s="206"/>
      <c r="S246" s="206"/>
      <c r="T246" s="207"/>
      <c r="AT246" s="208" t="s">
        <v>188</v>
      </c>
      <c r="AU246" s="208" t="s">
        <v>88</v>
      </c>
      <c r="AV246" s="13" t="s">
        <v>88</v>
      </c>
      <c r="AW246" s="13" t="s">
        <v>33</v>
      </c>
      <c r="AX246" s="13" t="s">
        <v>72</v>
      </c>
      <c r="AY246" s="208" t="s">
        <v>169</v>
      </c>
    </row>
    <row r="247" spans="1:65" s="14" customFormat="1" ht="11.25">
      <c r="B247" s="209"/>
      <c r="C247" s="210"/>
      <c r="D247" s="193" t="s">
        <v>188</v>
      </c>
      <c r="E247" s="211" t="s">
        <v>19</v>
      </c>
      <c r="F247" s="212" t="s">
        <v>191</v>
      </c>
      <c r="G247" s="210"/>
      <c r="H247" s="213">
        <v>10</v>
      </c>
      <c r="I247" s="214"/>
      <c r="J247" s="210"/>
      <c r="K247" s="210"/>
      <c r="L247" s="215"/>
      <c r="M247" s="216"/>
      <c r="N247" s="217"/>
      <c r="O247" s="217"/>
      <c r="P247" s="217"/>
      <c r="Q247" s="217"/>
      <c r="R247" s="217"/>
      <c r="S247" s="217"/>
      <c r="T247" s="218"/>
      <c r="AT247" s="219" t="s">
        <v>188</v>
      </c>
      <c r="AU247" s="219" t="s">
        <v>88</v>
      </c>
      <c r="AV247" s="14" t="s">
        <v>176</v>
      </c>
      <c r="AW247" s="14" t="s">
        <v>33</v>
      </c>
      <c r="AX247" s="14" t="s">
        <v>80</v>
      </c>
      <c r="AY247" s="219" t="s">
        <v>169</v>
      </c>
    </row>
    <row r="248" spans="1:65" s="2" customFormat="1" ht="24.2" customHeight="1">
      <c r="A248" s="36"/>
      <c r="B248" s="37"/>
      <c r="C248" s="180" t="s">
        <v>350</v>
      </c>
      <c r="D248" s="180" t="s">
        <v>171</v>
      </c>
      <c r="E248" s="181" t="s">
        <v>2293</v>
      </c>
      <c r="F248" s="182" t="s">
        <v>2294</v>
      </c>
      <c r="G248" s="183" t="s">
        <v>174</v>
      </c>
      <c r="H248" s="184">
        <v>9</v>
      </c>
      <c r="I248" s="185"/>
      <c r="J248" s="186">
        <f>ROUND(I248*H248,2)</f>
        <v>0</v>
      </c>
      <c r="K248" s="182" t="s">
        <v>2211</v>
      </c>
      <c r="L248" s="41"/>
      <c r="M248" s="187" t="s">
        <v>19</v>
      </c>
      <c r="N248" s="188" t="s">
        <v>44</v>
      </c>
      <c r="O248" s="66"/>
      <c r="P248" s="189">
        <f>O248*H248</f>
        <v>0</v>
      </c>
      <c r="Q248" s="189">
        <v>0</v>
      </c>
      <c r="R248" s="189">
        <f>Q248*H248</f>
        <v>0</v>
      </c>
      <c r="S248" s="189">
        <v>0</v>
      </c>
      <c r="T248" s="190">
        <f>S248*H248</f>
        <v>0</v>
      </c>
      <c r="U248" s="36"/>
      <c r="V248" s="36"/>
      <c r="W248" s="36"/>
      <c r="X248" s="36"/>
      <c r="Y248" s="36"/>
      <c r="Z248" s="36"/>
      <c r="AA248" s="36"/>
      <c r="AB248" s="36"/>
      <c r="AC248" s="36"/>
      <c r="AD248" s="36"/>
      <c r="AE248" s="36"/>
      <c r="AR248" s="191" t="s">
        <v>250</v>
      </c>
      <c r="AT248" s="191" t="s">
        <v>171</v>
      </c>
      <c r="AU248" s="191" t="s">
        <v>88</v>
      </c>
      <c r="AY248" s="19" t="s">
        <v>169</v>
      </c>
      <c r="BE248" s="192">
        <f>IF(N248="základní",J248,0)</f>
        <v>0</v>
      </c>
      <c r="BF248" s="192">
        <f>IF(N248="snížená",J248,0)</f>
        <v>0</v>
      </c>
      <c r="BG248" s="192">
        <f>IF(N248="zákl. přenesená",J248,0)</f>
        <v>0</v>
      </c>
      <c r="BH248" s="192">
        <f>IF(N248="sníž. přenesená",J248,0)</f>
        <v>0</v>
      </c>
      <c r="BI248" s="192">
        <f>IF(N248="nulová",J248,0)</f>
        <v>0</v>
      </c>
      <c r="BJ248" s="19" t="s">
        <v>88</v>
      </c>
      <c r="BK248" s="192">
        <f>ROUND(I248*H248,2)</f>
        <v>0</v>
      </c>
      <c r="BL248" s="19" t="s">
        <v>250</v>
      </c>
      <c r="BM248" s="191" t="s">
        <v>800</v>
      </c>
    </row>
    <row r="249" spans="1:65" s="2" customFormat="1" ht="19.5">
      <c r="A249" s="36"/>
      <c r="B249" s="37"/>
      <c r="C249" s="38"/>
      <c r="D249" s="193" t="s">
        <v>2212</v>
      </c>
      <c r="E249" s="38"/>
      <c r="F249" s="194" t="s">
        <v>2213</v>
      </c>
      <c r="G249" s="38"/>
      <c r="H249" s="38"/>
      <c r="I249" s="195"/>
      <c r="J249" s="38"/>
      <c r="K249" s="38"/>
      <c r="L249" s="41"/>
      <c r="M249" s="196"/>
      <c r="N249" s="197"/>
      <c r="O249" s="66"/>
      <c r="P249" s="66"/>
      <c r="Q249" s="66"/>
      <c r="R249" s="66"/>
      <c r="S249" s="66"/>
      <c r="T249" s="67"/>
      <c r="U249" s="36"/>
      <c r="V249" s="36"/>
      <c r="W249" s="36"/>
      <c r="X249" s="36"/>
      <c r="Y249" s="36"/>
      <c r="Z249" s="36"/>
      <c r="AA249" s="36"/>
      <c r="AB249" s="36"/>
      <c r="AC249" s="36"/>
      <c r="AD249" s="36"/>
      <c r="AE249" s="36"/>
      <c r="AT249" s="19" t="s">
        <v>2212</v>
      </c>
      <c r="AU249" s="19" t="s">
        <v>88</v>
      </c>
    </row>
    <row r="250" spans="1:65" s="13" customFormat="1" ht="11.25">
      <c r="B250" s="198"/>
      <c r="C250" s="199"/>
      <c r="D250" s="193" t="s">
        <v>188</v>
      </c>
      <c r="E250" s="200" t="s">
        <v>19</v>
      </c>
      <c r="F250" s="201" t="s">
        <v>214</v>
      </c>
      <c r="G250" s="199"/>
      <c r="H250" s="202">
        <v>9</v>
      </c>
      <c r="I250" s="203"/>
      <c r="J250" s="199"/>
      <c r="K250" s="199"/>
      <c r="L250" s="204"/>
      <c r="M250" s="205"/>
      <c r="N250" s="206"/>
      <c r="O250" s="206"/>
      <c r="P250" s="206"/>
      <c r="Q250" s="206"/>
      <c r="R250" s="206"/>
      <c r="S250" s="206"/>
      <c r="T250" s="207"/>
      <c r="AT250" s="208" t="s">
        <v>188</v>
      </c>
      <c r="AU250" s="208" t="s">
        <v>88</v>
      </c>
      <c r="AV250" s="13" t="s">
        <v>88</v>
      </c>
      <c r="AW250" s="13" t="s">
        <v>33</v>
      </c>
      <c r="AX250" s="13" t="s">
        <v>72</v>
      </c>
      <c r="AY250" s="208" t="s">
        <v>169</v>
      </c>
    </row>
    <row r="251" spans="1:65" s="14" customFormat="1" ht="11.25">
      <c r="B251" s="209"/>
      <c r="C251" s="210"/>
      <c r="D251" s="193" t="s">
        <v>188</v>
      </c>
      <c r="E251" s="211" t="s">
        <v>19</v>
      </c>
      <c r="F251" s="212" t="s">
        <v>191</v>
      </c>
      <c r="G251" s="210"/>
      <c r="H251" s="213">
        <v>9</v>
      </c>
      <c r="I251" s="214"/>
      <c r="J251" s="210"/>
      <c r="K251" s="210"/>
      <c r="L251" s="215"/>
      <c r="M251" s="216"/>
      <c r="N251" s="217"/>
      <c r="O251" s="217"/>
      <c r="P251" s="217"/>
      <c r="Q251" s="217"/>
      <c r="R251" s="217"/>
      <c r="S251" s="217"/>
      <c r="T251" s="218"/>
      <c r="AT251" s="219" t="s">
        <v>188</v>
      </c>
      <c r="AU251" s="219" t="s">
        <v>88</v>
      </c>
      <c r="AV251" s="14" t="s">
        <v>176</v>
      </c>
      <c r="AW251" s="14" t="s">
        <v>33</v>
      </c>
      <c r="AX251" s="14" t="s">
        <v>80</v>
      </c>
      <c r="AY251" s="219" t="s">
        <v>169</v>
      </c>
    </row>
    <row r="252" spans="1:65" s="2" customFormat="1" ht="14.45" customHeight="1">
      <c r="A252" s="36"/>
      <c r="B252" s="37"/>
      <c r="C252" s="180" t="s">
        <v>355</v>
      </c>
      <c r="D252" s="180" t="s">
        <v>171</v>
      </c>
      <c r="E252" s="181" t="s">
        <v>2295</v>
      </c>
      <c r="F252" s="182" t="s">
        <v>2296</v>
      </c>
      <c r="G252" s="183" t="s">
        <v>174</v>
      </c>
      <c r="H252" s="184">
        <v>4</v>
      </c>
      <c r="I252" s="185"/>
      <c r="J252" s="186">
        <f>ROUND(I252*H252,2)</f>
        <v>0</v>
      </c>
      <c r="K252" s="182" t="s">
        <v>2211</v>
      </c>
      <c r="L252" s="41"/>
      <c r="M252" s="187" t="s">
        <v>19</v>
      </c>
      <c r="N252" s="188" t="s">
        <v>44</v>
      </c>
      <c r="O252" s="66"/>
      <c r="P252" s="189">
        <f>O252*H252</f>
        <v>0</v>
      </c>
      <c r="Q252" s="189">
        <v>0</v>
      </c>
      <c r="R252" s="189">
        <f>Q252*H252</f>
        <v>0</v>
      </c>
      <c r="S252" s="189">
        <v>0</v>
      </c>
      <c r="T252" s="190">
        <f>S252*H252</f>
        <v>0</v>
      </c>
      <c r="U252" s="36"/>
      <c r="V252" s="36"/>
      <c r="W252" s="36"/>
      <c r="X252" s="36"/>
      <c r="Y252" s="36"/>
      <c r="Z252" s="36"/>
      <c r="AA252" s="36"/>
      <c r="AB252" s="36"/>
      <c r="AC252" s="36"/>
      <c r="AD252" s="36"/>
      <c r="AE252" s="36"/>
      <c r="AR252" s="191" t="s">
        <v>250</v>
      </c>
      <c r="AT252" s="191" t="s">
        <v>171</v>
      </c>
      <c r="AU252" s="191" t="s">
        <v>88</v>
      </c>
      <c r="AY252" s="19" t="s">
        <v>169</v>
      </c>
      <c r="BE252" s="192">
        <f>IF(N252="základní",J252,0)</f>
        <v>0</v>
      </c>
      <c r="BF252" s="192">
        <f>IF(N252="snížená",J252,0)</f>
        <v>0</v>
      </c>
      <c r="BG252" s="192">
        <f>IF(N252="zákl. přenesená",J252,0)</f>
        <v>0</v>
      </c>
      <c r="BH252" s="192">
        <f>IF(N252="sníž. přenesená",J252,0)</f>
        <v>0</v>
      </c>
      <c r="BI252" s="192">
        <f>IF(N252="nulová",J252,0)</f>
        <v>0</v>
      </c>
      <c r="BJ252" s="19" t="s">
        <v>88</v>
      </c>
      <c r="BK252" s="192">
        <f>ROUND(I252*H252,2)</f>
        <v>0</v>
      </c>
      <c r="BL252" s="19" t="s">
        <v>250</v>
      </c>
      <c r="BM252" s="191" t="s">
        <v>811</v>
      </c>
    </row>
    <row r="253" spans="1:65" s="2" customFormat="1" ht="19.5">
      <c r="A253" s="36"/>
      <c r="B253" s="37"/>
      <c r="C253" s="38"/>
      <c r="D253" s="193" t="s">
        <v>2212</v>
      </c>
      <c r="E253" s="38"/>
      <c r="F253" s="194" t="s">
        <v>2213</v>
      </c>
      <c r="G253" s="38"/>
      <c r="H253" s="38"/>
      <c r="I253" s="195"/>
      <c r="J253" s="38"/>
      <c r="K253" s="38"/>
      <c r="L253" s="41"/>
      <c r="M253" s="196"/>
      <c r="N253" s="197"/>
      <c r="O253" s="66"/>
      <c r="P253" s="66"/>
      <c r="Q253" s="66"/>
      <c r="R253" s="66"/>
      <c r="S253" s="66"/>
      <c r="T253" s="67"/>
      <c r="U253" s="36"/>
      <c r="V253" s="36"/>
      <c r="W253" s="36"/>
      <c r="X253" s="36"/>
      <c r="Y253" s="36"/>
      <c r="Z253" s="36"/>
      <c r="AA253" s="36"/>
      <c r="AB253" s="36"/>
      <c r="AC253" s="36"/>
      <c r="AD253" s="36"/>
      <c r="AE253" s="36"/>
      <c r="AT253" s="19" t="s">
        <v>2212</v>
      </c>
      <c r="AU253" s="19" t="s">
        <v>88</v>
      </c>
    </row>
    <row r="254" spans="1:65" s="13" customFormat="1" ht="11.25">
      <c r="B254" s="198"/>
      <c r="C254" s="199"/>
      <c r="D254" s="193" t="s">
        <v>188</v>
      </c>
      <c r="E254" s="200" t="s">
        <v>19</v>
      </c>
      <c r="F254" s="201" t="s">
        <v>176</v>
      </c>
      <c r="G254" s="199"/>
      <c r="H254" s="202">
        <v>4</v>
      </c>
      <c r="I254" s="203"/>
      <c r="J254" s="199"/>
      <c r="K254" s="199"/>
      <c r="L254" s="204"/>
      <c r="M254" s="205"/>
      <c r="N254" s="206"/>
      <c r="O254" s="206"/>
      <c r="P254" s="206"/>
      <c r="Q254" s="206"/>
      <c r="R254" s="206"/>
      <c r="S254" s="206"/>
      <c r="T254" s="207"/>
      <c r="AT254" s="208" t="s">
        <v>188</v>
      </c>
      <c r="AU254" s="208" t="s">
        <v>88</v>
      </c>
      <c r="AV254" s="13" t="s">
        <v>88</v>
      </c>
      <c r="AW254" s="13" t="s">
        <v>33</v>
      </c>
      <c r="AX254" s="13" t="s">
        <v>72</v>
      </c>
      <c r="AY254" s="208" t="s">
        <v>169</v>
      </c>
    </row>
    <row r="255" spans="1:65" s="14" customFormat="1" ht="11.25">
      <c r="B255" s="209"/>
      <c r="C255" s="210"/>
      <c r="D255" s="193" t="s">
        <v>188</v>
      </c>
      <c r="E255" s="211" t="s">
        <v>19</v>
      </c>
      <c r="F255" s="212" t="s">
        <v>191</v>
      </c>
      <c r="G255" s="210"/>
      <c r="H255" s="213">
        <v>4</v>
      </c>
      <c r="I255" s="214"/>
      <c r="J255" s="210"/>
      <c r="K255" s="210"/>
      <c r="L255" s="215"/>
      <c r="M255" s="216"/>
      <c r="N255" s="217"/>
      <c r="O255" s="217"/>
      <c r="P255" s="217"/>
      <c r="Q255" s="217"/>
      <c r="R255" s="217"/>
      <c r="S255" s="217"/>
      <c r="T255" s="218"/>
      <c r="AT255" s="219" t="s">
        <v>188</v>
      </c>
      <c r="AU255" s="219" t="s">
        <v>88</v>
      </c>
      <c r="AV255" s="14" t="s">
        <v>176</v>
      </c>
      <c r="AW255" s="14" t="s">
        <v>33</v>
      </c>
      <c r="AX255" s="14" t="s">
        <v>80</v>
      </c>
      <c r="AY255" s="219" t="s">
        <v>169</v>
      </c>
    </row>
    <row r="256" spans="1:65" s="2" customFormat="1" ht="14.45" customHeight="1">
      <c r="A256" s="36"/>
      <c r="B256" s="37"/>
      <c r="C256" s="180" t="s">
        <v>361</v>
      </c>
      <c r="D256" s="180" t="s">
        <v>171</v>
      </c>
      <c r="E256" s="181" t="s">
        <v>2297</v>
      </c>
      <c r="F256" s="182" t="s">
        <v>2298</v>
      </c>
      <c r="G256" s="183" t="s">
        <v>174</v>
      </c>
      <c r="H256" s="184">
        <v>1</v>
      </c>
      <c r="I256" s="185"/>
      <c r="J256" s="186">
        <f>ROUND(I256*H256,2)</f>
        <v>0</v>
      </c>
      <c r="K256" s="182" t="s">
        <v>2211</v>
      </c>
      <c r="L256" s="41"/>
      <c r="M256" s="187" t="s">
        <v>19</v>
      </c>
      <c r="N256" s="188" t="s">
        <v>44</v>
      </c>
      <c r="O256" s="66"/>
      <c r="P256" s="189">
        <f>O256*H256</f>
        <v>0</v>
      </c>
      <c r="Q256" s="189">
        <v>0</v>
      </c>
      <c r="R256" s="189">
        <f>Q256*H256</f>
        <v>0</v>
      </c>
      <c r="S256" s="189">
        <v>0</v>
      </c>
      <c r="T256" s="190">
        <f>S256*H256</f>
        <v>0</v>
      </c>
      <c r="U256" s="36"/>
      <c r="V256" s="36"/>
      <c r="W256" s="36"/>
      <c r="X256" s="36"/>
      <c r="Y256" s="36"/>
      <c r="Z256" s="36"/>
      <c r="AA256" s="36"/>
      <c r="AB256" s="36"/>
      <c r="AC256" s="36"/>
      <c r="AD256" s="36"/>
      <c r="AE256" s="36"/>
      <c r="AR256" s="191" t="s">
        <v>250</v>
      </c>
      <c r="AT256" s="191" t="s">
        <v>171</v>
      </c>
      <c r="AU256" s="191" t="s">
        <v>88</v>
      </c>
      <c r="AY256" s="19" t="s">
        <v>169</v>
      </c>
      <c r="BE256" s="192">
        <f>IF(N256="základní",J256,0)</f>
        <v>0</v>
      </c>
      <c r="BF256" s="192">
        <f>IF(N256="snížená",J256,0)</f>
        <v>0</v>
      </c>
      <c r="BG256" s="192">
        <f>IF(N256="zákl. přenesená",J256,0)</f>
        <v>0</v>
      </c>
      <c r="BH256" s="192">
        <f>IF(N256="sníž. přenesená",J256,0)</f>
        <v>0</v>
      </c>
      <c r="BI256" s="192">
        <f>IF(N256="nulová",J256,0)</f>
        <v>0</v>
      </c>
      <c r="BJ256" s="19" t="s">
        <v>88</v>
      </c>
      <c r="BK256" s="192">
        <f>ROUND(I256*H256,2)</f>
        <v>0</v>
      </c>
      <c r="BL256" s="19" t="s">
        <v>250</v>
      </c>
      <c r="BM256" s="191" t="s">
        <v>825</v>
      </c>
    </row>
    <row r="257" spans="1:65" s="2" customFormat="1" ht="19.5">
      <c r="A257" s="36"/>
      <c r="B257" s="37"/>
      <c r="C257" s="38"/>
      <c r="D257" s="193" t="s">
        <v>2212</v>
      </c>
      <c r="E257" s="38"/>
      <c r="F257" s="194" t="s">
        <v>2213</v>
      </c>
      <c r="G257" s="38"/>
      <c r="H257" s="38"/>
      <c r="I257" s="195"/>
      <c r="J257" s="38"/>
      <c r="K257" s="38"/>
      <c r="L257" s="41"/>
      <c r="M257" s="196"/>
      <c r="N257" s="197"/>
      <c r="O257" s="66"/>
      <c r="P257" s="66"/>
      <c r="Q257" s="66"/>
      <c r="R257" s="66"/>
      <c r="S257" s="66"/>
      <c r="T257" s="67"/>
      <c r="U257" s="36"/>
      <c r="V257" s="36"/>
      <c r="W257" s="36"/>
      <c r="X257" s="36"/>
      <c r="Y257" s="36"/>
      <c r="Z257" s="36"/>
      <c r="AA257" s="36"/>
      <c r="AB257" s="36"/>
      <c r="AC257" s="36"/>
      <c r="AD257" s="36"/>
      <c r="AE257" s="36"/>
      <c r="AT257" s="19" t="s">
        <v>2212</v>
      </c>
      <c r="AU257" s="19" t="s">
        <v>88</v>
      </c>
    </row>
    <row r="258" spans="1:65" s="13" customFormat="1" ht="11.25">
      <c r="B258" s="198"/>
      <c r="C258" s="199"/>
      <c r="D258" s="193" t="s">
        <v>188</v>
      </c>
      <c r="E258" s="200" t="s">
        <v>19</v>
      </c>
      <c r="F258" s="201" t="s">
        <v>80</v>
      </c>
      <c r="G258" s="199"/>
      <c r="H258" s="202">
        <v>1</v>
      </c>
      <c r="I258" s="203"/>
      <c r="J258" s="199"/>
      <c r="K258" s="199"/>
      <c r="L258" s="204"/>
      <c r="M258" s="205"/>
      <c r="N258" s="206"/>
      <c r="O258" s="206"/>
      <c r="P258" s="206"/>
      <c r="Q258" s="206"/>
      <c r="R258" s="206"/>
      <c r="S258" s="206"/>
      <c r="T258" s="207"/>
      <c r="AT258" s="208" t="s">
        <v>188</v>
      </c>
      <c r="AU258" s="208" t="s">
        <v>88</v>
      </c>
      <c r="AV258" s="13" t="s">
        <v>88</v>
      </c>
      <c r="AW258" s="13" t="s">
        <v>33</v>
      </c>
      <c r="AX258" s="13" t="s">
        <v>72</v>
      </c>
      <c r="AY258" s="208" t="s">
        <v>169</v>
      </c>
    </row>
    <row r="259" spans="1:65" s="14" customFormat="1" ht="11.25">
      <c r="B259" s="209"/>
      <c r="C259" s="210"/>
      <c r="D259" s="193" t="s">
        <v>188</v>
      </c>
      <c r="E259" s="211" t="s">
        <v>19</v>
      </c>
      <c r="F259" s="212" t="s">
        <v>191</v>
      </c>
      <c r="G259" s="210"/>
      <c r="H259" s="213">
        <v>1</v>
      </c>
      <c r="I259" s="214"/>
      <c r="J259" s="210"/>
      <c r="K259" s="210"/>
      <c r="L259" s="215"/>
      <c r="M259" s="216"/>
      <c r="N259" s="217"/>
      <c r="O259" s="217"/>
      <c r="P259" s="217"/>
      <c r="Q259" s="217"/>
      <c r="R259" s="217"/>
      <c r="S259" s="217"/>
      <c r="T259" s="218"/>
      <c r="AT259" s="219" t="s">
        <v>188</v>
      </c>
      <c r="AU259" s="219" t="s">
        <v>88</v>
      </c>
      <c r="AV259" s="14" t="s">
        <v>176</v>
      </c>
      <c r="AW259" s="14" t="s">
        <v>33</v>
      </c>
      <c r="AX259" s="14" t="s">
        <v>80</v>
      </c>
      <c r="AY259" s="219" t="s">
        <v>169</v>
      </c>
    </row>
    <row r="260" spans="1:65" s="2" customFormat="1" ht="14.45" customHeight="1">
      <c r="A260" s="36"/>
      <c r="B260" s="37"/>
      <c r="C260" s="235" t="s">
        <v>366</v>
      </c>
      <c r="D260" s="235" t="s">
        <v>456</v>
      </c>
      <c r="E260" s="236" t="s">
        <v>2299</v>
      </c>
      <c r="F260" s="237" t="s">
        <v>2300</v>
      </c>
      <c r="G260" s="238" t="s">
        <v>174</v>
      </c>
      <c r="H260" s="239">
        <v>1</v>
      </c>
      <c r="I260" s="240"/>
      <c r="J260" s="241">
        <f>ROUND(I260*H260,2)</f>
        <v>0</v>
      </c>
      <c r="K260" s="237" t="s">
        <v>2211</v>
      </c>
      <c r="L260" s="242"/>
      <c r="M260" s="243" t="s">
        <v>19</v>
      </c>
      <c r="N260" s="244" t="s">
        <v>44</v>
      </c>
      <c r="O260" s="66"/>
      <c r="P260" s="189">
        <f>O260*H260</f>
        <v>0</v>
      </c>
      <c r="Q260" s="189">
        <v>0</v>
      </c>
      <c r="R260" s="189">
        <f>Q260*H260</f>
        <v>0</v>
      </c>
      <c r="S260" s="189">
        <v>0</v>
      </c>
      <c r="T260" s="190">
        <f>S260*H260</f>
        <v>0</v>
      </c>
      <c r="U260" s="36"/>
      <c r="V260" s="36"/>
      <c r="W260" s="36"/>
      <c r="X260" s="36"/>
      <c r="Y260" s="36"/>
      <c r="Z260" s="36"/>
      <c r="AA260" s="36"/>
      <c r="AB260" s="36"/>
      <c r="AC260" s="36"/>
      <c r="AD260" s="36"/>
      <c r="AE260" s="36"/>
      <c r="AR260" s="191" t="s">
        <v>323</v>
      </c>
      <c r="AT260" s="191" t="s">
        <v>456</v>
      </c>
      <c r="AU260" s="191" t="s">
        <v>88</v>
      </c>
      <c r="AY260" s="19" t="s">
        <v>169</v>
      </c>
      <c r="BE260" s="192">
        <f>IF(N260="základní",J260,0)</f>
        <v>0</v>
      </c>
      <c r="BF260" s="192">
        <f>IF(N260="snížená",J260,0)</f>
        <v>0</v>
      </c>
      <c r="BG260" s="192">
        <f>IF(N260="zákl. přenesená",J260,0)</f>
        <v>0</v>
      </c>
      <c r="BH260" s="192">
        <f>IF(N260="sníž. přenesená",J260,0)</f>
        <v>0</v>
      </c>
      <c r="BI260" s="192">
        <f>IF(N260="nulová",J260,0)</f>
        <v>0</v>
      </c>
      <c r="BJ260" s="19" t="s">
        <v>88</v>
      </c>
      <c r="BK260" s="192">
        <f>ROUND(I260*H260,2)</f>
        <v>0</v>
      </c>
      <c r="BL260" s="19" t="s">
        <v>250</v>
      </c>
      <c r="BM260" s="191" t="s">
        <v>835</v>
      </c>
    </row>
    <row r="261" spans="1:65" s="2" customFormat="1" ht="19.5">
      <c r="A261" s="36"/>
      <c r="B261" s="37"/>
      <c r="C261" s="38"/>
      <c r="D261" s="193" t="s">
        <v>2212</v>
      </c>
      <c r="E261" s="38"/>
      <c r="F261" s="194" t="s">
        <v>2213</v>
      </c>
      <c r="G261" s="38"/>
      <c r="H261" s="38"/>
      <c r="I261" s="195"/>
      <c r="J261" s="38"/>
      <c r="K261" s="38"/>
      <c r="L261" s="41"/>
      <c r="M261" s="196"/>
      <c r="N261" s="197"/>
      <c r="O261" s="66"/>
      <c r="P261" s="66"/>
      <c r="Q261" s="66"/>
      <c r="R261" s="66"/>
      <c r="S261" s="66"/>
      <c r="T261" s="67"/>
      <c r="U261" s="36"/>
      <c r="V261" s="36"/>
      <c r="W261" s="36"/>
      <c r="X261" s="36"/>
      <c r="Y261" s="36"/>
      <c r="Z261" s="36"/>
      <c r="AA261" s="36"/>
      <c r="AB261" s="36"/>
      <c r="AC261" s="36"/>
      <c r="AD261" s="36"/>
      <c r="AE261" s="36"/>
      <c r="AT261" s="19" t="s">
        <v>2212</v>
      </c>
      <c r="AU261" s="19" t="s">
        <v>88</v>
      </c>
    </row>
    <row r="262" spans="1:65" s="13" customFormat="1" ht="11.25">
      <c r="B262" s="198"/>
      <c r="C262" s="199"/>
      <c r="D262" s="193" t="s">
        <v>188</v>
      </c>
      <c r="E262" s="200" t="s">
        <v>19</v>
      </c>
      <c r="F262" s="201" t="s">
        <v>80</v>
      </c>
      <c r="G262" s="199"/>
      <c r="H262" s="202">
        <v>1</v>
      </c>
      <c r="I262" s="203"/>
      <c r="J262" s="199"/>
      <c r="K262" s="199"/>
      <c r="L262" s="204"/>
      <c r="M262" s="205"/>
      <c r="N262" s="206"/>
      <c r="O262" s="206"/>
      <c r="P262" s="206"/>
      <c r="Q262" s="206"/>
      <c r="R262" s="206"/>
      <c r="S262" s="206"/>
      <c r="T262" s="207"/>
      <c r="AT262" s="208" t="s">
        <v>188</v>
      </c>
      <c r="AU262" s="208" t="s">
        <v>88</v>
      </c>
      <c r="AV262" s="13" t="s">
        <v>88</v>
      </c>
      <c r="AW262" s="13" t="s">
        <v>33</v>
      </c>
      <c r="AX262" s="13" t="s">
        <v>72</v>
      </c>
      <c r="AY262" s="208" t="s">
        <v>169</v>
      </c>
    </row>
    <row r="263" spans="1:65" s="14" customFormat="1" ht="11.25">
      <c r="B263" s="209"/>
      <c r="C263" s="210"/>
      <c r="D263" s="193" t="s">
        <v>188</v>
      </c>
      <c r="E263" s="211" t="s">
        <v>19</v>
      </c>
      <c r="F263" s="212" t="s">
        <v>191</v>
      </c>
      <c r="G263" s="210"/>
      <c r="H263" s="213">
        <v>1</v>
      </c>
      <c r="I263" s="214"/>
      <c r="J263" s="210"/>
      <c r="K263" s="210"/>
      <c r="L263" s="215"/>
      <c r="M263" s="216"/>
      <c r="N263" s="217"/>
      <c r="O263" s="217"/>
      <c r="P263" s="217"/>
      <c r="Q263" s="217"/>
      <c r="R263" s="217"/>
      <c r="S263" s="217"/>
      <c r="T263" s="218"/>
      <c r="AT263" s="219" t="s">
        <v>188</v>
      </c>
      <c r="AU263" s="219" t="s">
        <v>88</v>
      </c>
      <c r="AV263" s="14" t="s">
        <v>176</v>
      </c>
      <c r="AW263" s="14" t="s">
        <v>33</v>
      </c>
      <c r="AX263" s="14" t="s">
        <v>80</v>
      </c>
      <c r="AY263" s="219" t="s">
        <v>169</v>
      </c>
    </row>
    <row r="264" spans="1:65" s="2" customFormat="1" ht="24.2" customHeight="1">
      <c r="A264" s="36"/>
      <c r="B264" s="37"/>
      <c r="C264" s="235" t="s">
        <v>625</v>
      </c>
      <c r="D264" s="235" t="s">
        <v>456</v>
      </c>
      <c r="E264" s="236" t="s">
        <v>2301</v>
      </c>
      <c r="F264" s="237" t="s">
        <v>2302</v>
      </c>
      <c r="G264" s="238" t="s">
        <v>174</v>
      </c>
      <c r="H264" s="239">
        <v>13</v>
      </c>
      <c r="I264" s="240"/>
      <c r="J264" s="241">
        <f>ROUND(I264*H264,2)</f>
        <v>0</v>
      </c>
      <c r="K264" s="237" t="s">
        <v>2211</v>
      </c>
      <c r="L264" s="242"/>
      <c r="M264" s="243" t="s">
        <v>19</v>
      </c>
      <c r="N264" s="244" t="s">
        <v>44</v>
      </c>
      <c r="O264" s="66"/>
      <c r="P264" s="189">
        <f>O264*H264</f>
        <v>0</v>
      </c>
      <c r="Q264" s="189">
        <v>0</v>
      </c>
      <c r="R264" s="189">
        <f>Q264*H264</f>
        <v>0</v>
      </c>
      <c r="S264" s="189">
        <v>0</v>
      </c>
      <c r="T264" s="190">
        <f>S264*H264</f>
        <v>0</v>
      </c>
      <c r="U264" s="36"/>
      <c r="V264" s="36"/>
      <c r="W264" s="36"/>
      <c r="X264" s="36"/>
      <c r="Y264" s="36"/>
      <c r="Z264" s="36"/>
      <c r="AA264" s="36"/>
      <c r="AB264" s="36"/>
      <c r="AC264" s="36"/>
      <c r="AD264" s="36"/>
      <c r="AE264" s="36"/>
      <c r="AR264" s="191" t="s">
        <v>323</v>
      </c>
      <c r="AT264" s="191" t="s">
        <v>456</v>
      </c>
      <c r="AU264" s="191" t="s">
        <v>88</v>
      </c>
      <c r="AY264" s="19" t="s">
        <v>169</v>
      </c>
      <c r="BE264" s="192">
        <f>IF(N264="základní",J264,0)</f>
        <v>0</v>
      </c>
      <c r="BF264" s="192">
        <f>IF(N264="snížená",J264,0)</f>
        <v>0</v>
      </c>
      <c r="BG264" s="192">
        <f>IF(N264="zákl. přenesená",J264,0)</f>
        <v>0</v>
      </c>
      <c r="BH264" s="192">
        <f>IF(N264="sníž. přenesená",J264,0)</f>
        <v>0</v>
      </c>
      <c r="BI264" s="192">
        <f>IF(N264="nulová",J264,0)</f>
        <v>0</v>
      </c>
      <c r="BJ264" s="19" t="s">
        <v>88</v>
      </c>
      <c r="BK264" s="192">
        <f>ROUND(I264*H264,2)</f>
        <v>0</v>
      </c>
      <c r="BL264" s="19" t="s">
        <v>250</v>
      </c>
      <c r="BM264" s="191" t="s">
        <v>846</v>
      </c>
    </row>
    <row r="265" spans="1:65" s="2" customFormat="1" ht="19.5">
      <c r="A265" s="36"/>
      <c r="B265" s="37"/>
      <c r="C265" s="38"/>
      <c r="D265" s="193" t="s">
        <v>2212</v>
      </c>
      <c r="E265" s="38"/>
      <c r="F265" s="194" t="s">
        <v>2213</v>
      </c>
      <c r="G265" s="38"/>
      <c r="H265" s="38"/>
      <c r="I265" s="195"/>
      <c r="J265" s="38"/>
      <c r="K265" s="38"/>
      <c r="L265" s="41"/>
      <c r="M265" s="196"/>
      <c r="N265" s="197"/>
      <c r="O265" s="66"/>
      <c r="P265" s="66"/>
      <c r="Q265" s="66"/>
      <c r="R265" s="66"/>
      <c r="S265" s="66"/>
      <c r="T265" s="67"/>
      <c r="U265" s="36"/>
      <c r="V265" s="36"/>
      <c r="W265" s="36"/>
      <c r="X265" s="36"/>
      <c r="Y265" s="36"/>
      <c r="Z265" s="36"/>
      <c r="AA265" s="36"/>
      <c r="AB265" s="36"/>
      <c r="AC265" s="36"/>
      <c r="AD265" s="36"/>
      <c r="AE265" s="36"/>
      <c r="AT265" s="19" t="s">
        <v>2212</v>
      </c>
      <c r="AU265" s="19" t="s">
        <v>88</v>
      </c>
    </row>
    <row r="266" spans="1:65" s="13" customFormat="1" ht="11.25">
      <c r="B266" s="198"/>
      <c r="C266" s="199"/>
      <c r="D266" s="193" t="s">
        <v>188</v>
      </c>
      <c r="E266" s="200" t="s">
        <v>19</v>
      </c>
      <c r="F266" s="201" t="s">
        <v>2303</v>
      </c>
      <c r="G266" s="199"/>
      <c r="H266" s="202">
        <v>13</v>
      </c>
      <c r="I266" s="203"/>
      <c r="J266" s="199"/>
      <c r="K266" s="199"/>
      <c r="L266" s="204"/>
      <c r="M266" s="205"/>
      <c r="N266" s="206"/>
      <c r="O266" s="206"/>
      <c r="P266" s="206"/>
      <c r="Q266" s="206"/>
      <c r="R266" s="206"/>
      <c r="S266" s="206"/>
      <c r="T266" s="207"/>
      <c r="AT266" s="208" t="s">
        <v>188</v>
      </c>
      <c r="AU266" s="208" t="s">
        <v>88</v>
      </c>
      <c r="AV266" s="13" t="s">
        <v>88</v>
      </c>
      <c r="AW266" s="13" t="s">
        <v>33</v>
      </c>
      <c r="AX266" s="13" t="s">
        <v>72</v>
      </c>
      <c r="AY266" s="208" t="s">
        <v>169</v>
      </c>
    </row>
    <row r="267" spans="1:65" s="14" customFormat="1" ht="11.25">
      <c r="B267" s="209"/>
      <c r="C267" s="210"/>
      <c r="D267" s="193" t="s">
        <v>188</v>
      </c>
      <c r="E267" s="211" t="s">
        <v>19</v>
      </c>
      <c r="F267" s="212" t="s">
        <v>191</v>
      </c>
      <c r="G267" s="210"/>
      <c r="H267" s="213">
        <v>13</v>
      </c>
      <c r="I267" s="214"/>
      <c r="J267" s="210"/>
      <c r="K267" s="210"/>
      <c r="L267" s="215"/>
      <c r="M267" s="216"/>
      <c r="N267" s="217"/>
      <c r="O267" s="217"/>
      <c r="P267" s="217"/>
      <c r="Q267" s="217"/>
      <c r="R267" s="217"/>
      <c r="S267" s="217"/>
      <c r="T267" s="218"/>
      <c r="AT267" s="219" t="s">
        <v>188</v>
      </c>
      <c r="AU267" s="219" t="s">
        <v>88</v>
      </c>
      <c r="AV267" s="14" t="s">
        <v>176</v>
      </c>
      <c r="AW267" s="14" t="s">
        <v>33</v>
      </c>
      <c r="AX267" s="14" t="s">
        <v>80</v>
      </c>
      <c r="AY267" s="219" t="s">
        <v>169</v>
      </c>
    </row>
    <row r="268" spans="1:65" s="2" customFormat="1" ht="24.2" customHeight="1">
      <c r="A268" s="36"/>
      <c r="B268" s="37"/>
      <c r="C268" s="180" t="s">
        <v>630</v>
      </c>
      <c r="D268" s="180" t="s">
        <v>171</v>
      </c>
      <c r="E268" s="181" t="s">
        <v>2304</v>
      </c>
      <c r="F268" s="182" t="s">
        <v>2305</v>
      </c>
      <c r="G268" s="183" t="s">
        <v>463</v>
      </c>
      <c r="H268" s="184">
        <v>232</v>
      </c>
      <c r="I268" s="185"/>
      <c r="J268" s="186">
        <f>ROUND(I268*H268,2)</f>
        <v>0</v>
      </c>
      <c r="K268" s="182" t="s">
        <v>2211</v>
      </c>
      <c r="L268" s="41"/>
      <c r="M268" s="187" t="s">
        <v>19</v>
      </c>
      <c r="N268" s="188" t="s">
        <v>44</v>
      </c>
      <c r="O268" s="66"/>
      <c r="P268" s="189">
        <f>O268*H268</f>
        <v>0</v>
      </c>
      <c r="Q268" s="189">
        <v>0</v>
      </c>
      <c r="R268" s="189">
        <f>Q268*H268</f>
        <v>0</v>
      </c>
      <c r="S268" s="189">
        <v>0</v>
      </c>
      <c r="T268" s="190">
        <f>S268*H268</f>
        <v>0</v>
      </c>
      <c r="U268" s="36"/>
      <c r="V268" s="36"/>
      <c r="W268" s="36"/>
      <c r="X268" s="36"/>
      <c r="Y268" s="36"/>
      <c r="Z268" s="36"/>
      <c r="AA268" s="36"/>
      <c r="AB268" s="36"/>
      <c r="AC268" s="36"/>
      <c r="AD268" s="36"/>
      <c r="AE268" s="36"/>
      <c r="AR268" s="191" t="s">
        <v>250</v>
      </c>
      <c r="AT268" s="191" t="s">
        <v>171</v>
      </c>
      <c r="AU268" s="191" t="s">
        <v>88</v>
      </c>
      <c r="AY268" s="19" t="s">
        <v>169</v>
      </c>
      <c r="BE268" s="192">
        <f>IF(N268="základní",J268,0)</f>
        <v>0</v>
      </c>
      <c r="BF268" s="192">
        <f>IF(N268="snížená",J268,0)</f>
        <v>0</v>
      </c>
      <c r="BG268" s="192">
        <f>IF(N268="zákl. přenesená",J268,0)</f>
        <v>0</v>
      </c>
      <c r="BH268" s="192">
        <f>IF(N268="sníž. přenesená",J268,0)</f>
        <v>0</v>
      </c>
      <c r="BI268" s="192">
        <f>IF(N268="nulová",J268,0)</f>
        <v>0</v>
      </c>
      <c r="BJ268" s="19" t="s">
        <v>88</v>
      </c>
      <c r="BK268" s="192">
        <f>ROUND(I268*H268,2)</f>
        <v>0</v>
      </c>
      <c r="BL268" s="19" t="s">
        <v>250</v>
      </c>
      <c r="BM268" s="191" t="s">
        <v>855</v>
      </c>
    </row>
    <row r="269" spans="1:65" s="2" customFormat="1" ht="19.5">
      <c r="A269" s="36"/>
      <c r="B269" s="37"/>
      <c r="C269" s="38"/>
      <c r="D269" s="193" t="s">
        <v>2212</v>
      </c>
      <c r="E269" s="38"/>
      <c r="F269" s="194" t="s">
        <v>2213</v>
      </c>
      <c r="G269" s="38"/>
      <c r="H269" s="38"/>
      <c r="I269" s="195"/>
      <c r="J269" s="38"/>
      <c r="K269" s="38"/>
      <c r="L269" s="41"/>
      <c r="M269" s="196"/>
      <c r="N269" s="197"/>
      <c r="O269" s="66"/>
      <c r="P269" s="66"/>
      <c r="Q269" s="66"/>
      <c r="R269" s="66"/>
      <c r="S269" s="66"/>
      <c r="T269" s="67"/>
      <c r="U269" s="36"/>
      <c r="V269" s="36"/>
      <c r="W269" s="36"/>
      <c r="X269" s="36"/>
      <c r="Y269" s="36"/>
      <c r="Z269" s="36"/>
      <c r="AA269" s="36"/>
      <c r="AB269" s="36"/>
      <c r="AC269" s="36"/>
      <c r="AD269" s="36"/>
      <c r="AE269" s="36"/>
      <c r="AT269" s="19" t="s">
        <v>2212</v>
      </c>
      <c r="AU269" s="19" t="s">
        <v>88</v>
      </c>
    </row>
    <row r="270" spans="1:65" s="13" customFormat="1" ht="11.25">
      <c r="B270" s="198"/>
      <c r="C270" s="199"/>
      <c r="D270" s="193" t="s">
        <v>188</v>
      </c>
      <c r="E270" s="200" t="s">
        <v>19</v>
      </c>
      <c r="F270" s="201" t="s">
        <v>2306</v>
      </c>
      <c r="G270" s="199"/>
      <c r="H270" s="202">
        <v>232</v>
      </c>
      <c r="I270" s="203"/>
      <c r="J270" s="199"/>
      <c r="K270" s="199"/>
      <c r="L270" s="204"/>
      <c r="M270" s="205"/>
      <c r="N270" s="206"/>
      <c r="O270" s="206"/>
      <c r="P270" s="206"/>
      <c r="Q270" s="206"/>
      <c r="R270" s="206"/>
      <c r="S270" s="206"/>
      <c r="T270" s="207"/>
      <c r="AT270" s="208" t="s">
        <v>188</v>
      </c>
      <c r="AU270" s="208" t="s">
        <v>88</v>
      </c>
      <c r="AV270" s="13" t="s">
        <v>88</v>
      </c>
      <c r="AW270" s="13" t="s">
        <v>33</v>
      </c>
      <c r="AX270" s="13" t="s">
        <v>72</v>
      </c>
      <c r="AY270" s="208" t="s">
        <v>169</v>
      </c>
    </row>
    <row r="271" spans="1:65" s="14" customFormat="1" ht="11.25">
      <c r="B271" s="209"/>
      <c r="C271" s="210"/>
      <c r="D271" s="193" t="s">
        <v>188</v>
      </c>
      <c r="E271" s="211" t="s">
        <v>19</v>
      </c>
      <c r="F271" s="212" t="s">
        <v>191</v>
      </c>
      <c r="G271" s="210"/>
      <c r="H271" s="213">
        <v>232</v>
      </c>
      <c r="I271" s="214"/>
      <c r="J271" s="210"/>
      <c r="K271" s="210"/>
      <c r="L271" s="215"/>
      <c r="M271" s="216"/>
      <c r="N271" s="217"/>
      <c r="O271" s="217"/>
      <c r="P271" s="217"/>
      <c r="Q271" s="217"/>
      <c r="R271" s="217"/>
      <c r="S271" s="217"/>
      <c r="T271" s="218"/>
      <c r="AT271" s="219" t="s">
        <v>188</v>
      </c>
      <c r="AU271" s="219" t="s">
        <v>88</v>
      </c>
      <c r="AV271" s="14" t="s">
        <v>176</v>
      </c>
      <c r="AW271" s="14" t="s">
        <v>33</v>
      </c>
      <c r="AX271" s="14" t="s">
        <v>80</v>
      </c>
      <c r="AY271" s="219" t="s">
        <v>169</v>
      </c>
    </row>
    <row r="272" spans="1:65" s="2" customFormat="1" ht="24.2" customHeight="1">
      <c r="A272" s="36"/>
      <c r="B272" s="37"/>
      <c r="C272" s="180" t="s">
        <v>635</v>
      </c>
      <c r="D272" s="180" t="s">
        <v>171</v>
      </c>
      <c r="E272" s="181" t="s">
        <v>2307</v>
      </c>
      <c r="F272" s="182" t="s">
        <v>2308</v>
      </c>
      <c r="G272" s="183" t="s">
        <v>463</v>
      </c>
      <c r="H272" s="184">
        <v>36</v>
      </c>
      <c r="I272" s="185"/>
      <c r="J272" s="186">
        <f>ROUND(I272*H272,2)</f>
        <v>0</v>
      </c>
      <c r="K272" s="182" t="s">
        <v>2211</v>
      </c>
      <c r="L272" s="41"/>
      <c r="M272" s="187" t="s">
        <v>19</v>
      </c>
      <c r="N272" s="188" t="s">
        <v>44</v>
      </c>
      <c r="O272" s="66"/>
      <c r="P272" s="189">
        <f>O272*H272</f>
        <v>0</v>
      </c>
      <c r="Q272" s="189">
        <v>0</v>
      </c>
      <c r="R272" s="189">
        <f>Q272*H272</f>
        <v>0</v>
      </c>
      <c r="S272" s="189">
        <v>0</v>
      </c>
      <c r="T272" s="190">
        <f>S272*H272</f>
        <v>0</v>
      </c>
      <c r="U272" s="36"/>
      <c r="V272" s="36"/>
      <c r="W272" s="36"/>
      <c r="X272" s="36"/>
      <c r="Y272" s="36"/>
      <c r="Z272" s="36"/>
      <c r="AA272" s="36"/>
      <c r="AB272" s="36"/>
      <c r="AC272" s="36"/>
      <c r="AD272" s="36"/>
      <c r="AE272" s="36"/>
      <c r="AR272" s="191" t="s">
        <v>250</v>
      </c>
      <c r="AT272" s="191" t="s">
        <v>171</v>
      </c>
      <c r="AU272" s="191" t="s">
        <v>88</v>
      </c>
      <c r="AY272" s="19" t="s">
        <v>169</v>
      </c>
      <c r="BE272" s="192">
        <f>IF(N272="základní",J272,0)</f>
        <v>0</v>
      </c>
      <c r="BF272" s="192">
        <f>IF(N272="snížená",J272,0)</f>
        <v>0</v>
      </c>
      <c r="BG272" s="192">
        <f>IF(N272="zákl. přenesená",J272,0)</f>
        <v>0</v>
      </c>
      <c r="BH272" s="192">
        <f>IF(N272="sníž. přenesená",J272,0)</f>
        <v>0</v>
      </c>
      <c r="BI272" s="192">
        <f>IF(N272="nulová",J272,0)</f>
        <v>0</v>
      </c>
      <c r="BJ272" s="19" t="s">
        <v>88</v>
      </c>
      <c r="BK272" s="192">
        <f>ROUND(I272*H272,2)</f>
        <v>0</v>
      </c>
      <c r="BL272" s="19" t="s">
        <v>250</v>
      </c>
      <c r="BM272" s="191" t="s">
        <v>866</v>
      </c>
    </row>
    <row r="273" spans="1:65" s="2" customFormat="1" ht="19.5">
      <c r="A273" s="36"/>
      <c r="B273" s="37"/>
      <c r="C273" s="38"/>
      <c r="D273" s="193" t="s">
        <v>2212</v>
      </c>
      <c r="E273" s="38"/>
      <c r="F273" s="194" t="s">
        <v>2213</v>
      </c>
      <c r="G273" s="38"/>
      <c r="H273" s="38"/>
      <c r="I273" s="195"/>
      <c r="J273" s="38"/>
      <c r="K273" s="38"/>
      <c r="L273" s="41"/>
      <c r="M273" s="196"/>
      <c r="N273" s="197"/>
      <c r="O273" s="66"/>
      <c r="P273" s="66"/>
      <c r="Q273" s="66"/>
      <c r="R273" s="66"/>
      <c r="S273" s="66"/>
      <c r="T273" s="67"/>
      <c r="U273" s="36"/>
      <c r="V273" s="36"/>
      <c r="W273" s="36"/>
      <c r="X273" s="36"/>
      <c r="Y273" s="36"/>
      <c r="Z273" s="36"/>
      <c r="AA273" s="36"/>
      <c r="AB273" s="36"/>
      <c r="AC273" s="36"/>
      <c r="AD273" s="36"/>
      <c r="AE273" s="36"/>
      <c r="AT273" s="19" t="s">
        <v>2212</v>
      </c>
      <c r="AU273" s="19" t="s">
        <v>88</v>
      </c>
    </row>
    <row r="274" spans="1:65" s="13" customFormat="1" ht="11.25">
      <c r="B274" s="198"/>
      <c r="C274" s="199"/>
      <c r="D274" s="193" t="s">
        <v>188</v>
      </c>
      <c r="E274" s="200" t="s">
        <v>19</v>
      </c>
      <c r="F274" s="201" t="s">
        <v>344</v>
      </c>
      <c r="G274" s="199"/>
      <c r="H274" s="202">
        <v>36</v>
      </c>
      <c r="I274" s="203"/>
      <c r="J274" s="199"/>
      <c r="K274" s="199"/>
      <c r="L274" s="204"/>
      <c r="M274" s="205"/>
      <c r="N274" s="206"/>
      <c r="O274" s="206"/>
      <c r="P274" s="206"/>
      <c r="Q274" s="206"/>
      <c r="R274" s="206"/>
      <c r="S274" s="206"/>
      <c r="T274" s="207"/>
      <c r="AT274" s="208" t="s">
        <v>188</v>
      </c>
      <c r="AU274" s="208" t="s">
        <v>88</v>
      </c>
      <c r="AV274" s="13" t="s">
        <v>88</v>
      </c>
      <c r="AW274" s="13" t="s">
        <v>33</v>
      </c>
      <c r="AX274" s="13" t="s">
        <v>72</v>
      </c>
      <c r="AY274" s="208" t="s">
        <v>169</v>
      </c>
    </row>
    <row r="275" spans="1:65" s="14" customFormat="1" ht="11.25">
      <c r="B275" s="209"/>
      <c r="C275" s="210"/>
      <c r="D275" s="193" t="s">
        <v>188</v>
      </c>
      <c r="E275" s="211" t="s">
        <v>19</v>
      </c>
      <c r="F275" s="212" t="s">
        <v>191</v>
      </c>
      <c r="G275" s="210"/>
      <c r="H275" s="213">
        <v>36</v>
      </c>
      <c r="I275" s="214"/>
      <c r="J275" s="210"/>
      <c r="K275" s="210"/>
      <c r="L275" s="215"/>
      <c r="M275" s="216"/>
      <c r="N275" s="217"/>
      <c r="O275" s="217"/>
      <c r="P275" s="217"/>
      <c r="Q275" s="217"/>
      <c r="R275" s="217"/>
      <c r="S275" s="217"/>
      <c r="T275" s="218"/>
      <c r="AT275" s="219" t="s">
        <v>188</v>
      </c>
      <c r="AU275" s="219" t="s">
        <v>88</v>
      </c>
      <c r="AV275" s="14" t="s">
        <v>176</v>
      </c>
      <c r="AW275" s="14" t="s">
        <v>33</v>
      </c>
      <c r="AX275" s="14" t="s">
        <v>80</v>
      </c>
      <c r="AY275" s="219" t="s">
        <v>169</v>
      </c>
    </row>
    <row r="276" spans="1:65" s="2" customFormat="1" ht="37.9" customHeight="1">
      <c r="A276" s="36"/>
      <c r="B276" s="37"/>
      <c r="C276" s="180" t="s">
        <v>642</v>
      </c>
      <c r="D276" s="180" t="s">
        <v>171</v>
      </c>
      <c r="E276" s="181" t="s">
        <v>2309</v>
      </c>
      <c r="F276" s="182" t="s">
        <v>2310</v>
      </c>
      <c r="G276" s="183" t="s">
        <v>347</v>
      </c>
      <c r="H276" s="184">
        <v>0.92200000000000004</v>
      </c>
      <c r="I276" s="185"/>
      <c r="J276" s="186">
        <f>ROUND(I276*H276,2)</f>
        <v>0</v>
      </c>
      <c r="K276" s="182" t="s">
        <v>2211</v>
      </c>
      <c r="L276" s="41"/>
      <c r="M276" s="187" t="s">
        <v>19</v>
      </c>
      <c r="N276" s="188" t="s">
        <v>44</v>
      </c>
      <c r="O276" s="66"/>
      <c r="P276" s="189">
        <f>O276*H276</f>
        <v>0</v>
      </c>
      <c r="Q276" s="189">
        <v>0</v>
      </c>
      <c r="R276" s="189">
        <f>Q276*H276</f>
        <v>0</v>
      </c>
      <c r="S276" s="189">
        <v>0</v>
      </c>
      <c r="T276" s="190">
        <f>S276*H276</f>
        <v>0</v>
      </c>
      <c r="U276" s="36"/>
      <c r="V276" s="36"/>
      <c r="W276" s="36"/>
      <c r="X276" s="36"/>
      <c r="Y276" s="36"/>
      <c r="Z276" s="36"/>
      <c r="AA276" s="36"/>
      <c r="AB276" s="36"/>
      <c r="AC276" s="36"/>
      <c r="AD276" s="36"/>
      <c r="AE276" s="36"/>
      <c r="AR276" s="191" t="s">
        <v>250</v>
      </c>
      <c r="AT276" s="191" t="s">
        <v>171</v>
      </c>
      <c r="AU276" s="191" t="s">
        <v>88</v>
      </c>
      <c r="AY276" s="19" t="s">
        <v>169</v>
      </c>
      <c r="BE276" s="192">
        <f>IF(N276="základní",J276,0)</f>
        <v>0</v>
      </c>
      <c r="BF276" s="192">
        <f>IF(N276="snížená",J276,0)</f>
        <v>0</v>
      </c>
      <c r="BG276" s="192">
        <f>IF(N276="zákl. přenesená",J276,0)</f>
        <v>0</v>
      </c>
      <c r="BH276" s="192">
        <f>IF(N276="sníž. přenesená",J276,0)</f>
        <v>0</v>
      </c>
      <c r="BI276" s="192">
        <f>IF(N276="nulová",J276,0)</f>
        <v>0</v>
      </c>
      <c r="BJ276" s="19" t="s">
        <v>88</v>
      </c>
      <c r="BK276" s="192">
        <f>ROUND(I276*H276,2)</f>
        <v>0</v>
      </c>
      <c r="BL276" s="19" t="s">
        <v>250</v>
      </c>
      <c r="BM276" s="191" t="s">
        <v>884</v>
      </c>
    </row>
    <row r="277" spans="1:65" s="2" customFormat="1" ht="19.5">
      <c r="A277" s="36"/>
      <c r="B277" s="37"/>
      <c r="C277" s="38"/>
      <c r="D277" s="193" t="s">
        <v>2212</v>
      </c>
      <c r="E277" s="38"/>
      <c r="F277" s="194" t="s">
        <v>2213</v>
      </c>
      <c r="G277" s="38"/>
      <c r="H277" s="38"/>
      <c r="I277" s="195"/>
      <c r="J277" s="38"/>
      <c r="K277" s="38"/>
      <c r="L277" s="41"/>
      <c r="M277" s="196"/>
      <c r="N277" s="197"/>
      <c r="O277" s="66"/>
      <c r="P277" s="66"/>
      <c r="Q277" s="66"/>
      <c r="R277" s="66"/>
      <c r="S277" s="66"/>
      <c r="T277" s="67"/>
      <c r="U277" s="36"/>
      <c r="V277" s="36"/>
      <c r="W277" s="36"/>
      <c r="X277" s="36"/>
      <c r="Y277" s="36"/>
      <c r="Z277" s="36"/>
      <c r="AA277" s="36"/>
      <c r="AB277" s="36"/>
      <c r="AC277" s="36"/>
      <c r="AD277" s="36"/>
      <c r="AE277" s="36"/>
      <c r="AT277" s="19" t="s">
        <v>2212</v>
      </c>
      <c r="AU277" s="19" t="s">
        <v>88</v>
      </c>
    </row>
    <row r="278" spans="1:65" s="12" customFormat="1" ht="22.9" customHeight="1">
      <c r="B278" s="164"/>
      <c r="C278" s="165"/>
      <c r="D278" s="166" t="s">
        <v>71</v>
      </c>
      <c r="E278" s="178" t="s">
        <v>2311</v>
      </c>
      <c r="F278" s="178" t="s">
        <v>2312</v>
      </c>
      <c r="G278" s="165"/>
      <c r="H278" s="165"/>
      <c r="I278" s="168"/>
      <c r="J278" s="179">
        <f>BK278</f>
        <v>0</v>
      </c>
      <c r="K278" s="165"/>
      <c r="L278" s="170"/>
      <c r="M278" s="171"/>
      <c r="N278" s="172"/>
      <c r="O278" s="172"/>
      <c r="P278" s="173">
        <f>SUM(P279:P414)</f>
        <v>0</v>
      </c>
      <c r="Q278" s="172"/>
      <c r="R278" s="173">
        <f>SUM(R279:R414)</f>
        <v>0</v>
      </c>
      <c r="S278" s="172"/>
      <c r="T278" s="174">
        <f>SUM(T279:T414)</f>
        <v>0</v>
      </c>
      <c r="AR278" s="175" t="s">
        <v>88</v>
      </c>
      <c r="AT278" s="176" t="s">
        <v>71</v>
      </c>
      <c r="AU278" s="176" t="s">
        <v>80</v>
      </c>
      <c r="AY278" s="175" t="s">
        <v>169</v>
      </c>
      <c r="BK278" s="177">
        <f>SUM(BK279:BK414)</f>
        <v>0</v>
      </c>
    </row>
    <row r="279" spans="1:65" s="2" customFormat="1" ht="24.2" customHeight="1">
      <c r="A279" s="36"/>
      <c r="B279" s="37"/>
      <c r="C279" s="180" t="s">
        <v>648</v>
      </c>
      <c r="D279" s="180" t="s">
        <v>171</v>
      </c>
      <c r="E279" s="181" t="s">
        <v>2313</v>
      </c>
      <c r="F279" s="182" t="s">
        <v>2314</v>
      </c>
      <c r="G279" s="183" t="s">
        <v>463</v>
      </c>
      <c r="H279" s="184">
        <v>196</v>
      </c>
      <c r="I279" s="185"/>
      <c r="J279" s="186">
        <f>ROUND(I279*H279,2)</f>
        <v>0</v>
      </c>
      <c r="K279" s="182" t="s">
        <v>2211</v>
      </c>
      <c r="L279" s="41"/>
      <c r="M279" s="187" t="s">
        <v>19</v>
      </c>
      <c r="N279" s="188" t="s">
        <v>44</v>
      </c>
      <c r="O279" s="66"/>
      <c r="P279" s="189">
        <f>O279*H279</f>
        <v>0</v>
      </c>
      <c r="Q279" s="189">
        <v>0</v>
      </c>
      <c r="R279" s="189">
        <f>Q279*H279</f>
        <v>0</v>
      </c>
      <c r="S279" s="189">
        <v>0</v>
      </c>
      <c r="T279" s="190">
        <f>S279*H279</f>
        <v>0</v>
      </c>
      <c r="U279" s="36"/>
      <c r="V279" s="36"/>
      <c r="W279" s="36"/>
      <c r="X279" s="36"/>
      <c r="Y279" s="36"/>
      <c r="Z279" s="36"/>
      <c r="AA279" s="36"/>
      <c r="AB279" s="36"/>
      <c r="AC279" s="36"/>
      <c r="AD279" s="36"/>
      <c r="AE279" s="36"/>
      <c r="AR279" s="191" t="s">
        <v>250</v>
      </c>
      <c r="AT279" s="191" t="s">
        <v>171</v>
      </c>
      <c r="AU279" s="191" t="s">
        <v>88</v>
      </c>
      <c r="AY279" s="19" t="s">
        <v>169</v>
      </c>
      <c r="BE279" s="192">
        <f>IF(N279="základní",J279,0)</f>
        <v>0</v>
      </c>
      <c r="BF279" s="192">
        <f>IF(N279="snížená",J279,0)</f>
        <v>0</v>
      </c>
      <c r="BG279" s="192">
        <f>IF(N279="zákl. přenesená",J279,0)</f>
        <v>0</v>
      </c>
      <c r="BH279" s="192">
        <f>IF(N279="sníž. přenesená",J279,0)</f>
        <v>0</v>
      </c>
      <c r="BI279" s="192">
        <f>IF(N279="nulová",J279,0)</f>
        <v>0</v>
      </c>
      <c r="BJ279" s="19" t="s">
        <v>88</v>
      </c>
      <c r="BK279" s="192">
        <f>ROUND(I279*H279,2)</f>
        <v>0</v>
      </c>
      <c r="BL279" s="19" t="s">
        <v>250</v>
      </c>
      <c r="BM279" s="191" t="s">
        <v>898</v>
      </c>
    </row>
    <row r="280" spans="1:65" s="2" customFormat="1" ht="19.5">
      <c r="A280" s="36"/>
      <c r="B280" s="37"/>
      <c r="C280" s="38"/>
      <c r="D280" s="193" t="s">
        <v>2212</v>
      </c>
      <c r="E280" s="38"/>
      <c r="F280" s="194" t="s">
        <v>2213</v>
      </c>
      <c r="G280" s="38"/>
      <c r="H280" s="38"/>
      <c r="I280" s="195"/>
      <c r="J280" s="38"/>
      <c r="K280" s="38"/>
      <c r="L280" s="41"/>
      <c r="M280" s="196"/>
      <c r="N280" s="197"/>
      <c r="O280" s="66"/>
      <c r="P280" s="66"/>
      <c r="Q280" s="66"/>
      <c r="R280" s="66"/>
      <c r="S280" s="66"/>
      <c r="T280" s="67"/>
      <c r="U280" s="36"/>
      <c r="V280" s="36"/>
      <c r="W280" s="36"/>
      <c r="X280" s="36"/>
      <c r="Y280" s="36"/>
      <c r="Z280" s="36"/>
      <c r="AA280" s="36"/>
      <c r="AB280" s="36"/>
      <c r="AC280" s="36"/>
      <c r="AD280" s="36"/>
      <c r="AE280" s="36"/>
      <c r="AT280" s="19" t="s">
        <v>2212</v>
      </c>
      <c r="AU280" s="19" t="s">
        <v>88</v>
      </c>
    </row>
    <row r="281" spans="1:65" s="13" customFormat="1" ht="11.25">
      <c r="B281" s="198"/>
      <c r="C281" s="199"/>
      <c r="D281" s="193" t="s">
        <v>188</v>
      </c>
      <c r="E281" s="200" t="s">
        <v>19</v>
      </c>
      <c r="F281" s="201" t="s">
        <v>2315</v>
      </c>
      <c r="G281" s="199"/>
      <c r="H281" s="202">
        <v>196</v>
      </c>
      <c r="I281" s="203"/>
      <c r="J281" s="199"/>
      <c r="K281" s="199"/>
      <c r="L281" s="204"/>
      <c r="M281" s="205"/>
      <c r="N281" s="206"/>
      <c r="O281" s="206"/>
      <c r="P281" s="206"/>
      <c r="Q281" s="206"/>
      <c r="R281" s="206"/>
      <c r="S281" s="206"/>
      <c r="T281" s="207"/>
      <c r="AT281" s="208" t="s">
        <v>188</v>
      </c>
      <c r="AU281" s="208" t="s">
        <v>88</v>
      </c>
      <c r="AV281" s="13" t="s">
        <v>88</v>
      </c>
      <c r="AW281" s="13" t="s">
        <v>33</v>
      </c>
      <c r="AX281" s="13" t="s">
        <v>72</v>
      </c>
      <c r="AY281" s="208" t="s">
        <v>169</v>
      </c>
    </row>
    <row r="282" spans="1:65" s="14" customFormat="1" ht="11.25">
      <c r="B282" s="209"/>
      <c r="C282" s="210"/>
      <c r="D282" s="193" t="s">
        <v>188</v>
      </c>
      <c r="E282" s="211" t="s">
        <v>19</v>
      </c>
      <c r="F282" s="212" t="s">
        <v>191</v>
      </c>
      <c r="G282" s="210"/>
      <c r="H282" s="213">
        <v>196</v>
      </c>
      <c r="I282" s="214"/>
      <c r="J282" s="210"/>
      <c r="K282" s="210"/>
      <c r="L282" s="215"/>
      <c r="M282" s="216"/>
      <c r="N282" s="217"/>
      <c r="O282" s="217"/>
      <c r="P282" s="217"/>
      <c r="Q282" s="217"/>
      <c r="R282" s="217"/>
      <c r="S282" s="217"/>
      <c r="T282" s="218"/>
      <c r="AT282" s="219" t="s">
        <v>188</v>
      </c>
      <c r="AU282" s="219" t="s">
        <v>88</v>
      </c>
      <c r="AV282" s="14" t="s">
        <v>176</v>
      </c>
      <c r="AW282" s="14" t="s">
        <v>33</v>
      </c>
      <c r="AX282" s="14" t="s">
        <v>80</v>
      </c>
      <c r="AY282" s="219" t="s">
        <v>169</v>
      </c>
    </row>
    <row r="283" spans="1:65" s="2" customFormat="1" ht="14.45" customHeight="1">
      <c r="A283" s="36"/>
      <c r="B283" s="37"/>
      <c r="C283" s="235" t="s">
        <v>652</v>
      </c>
      <c r="D283" s="235" t="s">
        <v>456</v>
      </c>
      <c r="E283" s="236" t="s">
        <v>2316</v>
      </c>
      <c r="F283" s="237" t="s">
        <v>2317</v>
      </c>
      <c r="G283" s="238" t="s">
        <v>463</v>
      </c>
      <c r="H283" s="239">
        <v>196</v>
      </c>
      <c r="I283" s="240"/>
      <c r="J283" s="241">
        <f>ROUND(I283*H283,2)</f>
        <v>0</v>
      </c>
      <c r="K283" s="237" t="s">
        <v>2211</v>
      </c>
      <c r="L283" s="242"/>
      <c r="M283" s="243" t="s">
        <v>19</v>
      </c>
      <c r="N283" s="244" t="s">
        <v>44</v>
      </c>
      <c r="O283" s="66"/>
      <c r="P283" s="189">
        <f>O283*H283</f>
        <v>0</v>
      </c>
      <c r="Q283" s="189">
        <v>0</v>
      </c>
      <c r="R283" s="189">
        <f>Q283*H283</f>
        <v>0</v>
      </c>
      <c r="S283" s="189">
        <v>0</v>
      </c>
      <c r="T283" s="190">
        <f>S283*H283</f>
        <v>0</v>
      </c>
      <c r="U283" s="36"/>
      <c r="V283" s="36"/>
      <c r="W283" s="36"/>
      <c r="X283" s="36"/>
      <c r="Y283" s="36"/>
      <c r="Z283" s="36"/>
      <c r="AA283" s="36"/>
      <c r="AB283" s="36"/>
      <c r="AC283" s="36"/>
      <c r="AD283" s="36"/>
      <c r="AE283" s="36"/>
      <c r="AR283" s="191" t="s">
        <v>323</v>
      </c>
      <c r="AT283" s="191" t="s">
        <v>456</v>
      </c>
      <c r="AU283" s="191" t="s">
        <v>88</v>
      </c>
      <c r="AY283" s="19" t="s">
        <v>169</v>
      </c>
      <c r="BE283" s="192">
        <f>IF(N283="základní",J283,0)</f>
        <v>0</v>
      </c>
      <c r="BF283" s="192">
        <f>IF(N283="snížená",J283,0)</f>
        <v>0</v>
      </c>
      <c r="BG283" s="192">
        <f>IF(N283="zákl. přenesená",J283,0)</f>
        <v>0</v>
      </c>
      <c r="BH283" s="192">
        <f>IF(N283="sníž. přenesená",J283,0)</f>
        <v>0</v>
      </c>
      <c r="BI283" s="192">
        <f>IF(N283="nulová",J283,0)</f>
        <v>0</v>
      </c>
      <c r="BJ283" s="19" t="s">
        <v>88</v>
      </c>
      <c r="BK283" s="192">
        <f>ROUND(I283*H283,2)</f>
        <v>0</v>
      </c>
      <c r="BL283" s="19" t="s">
        <v>250</v>
      </c>
      <c r="BM283" s="191" t="s">
        <v>927</v>
      </c>
    </row>
    <row r="284" spans="1:65" s="2" customFormat="1" ht="19.5">
      <c r="A284" s="36"/>
      <c r="B284" s="37"/>
      <c r="C284" s="38"/>
      <c r="D284" s="193" t="s">
        <v>2212</v>
      </c>
      <c r="E284" s="38"/>
      <c r="F284" s="194" t="s">
        <v>2213</v>
      </c>
      <c r="G284" s="38"/>
      <c r="H284" s="38"/>
      <c r="I284" s="195"/>
      <c r="J284" s="38"/>
      <c r="K284" s="38"/>
      <c r="L284" s="41"/>
      <c r="M284" s="196"/>
      <c r="N284" s="197"/>
      <c r="O284" s="66"/>
      <c r="P284" s="66"/>
      <c r="Q284" s="66"/>
      <c r="R284" s="66"/>
      <c r="S284" s="66"/>
      <c r="T284" s="67"/>
      <c r="U284" s="36"/>
      <c r="V284" s="36"/>
      <c r="W284" s="36"/>
      <c r="X284" s="36"/>
      <c r="Y284" s="36"/>
      <c r="Z284" s="36"/>
      <c r="AA284" s="36"/>
      <c r="AB284" s="36"/>
      <c r="AC284" s="36"/>
      <c r="AD284" s="36"/>
      <c r="AE284" s="36"/>
      <c r="AT284" s="19" t="s">
        <v>2212</v>
      </c>
      <c r="AU284" s="19" t="s">
        <v>88</v>
      </c>
    </row>
    <row r="285" spans="1:65" s="13" customFormat="1" ht="11.25">
      <c r="B285" s="198"/>
      <c r="C285" s="199"/>
      <c r="D285" s="193" t="s">
        <v>188</v>
      </c>
      <c r="E285" s="200" t="s">
        <v>19</v>
      </c>
      <c r="F285" s="201" t="s">
        <v>2315</v>
      </c>
      <c r="G285" s="199"/>
      <c r="H285" s="202">
        <v>196</v>
      </c>
      <c r="I285" s="203"/>
      <c r="J285" s="199"/>
      <c r="K285" s="199"/>
      <c r="L285" s="204"/>
      <c r="M285" s="205"/>
      <c r="N285" s="206"/>
      <c r="O285" s="206"/>
      <c r="P285" s="206"/>
      <c r="Q285" s="206"/>
      <c r="R285" s="206"/>
      <c r="S285" s="206"/>
      <c r="T285" s="207"/>
      <c r="AT285" s="208" t="s">
        <v>188</v>
      </c>
      <c r="AU285" s="208" t="s">
        <v>88</v>
      </c>
      <c r="AV285" s="13" t="s">
        <v>88</v>
      </c>
      <c r="AW285" s="13" t="s">
        <v>33</v>
      </c>
      <c r="AX285" s="13" t="s">
        <v>72</v>
      </c>
      <c r="AY285" s="208" t="s">
        <v>169</v>
      </c>
    </row>
    <row r="286" spans="1:65" s="14" customFormat="1" ht="11.25">
      <c r="B286" s="209"/>
      <c r="C286" s="210"/>
      <c r="D286" s="193" t="s">
        <v>188</v>
      </c>
      <c r="E286" s="211" t="s">
        <v>19</v>
      </c>
      <c r="F286" s="212" t="s">
        <v>191</v>
      </c>
      <c r="G286" s="210"/>
      <c r="H286" s="213">
        <v>196</v>
      </c>
      <c r="I286" s="214"/>
      <c r="J286" s="210"/>
      <c r="K286" s="210"/>
      <c r="L286" s="215"/>
      <c r="M286" s="216"/>
      <c r="N286" s="217"/>
      <c r="O286" s="217"/>
      <c r="P286" s="217"/>
      <c r="Q286" s="217"/>
      <c r="R286" s="217"/>
      <c r="S286" s="217"/>
      <c r="T286" s="218"/>
      <c r="AT286" s="219" t="s">
        <v>188</v>
      </c>
      <c r="AU286" s="219" t="s">
        <v>88</v>
      </c>
      <c r="AV286" s="14" t="s">
        <v>176</v>
      </c>
      <c r="AW286" s="14" t="s">
        <v>33</v>
      </c>
      <c r="AX286" s="14" t="s">
        <v>80</v>
      </c>
      <c r="AY286" s="219" t="s">
        <v>169</v>
      </c>
    </row>
    <row r="287" spans="1:65" s="2" customFormat="1" ht="24.2" customHeight="1">
      <c r="A287" s="36"/>
      <c r="B287" s="37"/>
      <c r="C287" s="180" t="s">
        <v>657</v>
      </c>
      <c r="D287" s="180" t="s">
        <v>171</v>
      </c>
      <c r="E287" s="181" t="s">
        <v>2318</v>
      </c>
      <c r="F287" s="182" t="s">
        <v>2319</v>
      </c>
      <c r="G287" s="183" t="s">
        <v>463</v>
      </c>
      <c r="H287" s="184">
        <v>118</v>
      </c>
      <c r="I287" s="185"/>
      <c r="J287" s="186">
        <f>ROUND(I287*H287,2)</f>
        <v>0</v>
      </c>
      <c r="K287" s="182" t="s">
        <v>2211</v>
      </c>
      <c r="L287" s="41"/>
      <c r="M287" s="187" t="s">
        <v>19</v>
      </c>
      <c r="N287" s="188" t="s">
        <v>44</v>
      </c>
      <c r="O287" s="66"/>
      <c r="P287" s="189">
        <f>O287*H287</f>
        <v>0</v>
      </c>
      <c r="Q287" s="189">
        <v>0</v>
      </c>
      <c r="R287" s="189">
        <f>Q287*H287</f>
        <v>0</v>
      </c>
      <c r="S287" s="189">
        <v>0</v>
      </c>
      <c r="T287" s="190">
        <f>S287*H287</f>
        <v>0</v>
      </c>
      <c r="U287" s="36"/>
      <c r="V287" s="36"/>
      <c r="W287" s="36"/>
      <c r="X287" s="36"/>
      <c r="Y287" s="36"/>
      <c r="Z287" s="36"/>
      <c r="AA287" s="36"/>
      <c r="AB287" s="36"/>
      <c r="AC287" s="36"/>
      <c r="AD287" s="36"/>
      <c r="AE287" s="36"/>
      <c r="AR287" s="191" t="s">
        <v>250</v>
      </c>
      <c r="AT287" s="191" t="s">
        <v>171</v>
      </c>
      <c r="AU287" s="191" t="s">
        <v>88</v>
      </c>
      <c r="AY287" s="19" t="s">
        <v>169</v>
      </c>
      <c r="BE287" s="192">
        <f>IF(N287="základní",J287,0)</f>
        <v>0</v>
      </c>
      <c r="BF287" s="192">
        <f>IF(N287="snížená",J287,0)</f>
        <v>0</v>
      </c>
      <c r="BG287" s="192">
        <f>IF(N287="zákl. přenesená",J287,0)</f>
        <v>0</v>
      </c>
      <c r="BH287" s="192">
        <f>IF(N287="sníž. přenesená",J287,0)</f>
        <v>0</v>
      </c>
      <c r="BI287" s="192">
        <f>IF(N287="nulová",J287,0)</f>
        <v>0</v>
      </c>
      <c r="BJ287" s="19" t="s">
        <v>88</v>
      </c>
      <c r="BK287" s="192">
        <f>ROUND(I287*H287,2)</f>
        <v>0</v>
      </c>
      <c r="BL287" s="19" t="s">
        <v>250</v>
      </c>
      <c r="BM287" s="191" t="s">
        <v>939</v>
      </c>
    </row>
    <row r="288" spans="1:65" s="2" customFormat="1" ht="19.5">
      <c r="A288" s="36"/>
      <c r="B288" s="37"/>
      <c r="C288" s="38"/>
      <c r="D288" s="193" t="s">
        <v>2212</v>
      </c>
      <c r="E288" s="38"/>
      <c r="F288" s="194" t="s">
        <v>2213</v>
      </c>
      <c r="G288" s="38"/>
      <c r="H288" s="38"/>
      <c r="I288" s="195"/>
      <c r="J288" s="38"/>
      <c r="K288" s="38"/>
      <c r="L288" s="41"/>
      <c r="M288" s="196"/>
      <c r="N288" s="197"/>
      <c r="O288" s="66"/>
      <c r="P288" s="66"/>
      <c r="Q288" s="66"/>
      <c r="R288" s="66"/>
      <c r="S288" s="66"/>
      <c r="T288" s="67"/>
      <c r="U288" s="36"/>
      <c r="V288" s="36"/>
      <c r="W288" s="36"/>
      <c r="X288" s="36"/>
      <c r="Y288" s="36"/>
      <c r="Z288" s="36"/>
      <c r="AA288" s="36"/>
      <c r="AB288" s="36"/>
      <c r="AC288" s="36"/>
      <c r="AD288" s="36"/>
      <c r="AE288" s="36"/>
      <c r="AT288" s="19" t="s">
        <v>2212</v>
      </c>
      <c r="AU288" s="19" t="s">
        <v>88</v>
      </c>
    </row>
    <row r="289" spans="1:65" s="13" customFormat="1" ht="11.25">
      <c r="B289" s="198"/>
      <c r="C289" s="199"/>
      <c r="D289" s="193" t="s">
        <v>188</v>
      </c>
      <c r="E289" s="200" t="s">
        <v>19</v>
      </c>
      <c r="F289" s="201" t="s">
        <v>1061</v>
      </c>
      <c r="G289" s="199"/>
      <c r="H289" s="202">
        <v>118</v>
      </c>
      <c r="I289" s="203"/>
      <c r="J289" s="199"/>
      <c r="K289" s="199"/>
      <c r="L289" s="204"/>
      <c r="M289" s="205"/>
      <c r="N289" s="206"/>
      <c r="O289" s="206"/>
      <c r="P289" s="206"/>
      <c r="Q289" s="206"/>
      <c r="R289" s="206"/>
      <c r="S289" s="206"/>
      <c r="T289" s="207"/>
      <c r="AT289" s="208" t="s">
        <v>188</v>
      </c>
      <c r="AU289" s="208" t="s">
        <v>88</v>
      </c>
      <c r="AV289" s="13" t="s">
        <v>88</v>
      </c>
      <c r="AW289" s="13" t="s">
        <v>33</v>
      </c>
      <c r="AX289" s="13" t="s">
        <v>72</v>
      </c>
      <c r="AY289" s="208" t="s">
        <v>169</v>
      </c>
    </row>
    <row r="290" spans="1:65" s="14" customFormat="1" ht="11.25">
      <c r="B290" s="209"/>
      <c r="C290" s="210"/>
      <c r="D290" s="193" t="s">
        <v>188</v>
      </c>
      <c r="E290" s="211" t="s">
        <v>19</v>
      </c>
      <c r="F290" s="212" t="s">
        <v>191</v>
      </c>
      <c r="G290" s="210"/>
      <c r="H290" s="213">
        <v>118</v>
      </c>
      <c r="I290" s="214"/>
      <c r="J290" s="210"/>
      <c r="K290" s="210"/>
      <c r="L290" s="215"/>
      <c r="M290" s="216"/>
      <c r="N290" s="217"/>
      <c r="O290" s="217"/>
      <c r="P290" s="217"/>
      <c r="Q290" s="217"/>
      <c r="R290" s="217"/>
      <c r="S290" s="217"/>
      <c r="T290" s="218"/>
      <c r="AT290" s="219" t="s">
        <v>188</v>
      </c>
      <c r="AU290" s="219" t="s">
        <v>88</v>
      </c>
      <c r="AV290" s="14" t="s">
        <v>176</v>
      </c>
      <c r="AW290" s="14" t="s">
        <v>33</v>
      </c>
      <c r="AX290" s="14" t="s">
        <v>80</v>
      </c>
      <c r="AY290" s="219" t="s">
        <v>169</v>
      </c>
    </row>
    <row r="291" spans="1:65" s="2" customFormat="1" ht="14.45" customHeight="1">
      <c r="A291" s="36"/>
      <c r="B291" s="37"/>
      <c r="C291" s="235" t="s">
        <v>663</v>
      </c>
      <c r="D291" s="235" t="s">
        <v>456</v>
      </c>
      <c r="E291" s="236" t="s">
        <v>2320</v>
      </c>
      <c r="F291" s="237" t="s">
        <v>2321</v>
      </c>
      <c r="G291" s="238" t="s">
        <v>463</v>
      </c>
      <c r="H291" s="239">
        <v>118</v>
      </c>
      <c r="I291" s="240"/>
      <c r="J291" s="241">
        <f>ROUND(I291*H291,2)</f>
        <v>0</v>
      </c>
      <c r="K291" s="237" t="s">
        <v>2211</v>
      </c>
      <c r="L291" s="242"/>
      <c r="M291" s="243" t="s">
        <v>19</v>
      </c>
      <c r="N291" s="244" t="s">
        <v>44</v>
      </c>
      <c r="O291" s="66"/>
      <c r="P291" s="189">
        <f>O291*H291</f>
        <v>0</v>
      </c>
      <c r="Q291" s="189">
        <v>0</v>
      </c>
      <c r="R291" s="189">
        <f>Q291*H291</f>
        <v>0</v>
      </c>
      <c r="S291" s="189">
        <v>0</v>
      </c>
      <c r="T291" s="190">
        <f>S291*H291</f>
        <v>0</v>
      </c>
      <c r="U291" s="36"/>
      <c r="V291" s="36"/>
      <c r="W291" s="36"/>
      <c r="X291" s="36"/>
      <c r="Y291" s="36"/>
      <c r="Z291" s="36"/>
      <c r="AA291" s="36"/>
      <c r="AB291" s="36"/>
      <c r="AC291" s="36"/>
      <c r="AD291" s="36"/>
      <c r="AE291" s="36"/>
      <c r="AR291" s="191" t="s">
        <v>323</v>
      </c>
      <c r="AT291" s="191" t="s">
        <v>456</v>
      </c>
      <c r="AU291" s="191" t="s">
        <v>88</v>
      </c>
      <c r="AY291" s="19" t="s">
        <v>169</v>
      </c>
      <c r="BE291" s="192">
        <f>IF(N291="základní",J291,0)</f>
        <v>0</v>
      </c>
      <c r="BF291" s="192">
        <f>IF(N291="snížená",J291,0)</f>
        <v>0</v>
      </c>
      <c r="BG291" s="192">
        <f>IF(N291="zákl. přenesená",J291,0)</f>
        <v>0</v>
      </c>
      <c r="BH291" s="192">
        <f>IF(N291="sníž. přenesená",J291,0)</f>
        <v>0</v>
      </c>
      <c r="BI291" s="192">
        <f>IF(N291="nulová",J291,0)</f>
        <v>0</v>
      </c>
      <c r="BJ291" s="19" t="s">
        <v>88</v>
      </c>
      <c r="BK291" s="192">
        <f>ROUND(I291*H291,2)</f>
        <v>0</v>
      </c>
      <c r="BL291" s="19" t="s">
        <v>250</v>
      </c>
      <c r="BM291" s="191" t="s">
        <v>948</v>
      </c>
    </row>
    <row r="292" spans="1:65" s="2" customFormat="1" ht="19.5">
      <c r="A292" s="36"/>
      <c r="B292" s="37"/>
      <c r="C292" s="38"/>
      <c r="D292" s="193" t="s">
        <v>2212</v>
      </c>
      <c r="E292" s="38"/>
      <c r="F292" s="194" t="s">
        <v>2213</v>
      </c>
      <c r="G292" s="38"/>
      <c r="H292" s="38"/>
      <c r="I292" s="195"/>
      <c r="J292" s="38"/>
      <c r="K292" s="38"/>
      <c r="L292" s="41"/>
      <c r="M292" s="196"/>
      <c r="N292" s="197"/>
      <c r="O292" s="66"/>
      <c r="P292" s="66"/>
      <c r="Q292" s="66"/>
      <c r="R292" s="66"/>
      <c r="S292" s="66"/>
      <c r="T292" s="67"/>
      <c r="U292" s="36"/>
      <c r="V292" s="36"/>
      <c r="W292" s="36"/>
      <c r="X292" s="36"/>
      <c r="Y292" s="36"/>
      <c r="Z292" s="36"/>
      <c r="AA292" s="36"/>
      <c r="AB292" s="36"/>
      <c r="AC292" s="36"/>
      <c r="AD292" s="36"/>
      <c r="AE292" s="36"/>
      <c r="AT292" s="19" t="s">
        <v>2212</v>
      </c>
      <c r="AU292" s="19" t="s">
        <v>88</v>
      </c>
    </row>
    <row r="293" spans="1:65" s="13" customFormat="1" ht="11.25">
      <c r="B293" s="198"/>
      <c r="C293" s="199"/>
      <c r="D293" s="193" t="s">
        <v>188</v>
      </c>
      <c r="E293" s="200" t="s">
        <v>19</v>
      </c>
      <c r="F293" s="201" t="s">
        <v>1061</v>
      </c>
      <c r="G293" s="199"/>
      <c r="H293" s="202">
        <v>118</v>
      </c>
      <c r="I293" s="203"/>
      <c r="J293" s="199"/>
      <c r="K293" s="199"/>
      <c r="L293" s="204"/>
      <c r="M293" s="205"/>
      <c r="N293" s="206"/>
      <c r="O293" s="206"/>
      <c r="P293" s="206"/>
      <c r="Q293" s="206"/>
      <c r="R293" s="206"/>
      <c r="S293" s="206"/>
      <c r="T293" s="207"/>
      <c r="AT293" s="208" t="s">
        <v>188</v>
      </c>
      <c r="AU293" s="208" t="s">
        <v>88</v>
      </c>
      <c r="AV293" s="13" t="s">
        <v>88</v>
      </c>
      <c r="AW293" s="13" t="s">
        <v>33</v>
      </c>
      <c r="AX293" s="13" t="s">
        <v>72</v>
      </c>
      <c r="AY293" s="208" t="s">
        <v>169</v>
      </c>
    </row>
    <row r="294" spans="1:65" s="14" customFormat="1" ht="11.25">
      <c r="B294" s="209"/>
      <c r="C294" s="210"/>
      <c r="D294" s="193" t="s">
        <v>188</v>
      </c>
      <c r="E294" s="211" t="s">
        <v>19</v>
      </c>
      <c r="F294" s="212" t="s">
        <v>191</v>
      </c>
      <c r="G294" s="210"/>
      <c r="H294" s="213">
        <v>118</v>
      </c>
      <c r="I294" s="214"/>
      <c r="J294" s="210"/>
      <c r="K294" s="210"/>
      <c r="L294" s="215"/>
      <c r="M294" s="216"/>
      <c r="N294" s="217"/>
      <c r="O294" s="217"/>
      <c r="P294" s="217"/>
      <c r="Q294" s="217"/>
      <c r="R294" s="217"/>
      <c r="S294" s="217"/>
      <c r="T294" s="218"/>
      <c r="AT294" s="219" t="s">
        <v>188</v>
      </c>
      <c r="AU294" s="219" t="s">
        <v>88</v>
      </c>
      <c r="AV294" s="14" t="s">
        <v>176</v>
      </c>
      <c r="AW294" s="14" t="s">
        <v>33</v>
      </c>
      <c r="AX294" s="14" t="s">
        <v>80</v>
      </c>
      <c r="AY294" s="219" t="s">
        <v>169</v>
      </c>
    </row>
    <row r="295" spans="1:65" s="2" customFormat="1" ht="24.2" customHeight="1">
      <c r="A295" s="36"/>
      <c r="B295" s="37"/>
      <c r="C295" s="180" t="s">
        <v>670</v>
      </c>
      <c r="D295" s="180" t="s">
        <v>171</v>
      </c>
      <c r="E295" s="181" t="s">
        <v>2322</v>
      </c>
      <c r="F295" s="182" t="s">
        <v>2323</v>
      </c>
      <c r="G295" s="183" t="s">
        <v>463</v>
      </c>
      <c r="H295" s="184">
        <v>84</v>
      </c>
      <c r="I295" s="185"/>
      <c r="J295" s="186">
        <f>ROUND(I295*H295,2)</f>
        <v>0</v>
      </c>
      <c r="K295" s="182" t="s">
        <v>2211</v>
      </c>
      <c r="L295" s="41"/>
      <c r="M295" s="187" t="s">
        <v>19</v>
      </c>
      <c r="N295" s="188" t="s">
        <v>44</v>
      </c>
      <c r="O295" s="66"/>
      <c r="P295" s="189">
        <f>O295*H295</f>
        <v>0</v>
      </c>
      <c r="Q295" s="189">
        <v>0</v>
      </c>
      <c r="R295" s="189">
        <f>Q295*H295</f>
        <v>0</v>
      </c>
      <c r="S295" s="189">
        <v>0</v>
      </c>
      <c r="T295" s="190">
        <f>S295*H295</f>
        <v>0</v>
      </c>
      <c r="U295" s="36"/>
      <c r="V295" s="36"/>
      <c r="W295" s="36"/>
      <c r="X295" s="36"/>
      <c r="Y295" s="36"/>
      <c r="Z295" s="36"/>
      <c r="AA295" s="36"/>
      <c r="AB295" s="36"/>
      <c r="AC295" s="36"/>
      <c r="AD295" s="36"/>
      <c r="AE295" s="36"/>
      <c r="AR295" s="191" t="s">
        <v>250</v>
      </c>
      <c r="AT295" s="191" t="s">
        <v>171</v>
      </c>
      <c r="AU295" s="191" t="s">
        <v>88</v>
      </c>
      <c r="AY295" s="19" t="s">
        <v>169</v>
      </c>
      <c r="BE295" s="192">
        <f>IF(N295="základní",J295,0)</f>
        <v>0</v>
      </c>
      <c r="BF295" s="192">
        <f>IF(N295="snížená",J295,0)</f>
        <v>0</v>
      </c>
      <c r="BG295" s="192">
        <f>IF(N295="zákl. přenesená",J295,0)</f>
        <v>0</v>
      </c>
      <c r="BH295" s="192">
        <f>IF(N295="sníž. přenesená",J295,0)</f>
        <v>0</v>
      </c>
      <c r="BI295" s="192">
        <f>IF(N295="nulová",J295,0)</f>
        <v>0</v>
      </c>
      <c r="BJ295" s="19" t="s">
        <v>88</v>
      </c>
      <c r="BK295" s="192">
        <f>ROUND(I295*H295,2)</f>
        <v>0</v>
      </c>
      <c r="BL295" s="19" t="s">
        <v>250</v>
      </c>
      <c r="BM295" s="191" t="s">
        <v>959</v>
      </c>
    </row>
    <row r="296" spans="1:65" s="2" customFormat="1" ht="19.5">
      <c r="A296" s="36"/>
      <c r="B296" s="37"/>
      <c r="C296" s="38"/>
      <c r="D296" s="193" t="s">
        <v>2212</v>
      </c>
      <c r="E296" s="38"/>
      <c r="F296" s="194" t="s">
        <v>2213</v>
      </c>
      <c r="G296" s="38"/>
      <c r="H296" s="38"/>
      <c r="I296" s="195"/>
      <c r="J296" s="38"/>
      <c r="K296" s="38"/>
      <c r="L296" s="41"/>
      <c r="M296" s="196"/>
      <c r="N296" s="197"/>
      <c r="O296" s="66"/>
      <c r="P296" s="66"/>
      <c r="Q296" s="66"/>
      <c r="R296" s="66"/>
      <c r="S296" s="66"/>
      <c r="T296" s="67"/>
      <c r="U296" s="36"/>
      <c r="V296" s="36"/>
      <c r="W296" s="36"/>
      <c r="X296" s="36"/>
      <c r="Y296" s="36"/>
      <c r="Z296" s="36"/>
      <c r="AA296" s="36"/>
      <c r="AB296" s="36"/>
      <c r="AC296" s="36"/>
      <c r="AD296" s="36"/>
      <c r="AE296" s="36"/>
      <c r="AT296" s="19" t="s">
        <v>2212</v>
      </c>
      <c r="AU296" s="19" t="s">
        <v>88</v>
      </c>
    </row>
    <row r="297" spans="1:65" s="13" customFormat="1" ht="11.25">
      <c r="B297" s="198"/>
      <c r="C297" s="199"/>
      <c r="D297" s="193" t="s">
        <v>188</v>
      </c>
      <c r="E297" s="200" t="s">
        <v>19</v>
      </c>
      <c r="F297" s="201" t="s">
        <v>855</v>
      </c>
      <c r="G297" s="199"/>
      <c r="H297" s="202">
        <v>84</v>
      </c>
      <c r="I297" s="203"/>
      <c r="J297" s="199"/>
      <c r="K297" s="199"/>
      <c r="L297" s="204"/>
      <c r="M297" s="205"/>
      <c r="N297" s="206"/>
      <c r="O297" s="206"/>
      <c r="P297" s="206"/>
      <c r="Q297" s="206"/>
      <c r="R297" s="206"/>
      <c r="S297" s="206"/>
      <c r="T297" s="207"/>
      <c r="AT297" s="208" t="s">
        <v>188</v>
      </c>
      <c r="AU297" s="208" t="s">
        <v>88</v>
      </c>
      <c r="AV297" s="13" t="s">
        <v>88</v>
      </c>
      <c r="AW297" s="13" t="s">
        <v>33</v>
      </c>
      <c r="AX297" s="13" t="s">
        <v>72</v>
      </c>
      <c r="AY297" s="208" t="s">
        <v>169</v>
      </c>
    </row>
    <row r="298" spans="1:65" s="14" customFormat="1" ht="11.25">
      <c r="B298" s="209"/>
      <c r="C298" s="210"/>
      <c r="D298" s="193" t="s">
        <v>188</v>
      </c>
      <c r="E298" s="211" t="s">
        <v>19</v>
      </c>
      <c r="F298" s="212" t="s">
        <v>191</v>
      </c>
      <c r="G298" s="210"/>
      <c r="H298" s="213">
        <v>84</v>
      </c>
      <c r="I298" s="214"/>
      <c r="J298" s="210"/>
      <c r="K298" s="210"/>
      <c r="L298" s="215"/>
      <c r="M298" s="216"/>
      <c r="N298" s="217"/>
      <c r="O298" s="217"/>
      <c r="P298" s="217"/>
      <c r="Q298" s="217"/>
      <c r="R298" s="217"/>
      <c r="S298" s="217"/>
      <c r="T298" s="218"/>
      <c r="AT298" s="219" t="s">
        <v>188</v>
      </c>
      <c r="AU298" s="219" t="s">
        <v>88</v>
      </c>
      <c r="AV298" s="14" t="s">
        <v>176</v>
      </c>
      <c r="AW298" s="14" t="s">
        <v>33</v>
      </c>
      <c r="AX298" s="14" t="s">
        <v>80</v>
      </c>
      <c r="AY298" s="219" t="s">
        <v>169</v>
      </c>
    </row>
    <row r="299" spans="1:65" s="2" customFormat="1" ht="14.45" customHeight="1">
      <c r="A299" s="36"/>
      <c r="B299" s="37"/>
      <c r="C299" s="235" t="s">
        <v>675</v>
      </c>
      <c r="D299" s="235" t="s">
        <v>456</v>
      </c>
      <c r="E299" s="236" t="s">
        <v>2324</v>
      </c>
      <c r="F299" s="237" t="s">
        <v>2325</v>
      </c>
      <c r="G299" s="238" t="s">
        <v>463</v>
      </c>
      <c r="H299" s="239">
        <v>84</v>
      </c>
      <c r="I299" s="240"/>
      <c r="J299" s="241">
        <f>ROUND(I299*H299,2)</f>
        <v>0</v>
      </c>
      <c r="K299" s="237" t="s">
        <v>2211</v>
      </c>
      <c r="L299" s="242"/>
      <c r="M299" s="243" t="s">
        <v>19</v>
      </c>
      <c r="N299" s="244" t="s">
        <v>44</v>
      </c>
      <c r="O299" s="66"/>
      <c r="P299" s="189">
        <f>O299*H299</f>
        <v>0</v>
      </c>
      <c r="Q299" s="189">
        <v>0</v>
      </c>
      <c r="R299" s="189">
        <f>Q299*H299</f>
        <v>0</v>
      </c>
      <c r="S299" s="189">
        <v>0</v>
      </c>
      <c r="T299" s="190">
        <f>S299*H299</f>
        <v>0</v>
      </c>
      <c r="U299" s="36"/>
      <c r="V299" s="36"/>
      <c r="W299" s="36"/>
      <c r="X299" s="36"/>
      <c r="Y299" s="36"/>
      <c r="Z299" s="36"/>
      <c r="AA299" s="36"/>
      <c r="AB299" s="36"/>
      <c r="AC299" s="36"/>
      <c r="AD299" s="36"/>
      <c r="AE299" s="36"/>
      <c r="AR299" s="191" t="s">
        <v>323</v>
      </c>
      <c r="AT299" s="191" t="s">
        <v>456</v>
      </c>
      <c r="AU299" s="191" t="s">
        <v>88</v>
      </c>
      <c r="AY299" s="19" t="s">
        <v>169</v>
      </c>
      <c r="BE299" s="192">
        <f>IF(N299="základní",J299,0)</f>
        <v>0</v>
      </c>
      <c r="BF299" s="192">
        <f>IF(N299="snížená",J299,0)</f>
        <v>0</v>
      </c>
      <c r="BG299" s="192">
        <f>IF(N299="zákl. přenesená",J299,0)</f>
        <v>0</v>
      </c>
      <c r="BH299" s="192">
        <f>IF(N299="sníž. přenesená",J299,0)</f>
        <v>0</v>
      </c>
      <c r="BI299" s="192">
        <f>IF(N299="nulová",J299,0)</f>
        <v>0</v>
      </c>
      <c r="BJ299" s="19" t="s">
        <v>88</v>
      </c>
      <c r="BK299" s="192">
        <f>ROUND(I299*H299,2)</f>
        <v>0</v>
      </c>
      <c r="BL299" s="19" t="s">
        <v>250</v>
      </c>
      <c r="BM299" s="191" t="s">
        <v>971</v>
      </c>
    </row>
    <row r="300" spans="1:65" s="2" customFormat="1" ht="19.5">
      <c r="A300" s="36"/>
      <c r="B300" s="37"/>
      <c r="C300" s="38"/>
      <c r="D300" s="193" t="s">
        <v>2212</v>
      </c>
      <c r="E300" s="38"/>
      <c r="F300" s="194" t="s">
        <v>2213</v>
      </c>
      <c r="G300" s="38"/>
      <c r="H300" s="38"/>
      <c r="I300" s="195"/>
      <c r="J300" s="38"/>
      <c r="K300" s="38"/>
      <c r="L300" s="41"/>
      <c r="M300" s="196"/>
      <c r="N300" s="197"/>
      <c r="O300" s="66"/>
      <c r="P300" s="66"/>
      <c r="Q300" s="66"/>
      <c r="R300" s="66"/>
      <c r="S300" s="66"/>
      <c r="T300" s="67"/>
      <c r="U300" s="36"/>
      <c r="V300" s="36"/>
      <c r="W300" s="36"/>
      <c r="X300" s="36"/>
      <c r="Y300" s="36"/>
      <c r="Z300" s="36"/>
      <c r="AA300" s="36"/>
      <c r="AB300" s="36"/>
      <c r="AC300" s="36"/>
      <c r="AD300" s="36"/>
      <c r="AE300" s="36"/>
      <c r="AT300" s="19" t="s">
        <v>2212</v>
      </c>
      <c r="AU300" s="19" t="s">
        <v>88</v>
      </c>
    </row>
    <row r="301" spans="1:65" s="13" customFormat="1" ht="11.25">
      <c r="B301" s="198"/>
      <c r="C301" s="199"/>
      <c r="D301" s="193" t="s">
        <v>188</v>
      </c>
      <c r="E301" s="200" t="s">
        <v>19</v>
      </c>
      <c r="F301" s="201" t="s">
        <v>855</v>
      </c>
      <c r="G301" s="199"/>
      <c r="H301" s="202">
        <v>84</v>
      </c>
      <c r="I301" s="203"/>
      <c r="J301" s="199"/>
      <c r="K301" s="199"/>
      <c r="L301" s="204"/>
      <c r="M301" s="205"/>
      <c r="N301" s="206"/>
      <c r="O301" s="206"/>
      <c r="P301" s="206"/>
      <c r="Q301" s="206"/>
      <c r="R301" s="206"/>
      <c r="S301" s="206"/>
      <c r="T301" s="207"/>
      <c r="AT301" s="208" t="s">
        <v>188</v>
      </c>
      <c r="AU301" s="208" t="s">
        <v>88</v>
      </c>
      <c r="AV301" s="13" t="s">
        <v>88</v>
      </c>
      <c r="AW301" s="13" t="s">
        <v>33</v>
      </c>
      <c r="AX301" s="13" t="s">
        <v>72</v>
      </c>
      <c r="AY301" s="208" t="s">
        <v>169</v>
      </c>
    </row>
    <row r="302" spans="1:65" s="14" customFormat="1" ht="11.25">
      <c r="B302" s="209"/>
      <c r="C302" s="210"/>
      <c r="D302" s="193" t="s">
        <v>188</v>
      </c>
      <c r="E302" s="211" t="s">
        <v>19</v>
      </c>
      <c r="F302" s="212" t="s">
        <v>191</v>
      </c>
      <c r="G302" s="210"/>
      <c r="H302" s="213">
        <v>84</v>
      </c>
      <c r="I302" s="214"/>
      <c r="J302" s="210"/>
      <c r="K302" s="210"/>
      <c r="L302" s="215"/>
      <c r="M302" s="216"/>
      <c r="N302" s="217"/>
      <c r="O302" s="217"/>
      <c r="P302" s="217"/>
      <c r="Q302" s="217"/>
      <c r="R302" s="217"/>
      <c r="S302" s="217"/>
      <c r="T302" s="218"/>
      <c r="AT302" s="219" t="s">
        <v>188</v>
      </c>
      <c r="AU302" s="219" t="s">
        <v>88</v>
      </c>
      <c r="AV302" s="14" t="s">
        <v>176</v>
      </c>
      <c r="AW302" s="14" t="s">
        <v>33</v>
      </c>
      <c r="AX302" s="14" t="s">
        <v>80</v>
      </c>
      <c r="AY302" s="219" t="s">
        <v>169</v>
      </c>
    </row>
    <row r="303" spans="1:65" s="2" customFormat="1" ht="24.2" customHeight="1">
      <c r="A303" s="36"/>
      <c r="B303" s="37"/>
      <c r="C303" s="180" t="s">
        <v>682</v>
      </c>
      <c r="D303" s="180" t="s">
        <v>171</v>
      </c>
      <c r="E303" s="181" t="s">
        <v>2326</v>
      </c>
      <c r="F303" s="182" t="s">
        <v>2327</v>
      </c>
      <c r="G303" s="183" t="s">
        <v>463</v>
      </c>
      <c r="H303" s="184">
        <v>58</v>
      </c>
      <c r="I303" s="185"/>
      <c r="J303" s="186">
        <f>ROUND(I303*H303,2)</f>
        <v>0</v>
      </c>
      <c r="K303" s="182" t="s">
        <v>2211</v>
      </c>
      <c r="L303" s="41"/>
      <c r="M303" s="187" t="s">
        <v>19</v>
      </c>
      <c r="N303" s="188" t="s">
        <v>44</v>
      </c>
      <c r="O303" s="66"/>
      <c r="P303" s="189">
        <f>O303*H303</f>
        <v>0</v>
      </c>
      <c r="Q303" s="189">
        <v>0</v>
      </c>
      <c r="R303" s="189">
        <f>Q303*H303</f>
        <v>0</v>
      </c>
      <c r="S303" s="189">
        <v>0</v>
      </c>
      <c r="T303" s="190">
        <f>S303*H303</f>
        <v>0</v>
      </c>
      <c r="U303" s="36"/>
      <c r="V303" s="36"/>
      <c r="W303" s="36"/>
      <c r="X303" s="36"/>
      <c r="Y303" s="36"/>
      <c r="Z303" s="36"/>
      <c r="AA303" s="36"/>
      <c r="AB303" s="36"/>
      <c r="AC303" s="36"/>
      <c r="AD303" s="36"/>
      <c r="AE303" s="36"/>
      <c r="AR303" s="191" t="s">
        <v>250</v>
      </c>
      <c r="AT303" s="191" t="s">
        <v>171</v>
      </c>
      <c r="AU303" s="191" t="s">
        <v>88</v>
      </c>
      <c r="AY303" s="19" t="s">
        <v>169</v>
      </c>
      <c r="BE303" s="192">
        <f>IF(N303="základní",J303,0)</f>
        <v>0</v>
      </c>
      <c r="BF303" s="192">
        <f>IF(N303="snížená",J303,0)</f>
        <v>0</v>
      </c>
      <c r="BG303" s="192">
        <f>IF(N303="zákl. přenesená",J303,0)</f>
        <v>0</v>
      </c>
      <c r="BH303" s="192">
        <f>IF(N303="sníž. přenesená",J303,0)</f>
        <v>0</v>
      </c>
      <c r="BI303" s="192">
        <f>IF(N303="nulová",J303,0)</f>
        <v>0</v>
      </c>
      <c r="BJ303" s="19" t="s">
        <v>88</v>
      </c>
      <c r="BK303" s="192">
        <f>ROUND(I303*H303,2)</f>
        <v>0</v>
      </c>
      <c r="BL303" s="19" t="s">
        <v>250</v>
      </c>
      <c r="BM303" s="191" t="s">
        <v>980</v>
      </c>
    </row>
    <row r="304" spans="1:65" s="2" customFormat="1" ht="19.5">
      <c r="A304" s="36"/>
      <c r="B304" s="37"/>
      <c r="C304" s="38"/>
      <c r="D304" s="193" t="s">
        <v>2212</v>
      </c>
      <c r="E304" s="38"/>
      <c r="F304" s="194" t="s">
        <v>2213</v>
      </c>
      <c r="G304" s="38"/>
      <c r="H304" s="38"/>
      <c r="I304" s="195"/>
      <c r="J304" s="38"/>
      <c r="K304" s="38"/>
      <c r="L304" s="41"/>
      <c r="M304" s="196"/>
      <c r="N304" s="197"/>
      <c r="O304" s="66"/>
      <c r="P304" s="66"/>
      <c r="Q304" s="66"/>
      <c r="R304" s="66"/>
      <c r="S304" s="66"/>
      <c r="T304" s="67"/>
      <c r="U304" s="36"/>
      <c r="V304" s="36"/>
      <c r="W304" s="36"/>
      <c r="X304" s="36"/>
      <c r="Y304" s="36"/>
      <c r="Z304" s="36"/>
      <c r="AA304" s="36"/>
      <c r="AB304" s="36"/>
      <c r="AC304" s="36"/>
      <c r="AD304" s="36"/>
      <c r="AE304" s="36"/>
      <c r="AT304" s="19" t="s">
        <v>2212</v>
      </c>
      <c r="AU304" s="19" t="s">
        <v>88</v>
      </c>
    </row>
    <row r="305" spans="1:65" s="13" customFormat="1" ht="11.25">
      <c r="B305" s="198"/>
      <c r="C305" s="199"/>
      <c r="D305" s="193" t="s">
        <v>188</v>
      </c>
      <c r="E305" s="200" t="s">
        <v>19</v>
      </c>
      <c r="F305" s="201" t="s">
        <v>717</v>
      </c>
      <c r="G305" s="199"/>
      <c r="H305" s="202">
        <v>58</v>
      </c>
      <c r="I305" s="203"/>
      <c r="J305" s="199"/>
      <c r="K305" s="199"/>
      <c r="L305" s="204"/>
      <c r="M305" s="205"/>
      <c r="N305" s="206"/>
      <c r="O305" s="206"/>
      <c r="P305" s="206"/>
      <c r="Q305" s="206"/>
      <c r="R305" s="206"/>
      <c r="S305" s="206"/>
      <c r="T305" s="207"/>
      <c r="AT305" s="208" t="s">
        <v>188</v>
      </c>
      <c r="AU305" s="208" t="s">
        <v>88</v>
      </c>
      <c r="AV305" s="13" t="s">
        <v>88</v>
      </c>
      <c r="AW305" s="13" t="s">
        <v>33</v>
      </c>
      <c r="AX305" s="13" t="s">
        <v>72</v>
      </c>
      <c r="AY305" s="208" t="s">
        <v>169</v>
      </c>
    </row>
    <row r="306" spans="1:65" s="14" customFormat="1" ht="11.25">
      <c r="B306" s="209"/>
      <c r="C306" s="210"/>
      <c r="D306" s="193" t="s">
        <v>188</v>
      </c>
      <c r="E306" s="211" t="s">
        <v>19</v>
      </c>
      <c r="F306" s="212" t="s">
        <v>191</v>
      </c>
      <c r="G306" s="210"/>
      <c r="H306" s="213">
        <v>58</v>
      </c>
      <c r="I306" s="214"/>
      <c r="J306" s="210"/>
      <c r="K306" s="210"/>
      <c r="L306" s="215"/>
      <c r="M306" s="216"/>
      <c r="N306" s="217"/>
      <c r="O306" s="217"/>
      <c r="P306" s="217"/>
      <c r="Q306" s="217"/>
      <c r="R306" s="217"/>
      <c r="S306" s="217"/>
      <c r="T306" s="218"/>
      <c r="AT306" s="219" t="s">
        <v>188</v>
      </c>
      <c r="AU306" s="219" t="s">
        <v>88</v>
      </c>
      <c r="AV306" s="14" t="s">
        <v>176</v>
      </c>
      <c r="AW306" s="14" t="s">
        <v>33</v>
      </c>
      <c r="AX306" s="14" t="s">
        <v>80</v>
      </c>
      <c r="AY306" s="219" t="s">
        <v>169</v>
      </c>
    </row>
    <row r="307" spans="1:65" s="2" customFormat="1" ht="14.45" customHeight="1">
      <c r="A307" s="36"/>
      <c r="B307" s="37"/>
      <c r="C307" s="235" t="s">
        <v>687</v>
      </c>
      <c r="D307" s="235" t="s">
        <v>456</v>
      </c>
      <c r="E307" s="236" t="s">
        <v>2328</v>
      </c>
      <c r="F307" s="237" t="s">
        <v>2329</v>
      </c>
      <c r="G307" s="238" t="s">
        <v>463</v>
      </c>
      <c r="H307" s="239">
        <v>58</v>
      </c>
      <c r="I307" s="240"/>
      <c r="J307" s="241">
        <f>ROUND(I307*H307,2)</f>
        <v>0</v>
      </c>
      <c r="K307" s="237" t="s">
        <v>2211</v>
      </c>
      <c r="L307" s="242"/>
      <c r="M307" s="243" t="s">
        <v>19</v>
      </c>
      <c r="N307" s="244" t="s">
        <v>44</v>
      </c>
      <c r="O307" s="66"/>
      <c r="P307" s="189">
        <f>O307*H307</f>
        <v>0</v>
      </c>
      <c r="Q307" s="189">
        <v>0</v>
      </c>
      <c r="R307" s="189">
        <f>Q307*H307</f>
        <v>0</v>
      </c>
      <c r="S307" s="189">
        <v>0</v>
      </c>
      <c r="T307" s="190">
        <f>S307*H307</f>
        <v>0</v>
      </c>
      <c r="U307" s="36"/>
      <c r="V307" s="36"/>
      <c r="W307" s="36"/>
      <c r="X307" s="36"/>
      <c r="Y307" s="36"/>
      <c r="Z307" s="36"/>
      <c r="AA307" s="36"/>
      <c r="AB307" s="36"/>
      <c r="AC307" s="36"/>
      <c r="AD307" s="36"/>
      <c r="AE307" s="36"/>
      <c r="AR307" s="191" t="s">
        <v>323</v>
      </c>
      <c r="AT307" s="191" t="s">
        <v>456</v>
      </c>
      <c r="AU307" s="191" t="s">
        <v>88</v>
      </c>
      <c r="AY307" s="19" t="s">
        <v>169</v>
      </c>
      <c r="BE307" s="192">
        <f>IF(N307="základní",J307,0)</f>
        <v>0</v>
      </c>
      <c r="BF307" s="192">
        <f>IF(N307="snížená",J307,0)</f>
        <v>0</v>
      </c>
      <c r="BG307" s="192">
        <f>IF(N307="zákl. přenesená",J307,0)</f>
        <v>0</v>
      </c>
      <c r="BH307" s="192">
        <f>IF(N307="sníž. přenesená",J307,0)</f>
        <v>0</v>
      </c>
      <c r="BI307" s="192">
        <f>IF(N307="nulová",J307,0)</f>
        <v>0</v>
      </c>
      <c r="BJ307" s="19" t="s">
        <v>88</v>
      </c>
      <c r="BK307" s="192">
        <f>ROUND(I307*H307,2)</f>
        <v>0</v>
      </c>
      <c r="BL307" s="19" t="s">
        <v>250</v>
      </c>
      <c r="BM307" s="191" t="s">
        <v>990</v>
      </c>
    </row>
    <row r="308" spans="1:65" s="2" customFormat="1" ht="19.5">
      <c r="A308" s="36"/>
      <c r="B308" s="37"/>
      <c r="C308" s="38"/>
      <c r="D308" s="193" t="s">
        <v>2212</v>
      </c>
      <c r="E308" s="38"/>
      <c r="F308" s="194" t="s">
        <v>2213</v>
      </c>
      <c r="G308" s="38"/>
      <c r="H308" s="38"/>
      <c r="I308" s="195"/>
      <c r="J308" s="38"/>
      <c r="K308" s="38"/>
      <c r="L308" s="41"/>
      <c r="M308" s="196"/>
      <c r="N308" s="197"/>
      <c r="O308" s="66"/>
      <c r="P308" s="66"/>
      <c r="Q308" s="66"/>
      <c r="R308" s="66"/>
      <c r="S308" s="66"/>
      <c r="T308" s="67"/>
      <c r="U308" s="36"/>
      <c r="V308" s="36"/>
      <c r="W308" s="36"/>
      <c r="X308" s="36"/>
      <c r="Y308" s="36"/>
      <c r="Z308" s="36"/>
      <c r="AA308" s="36"/>
      <c r="AB308" s="36"/>
      <c r="AC308" s="36"/>
      <c r="AD308" s="36"/>
      <c r="AE308" s="36"/>
      <c r="AT308" s="19" t="s">
        <v>2212</v>
      </c>
      <c r="AU308" s="19" t="s">
        <v>88</v>
      </c>
    </row>
    <row r="309" spans="1:65" s="13" customFormat="1" ht="11.25">
      <c r="B309" s="198"/>
      <c r="C309" s="199"/>
      <c r="D309" s="193" t="s">
        <v>188</v>
      </c>
      <c r="E309" s="200" t="s">
        <v>19</v>
      </c>
      <c r="F309" s="201" t="s">
        <v>717</v>
      </c>
      <c r="G309" s="199"/>
      <c r="H309" s="202">
        <v>58</v>
      </c>
      <c r="I309" s="203"/>
      <c r="J309" s="199"/>
      <c r="K309" s="199"/>
      <c r="L309" s="204"/>
      <c r="M309" s="205"/>
      <c r="N309" s="206"/>
      <c r="O309" s="206"/>
      <c r="P309" s="206"/>
      <c r="Q309" s="206"/>
      <c r="R309" s="206"/>
      <c r="S309" s="206"/>
      <c r="T309" s="207"/>
      <c r="AT309" s="208" t="s">
        <v>188</v>
      </c>
      <c r="AU309" s="208" t="s">
        <v>88</v>
      </c>
      <c r="AV309" s="13" t="s">
        <v>88</v>
      </c>
      <c r="AW309" s="13" t="s">
        <v>33</v>
      </c>
      <c r="AX309" s="13" t="s">
        <v>72</v>
      </c>
      <c r="AY309" s="208" t="s">
        <v>169</v>
      </c>
    </row>
    <row r="310" spans="1:65" s="14" customFormat="1" ht="11.25">
      <c r="B310" s="209"/>
      <c r="C310" s="210"/>
      <c r="D310" s="193" t="s">
        <v>188</v>
      </c>
      <c r="E310" s="211" t="s">
        <v>19</v>
      </c>
      <c r="F310" s="212" t="s">
        <v>191</v>
      </c>
      <c r="G310" s="210"/>
      <c r="H310" s="213">
        <v>58</v>
      </c>
      <c r="I310" s="214"/>
      <c r="J310" s="210"/>
      <c r="K310" s="210"/>
      <c r="L310" s="215"/>
      <c r="M310" s="216"/>
      <c r="N310" s="217"/>
      <c r="O310" s="217"/>
      <c r="P310" s="217"/>
      <c r="Q310" s="217"/>
      <c r="R310" s="217"/>
      <c r="S310" s="217"/>
      <c r="T310" s="218"/>
      <c r="AT310" s="219" t="s">
        <v>188</v>
      </c>
      <c r="AU310" s="219" t="s">
        <v>88</v>
      </c>
      <c r="AV310" s="14" t="s">
        <v>176</v>
      </c>
      <c r="AW310" s="14" t="s">
        <v>33</v>
      </c>
      <c r="AX310" s="14" t="s">
        <v>80</v>
      </c>
      <c r="AY310" s="219" t="s">
        <v>169</v>
      </c>
    </row>
    <row r="311" spans="1:65" s="2" customFormat="1" ht="14.45" customHeight="1">
      <c r="A311" s="36"/>
      <c r="B311" s="37"/>
      <c r="C311" s="180" t="s">
        <v>691</v>
      </c>
      <c r="D311" s="180" t="s">
        <v>171</v>
      </c>
      <c r="E311" s="181" t="s">
        <v>2330</v>
      </c>
      <c r="F311" s="182" t="s">
        <v>2331</v>
      </c>
      <c r="G311" s="183" t="s">
        <v>174</v>
      </c>
      <c r="H311" s="184">
        <v>190</v>
      </c>
      <c r="I311" s="185"/>
      <c r="J311" s="186">
        <f>ROUND(I311*H311,2)</f>
        <v>0</v>
      </c>
      <c r="K311" s="182" t="s">
        <v>2211</v>
      </c>
      <c r="L311" s="41"/>
      <c r="M311" s="187" t="s">
        <v>19</v>
      </c>
      <c r="N311" s="188" t="s">
        <v>44</v>
      </c>
      <c r="O311" s="66"/>
      <c r="P311" s="189">
        <f>O311*H311</f>
        <v>0</v>
      </c>
      <c r="Q311" s="189">
        <v>0</v>
      </c>
      <c r="R311" s="189">
        <f>Q311*H311</f>
        <v>0</v>
      </c>
      <c r="S311" s="189">
        <v>0</v>
      </c>
      <c r="T311" s="190">
        <f>S311*H311</f>
        <v>0</v>
      </c>
      <c r="U311" s="36"/>
      <c r="V311" s="36"/>
      <c r="W311" s="36"/>
      <c r="X311" s="36"/>
      <c r="Y311" s="36"/>
      <c r="Z311" s="36"/>
      <c r="AA311" s="36"/>
      <c r="AB311" s="36"/>
      <c r="AC311" s="36"/>
      <c r="AD311" s="36"/>
      <c r="AE311" s="36"/>
      <c r="AR311" s="191" t="s">
        <v>250</v>
      </c>
      <c r="AT311" s="191" t="s">
        <v>171</v>
      </c>
      <c r="AU311" s="191" t="s">
        <v>88</v>
      </c>
      <c r="AY311" s="19" t="s">
        <v>169</v>
      </c>
      <c r="BE311" s="192">
        <f>IF(N311="základní",J311,0)</f>
        <v>0</v>
      </c>
      <c r="BF311" s="192">
        <f>IF(N311="snížená",J311,0)</f>
        <v>0</v>
      </c>
      <c r="BG311" s="192">
        <f>IF(N311="zákl. přenesená",J311,0)</f>
        <v>0</v>
      </c>
      <c r="BH311" s="192">
        <f>IF(N311="sníž. přenesená",J311,0)</f>
        <v>0</v>
      </c>
      <c r="BI311" s="192">
        <f>IF(N311="nulová",J311,0)</f>
        <v>0</v>
      </c>
      <c r="BJ311" s="19" t="s">
        <v>88</v>
      </c>
      <c r="BK311" s="192">
        <f>ROUND(I311*H311,2)</f>
        <v>0</v>
      </c>
      <c r="BL311" s="19" t="s">
        <v>250</v>
      </c>
      <c r="BM311" s="191" t="s">
        <v>1007</v>
      </c>
    </row>
    <row r="312" spans="1:65" s="2" customFormat="1" ht="19.5">
      <c r="A312" s="36"/>
      <c r="B312" s="37"/>
      <c r="C312" s="38"/>
      <c r="D312" s="193" t="s">
        <v>2212</v>
      </c>
      <c r="E312" s="38"/>
      <c r="F312" s="194" t="s">
        <v>2246</v>
      </c>
      <c r="G312" s="38"/>
      <c r="H312" s="38"/>
      <c r="I312" s="195"/>
      <c r="J312" s="38"/>
      <c r="K312" s="38"/>
      <c r="L312" s="41"/>
      <c r="M312" s="196"/>
      <c r="N312" s="197"/>
      <c r="O312" s="66"/>
      <c r="P312" s="66"/>
      <c r="Q312" s="66"/>
      <c r="R312" s="66"/>
      <c r="S312" s="66"/>
      <c r="T312" s="67"/>
      <c r="U312" s="36"/>
      <c r="V312" s="36"/>
      <c r="W312" s="36"/>
      <c r="X312" s="36"/>
      <c r="Y312" s="36"/>
      <c r="Z312" s="36"/>
      <c r="AA312" s="36"/>
      <c r="AB312" s="36"/>
      <c r="AC312" s="36"/>
      <c r="AD312" s="36"/>
      <c r="AE312" s="36"/>
      <c r="AT312" s="19" t="s">
        <v>2212</v>
      </c>
      <c r="AU312" s="19" t="s">
        <v>88</v>
      </c>
    </row>
    <row r="313" spans="1:65" s="13" customFormat="1" ht="11.25">
      <c r="B313" s="198"/>
      <c r="C313" s="199"/>
      <c r="D313" s="193" t="s">
        <v>188</v>
      </c>
      <c r="E313" s="200" t="s">
        <v>19</v>
      </c>
      <c r="F313" s="201" t="s">
        <v>1436</v>
      </c>
      <c r="G313" s="199"/>
      <c r="H313" s="202">
        <v>190</v>
      </c>
      <c r="I313" s="203"/>
      <c r="J313" s="199"/>
      <c r="K313" s="199"/>
      <c r="L313" s="204"/>
      <c r="M313" s="205"/>
      <c r="N313" s="206"/>
      <c r="O313" s="206"/>
      <c r="P313" s="206"/>
      <c r="Q313" s="206"/>
      <c r="R313" s="206"/>
      <c r="S313" s="206"/>
      <c r="T313" s="207"/>
      <c r="AT313" s="208" t="s">
        <v>188</v>
      </c>
      <c r="AU313" s="208" t="s">
        <v>88</v>
      </c>
      <c r="AV313" s="13" t="s">
        <v>88</v>
      </c>
      <c r="AW313" s="13" t="s">
        <v>33</v>
      </c>
      <c r="AX313" s="13" t="s">
        <v>72</v>
      </c>
      <c r="AY313" s="208" t="s">
        <v>169</v>
      </c>
    </row>
    <row r="314" spans="1:65" s="14" customFormat="1" ht="11.25">
      <c r="B314" s="209"/>
      <c r="C314" s="210"/>
      <c r="D314" s="193" t="s">
        <v>188</v>
      </c>
      <c r="E314" s="211" t="s">
        <v>19</v>
      </c>
      <c r="F314" s="212" t="s">
        <v>191</v>
      </c>
      <c r="G314" s="210"/>
      <c r="H314" s="213">
        <v>190</v>
      </c>
      <c r="I314" s="214"/>
      <c r="J314" s="210"/>
      <c r="K314" s="210"/>
      <c r="L314" s="215"/>
      <c r="M314" s="216"/>
      <c r="N314" s="217"/>
      <c r="O314" s="217"/>
      <c r="P314" s="217"/>
      <c r="Q314" s="217"/>
      <c r="R314" s="217"/>
      <c r="S314" s="217"/>
      <c r="T314" s="218"/>
      <c r="AT314" s="219" t="s">
        <v>188</v>
      </c>
      <c r="AU314" s="219" t="s">
        <v>88</v>
      </c>
      <c r="AV314" s="14" t="s">
        <v>176</v>
      </c>
      <c r="AW314" s="14" t="s">
        <v>33</v>
      </c>
      <c r="AX314" s="14" t="s">
        <v>80</v>
      </c>
      <c r="AY314" s="219" t="s">
        <v>169</v>
      </c>
    </row>
    <row r="315" spans="1:65" s="2" customFormat="1" ht="14.45" customHeight="1">
      <c r="A315" s="36"/>
      <c r="B315" s="37"/>
      <c r="C315" s="180" t="s">
        <v>695</v>
      </c>
      <c r="D315" s="180" t="s">
        <v>171</v>
      </c>
      <c r="E315" s="181" t="s">
        <v>2332</v>
      </c>
      <c r="F315" s="182" t="s">
        <v>2333</v>
      </c>
      <c r="G315" s="183" t="s">
        <v>174</v>
      </c>
      <c r="H315" s="184">
        <v>20</v>
      </c>
      <c r="I315" s="185"/>
      <c r="J315" s="186">
        <f>ROUND(I315*H315,2)</f>
        <v>0</v>
      </c>
      <c r="K315" s="182" t="s">
        <v>2211</v>
      </c>
      <c r="L315" s="41"/>
      <c r="M315" s="187" t="s">
        <v>19</v>
      </c>
      <c r="N315" s="188" t="s">
        <v>44</v>
      </c>
      <c r="O315" s="66"/>
      <c r="P315" s="189">
        <f>O315*H315</f>
        <v>0</v>
      </c>
      <c r="Q315" s="189">
        <v>0</v>
      </c>
      <c r="R315" s="189">
        <f>Q315*H315</f>
        <v>0</v>
      </c>
      <c r="S315" s="189">
        <v>0</v>
      </c>
      <c r="T315" s="190">
        <f>S315*H315</f>
        <v>0</v>
      </c>
      <c r="U315" s="36"/>
      <c r="V315" s="36"/>
      <c r="W315" s="36"/>
      <c r="X315" s="36"/>
      <c r="Y315" s="36"/>
      <c r="Z315" s="36"/>
      <c r="AA315" s="36"/>
      <c r="AB315" s="36"/>
      <c r="AC315" s="36"/>
      <c r="AD315" s="36"/>
      <c r="AE315" s="36"/>
      <c r="AR315" s="191" t="s">
        <v>250</v>
      </c>
      <c r="AT315" s="191" t="s">
        <v>171</v>
      </c>
      <c r="AU315" s="191" t="s">
        <v>88</v>
      </c>
      <c r="AY315" s="19" t="s">
        <v>169</v>
      </c>
      <c r="BE315" s="192">
        <f>IF(N315="základní",J315,0)</f>
        <v>0</v>
      </c>
      <c r="BF315" s="192">
        <f>IF(N315="snížená",J315,0)</f>
        <v>0</v>
      </c>
      <c r="BG315" s="192">
        <f>IF(N315="zákl. přenesená",J315,0)</f>
        <v>0</v>
      </c>
      <c r="BH315" s="192">
        <f>IF(N315="sníž. přenesená",J315,0)</f>
        <v>0</v>
      </c>
      <c r="BI315" s="192">
        <f>IF(N315="nulová",J315,0)</f>
        <v>0</v>
      </c>
      <c r="BJ315" s="19" t="s">
        <v>88</v>
      </c>
      <c r="BK315" s="192">
        <f>ROUND(I315*H315,2)</f>
        <v>0</v>
      </c>
      <c r="BL315" s="19" t="s">
        <v>250</v>
      </c>
      <c r="BM315" s="191" t="s">
        <v>1017</v>
      </c>
    </row>
    <row r="316" spans="1:65" s="2" customFormat="1" ht="19.5">
      <c r="A316" s="36"/>
      <c r="B316" s="37"/>
      <c r="C316" s="38"/>
      <c r="D316" s="193" t="s">
        <v>2212</v>
      </c>
      <c r="E316" s="38"/>
      <c r="F316" s="194" t="s">
        <v>2213</v>
      </c>
      <c r="G316" s="38"/>
      <c r="H316" s="38"/>
      <c r="I316" s="195"/>
      <c r="J316" s="38"/>
      <c r="K316" s="38"/>
      <c r="L316" s="41"/>
      <c r="M316" s="196"/>
      <c r="N316" s="197"/>
      <c r="O316" s="66"/>
      <c r="P316" s="66"/>
      <c r="Q316" s="66"/>
      <c r="R316" s="66"/>
      <c r="S316" s="66"/>
      <c r="T316" s="67"/>
      <c r="U316" s="36"/>
      <c r="V316" s="36"/>
      <c r="W316" s="36"/>
      <c r="X316" s="36"/>
      <c r="Y316" s="36"/>
      <c r="Z316" s="36"/>
      <c r="AA316" s="36"/>
      <c r="AB316" s="36"/>
      <c r="AC316" s="36"/>
      <c r="AD316" s="36"/>
      <c r="AE316" s="36"/>
      <c r="AT316" s="19" t="s">
        <v>2212</v>
      </c>
      <c r="AU316" s="19" t="s">
        <v>88</v>
      </c>
    </row>
    <row r="317" spans="1:65" s="13" customFormat="1" ht="11.25">
      <c r="B317" s="198"/>
      <c r="C317" s="199"/>
      <c r="D317" s="193" t="s">
        <v>188</v>
      </c>
      <c r="E317" s="200" t="s">
        <v>19</v>
      </c>
      <c r="F317" s="201" t="s">
        <v>266</v>
      </c>
      <c r="G317" s="199"/>
      <c r="H317" s="202">
        <v>20</v>
      </c>
      <c r="I317" s="203"/>
      <c r="J317" s="199"/>
      <c r="K317" s="199"/>
      <c r="L317" s="204"/>
      <c r="M317" s="205"/>
      <c r="N317" s="206"/>
      <c r="O317" s="206"/>
      <c r="P317" s="206"/>
      <c r="Q317" s="206"/>
      <c r="R317" s="206"/>
      <c r="S317" s="206"/>
      <c r="T317" s="207"/>
      <c r="AT317" s="208" t="s">
        <v>188</v>
      </c>
      <c r="AU317" s="208" t="s">
        <v>88</v>
      </c>
      <c r="AV317" s="13" t="s">
        <v>88</v>
      </c>
      <c r="AW317" s="13" t="s">
        <v>33</v>
      </c>
      <c r="AX317" s="13" t="s">
        <v>72</v>
      </c>
      <c r="AY317" s="208" t="s">
        <v>169</v>
      </c>
    </row>
    <row r="318" spans="1:65" s="14" customFormat="1" ht="11.25">
      <c r="B318" s="209"/>
      <c r="C318" s="210"/>
      <c r="D318" s="193" t="s">
        <v>188</v>
      </c>
      <c r="E318" s="211" t="s">
        <v>19</v>
      </c>
      <c r="F318" s="212" t="s">
        <v>191</v>
      </c>
      <c r="G318" s="210"/>
      <c r="H318" s="213">
        <v>20</v>
      </c>
      <c r="I318" s="214"/>
      <c r="J318" s="210"/>
      <c r="K318" s="210"/>
      <c r="L318" s="215"/>
      <c r="M318" s="216"/>
      <c r="N318" s="217"/>
      <c r="O318" s="217"/>
      <c r="P318" s="217"/>
      <c r="Q318" s="217"/>
      <c r="R318" s="217"/>
      <c r="S318" s="217"/>
      <c r="T318" s="218"/>
      <c r="AT318" s="219" t="s">
        <v>188</v>
      </c>
      <c r="AU318" s="219" t="s">
        <v>88</v>
      </c>
      <c r="AV318" s="14" t="s">
        <v>176</v>
      </c>
      <c r="AW318" s="14" t="s">
        <v>33</v>
      </c>
      <c r="AX318" s="14" t="s">
        <v>80</v>
      </c>
      <c r="AY318" s="219" t="s">
        <v>169</v>
      </c>
    </row>
    <row r="319" spans="1:65" s="2" customFormat="1" ht="49.15" customHeight="1">
      <c r="A319" s="36"/>
      <c r="B319" s="37"/>
      <c r="C319" s="180" t="s">
        <v>699</v>
      </c>
      <c r="D319" s="180" t="s">
        <v>171</v>
      </c>
      <c r="E319" s="181" t="s">
        <v>2334</v>
      </c>
      <c r="F319" s="182" t="s">
        <v>2335</v>
      </c>
      <c r="G319" s="183" t="s">
        <v>463</v>
      </c>
      <c r="H319" s="184">
        <v>196</v>
      </c>
      <c r="I319" s="185"/>
      <c r="J319" s="186">
        <f>ROUND(I319*H319,2)</f>
        <v>0</v>
      </c>
      <c r="K319" s="182" t="s">
        <v>2211</v>
      </c>
      <c r="L319" s="41"/>
      <c r="M319" s="187" t="s">
        <v>19</v>
      </c>
      <c r="N319" s="188" t="s">
        <v>44</v>
      </c>
      <c r="O319" s="66"/>
      <c r="P319" s="189">
        <f>O319*H319</f>
        <v>0</v>
      </c>
      <c r="Q319" s="189">
        <v>0</v>
      </c>
      <c r="R319" s="189">
        <f>Q319*H319</f>
        <v>0</v>
      </c>
      <c r="S319" s="189">
        <v>0</v>
      </c>
      <c r="T319" s="190">
        <f>S319*H319</f>
        <v>0</v>
      </c>
      <c r="U319" s="36"/>
      <c r="V319" s="36"/>
      <c r="W319" s="36"/>
      <c r="X319" s="36"/>
      <c r="Y319" s="36"/>
      <c r="Z319" s="36"/>
      <c r="AA319" s="36"/>
      <c r="AB319" s="36"/>
      <c r="AC319" s="36"/>
      <c r="AD319" s="36"/>
      <c r="AE319" s="36"/>
      <c r="AR319" s="191" t="s">
        <v>250</v>
      </c>
      <c r="AT319" s="191" t="s">
        <v>171</v>
      </c>
      <c r="AU319" s="191" t="s">
        <v>88</v>
      </c>
      <c r="AY319" s="19" t="s">
        <v>169</v>
      </c>
      <c r="BE319" s="192">
        <f>IF(N319="základní",J319,0)</f>
        <v>0</v>
      </c>
      <c r="BF319" s="192">
        <f>IF(N319="snížená",J319,0)</f>
        <v>0</v>
      </c>
      <c r="BG319" s="192">
        <f>IF(N319="zákl. přenesená",J319,0)</f>
        <v>0</v>
      </c>
      <c r="BH319" s="192">
        <f>IF(N319="sníž. přenesená",J319,0)</f>
        <v>0</v>
      </c>
      <c r="BI319" s="192">
        <f>IF(N319="nulová",J319,0)</f>
        <v>0</v>
      </c>
      <c r="BJ319" s="19" t="s">
        <v>88</v>
      </c>
      <c r="BK319" s="192">
        <f>ROUND(I319*H319,2)</f>
        <v>0</v>
      </c>
      <c r="BL319" s="19" t="s">
        <v>250</v>
      </c>
      <c r="BM319" s="191" t="s">
        <v>1027</v>
      </c>
    </row>
    <row r="320" spans="1:65" s="2" customFormat="1" ht="19.5">
      <c r="A320" s="36"/>
      <c r="B320" s="37"/>
      <c r="C320" s="38"/>
      <c r="D320" s="193" t="s">
        <v>2212</v>
      </c>
      <c r="E320" s="38"/>
      <c r="F320" s="194" t="s">
        <v>2213</v>
      </c>
      <c r="G320" s="38"/>
      <c r="H320" s="38"/>
      <c r="I320" s="195"/>
      <c r="J320" s="38"/>
      <c r="K320" s="38"/>
      <c r="L320" s="41"/>
      <c r="M320" s="196"/>
      <c r="N320" s="197"/>
      <c r="O320" s="66"/>
      <c r="P320" s="66"/>
      <c r="Q320" s="66"/>
      <c r="R320" s="66"/>
      <c r="S320" s="66"/>
      <c r="T320" s="67"/>
      <c r="U320" s="36"/>
      <c r="V320" s="36"/>
      <c r="W320" s="36"/>
      <c r="X320" s="36"/>
      <c r="Y320" s="36"/>
      <c r="Z320" s="36"/>
      <c r="AA320" s="36"/>
      <c r="AB320" s="36"/>
      <c r="AC320" s="36"/>
      <c r="AD320" s="36"/>
      <c r="AE320" s="36"/>
      <c r="AT320" s="19" t="s">
        <v>2212</v>
      </c>
      <c r="AU320" s="19" t="s">
        <v>88</v>
      </c>
    </row>
    <row r="321" spans="1:65" s="13" customFormat="1" ht="11.25">
      <c r="B321" s="198"/>
      <c r="C321" s="199"/>
      <c r="D321" s="193" t="s">
        <v>188</v>
      </c>
      <c r="E321" s="200" t="s">
        <v>19</v>
      </c>
      <c r="F321" s="201" t="s">
        <v>1466</v>
      </c>
      <c r="G321" s="199"/>
      <c r="H321" s="202">
        <v>196</v>
      </c>
      <c r="I321" s="203"/>
      <c r="J321" s="199"/>
      <c r="K321" s="199"/>
      <c r="L321" s="204"/>
      <c r="M321" s="205"/>
      <c r="N321" s="206"/>
      <c r="O321" s="206"/>
      <c r="P321" s="206"/>
      <c r="Q321" s="206"/>
      <c r="R321" s="206"/>
      <c r="S321" s="206"/>
      <c r="T321" s="207"/>
      <c r="AT321" s="208" t="s">
        <v>188</v>
      </c>
      <c r="AU321" s="208" t="s">
        <v>88</v>
      </c>
      <c r="AV321" s="13" t="s">
        <v>88</v>
      </c>
      <c r="AW321" s="13" t="s">
        <v>33</v>
      </c>
      <c r="AX321" s="13" t="s">
        <v>72</v>
      </c>
      <c r="AY321" s="208" t="s">
        <v>169</v>
      </c>
    </row>
    <row r="322" spans="1:65" s="14" customFormat="1" ht="11.25">
      <c r="B322" s="209"/>
      <c r="C322" s="210"/>
      <c r="D322" s="193" t="s">
        <v>188</v>
      </c>
      <c r="E322" s="211" t="s">
        <v>19</v>
      </c>
      <c r="F322" s="212" t="s">
        <v>191</v>
      </c>
      <c r="G322" s="210"/>
      <c r="H322" s="213">
        <v>196</v>
      </c>
      <c r="I322" s="214"/>
      <c r="J322" s="210"/>
      <c r="K322" s="210"/>
      <c r="L322" s="215"/>
      <c r="M322" s="216"/>
      <c r="N322" s="217"/>
      <c r="O322" s="217"/>
      <c r="P322" s="217"/>
      <c r="Q322" s="217"/>
      <c r="R322" s="217"/>
      <c r="S322" s="217"/>
      <c r="T322" s="218"/>
      <c r="AT322" s="219" t="s">
        <v>188</v>
      </c>
      <c r="AU322" s="219" t="s">
        <v>88</v>
      </c>
      <c r="AV322" s="14" t="s">
        <v>176</v>
      </c>
      <c r="AW322" s="14" t="s">
        <v>33</v>
      </c>
      <c r="AX322" s="14" t="s">
        <v>80</v>
      </c>
      <c r="AY322" s="219" t="s">
        <v>169</v>
      </c>
    </row>
    <row r="323" spans="1:65" s="2" customFormat="1" ht="49.15" customHeight="1">
      <c r="A323" s="36"/>
      <c r="B323" s="37"/>
      <c r="C323" s="180" t="s">
        <v>704</v>
      </c>
      <c r="D323" s="180" t="s">
        <v>171</v>
      </c>
      <c r="E323" s="181" t="s">
        <v>2336</v>
      </c>
      <c r="F323" s="182" t="s">
        <v>2337</v>
      </c>
      <c r="G323" s="183" t="s">
        <v>463</v>
      </c>
      <c r="H323" s="184">
        <v>260</v>
      </c>
      <c r="I323" s="185"/>
      <c r="J323" s="186">
        <f>ROUND(I323*H323,2)</f>
        <v>0</v>
      </c>
      <c r="K323" s="182" t="s">
        <v>2211</v>
      </c>
      <c r="L323" s="41"/>
      <c r="M323" s="187" t="s">
        <v>19</v>
      </c>
      <c r="N323" s="188" t="s">
        <v>44</v>
      </c>
      <c r="O323" s="66"/>
      <c r="P323" s="189">
        <f>O323*H323</f>
        <v>0</v>
      </c>
      <c r="Q323" s="189">
        <v>0</v>
      </c>
      <c r="R323" s="189">
        <f>Q323*H323</f>
        <v>0</v>
      </c>
      <c r="S323" s="189">
        <v>0</v>
      </c>
      <c r="T323" s="190">
        <f>S323*H323</f>
        <v>0</v>
      </c>
      <c r="U323" s="36"/>
      <c r="V323" s="36"/>
      <c r="W323" s="36"/>
      <c r="X323" s="36"/>
      <c r="Y323" s="36"/>
      <c r="Z323" s="36"/>
      <c r="AA323" s="36"/>
      <c r="AB323" s="36"/>
      <c r="AC323" s="36"/>
      <c r="AD323" s="36"/>
      <c r="AE323" s="36"/>
      <c r="AR323" s="191" t="s">
        <v>250</v>
      </c>
      <c r="AT323" s="191" t="s">
        <v>171</v>
      </c>
      <c r="AU323" s="191" t="s">
        <v>88</v>
      </c>
      <c r="AY323" s="19" t="s">
        <v>169</v>
      </c>
      <c r="BE323" s="192">
        <f>IF(N323="základní",J323,0)</f>
        <v>0</v>
      </c>
      <c r="BF323" s="192">
        <f>IF(N323="snížená",J323,0)</f>
        <v>0</v>
      </c>
      <c r="BG323" s="192">
        <f>IF(N323="zákl. přenesená",J323,0)</f>
        <v>0</v>
      </c>
      <c r="BH323" s="192">
        <f>IF(N323="sníž. přenesená",J323,0)</f>
        <v>0</v>
      </c>
      <c r="BI323" s="192">
        <f>IF(N323="nulová",J323,0)</f>
        <v>0</v>
      </c>
      <c r="BJ323" s="19" t="s">
        <v>88</v>
      </c>
      <c r="BK323" s="192">
        <f>ROUND(I323*H323,2)</f>
        <v>0</v>
      </c>
      <c r="BL323" s="19" t="s">
        <v>250</v>
      </c>
      <c r="BM323" s="191" t="s">
        <v>1035</v>
      </c>
    </row>
    <row r="324" spans="1:65" s="2" customFormat="1" ht="19.5">
      <c r="A324" s="36"/>
      <c r="B324" s="37"/>
      <c r="C324" s="38"/>
      <c r="D324" s="193" t="s">
        <v>2212</v>
      </c>
      <c r="E324" s="38"/>
      <c r="F324" s="194" t="s">
        <v>2213</v>
      </c>
      <c r="G324" s="38"/>
      <c r="H324" s="38"/>
      <c r="I324" s="195"/>
      <c r="J324" s="38"/>
      <c r="K324" s="38"/>
      <c r="L324" s="41"/>
      <c r="M324" s="196"/>
      <c r="N324" s="197"/>
      <c r="O324" s="66"/>
      <c r="P324" s="66"/>
      <c r="Q324" s="66"/>
      <c r="R324" s="66"/>
      <c r="S324" s="66"/>
      <c r="T324" s="67"/>
      <c r="U324" s="36"/>
      <c r="V324" s="36"/>
      <c r="W324" s="36"/>
      <c r="X324" s="36"/>
      <c r="Y324" s="36"/>
      <c r="Z324" s="36"/>
      <c r="AA324" s="36"/>
      <c r="AB324" s="36"/>
      <c r="AC324" s="36"/>
      <c r="AD324" s="36"/>
      <c r="AE324" s="36"/>
      <c r="AT324" s="19" t="s">
        <v>2212</v>
      </c>
      <c r="AU324" s="19" t="s">
        <v>88</v>
      </c>
    </row>
    <row r="325" spans="1:65" s="13" customFormat="1" ht="11.25">
      <c r="B325" s="198"/>
      <c r="C325" s="199"/>
      <c r="D325" s="193" t="s">
        <v>188</v>
      </c>
      <c r="E325" s="200" t="s">
        <v>19</v>
      </c>
      <c r="F325" s="201" t="s">
        <v>2338</v>
      </c>
      <c r="G325" s="199"/>
      <c r="H325" s="202">
        <v>260</v>
      </c>
      <c r="I325" s="203"/>
      <c r="J325" s="199"/>
      <c r="K325" s="199"/>
      <c r="L325" s="204"/>
      <c r="M325" s="205"/>
      <c r="N325" s="206"/>
      <c r="O325" s="206"/>
      <c r="P325" s="206"/>
      <c r="Q325" s="206"/>
      <c r="R325" s="206"/>
      <c r="S325" s="206"/>
      <c r="T325" s="207"/>
      <c r="AT325" s="208" t="s">
        <v>188</v>
      </c>
      <c r="AU325" s="208" t="s">
        <v>88</v>
      </c>
      <c r="AV325" s="13" t="s">
        <v>88</v>
      </c>
      <c r="AW325" s="13" t="s">
        <v>33</v>
      </c>
      <c r="AX325" s="13" t="s">
        <v>72</v>
      </c>
      <c r="AY325" s="208" t="s">
        <v>169</v>
      </c>
    </row>
    <row r="326" spans="1:65" s="14" customFormat="1" ht="11.25">
      <c r="B326" s="209"/>
      <c r="C326" s="210"/>
      <c r="D326" s="193" t="s">
        <v>188</v>
      </c>
      <c r="E326" s="211" t="s">
        <v>19</v>
      </c>
      <c r="F326" s="212" t="s">
        <v>191</v>
      </c>
      <c r="G326" s="210"/>
      <c r="H326" s="213">
        <v>260</v>
      </c>
      <c r="I326" s="214"/>
      <c r="J326" s="210"/>
      <c r="K326" s="210"/>
      <c r="L326" s="215"/>
      <c r="M326" s="216"/>
      <c r="N326" s="217"/>
      <c r="O326" s="217"/>
      <c r="P326" s="217"/>
      <c r="Q326" s="217"/>
      <c r="R326" s="217"/>
      <c r="S326" s="217"/>
      <c r="T326" s="218"/>
      <c r="AT326" s="219" t="s">
        <v>188</v>
      </c>
      <c r="AU326" s="219" t="s">
        <v>88</v>
      </c>
      <c r="AV326" s="14" t="s">
        <v>176</v>
      </c>
      <c r="AW326" s="14" t="s">
        <v>33</v>
      </c>
      <c r="AX326" s="14" t="s">
        <v>80</v>
      </c>
      <c r="AY326" s="219" t="s">
        <v>169</v>
      </c>
    </row>
    <row r="327" spans="1:65" s="2" customFormat="1" ht="24.2" customHeight="1">
      <c r="A327" s="36"/>
      <c r="B327" s="37"/>
      <c r="C327" s="180" t="s">
        <v>708</v>
      </c>
      <c r="D327" s="180" t="s">
        <v>171</v>
      </c>
      <c r="E327" s="181" t="s">
        <v>2339</v>
      </c>
      <c r="F327" s="182" t="s">
        <v>2340</v>
      </c>
      <c r="G327" s="183" t="s">
        <v>174</v>
      </c>
      <c r="H327" s="184">
        <v>78</v>
      </c>
      <c r="I327" s="185"/>
      <c r="J327" s="186">
        <f>ROUND(I327*H327,2)</f>
        <v>0</v>
      </c>
      <c r="K327" s="182" t="s">
        <v>2211</v>
      </c>
      <c r="L327" s="41"/>
      <c r="M327" s="187" t="s">
        <v>19</v>
      </c>
      <c r="N327" s="188" t="s">
        <v>44</v>
      </c>
      <c r="O327" s="66"/>
      <c r="P327" s="189">
        <f>O327*H327</f>
        <v>0</v>
      </c>
      <c r="Q327" s="189">
        <v>0</v>
      </c>
      <c r="R327" s="189">
        <f>Q327*H327</f>
        <v>0</v>
      </c>
      <c r="S327" s="189">
        <v>0</v>
      </c>
      <c r="T327" s="190">
        <f>S327*H327</f>
        <v>0</v>
      </c>
      <c r="U327" s="36"/>
      <c r="V327" s="36"/>
      <c r="W327" s="36"/>
      <c r="X327" s="36"/>
      <c r="Y327" s="36"/>
      <c r="Z327" s="36"/>
      <c r="AA327" s="36"/>
      <c r="AB327" s="36"/>
      <c r="AC327" s="36"/>
      <c r="AD327" s="36"/>
      <c r="AE327" s="36"/>
      <c r="AR327" s="191" t="s">
        <v>250</v>
      </c>
      <c r="AT327" s="191" t="s">
        <v>171</v>
      </c>
      <c r="AU327" s="191" t="s">
        <v>88</v>
      </c>
      <c r="AY327" s="19" t="s">
        <v>169</v>
      </c>
      <c r="BE327" s="192">
        <f>IF(N327="základní",J327,0)</f>
        <v>0</v>
      </c>
      <c r="BF327" s="192">
        <f>IF(N327="snížená",J327,0)</f>
        <v>0</v>
      </c>
      <c r="BG327" s="192">
        <f>IF(N327="zákl. přenesená",J327,0)</f>
        <v>0</v>
      </c>
      <c r="BH327" s="192">
        <f>IF(N327="sníž. přenesená",J327,0)</f>
        <v>0</v>
      </c>
      <c r="BI327" s="192">
        <f>IF(N327="nulová",J327,0)</f>
        <v>0</v>
      </c>
      <c r="BJ327" s="19" t="s">
        <v>88</v>
      </c>
      <c r="BK327" s="192">
        <f>ROUND(I327*H327,2)</f>
        <v>0</v>
      </c>
      <c r="BL327" s="19" t="s">
        <v>250</v>
      </c>
      <c r="BM327" s="191" t="s">
        <v>1044</v>
      </c>
    </row>
    <row r="328" spans="1:65" s="2" customFormat="1" ht="19.5">
      <c r="A328" s="36"/>
      <c r="B328" s="37"/>
      <c r="C328" s="38"/>
      <c r="D328" s="193" t="s">
        <v>2212</v>
      </c>
      <c r="E328" s="38"/>
      <c r="F328" s="194" t="s">
        <v>2213</v>
      </c>
      <c r="G328" s="38"/>
      <c r="H328" s="38"/>
      <c r="I328" s="195"/>
      <c r="J328" s="38"/>
      <c r="K328" s="38"/>
      <c r="L328" s="41"/>
      <c r="M328" s="196"/>
      <c r="N328" s="197"/>
      <c r="O328" s="66"/>
      <c r="P328" s="66"/>
      <c r="Q328" s="66"/>
      <c r="R328" s="66"/>
      <c r="S328" s="66"/>
      <c r="T328" s="67"/>
      <c r="U328" s="36"/>
      <c r="V328" s="36"/>
      <c r="W328" s="36"/>
      <c r="X328" s="36"/>
      <c r="Y328" s="36"/>
      <c r="Z328" s="36"/>
      <c r="AA328" s="36"/>
      <c r="AB328" s="36"/>
      <c r="AC328" s="36"/>
      <c r="AD328" s="36"/>
      <c r="AE328" s="36"/>
      <c r="AT328" s="19" t="s">
        <v>2212</v>
      </c>
      <c r="AU328" s="19" t="s">
        <v>88</v>
      </c>
    </row>
    <row r="329" spans="1:65" s="13" customFormat="1" ht="11.25">
      <c r="B329" s="198"/>
      <c r="C329" s="199"/>
      <c r="D329" s="193" t="s">
        <v>188</v>
      </c>
      <c r="E329" s="200" t="s">
        <v>19</v>
      </c>
      <c r="F329" s="201" t="s">
        <v>2341</v>
      </c>
      <c r="G329" s="199"/>
      <c r="H329" s="202">
        <v>78</v>
      </c>
      <c r="I329" s="203"/>
      <c r="J329" s="199"/>
      <c r="K329" s="199"/>
      <c r="L329" s="204"/>
      <c r="M329" s="205"/>
      <c r="N329" s="206"/>
      <c r="O329" s="206"/>
      <c r="P329" s="206"/>
      <c r="Q329" s="206"/>
      <c r="R329" s="206"/>
      <c r="S329" s="206"/>
      <c r="T329" s="207"/>
      <c r="AT329" s="208" t="s">
        <v>188</v>
      </c>
      <c r="AU329" s="208" t="s">
        <v>88</v>
      </c>
      <c r="AV329" s="13" t="s">
        <v>88</v>
      </c>
      <c r="AW329" s="13" t="s">
        <v>33</v>
      </c>
      <c r="AX329" s="13" t="s">
        <v>72</v>
      </c>
      <c r="AY329" s="208" t="s">
        <v>169</v>
      </c>
    </row>
    <row r="330" spans="1:65" s="14" customFormat="1" ht="11.25">
      <c r="B330" s="209"/>
      <c r="C330" s="210"/>
      <c r="D330" s="193" t="s">
        <v>188</v>
      </c>
      <c r="E330" s="211" t="s">
        <v>19</v>
      </c>
      <c r="F330" s="212" t="s">
        <v>191</v>
      </c>
      <c r="G330" s="210"/>
      <c r="H330" s="213">
        <v>78</v>
      </c>
      <c r="I330" s="214"/>
      <c r="J330" s="210"/>
      <c r="K330" s="210"/>
      <c r="L330" s="215"/>
      <c r="M330" s="216"/>
      <c r="N330" s="217"/>
      <c r="O330" s="217"/>
      <c r="P330" s="217"/>
      <c r="Q330" s="217"/>
      <c r="R330" s="217"/>
      <c r="S330" s="217"/>
      <c r="T330" s="218"/>
      <c r="AT330" s="219" t="s">
        <v>188</v>
      </c>
      <c r="AU330" s="219" t="s">
        <v>88</v>
      </c>
      <c r="AV330" s="14" t="s">
        <v>176</v>
      </c>
      <c r="AW330" s="14" t="s">
        <v>33</v>
      </c>
      <c r="AX330" s="14" t="s">
        <v>80</v>
      </c>
      <c r="AY330" s="219" t="s">
        <v>169</v>
      </c>
    </row>
    <row r="331" spans="1:65" s="2" customFormat="1" ht="24.2" customHeight="1">
      <c r="A331" s="36"/>
      <c r="B331" s="37"/>
      <c r="C331" s="180" t="s">
        <v>717</v>
      </c>
      <c r="D331" s="180" t="s">
        <v>171</v>
      </c>
      <c r="E331" s="181" t="s">
        <v>2342</v>
      </c>
      <c r="F331" s="182" t="s">
        <v>2343</v>
      </c>
      <c r="G331" s="183" t="s">
        <v>174</v>
      </c>
      <c r="H331" s="184">
        <v>76</v>
      </c>
      <c r="I331" s="185"/>
      <c r="J331" s="186">
        <f>ROUND(I331*H331,2)</f>
        <v>0</v>
      </c>
      <c r="K331" s="182" t="s">
        <v>2211</v>
      </c>
      <c r="L331" s="41"/>
      <c r="M331" s="187" t="s">
        <v>19</v>
      </c>
      <c r="N331" s="188" t="s">
        <v>44</v>
      </c>
      <c r="O331" s="66"/>
      <c r="P331" s="189">
        <f>O331*H331</f>
        <v>0</v>
      </c>
      <c r="Q331" s="189">
        <v>0</v>
      </c>
      <c r="R331" s="189">
        <f>Q331*H331</f>
        <v>0</v>
      </c>
      <c r="S331" s="189">
        <v>0</v>
      </c>
      <c r="T331" s="190">
        <f>S331*H331</f>
        <v>0</v>
      </c>
      <c r="U331" s="36"/>
      <c r="V331" s="36"/>
      <c r="W331" s="36"/>
      <c r="X331" s="36"/>
      <c r="Y331" s="36"/>
      <c r="Z331" s="36"/>
      <c r="AA331" s="36"/>
      <c r="AB331" s="36"/>
      <c r="AC331" s="36"/>
      <c r="AD331" s="36"/>
      <c r="AE331" s="36"/>
      <c r="AR331" s="191" t="s">
        <v>250</v>
      </c>
      <c r="AT331" s="191" t="s">
        <v>171</v>
      </c>
      <c r="AU331" s="191" t="s">
        <v>88</v>
      </c>
      <c r="AY331" s="19" t="s">
        <v>169</v>
      </c>
      <c r="BE331" s="192">
        <f>IF(N331="základní",J331,0)</f>
        <v>0</v>
      </c>
      <c r="BF331" s="192">
        <f>IF(N331="snížená",J331,0)</f>
        <v>0</v>
      </c>
      <c r="BG331" s="192">
        <f>IF(N331="zákl. přenesená",J331,0)</f>
        <v>0</v>
      </c>
      <c r="BH331" s="192">
        <f>IF(N331="sníž. přenesená",J331,0)</f>
        <v>0</v>
      </c>
      <c r="BI331" s="192">
        <f>IF(N331="nulová",J331,0)</f>
        <v>0</v>
      </c>
      <c r="BJ331" s="19" t="s">
        <v>88</v>
      </c>
      <c r="BK331" s="192">
        <f>ROUND(I331*H331,2)</f>
        <v>0</v>
      </c>
      <c r="BL331" s="19" t="s">
        <v>250</v>
      </c>
      <c r="BM331" s="191" t="s">
        <v>1052</v>
      </c>
    </row>
    <row r="332" spans="1:65" s="2" customFormat="1" ht="19.5">
      <c r="A332" s="36"/>
      <c r="B332" s="37"/>
      <c r="C332" s="38"/>
      <c r="D332" s="193" t="s">
        <v>2212</v>
      </c>
      <c r="E332" s="38"/>
      <c r="F332" s="194" t="s">
        <v>2213</v>
      </c>
      <c r="G332" s="38"/>
      <c r="H332" s="38"/>
      <c r="I332" s="195"/>
      <c r="J332" s="38"/>
      <c r="K332" s="38"/>
      <c r="L332" s="41"/>
      <c r="M332" s="196"/>
      <c r="N332" s="197"/>
      <c r="O332" s="66"/>
      <c r="P332" s="66"/>
      <c r="Q332" s="66"/>
      <c r="R332" s="66"/>
      <c r="S332" s="66"/>
      <c r="T332" s="67"/>
      <c r="U332" s="36"/>
      <c r="V332" s="36"/>
      <c r="W332" s="36"/>
      <c r="X332" s="36"/>
      <c r="Y332" s="36"/>
      <c r="Z332" s="36"/>
      <c r="AA332" s="36"/>
      <c r="AB332" s="36"/>
      <c r="AC332" s="36"/>
      <c r="AD332" s="36"/>
      <c r="AE332" s="36"/>
      <c r="AT332" s="19" t="s">
        <v>2212</v>
      </c>
      <c r="AU332" s="19" t="s">
        <v>88</v>
      </c>
    </row>
    <row r="333" spans="1:65" s="13" customFormat="1" ht="11.25">
      <c r="B333" s="198"/>
      <c r="C333" s="199"/>
      <c r="D333" s="193" t="s">
        <v>188</v>
      </c>
      <c r="E333" s="200" t="s">
        <v>19</v>
      </c>
      <c r="F333" s="201" t="s">
        <v>2344</v>
      </c>
      <c r="G333" s="199"/>
      <c r="H333" s="202">
        <v>76</v>
      </c>
      <c r="I333" s="203"/>
      <c r="J333" s="199"/>
      <c r="K333" s="199"/>
      <c r="L333" s="204"/>
      <c r="M333" s="205"/>
      <c r="N333" s="206"/>
      <c r="O333" s="206"/>
      <c r="P333" s="206"/>
      <c r="Q333" s="206"/>
      <c r="R333" s="206"/>
      <c r="S333" s="206"/>
      <c r="T333" s="207"/>
      <c r="AT333" s="208" t="s">
        <v>188</v>
      </c>
      <c r="AU333" s="208" t="s">
        <v>88</v>
      </c>
      <c r="AV333" s="13" t="s">
        <v>88</v>
      </c>
      <c r="AW333" s="13" t="s">
        <v>33</v>
      </c>
      <c r="AX333" s="13" t="s">
        <v>72</v>
      </c>
      <c r="AY333" s="208" t="s">
        <v>169</v>
      </c>
    </row>
    <row r="334" spans="1:65" s="14" customFormat="1" ht="11.25">
      <c r="B334" s="209"/>
      <c r="C334" s="210"/>
      <c r="D334" s="193" t="s">
        <v>188</v>
      </c>
      <c r="E334" s="211" t="s">
        <v>19</v>
      </c>
      <c r="F334" s="212" t="s">
        <v>191</v>
      </c>
      <c r="G334" s="210"/>
      <c r="H334" s="213">
        <v>76</v>
      </c>
      <c r="I334" s="214"/>
      <c r="J334" s="210"/>
      <c r="K334" s="210"/>
      <c r="L334" s="215"/>
      <c r="M334" s="216"/>
      <c r="N334" s="217"/>
      <c r="O334" s="217"/>
      <c r="P334" s="217"/>
      <c r="Q334" s="217"/>
      <c r="R334" s="217"/>
      <c r="S334" s="217"/>
      <c r="T334" s="218"/>
      <c r="AT334" s="219" t="s">
        <v>188</v>
      </c>
      <c r="AU334" s="219" t="s">
        <v>88</v>
      </c>
      <c r="AV334" s="14" t="s">
        <v>176</v>
      </c>
      <c r="AW334" s="14" t="s">
        <v>33</v>
      </c>
      <c r="AX334" s="14" t="s">
        <v>80</v>
      </c>
      <c r="AY334" s="219" t="s">
        <v>169</v>
      </c>
    </row>
    <row r="335" spans="1:65" s="2" customFormat="1" ht="14.45" customHeight="1">
      <c r="A335" s="36"/>
      <c r="B335" s="37"/>
      <c r="C335" s="235" t="s">
        <v>723</v>
      </c>
      <c r="D335" s="235" t="s">
        <v>456</v>
      </c>
      <c r="E335" s="236" t="s">
        <v>2345</v>
      </c>
      <c r="F335" s="237" t="s">
        <v>2346</v>
      </c>
      <c r="G335" s="238" t="s">
        <v>174</v>
      </c>
      <c r="H335" s="239">
        <v>76</v>
      </c>
      <c r="I335" s="240"/>
      <c r="J335" s="241">
        <f>ROUND(I335*H335,2)</f>
        <v>0</v>
      </c>
      <c r="K335" s="237" t="s">
        <v>2211</v>
      </c>
      <c r="L335" s="242"/>
      <c r="M335" s="243" t="s">
        <v>19</v>
      </c>
      <c r="N335" s="244" t="s">
        <v>44</v>
      </c>
      <c r="O335" s="66"/>
      <c r="P335" s="189">
        <f>O335*H335</f>
        <v>0</v>
      </c>
      <c r="Q335" s="189">
        <v>0</v>
      </c>
      <c r="R335" s="189">
        <f>Q335*H335</f>
        <v>0</v>
      </c>
      <c r="S335" s="189">
        <v>0</v>
      </c>
      <c r="T335" s="190">
        <f>S335*H335</f>
        <v>0</v>
      </c>
      <c r="U335" s="36"/>
      <c r="V335" s="36"/>
      <c r="W335" s="36"/>
      <c r="X335" s="36"/>
      <c r="Y335" s="36"/>
      <c r="Z335" s="36"/>
      <c r="AA335" s="36"/>
      <c r="AB335" s="36"/>
      <c r="AC335" s="36"/>
      <c r="AD335" s="36"/>
      <c r="AE335" s="36"/>
      <c r="AR335" s="191" t="s">
        <v>323</v>
      </c>
      <c r="AT335" s="191" t="s">
        <v>456</v>
      </c>
      <c r="AU335" s="191" t="s">
        <v>88</v>
      </c>
      <c r="AY335" s="19" t="s">
        <v>169</v>
      </c>
      <c r="BE335" s="192">
        <f>IF(N335="základní",J335,0)</f>
        <v>0</v>
      </c>
      <c r="BF335" s="192">
        <f>IF(N335="snížená",J335,0)</f>
        <v>0</v>
      </c>
      <c r="BG335" s="192">
        <f>IF(N335="zákl. přenesená",J335,0)</f>
        <v>0</v>
      </c>
      <c r="BH335" s="192">
        <f>IF(N335="sníž. přenesená",J335,0)</f>
        <v>0</v>
      </c>
      <c r="BI335" s="192">
        <f>IF(N335="nulová",J335,0)</f>
        <v>0</v>
      </c>
      <c r="BJ335" s="19" t="s">
        <v>88</v>
      </c>
      <c r="BK335" s="192">
        <f>ROUND(I335*H335,2)</f>
        <v>0</v>
      </c>
      <c r="BL335" s="19" t="s">
        <v>250</v>
      </c>
      <c r="BM335" s="191" t="s">
        <v>1061</v>
      </c>
    </row>
    <row r="336" spans="1:65" s="2" customFormat="1" ht="19.5">
      <c r="A336" s="36"/>
      <c r="B336" s="37"/>
      <c r="C336" s="38"/>
      <c r="D336" s="193" t="s">
        <v>2212</v>
      </c>
      <c r="E336" s="38"/>
      <c r="F336" s="194" t="s">
        <v>2213</v>
      </c>
      <c r="G336" s="38"/>
      <c r="H336" s="38"/>
      <c r="I336" s="195"/>
      <c r="J336" s="38"/>
      <c r="K336" s="38"/>
      <c r="L336" s="41"/>
      <c r="M336" s="196"/>
      <c r="N336" s="197"/>
      <c r="O336" s="66"/>
      <c r="P336" s="66"/>
      <c r="Q336" s="66"/>
      <c r="R336" s="66"/>
      <c r="S336" s="66"/>
      <c r="T336" s="67"/>
      <c r="U336" s="36"/>
      <c r="V336" s="36"/>
      <c r="W336" s="36"/>
      <c r="X336" s="36"/>
      <c r="Y336" s="36"/>
      <c r="Z336" s="36"/>
      <c r="AA336" s="36"/>
      <c r="AB336" s="36"/>
      <c r="AC336" s="36"/>
      <c r="AD336" s="36"/>
      <c r="AE336" s="36"/>
      <c r="AT336" s="19" t="s">
        <v>2212</v>
      </c>
      <c r="AU336" s="19" t="s">
        <v>88</v>
      </c>
    </row>
    <row r="337" spans="1:65" s="13" customFormat="1" ht="11.25">
      <c r="B337" s="198"/>
      <c r="C337" s="199"/>
      <c r="D337" s="193" t="s">
        <v>188</v>
      </c>
      <c r="E337" s="200" t="s">
        <v>19</v>
      </c>
      <c r="F337" s="201" t="s">
        <v>2344</v>
      </c>
      <c r="G337" s="199"/>
      <c r="H337" s="202">
        <v>76</v>
      </c>
      <c r="I337" s="203"/>
      <c r="J337" s="199"/>
      <c r="K337" s="199"/>
      <c r="L337" s="204"/>
      <c r="M337" s="205"/>
      <c r="N337" s="206"/>
      <c r="O337" s="206"/>
      <c r="P337" s="206"/>
      <c r="Q337" s="206"/>
      <c r="R337" s="206"/>
      <c r="S337" s="206"/>
      <c r="T337" s="207"/>
      <c r="AT337" s="208" t="s">
        <v>188</v>
      </c>
      <c r="AU337" s="208" t="s">
        <v>88</v>
      </c>
      <c r="AV337" s="13" t="s">
        <v>88</v>
      </c>
      <c r="AW337" s="13" t="s">
        <v>33</v>
      </c>
      <c r="AX337" s="13" t="s">
        <v>72</v>
      </c>
      <c r="AY337" s="208" t="s">
        <v>169</v>
      </c>
    </row>
    <row r="338" spans="1:65" s="14" customFormat="1" ht="11.25">
      <c r="B338" s="209"/>
      <c r="C338" s="210"/>
      <c r="D338" s="193" t="s">
        <v>188</v>
      </c>
      <c r="E338" s="211" t="s">
        <v>19</v>
      </c>
      <c r="F338" s="212" t="s">
        <v>191</v>
      </c>
      <c r="G338" s="210"/>
      <c r="H338" s="213">
        <v>76</v>
      </c>
      <c r="I338" s="214"/>
      <c r="J338" s="210"/>
      <c r="K338" s="210"/>
      <c r="L338" s="215"/>
      <c r="M338" s="216"/>
      <c r="N338" s="217"/>
      <c r="O338" s="217"/>
      <c r="P338" s="217"/>
      <c r="Q338" s="217"/>
      <c r="R338" s="217"/>
      <c r="S338" s="217"/>
      <c r="T338" s="218"/>
      <c r="AT338" s="219" t="s">
        <v>188</v>
      </c>
      <c r="AU338" s="219" t="s">
        <v>88</v>
      </c>
      <c r="AV338" s="14" t="s">
        <v>176</v>
      </c>
      <c r="AW338" s="14" t="s">
        <v>33</v>
      </c>
      <c r="AX338" s="14" t="s">
        <v>80</v>
      </c>
      <c r="AY338" s="219" t="s">
        <v>169</v>
      </c>
    </row>
    <row r="339" spans="1:65" s="2" customFormat="1" ht="14.45" customHeight="1">
      <c r="A339" s="36"/>
      <c r="B339" s="37"/>
      <c r="C339" s="180" t="s">
        <v>730</v>
      </c>
      <c r="D339" s="180" t="s">
        <v>171</v>
      </c>
      <c r="E339" s="181" t="s">
        <v>2347</v>
      </c>
      <c r="F339" s="182" t="s">
        <v>2348</v>
      </c>
      <c r="G339" s="183" t="s">
        <v>2349</v>
      </c>
      <c r="H339" s="184">
        <v>11</v>
      </c>
      <c r="I339" s="185"/>
      <c r="J339" s="186">
        <f>ROUND(I339*H339,2)</f>
        <v>0</v>
      </c>
      <c r="K339" s="182" t="s">
        <v>2211</v>
      </c>
      <c r="L339" s="41"/>
      <c r="M339" s="187" t="s">
        <v>19</v>
      </c>
      <c r="N339" s="188" t="s">
        <v>44</v>
      </c>
      <c r="O339" s="66"/>
      <c r="P339" s="189">
        <f>O339*H339</f>
        <v>0</v>
      </c>
      <c r="Q339" s="189">
        <v>0</v>
      </c>
      <c r="R339" s="189">
        <f>Q339*H339</f>
        <v>0</v>
      </c>
      <c r="S339" s="189">
        <v>0</v>
      </c>
      <c r="T339" s="190">
        <f>S339*H339</f>
        <v>0</v>
      </c>
      <c r="U339" s="36"/>
      <c r="V339" s="36"/>
      <c r="W339" s="36"/>
      <c r="X339" s="36"/>
      <c r="Y339" s="36"/>
      <c r="Z339" s="36"/>
      <c r="AA339" s="36"/>
      <c r="AB339" s="36"/>
      <c r="AC339" s="36"/>
      <c r="AD339" s="36"/>
      <c r="AE339" s="36"/>
      <c r="AR339" s="191" t="s">
        <v>250</v>
      </c>
      <c r="AT339" s="191" t="s">
        <v>171</v>
      </c>
      <c r="AU339" s="191" t="s">
        <v>88</v>
      </c>
      <c r="AY339" s="19" t="s">
        <v>169</v>
      </c>
      <c r="BE339" s="192">
        <f>IF(N339="základní",J339,0)</f>
        <v>0</v>
      </c>
      <c r="BF339" s="192">
        <f>IF(N339="snížená",J339,0)</f>
        <v>0</v>
      </c>
      <c r="BG339" s="192">
        <f>IF(N339="zákl. přenesená",J339,0)</f>
        <v>0</v>
      </c>
      <c r="BH339" s="192">
        <f>IF(N339="sníž. přenesená",J339,0)</f>
        <v>0</v>
      </c>
      <c r="BI339" s="192">
        <f>IF(N339="nulová",J339,0)</f>
        <v>0</v>
      </c>
      <c r="BJ339" s="19" t="s">
        <v>88</v>
      </c>
      <c r="BK339" s="192">
        <f>ROUND(I339*H339,2)</f>
        <v>0</v>
      </c>
      <c r="BL339" s="19" t="s">
        <v>250</v>
      </c>
      <c r="BM339" s="191" t="s">
        <v>1071</v>
      </c>
    </row>
    <row r="340" spans="1:65" s="2" customFormat="1" ht="19.5">
      <c r="A340" s="36"/>
      <c r="B340" s="37"/>
      <c r="C340" s="38"/>
      <c r="D340" s="193" t="s">
        <v>2212</v>
      </c>
      <c r="E340" s="38"/>
      <c r="F340" s="194" t="s">
        <v>2213</v>
      </c>
      <c r="G340" s="38"/>
      <c r="H340" s="38"/>
      <c r="I340" s="195"/>
      <c r="J340" s="38"/>
      <c r="K340" s="38"/>
      <c r="L340" s="41"/>
      <c r="M340" s="196"/>
      <c r="N340" s="197"/>
      <c r="O340" s="66"/>
      <c r="P340" s="66"/>
      <c r="Q340" s="66"/>
      <c r="R340" s="66"/>
      <c r="S340" s="66"/>
      <c r="T340" s="67"/>
      <c r="U340" s="36"/>
      <c r="V340" s="36"/>
      <c r="W340" s="36"/>
      <c r="X340" s="36"/>
      <c r="Y340" s="36"/>
      <c r="Z340" s="36"/>
      <c r="AA340" s="36"/>
      <c r="AB340" s="36"/>
      <c r="AC340" s="36"/>
      <c r="AD340" s="36"/>
      <c r="AE340" s="36"/>
      <c r="AT340" s="19" t="s">
        <v>2212</v>
      </c>
      <c r="AU340" s="19" t="s">
        <v>88</v>
      </c>
    </row>
    <row r="341" spans="1:65" s="13" customFormat="1" ht="11.25">
      <c r="B341" s="198"/>
      <c r="C341" s="199"/>
      <c r="D341" s="193" t="s">
        <v>188</v>
      </c>
      <c r="E341" s="200" t="s">
        <v>19</v>
      </c>
      <c r="F341" s="201" t="s">
        <v>222</v>
      </c>
      <c r="G341" s="199"/>
      <c r="H341" s="202">
        <v>11</v>
      </c>
      <c r="I341" s="203"/>
      <c r="J341" s="199"/>
      <c r="K341" s="199"/>
      <c r="L341" s="204"/>
      <c r="M341" s="205"/>
      <c r="N341" s="206"/>
      <c r="O341" s="206"/>
      <c r="P341" s="206"/>
      <c r="Q341" s="206"/>
      <c r="R341" s="206"/>
      <c r="S341" s="206"/>
      <c r="T341" s="207"/>
      <c r="AT341" s="208" t="s">
        <v>188</v>
      </c>
      <c r="AU341" s="208" t="s">
        <v>88</v>
      </c>
      <c r="AV341" s="13" t="s">
        <v>88</v>
      </c>
      <c r="AW341" s="13" t="s">
        <v>33</v>
      </c>
      <c r="AX341" s="13" t="s">
        <v>72</v>
      </c>
      <c r="AY341" s="208" t="s">
        <v>169</v>
      </c>
    </row>
    <row r="342" spans="1:65" s="14" customFormat="1" ht="11.25">
      <c r="B342" s="209"/>
      <c r="C342" s="210"/>
      <c r="D342" s="193" t="s">
        <v>188</v>
      </c>
      <c r="E342" s="211" t="s">
        <v>19</v>
      </c>
      <c r="F342" s="212" t="s">
        <v>191</v>
      </c>
      <c r="G342" s="210"/>
      <c r="H342" s="213">
        <v>11</v>
      </c>
      <c r="I342" s="214"/>
      <c r="J342" s="210"/>
      <c r="K342" s="210"/>
      <c r="L342" s="215"/>
      <c r="M342" s="216"/>
      <c r="N342" s="217"/>
      <c r="O342" s="217"/>
      <c r="P342" s="217"/>
      <c r="Q342" s="217"/>
      <c r="R342" s="217"/>
      <c r="S342" s="217"/>
      <c r="T342" s="218"/>
      <c r="AT342" s="219" t="s">
        <v>188</v>
      </c>
      <c r="AU342" s="219" t="s">
        <v>88</v>
      </c>
      <c r="AV342" s="14" t="s">
        <v>176</v>
      </c>
      <c r="AW342" s="14" t="s">
        <v>33</v>
      </c>
      <c r="AX342" s="14" t="s">
        <v>80</v>
      </c>
      <c r="AY342" s="219" t="s">
        <v>169</v>
      </c>
    </row>
    <row r="343" spans="1:65" s="2" customFormat="1" ht="24.2" customHeight="1">
      <c r="A343" s="36"/>
      <c r="B343" s="37"/>
      <c r="C343" s="180" t="s">
        <v>737</v>
      </c>
      <c r="D343" s="180" t="s">
        <v>171</v>
      </c>
      <c r="E343" s="181" t="s">
        <v>2350</v>
      </c>
      <c r="F343" s="182" t="s">
        <v>2351</v>
      </c>
      <c r="G343" s="183" t="s">
        <v>174</v>
      </c>
      <c r="H343" s="184">
        <v>68</v>
      </c>
      <c r="I343" s="185"/>
      <c r="J343" s="186">
        <f>ROUND(I343*H343,2)</f>
        <v>0</v>
      </c>
      <c r="K343" s="182" t="s">
        <v>2211</v>
      </c>
      <c r="L343" s="41"/>
      <c r="M343" s="187" t="s">
        <v>19</v>
      </c>
      <c r="N343" s="188" t="s">
        <v>44</v>
      </c>
      <c r="O343" s="66"/>
      <c r="P343" s="189">
        <f>O343*H343</f>
        <v>0</v>
      </c>
      <c r="Q343" s="189">
        <v>0</v>
      </c>
      <c r="R343" s="189">
        <f>Q343*H343</f>
        <v>0</v>
      </c>
      <c r="S343" s="189">
        <v>0</v>
      </c>
      <c r="T343" s="190">
        <f>S343*H343</f>
        <v>0</v>
      </c>
      <c r="U343" s="36"/>
      <c r="V343" s="36"/>
      <c r="W343" s="36"/>
      <c r="X343" s="36"/>
      <c r="Y343" s="36"/>
      <c r="Z343" s="36"/>
      <c r="AA343" s="36"/>
      <c r="AB343" s="36"/>
      <c r="AC343" s="36"/>
      <c r="AD343" s="36"/>
      <c r="AE343" s="36"/>
      <c r="AR343" s="191" t="s">
        <v>250</v>
      </c>
      <c r="AT343" s="191" t="s">
        <v>171</v>
      </c>
      <c r="AU343" s="191" t="s">
        <v>88</v>
      </c>
      <c r="AY343" s="19" t="s">
        <v>169</v>
      </c>
      <c r="BE343" s="192">
        <f>IF(N343="základní",J343,0)</f>
        <v>0</v>
      </c>
      <c r="BF343" s="192">
        <f>IF(N343="snížená",J343,0)</f>
        <v>0</v>
      </c>
      <c r="BG343" s="192">
        <f>IF(N343="zákl. přenesená",J343,0)</f>
        <v>0</v>
      </c>
      <c r="BH343" s="192">
        <f>IF(N343="sníž. přenesená",J343,0)</f>
        <v>0</v>
      </c>
      <c r="BI343" s="192">
        <f>IF(N343="nulová",J343,0)</f>
        <v>0</v>
      </c>
      <c r="BJ343" s="19" t="s">
        <v>88</v>
      </c>
      <c r="BK343" s="192">
        <f>ROUND(I343*H343,2)</f>
        <v>0</v>
      </c>
      <c r="BL343" s="19" t="s">
        <v>250</v>
      </c>
      <c r="BM343" s="191" t="s">
        <v>1081</v>
      </c>
    </row>
    <row r="344" spans="1:65" s="2" customFormat="1" ht="19.5">
      <c r="A344" s="36"/>
      <c r="B344" s="37"/>
      <c r="C344" s="38"/>
      <c r="D344" s="193" t="s">
        <v>2212</v>
      </c>
      <c r="E344" s="38"/>
      <c r="F344" s="194" t="s">
        <v>2213</v>
      </c>
      <c r="G344" s="38"/>
      <c r="H344" s="38"/>
      <c r="I344" s="195"/>
      <c r="J344" s="38"/>
      <c r="K344" s="38"/>
      <c r="L344" s="41"/>
      <c r="M344" s="196"/>
      <c r="N344" s="197"/>
      <c r="O344" s="66"/>
      <c r="P344" s="66"/>
      <c r="Q344" s="66"/>
      <c r="R344" s="66"/>
      <c r="S344" s="66"/>
      <c r="T344" s="67"/>
      <c r="U344" s="36"/>
      <c r="V344" s="36"/>
      <c r="W344" s="36"/>
      <c r="X344" s="36"/>
      <c r="Y344" s="36"/>
      <c r="Z344" s="36"/>
      <c r="AA344" s="36"/>
      <c r="AB344" s="36"/>
      <c r="AC344" s="36"/>
      <c r="AD344" s="36"/>
      <c r="AE344" s="36"/>
      <c r="AT344" s="19" t="s">
        <v>2212</v>
      </c>
      <c r="AU344" s="19" t="s">
        <v>88</v>
      </c>
    </row>
    <row r="345" spans="1:65" s="13" customFormat="1" ht="11.25">
      <c r="B345" s="198"/>
      <c r="C345" s="199"/>
      <c r="D345" s="193" t="s">
        <v>188</v>
      </c>
      <c r="E345" s="200" t="s">
        <v>19</v>
      </c>
      <c r="F345" s="201" t="s">
        <v>2352</v>
      </c>
      <c r="G345" s="199"/>
      <c r="H345" s="202">
        <v>68</v>
      </c>
      <c r="I345" s="203"/>
      <c r="J345" s="199"/>
      <c r="K345" s="199"/>
      <c r="L345" s="204"/>
      <c r="M345" s="205"/>
      <c r="N345" s="206"/>
      <c r="O345" s="206"/>
      <c r="P345" s="206"/>
      <c r="Q345" s="206"/>
      <c r="R345" s="206"/>
      <c r="S345" s="206"/>
      <c r="T345" s="207"/>
      <c r="AT345" s="208" t="s">
        <v>188</v>
      </c>
      <c r="AU345" s="208" t="s">
        <v>88</v>
      </c>
      <c r="AV345" s="13" t="s">
        <v>88</v>
      </c>
      <c r="AW345" s="13" t="s">
        <v>33</v>
      </c>
      <c r="AX345" s="13" t="s">
        <v>72</v>
      </c>
      <c r="AY345" s="208" t="s">
        <v>169</v>
      </c>
    </row>
    <row r="346" spans="1:65" s="14" customFormat="1" ht="11.25">
      <c r="B346" s="209"/>
      <c r="C346" s="210"/>
      <c r="D346" s="193" t="s">
        <v>188</v>
      </c>
      <c r="E346" s="211" t="s">
        <v>19</v>
      </c>
      <c r="F346" s="212" t="s">
        <v>191</v>
      </c>
      <c r="G346" s="210"/>
      <c r="H346" s="213">
        <v>68</v>
      </c>
      <c r="I346" s="214"/>
      <c r="J346" s="210"/>
      <c r="K346" s="210"/>
      <c r="L346" s="215"/>
      <c r="M346" s="216"/>
      <c r="N346" s="217"/>
      <c r="O346" s="217"/>
      <c r="P346" s="217"/>
      <c r="Q346" s="217"/>
      <c r="R346" s="217"/>
      <c r="S346" s="217"/>
      <c r="T346" s="218"/>
      <c r="AT346" s="219" t="s">
        <v>188</v>
      </c>
      <c r="AU346" s="219" t="s">
        <v>88</v>
      </c>
      <c r="AV346" s="14" t="s">
        <v>176</v>
      </c>
      <c r="AW346" s="14" t="s">
        <v>33</v>
      </c>
      <c r="AX346" s="14" t="s">
        <v>80</v>
      </c>
      <c r="AY346" s="219" t="s">
        <v>169</v>
      </c>
    </row>
    <row r="347" spans="1:65" s="2" customFormat="1" ht="37.9" customHeight="1">
      <c r="A347" s="36"/>
      <c r="B347" s="37"/>
      <c r="C347" s="235" t="s">
        <v>741</v>
      </c>
      <c r="D347" s="235" t="s">
        <v>456</v>
      </c>
      <c r="E347" s="236" t="s">
        <v>2353</v>
      </c>
      <c r="F347" s="237" t="s">
        <v>2354</v>
      </c>
      <c r="G347" s="238" t="s">
        <v>174</v>
      </c>
      <c r="H347" s="239">
        <v>20</v>
      </c>
      <c r="I347" s="240"/>
      <c r="J347" s="241">
        <f>ROUND(I347*H347,2)</f>
        <v>0</v>
      </c>
      <c r="K347" s="237" t="s">
        <v>2211</v>
      </c>
      <c r="L347" s="242"/>
      <c r="M347" s="243" t="s">
        <v>19</v>
      </c>
      <c r="N347" s="244" t="s">
        <v>44</v>
      </c>
      <c r="O347" s="66"/>
      <c r="P347" s="189">
        <f>O347*H347</f>
        <v>0</v>
      </c>
      <c r="Q347" s="189">
        <v>0</v>
      </c>
      <c r="R347" s="189">
        <f>Q347*H347</f>
        <v>0</v>
      </c>
      <c r="S347" s="189">
        <v>0</v>
      </c>
      <c r="T347" s="190">
        <f>S347*H347</f>
        <v>0</v>
      </c>
      <c r="U347" s="36"/>
      <c r="V347" s="36"/>
      <c r="W347" s="36"/>
      <c r="X347" s="36"/>
      <c r="Y347" s="36"/>
      <c r="Z347" s="36"/>
      <c r="AA347" s="36"/>
      <c r="AB347" s="36"/>
      <c r="AC347" s="36"/>
      <c r="AD347" s="36"/>
      <c r="AE347" s="36"/>
      <c r="AR347" s="191" t="s">
        <v>323</v>
      </c>
      <c r="AT347" s="191" t="s">
        <v>456</v>
      </c>
      <c r="AU347" s="191" t="s">
        <v>88</v>
      </c>
      <c r="AY347" s="19" t="s">
        <v>169</v>
      </c>
      <c r="BE347" s="192">
        <f>IF(N347="základní",J347,0)</f>
        <v>0</v>
      </c>
      <c r="BF347" s="192">
        <f>IF(N347="snížená",J347,0)</f>
        <v>0</v>
      </c>
      <c r="BG347" s="192">
        <f>IF(N347="zákl. přenesená",J347,0)</f>
        <v>0</v>
      </c>
      <c r="BH347" s="192">
        <f>IF(N347="sníž. přenesená",J347,0)</f>
        <v>0</v>
      </c>
      <c r="BI347" s="192">
        <f>IF(N347="nulová",J347,0)</f>
        <v>0</v>
      </c>
      <c r="BJ347" s="19" t="s">
        <v>88</v>
      </c>
      <c r="BK347" s="192">
        <f>ROUND(I347*H347,2)</f>
        <v>0</v>
      </c>
      <c r="BL347" s="19" t="s">
        <v>250</v>
      </c>
      <c r="BM347" s="191" t="s">
        <v>1089</v>
      </c>
    </row>
    <row r="348" spans="1:65" s="2" customFormat="1" ht="19.5">
      <c r="A348" s="36"/>
      <c r="B348" s="37"/>
      <c r="C348" s="38"/>
      <c r="D348" s="193" t="s">
        <v>2212</v>
      </c>
      <c r="E348" s="38"/>
      <c r="F348" s="194" t="s">
        <v>2213</v>
      </c>
      <c r="G348" s="38"/>
      <c r="H348" s="38"/>
      <c r="I348" s="195"/>
      <c r="J348" s="38"/>
      <c r="K348" s="38"/>
      <c r="L348" s="41"/>
      <c r="M348" s="196"/>
      <c r="N348" s="197"/>
      <c r="O348" s="66"/>
      <c r="P348" s="66"/>
      <c r="Q348" s="66"/>
      <c r="R348" s="66"/>
      <c r="S348" s="66"/>
      <c r="T348" s="67"/>
      <c r="U348" s="36"/>
      <c r="V348" s="36"/>
      <c r="W348" s="36"/>
      <c r="X348" s="36"/>
      <c r="Y348" s="36"/>
      <c r="Z348" s="36"/>
      <c r="AA348" s="36"/>
      <c r="AB348" s="36"/>
      <c r="AC348" s="36"/>
      <c r="AD348" s="36"/>
      <c r="AE348" s="36"/>
      <c r="AT348" s="19" t="s">
        <v>2212</v>
      </c>
      <c r="AU348" s="19" t="s">
        <v>88</v>
      </c>
    </row>
    <row r="349" spans="1:65" s="13" customFormat="1" ht="11.25">
      <c r="B349" s="198"/>
      <c r="C349" s="199"/>
      <c r="D349" s="193" t="s">
        <v>188</v>
      </c>
      <c r="E349" s="200" t="s">
        <v>19</v>
      </c>
      <c r="F349" s="201" t="s">
        <v>2355</v>
      </c>
      <c r="G349" s="199"/>
      <c r="H349" s="202">
        <v>20</v>
      </c>
      <c r="I349" s="203"/>
      <c r="J349" s="199"/>
      <c r="K349" s="199"/>
      <c r="L349" s="204"/>
      <c r="M349" s="205"/>
      <c r="N349" s="206"/>
      <c r="O349" s="206"/>
      <c r="P349" s="206"/>
      <c r="Q349" s="206"/>
      <c r="R349" s="206"/>
      <c r="S349" s="206"/>
      <c r="T349" s="207"/>
      <c r="AT349" s="208" t="s">
        <v>188</v>
      </c>
      <c r="AU349" s="208" t="s">
        <v>88</v>
      </c>
      <c r="AV349" s="13" t="s">
        <v>88</v>
      </c>
      <c r="AW349" s="13" t="s">
        <v>33</v>
      </c>
      <c r="AX349" s="13" t="s">
        <v>72</v>
      </c>
      <c r="AY349" s="208" t="s">
        <v>169</v>
      </c>
    </row>
    <row r="350" spans="1:65" s="14" customFormat="1" ht="11.25">
      <c r="B350" s="209"/>
      <c r="C350" s="210"/>
      <c r="D350" s="193" t="s">
        <v>188</v>
      </c>
      <c r="E350" s="211" t="s">
        <v>19</v>
      </c>
      <c r="F350" s="212" t="s">
        <v>191</v>
      </c>
      <c r="G350" s="210"/>
      <c r="H350" s="213">
        <v>20</v>
      </c>
      <c r="I350" s="214"/>
      <c r="J350" s="210"/>
      <c r="K350" s="210"/>
      <c r="L350" s="215"/>
      <c r="M350" s="216"/>
      <c r="N350" s="217"/>
      <c r="O350" s="217"/>
      <c r="P350" s="217"/>
      <c r="Q350" s="217"/>
      <c r="R350" s="217"/>
      <c r="S350" s="217"/>
      <c r="T350" s="218"/>
      <c r="AT350" s="219" t="s">
        <v>188</v>
      </c>
      <c r="AU350" s="219" t="s">
        <v>88</v>
      </c>
      <c r="AV350" s="14" t="s">
        <v>176</v>
      </c>
      <c r="AW350" s="14" t="s">
        <v>33</v>
      </c>
      <c r="AX350" s="14" t="s">
        <v>80</v>
      </c>
      <c r="AY350" s="219" t="s">
        <v>169</v>
      </c>
    </row>
    <row r="351" spans="1:65" s="2" customFormat="1" ht="24.2" customHeight="1">
      <c r="A351" s="36"/>
      <c r="B351" s="37"/>
      <c r="C351" s="235" t="s">
        <v>746</v>
      </c>
      <c r="D351" s="235" t="s">
        <v>456</v>
      </c>
      <c r="E351" s="236" t="s">
        <v>2356</v>
      </c>
      <c r="F351" s="237" t="s">
        <v>2357</v>
      </c>
      <c r="G351" s="238" t="s">
        <v>174</v>
      </c>
      <c r="H351" s="239">
        <v>20</v>
      </c>
      <c r="I351" s="240"/>
      <c r="J351" s="241">
        <f>ROUND(I351*H351,2)</f>
        <v>0</v>
      </c>
      <c r="K351" s="237" t="s">
        <v>2211</v>
      </c>
      <c r="L351" s="242"/>
      <c r="M351" s="243" t="s">
        <v>19</v>
      </c>
      <c r="N351" s="244" t="s">
        <v>44</v>
      </c>
      <c r="O351" s="66"/>
      <c r="P351" s="189">
        <f>O351*H351</f>
        <v>0</v>
      </c>
      <c r="Q351" s="189">
        <v>0</v>
      </c>
      <c r="R351" s="189">
        <f>Q351*H351</f>
        <v>0</v>
      </c>
      <c r="S351" s="189">
        <v>0</v>
      </c>
      <c r="T351" s="190">
        <f>S351*H351</f>
        <v>0</v>
      </c>
      <c r="U351" s="36"/>
      <c r="V351" s="36"/>
      <c r="W351" s="36"/>
      <c r="X351" s="36"/>
      <c r="Y351" s="36"/>
      <c r="Z351" s="36"/>
      <c r="AA351" s="36"/>
      <c r="AB351" s="36"/>
      <c r="AC351" s="36"/>
      <c r="AD351" s="36"/>
      <c r="AE351" s="36"/>
      <c r="AR351" s="191" t="s">
        <v>323</v>
      </c>
      <c r="AT351" s="191" t="s">
        <v>456</v>
      </c>
      <c r="AU351" s="191" t="s">
        <v>88</v>
      </c>
      <c r="AY351" s="19" t="s">
        <v>169</v>
      </c>
      <c r="BE351" s="192">
        <f>IF(N351="základní",J351,0)</f>
        <v>0</v>
      </c>
      <c r="BF351" s="192">
        <f>IF(N351="snížená",J351,0)</f>
        <v>0</v>
      </c>
      <c r="BG351" s="192">
        <f>IF(N351="zákl. přenesená",J351,0)</f>
        <v>0</v>
      </c>
      <c r="BH351" s="192">
        <f>IF(N351="sníž. přenesená",J351,0)</f>
        <v>0</v>
      </c>
      <c r="BI351" s="192">
        <f>IF(N351="nulová",J351,0)</f>
        <v>0</v>
      </c>
      <c r="BJ351" s="19" t="s">
        <v>88</v>
      </c>
      <c r="BK351" s="192">
        <f>ROUND(I351*H351,2)</f>
        <v>0</v>
      </c>
      <c r="BL351" s="19" t="s">
        <v>250</v>
      </c>
      <c r="BM351" s="191" t="s">
        <v>1099</v>
      </c>
    </row>
    <row r="352" spans="1:65" s="2" customFormat="1" ht="19.5">
      <c r="A352" s="36"/>
      <c r="B352" s="37"/>
      <c r="C352" s="38"/>
      <c r="D352" s="193" t="s">
        <v>2212</v>
      </c>
      <c r="E352" s="38"/>
      <c r="F352" s="194" t="s">
        <v>2213</v>
      </c>
      <c r="G352" s="38"/>
      <c r="H352" s="38"/>
      <c r="I352" s="195"/>
      <c r="J352" s="38"/>
      <c r="K352" s="38"/>
      <c r="L352" s="41"/>
      <c r="M352" s="196"/>
      <c r="N352" s="197"/>
      <c r="O352" s="66"/>
      <c r="P352" s="66"/>
      <c r="Q352" s="66"/>
      <c r="R352" s="66"/>
      <c r="S352" s="66"/>
      <c r="T352" s="67"/>
      <c r="U352" s="36"/>
      <c r="V352" s="36"/>
      <c r="W352" s="36"/>
      <c r="X352" s="36"/>
      <c r="Y352" s="36"/>
      <c r="Z352" s="36"/>
      <c r="AA352" s="36"/>
      <c r="AB352" s="36"/>
      <c r="AC352" s="36"/>
      <c r="AD352" s="36"/>
      <c r="AE352" s="36"/>
      <c r="AT352" s="19" t="s">
        <v>2212</v>
      </c>
      <c r="AU352" s="19" t="s">
        <v>88</v>
      </c>
    </row>
    <row r="353" spans="1:65" s="13" customFormat="1" ht="11.25">
      <c r="B353" s="198"/>
      <c r="C353" s="199"/>
      <c r="D353" s="193" t="s">
        <v>188</v>
      </c>
      <c r="E353" s="200" t="s">
        <v>19</v>
      </c>
      <c r="F353" s="201" t="s">
        <v>2355</v>
      </c>
      <c r="G353" s="199"/>
      <c r="H353" s="202">
        <v>20</v>
      </c>
      <c r="I353" s="203"/>
      <c r="J353" s="199"/>
      <c r="K353" s="199"/>
      <c r="L353" s="204"/>
      <c r="M353" s="205"/>
      <c r="N353" s="206"/>
      <c r="O353" s="206"/>
      <c r="P353" s="206"/>
      <c r="Q353" s="206"/>
      <c r="R353" s="206"/>
      <c r="S353" s="206"/>
      <c r="T353" s="207"/>
      <c r="AT353" s="208" t="s">
        <v>188</v>
      </c>
      <c r="AU353" s="208" t="s">
        <v>88</v>
      </c>
      <c r="AV353" s="13" t="s">
        <v>88</v>
      </c>
      <c r="AW353" s="13" t="s">
        <v>33</v>
      </c>
      <c r="AX353" s="13" t="s">
        <v>72</v>
      </c>
      <c r="AY353" s="208" t="s">
        <v>169</v>
      </c>
    </row>
    <row r="354" spans="1:65" s="14" customFormat="1" ht="11.25">
      <c r="B354" s="209"/>
      <c r="C354" s="210"/>
      <c r="D354" s="193" t="s">
        <v>188</v>
      </c>
      <c r="E354" s="211" t="s">
        <v>19</v>
      </c>
      <c r="F354" s="212" t="s">
        <v>191</v>
      </c>
      <c r="G354" s="210"/>
      <c r="H354" s="213">
        <v>20</v>
      </c>
      <c r="I354" s="214"/>
      <c r="J354" s="210"/>
      <c r="K354" s="210"/>
      <c r="L354" s="215"/>
      <c r="M354" s="216"/>
      <c r="N354" s="217"/>
      <c r="O354" s="217"/>
      <c r="P354" s="217"/>
      <c r="Q354" s="217"/>
      <c r="R354" s="217"/>
      <c r="S354" s="217"/>
      <c r="T354" s="218"/>
      <c r="AT354" s="219" t="s">
        <v>188</v>
      </c>
      <c r="AU354" s="219" t="s">
        <v>88</v>
      </c>
      <c r="AV354" s="14" t="s">
        <v>176</v>
      </c>
      <c r="AW354" s="14" t="s">
        <v>33</v>
      </c>
      <c r="AX354" s="14" t="s">
        <v>80</v>
      </c>
      <c r="AY354" s="219" t="s">
        <v>169</v>
      </c>
    </row>
    <row r="355" spans="1:65" s="2" customFormat="1" ht="24.2" customHeight="1">
      <c r="A355" s="36"/>
      <c r="B355" s="37"/>
      <c r="C355" s="235" t="s">
        <v>750</v>
      </c>
      <c r="D355" s="235" t="s">
        <v>456</v>
      </c>
      <c r="E355" s="236" t="s">
        <v>2358</v>
      </c>
      <c r="F355" s="237" t="s">
        <v>2359</v>
      </c>
      <c r="G355" s="238" t="s">
        <v>174</v>
      </c>
      <c r="H355" s="239">
        <v>1</v>
      </c>
      <c r="I355" s="240"/>
      <c r="J355" s="241">
        <f>ROUND(I355*H355,2)</f>
        <v>0</v>
      </c>
      <c r="K355" s="237" t="s">
        <v>2211</v>
      </c>
      <c r="L355" s="242"/>
      <c r="M355" s="243" t="s">
        <v>19</v>
      </c>
      <c r="N355" s="244" t="s">
        <v>44</v>
      </c>
      <c r="O355" s="66"/>
      <c r="P355" s="189">
        <f>O355*H355</f>
        <v>0</v>
      </c>
      <c r="Q355" s="189">
        <v>0</v>
      </c>
      <c r="R355" s="189">
        <f>Q355*H355</f>
        <v>0</v>
      </c>
      <c r="S355" s="189">
        <v>0</v>
      </c>
      <c r="T355" s="190">
        <f>S355*H355</f>
        <v>0</v>
      </c>
      <c r="U355" s="36"/>
      <c r="V355" s="36"/>
      <c r="W355" s="36"/>
      <c r="X355" s="36"/>
      <c r="Y355" s="36"/>
      <c r="Z355" s="36"/>
      <c r="AA355" s="36"/>
      <c r="AB355" s="36"/>
      <c r="AC355" s="36"/>
      <c r="AD355" s="36"/>
      <c r="AE355" s="36"/>
      <c r="AR355" s="191" t="s">
        <v>323</v>
      </c>
      <c r="AT355" s="191" t="s">
        <v>456</v>
      </c>
      <c r="AU355" s="191" t="s">
        <v>88</v>
      </c>
      <c r="AY355" s="19" t="s">
        <v>169</v>
      </c>
      <c r="BE355" s="192">
        <f>IF(N355="základní",J355,0)</f>
        <v>0</v>
      </c>
      <c r="BF355" s="192">
        <f>IF(N355="snížená",J355,0)</f>
        <v>0</v>
      </c>
      <c r="BG355" s="192">
        <f>IF(N355="zákl. přenesená",J355,0)</f>
        <v>0</v>
      </c>
      <c r="BH355" s="192">
        <f>IF(N355="sníž. přenesená",J355,0)</f>
        <v>0</v>
      </c>
      <c r="BI355" s="192">
        <f>IF(N355="nulová",J355,0)</f>
        <v>0</v>
      </c>
      <c r="BJ355" s="19" t="s">
        <v>88</v>
      </c>
      <c r="BK355" s="192">
        <f>ROUND(I355*H355,2)</f>
        <v>0</v>
      </c>
      <c r="BL355" s="19" t="s">
        <v>250</v>
      </c>
      <c r="BM355" s="191" t="s">
        <v>1108</v>
      </c>
    </row>
    <row r="356" spans="1:65" s="2" customFormat="1" ht="19.5">
      <c r="A356" s="36"/>
      <c r="B356" s="37"/>
      <c r="C356" s="38"/>
      <c r="D356" s="193" t="s">
        <v>2212</v>
      </c>
      <c r="E356" s="38"/>
      <c r="F356" s="194" t="s">
        <v>2213</v>
      </c>
      <c r="G356" s="38"/>
      <c r="H356" s="38"/>
      <c r="I356" s="195"/>
      <c r="J356" s="38"/>
      <c r="K356" s="38"/>
      <c r="L356" s="41"/>
      <c r="M356" s="196"/>
      <c r="N356" s="197"/>
      <c r="O356" s="66"/>
      <c r="P356" s="66"/>
      <c r="Q356" s="66"/>
      <c r="R356" s="66"/>
      <c r="S356" s="66"/>
      <c r="T356" s="67"/>
      <c r="U356" s="36"/>
      <c r="V356" s="36"/>
      <c r="W356" s="36"/>
      <c r="X356" s="36"/>
      <c r="Y356" s="36"/>
      <c r="Z356" s="36"/>
      <c r="AA356" s="36"/>
      <c r="AB356" s="36"/>
      <c r="AC356" s="36"/>
      <c r="AD356" s="36"/>
      <c r="AE356" s="36"/>
      <c r="AT356" s="19" t="s">
        <v>2212</v>
      </c>
      <c r="AU356" s="19" t="s">
        <v>88</v>
      </c>
    </row>
    <row r="357" spans="1:65" s="13" customFormat="1" ht="11.25">
      <c r="B357" s="198"/>
      <c r="C357" s="199"/>
      <c r="D357" s="193" t="s">
        <v>188</v>
      </c>
      <c r="E357" s="200" t="s">
        <v>19</v>
      </c>
      <c r="F357" s="201" t="s">
        <v>80</v>
      </c>
      <c r="G357" s="199"/>
      <c r="H357" s="202">
        <v>1</v>
      </c>
      <c r="I357" s="203"/>
      <c r="J357" s="199"/>
      <c r="K357" s="199"/>
      <c r="L357" s="204"/>
      <c r="M357" s="205"/>
      <c r="N357" s="206"/>
      <c r="O357" s="206"/>
      <c r="P357" s="206"/>
      <c r="Q357" s="206"/>
      <c r="R357" s="206"/>
      <c r="S357" s="206"/>
      <c r="T357" s="207"/>
      <c r="AT357" s="208" t="s">
        <v>188</v>
      </c>
      <c r="AU357" s="208" t="s">
        <v>88</v>
      </c>
      <c r="AV357" s="13" t="s">
        <v>88</v>
      </c>
      <c r="AW357" s="13" t="s">
        <v>33</v>
      </c>
      <c r="AX357" s="13" t="s">
        <v>72</v>
      </c>
      <c r="AY357" s="208" t="s">
        <v>169</v>
      </c>
    </row>
    <row r="358" spans="1:65" s="14" customFormat="1" ht="11.25">
      <c r="B358" s="209"/>
      <c r="C358" s="210"/>
      <c r="D358" s="193" t="s">
        <v>188</v>
      </c>
      <c r="E358" s="211" t="s">
        <v>19</v>
      </c>
      <c r="F358" s="212" t="s">
        <v>191</v>
      </c>
      <c r="G358" s="210"/>
      <c r="H358" s="213">
        <v>1</v>
      </c>
      <c r="I358" s="214"/>
      <c r="J358" s="210"/>
      <c r="K358" s="210"/>
      <c r="L358" s="215"/>
      <c r="M358" s="216"/>
      <c r="N358" s="217"/>
      <c r="O358" s="217"/>
      <c r="P358" s="217"/>
      <c r="Q358" s="217"/>
      <c r="R358" s="217"/>
      <c r="S358" s="217"/>
      <c r="T358" s="218"/>
      <c r="AT358" s="219" t="s">
        <v>188</v>
      </c>
      <c r="AU358" s="219" t="s">
        <v>88</v>
      </c>
      <c r="AV358" s="14" t="s">
        <v>176</v>
      </c>
      <c r="AW358" s="14" t="s">
        <v>33</v>
      </c>
      <c r="AX358" s="14" t="s">
        <v>80</v>
      </c>
      <c r="AY358" s="219" t="s">
        <v>169</v>
      </c>
    </row>
    <row r="359" spans="1:65" s="2" customFormat="1" ht="14.45" customHeight="1">
      <c r="A359" s="36"/>
      <c r="B359" s="37"/>
      <c r="C359" s="235" t="s">
        <v>755</v>
      </c>
      <c r="D359" s="235" t="s">
        <v>456</v>
      </c>
      <c r="E359" s="236" t="s">
        <v>2360</v>
      </c>
      <c r="F359" s="237" t="s">
        <v>2361</v>
      </c>
      <c r="G359" s="238" t="s">
        <v>174</v>
      </c>
      <c r="H359" s="239">
        <v>4</v>
      </c>
      <c r="I359" s="240"/>
      <c r="J359" s="241">
        <f>ROUND(I359*H359,2)</f>
        <v>0</v>
      </c>
      <c r="K359" s="237" t="s">
        <v>2211</v>
      </c>
      <c r="L359" s="242"/>
      <c r="M359" s="243" t="s">
        <v>19</v>
      </c>
      <c r="N359" s="244" t="s">
        <v>44</v>
      </c>
      <c r="O359" s="66"/>
      <c r="P359" s="189">
        <f>O359*H359</f>
        <v>0</v>
      </c>
      <c r="Q359" s="189">
        <v>0</v>
      </c>
      <c r="R359" s="189">
        <f>Q359*H359</f>
        <v>0</v>
      </c>
      <c r="S359" s="189">
        <v>0</v>
      </c>
      <c r="T359" s="190">
        <f>S359*H359</f>
        <v>0</v>
      </c>
      <c r="U359" s="36"/>
      <c r="V359" s="36"/>
      <c r="W359" s="36"/>
      <c r="X359" s="36"/>
      <c r="Y359" s="36"/>
      <c r="Z359" s="36"/>
      <c r="AA359" s="36"/>
      <c r="AB359" s="36"/>
      <c r="AC359" s="36"/>
      <c r="AD359" s="36"/>
      <c r="AE359" s="36"/>
      <c r="AR359" s="191" t="s">
        <v>323</v>
      </c>
      <c r="AT359" s="191" t="s">
        <v>456</v>
      </c>
      <c r="AU359" s="191" t="s">
        <v>88</v>
      </c>
      <c r="AY359" s="19" t="s">
        <v>169</v>
      </c>
      <c r="BE359" s="192">
        <f>IF(N359="základní",J359,0)</f>
        <v>0</v>
      </c>
      <c r="BF359" s="192">
        <f>IF(N359="snížená",J359,0)</f>
        <v>0</v>
      </c>
      <c r="BG359" s="192">
        <f>IF(N359="zákl. přenesená",J359,0)</f>
        <v>0</v>
      </c>
      <c r="BH359" s="192">
        <f>IF(N359="sníž. přenesená",J359,0)</f>
        <v>0</v>
      </c>
      <c r="BI359" s="192">
        <f>IF(N359="nulová",J359,0)</f>
        <v>0</v>
      </c>
      <c r="BJ359" s="19" t="s">
        <v>88</v>
      </c>
      <c r="BK359" s="192">
        <f>ROUND(I359*H359,2)</f>
        <v>0</v>
      </c>
      <c r="BL359" s="19" t="s">
        <v>250</v>
      </c>
      <c r="BM359" s="191" t="s">
        <v>1121</v>
      </c>
    </row>
    <row r="360" spans="1:65" s="2" customFormat="1" ht="19.5">
      <c r="A360" s="36"/>
      <c r="B360" s="37"/>
      <c r="C360" s="38"/>
      <c r="D360" s="193" t="s">
        <v>2212</v>
      </c>
      <c r="E360" s="38"/>
      <c r="F360" s="194" t="s">
        <v>2213</v>
      </c>
      <c r="G360" s="38"/>
      <c r="H360" s="38"/>
      <c r="I360" s="195"/>
      <c r="J360" s="38"/>
      <c r="K360" s="38"/>
      <c r="L360" s="41"/>
      <c r="M360" s="196"/>
      <c r="N360" s="197"/>
      <c r="O360" s="66"/>
      <c r="P360" s="66"/>
      <c r="Q360" s="66"/>
      <c r="R360" s="66"/>
      <c r="S360" s="66"/>
      <c r="T360" s="67"/>
      <c r="U360" s="36"/>
      <c r="V360" s="36"/>
      <c r="W360" s="36"/>
      <c r="X360" s="36"/>
      <c r="Y360" s="36"/>
      <c r="Z360" s="36"/>
      <c r="AA360" s="36"/>
      <c r="AB360" s="36"/>
      <c r="AC360" s="36"/>
      <c r="AD360" s="36"/>
      <c r="AE360" s="36"/>
      <c r="AT360" s="19" t="s">
        <v>2212</v>
      </c>
      <c r="AU360" s="19" t="s">
        <v>88</v>
      </c>
    </row>
    <row r="361" spans="1:65" s="13" customFormat="1" ht="11.25">
      <c r="B361" s="198"/>
      <c r="C361" s="199"/>
      <c r="D361" s="193" t="s">
        <v>188</v>
      </c>
      <c r="E361" s="200" t="s">
        <v>19</v>
      </c>
      <c r="F361" s="201" t="s">
        <v>176</v>
      </c>
      <c r="G361" s="199"/>
      <c r="H361" s="202">
        <v>4</v>
      </c>
      <c r="I361" s="203"/>
      <c r="J361" s="199"/>
      <c r="K361" s="199"/>
      <c r="L361" s="204"/>
      <c r="M361" s="205"/>
      <c r="N361" s="206"/>
      <c r="O361" s="206"/>
      <c r="P361" s="206"/>
      <c r="Q361" s="206"/>
      <c r="R361" s="206"/>
      <c r="S361" s="206"/>
      <c r="T361" s="207"/>
      <c r="AT361" s="208" t="s">
        <v>188</v>
      </c>
      <c r="AU361" s="208" t="s">
        <v>88</v>
      </c>
      <c r="AV361" s="13" t="s">
        <v>88</v>
      </c>
      <c r="AW361" s="13" t="s">
        <v>33</v>
      </c>
      <c r="AX361" s="13" t="s">
        <v>72</v>
      </c>
      <c r="AY361" s="208" t="s">
        <v>169</v>
      </c>
    </row>
    <row r="362" spans="1:65" s="14" customFormat="1" ht="11.25">
      <c r="B362" s="209"/>
      <c r="C362" s="210"/>
      <c r="D362" s="193" t="s">
        <v>188</v>
      </c>
      <c r="E362" s="211" t="s">
        <v>19</v>
      </c>
      <c r="F362" s="212" t="s">
        <v>191</v>
      </c>
      <c r="G362" s="210"/>
      <c r="H362" s="213">
        <v>4</v>
      </c>
      <c r="I362" s="214"/>
      <c r="J362" s="210"/>
      <c r="K362" s="210"/>
      <c r="L362" s="215"/>
      <c r="M362" s="216"/>
      <c r="N362" s="217"/>
      <c r="O362" s="217"/>
      <c r="P362" s="217"/>
      <c r="Q362" s="217"/>
      <c r="R362" s="217"/>
      <c r="S362" s="217"/>
      <c r="T362" s="218"/>
      <c r="AT362" s="219" t="s">
        <v>188</v>
      </c>
      <c r="AU362" s="219" t="s">
        <v>88</v>
      </c>
      <c r="AV362" s="14" t="s">
        <v>176</v>
      </c>
      <c r="AW362" s="14" t="s">
        <v>33</v>
      </c>
      <c r="AX362" s="14" t="s">
        <v>80</v>
      </c>
      <c r="AY362" s="219" t="s">
        <v>169</v>
      </c>
    </row>
    <row r="363" spans="1:65" s="2" customFormat="1" ht="14.45" customHeight="1">
      <c r="A363" s="36"/>
      <c r="B363" s="37"/>
      <c r="C363" s="235" t="s">
        <v>759</v>
      </c>
      <c r="D363" s="235" t="s">
        <v>456</v>
      </c>
      <c r="E363" s="236" t="s">
        <v>2362</v>
      </c>
      <c r="F363" s="237" t="s">
        <v>2363</v>
      </c>
      <c r="G363" s="238" t="s">
        <v>174</v>
      </c>
      <c r="H363" s="239">
        <v>20</v>
      </c>
      <c r="I363" s="240"/>
      <c r="J363" s="241">
        <f>ROUND(I363*H363,2)</f>
        <v>0</v>
      </c>
      <c r="K363" s="237" t="s">
        <v>2211</v>
      </c>
      <c r="L363" s="242"/>
      <c r="M363" s="243" t="s">
        <v>19</v>
      </c>
      <c r="N363" s="244" t="s">
        <v>44</v>
      </c>
      <c r="O363" s="66"/>
      <c r="P363" s="189">
        <f>O363*H363</f>
        <v>0</v>
      </c>
      <c r="Q363" s="189">
        <v>0</v>
      </c>
      <c r="R363" s="189">
        <f>Q363*H363</f>
        <v>0</v>
      </c>
      <c r="S363" s="189">
        <v>0</v>
      </c>
      <c r="T363" s="190">
        <f>S363*H363</f>
        <v>0</v>
      </c>
      <c r="U363" s="36"/>
      <c r="V363" s="36"/>
      <c r="W363" s="36"/>
      <c r="X363" s="36"/>
      <c r="Y363" s="36"/>
      <c r="Z363" s="36"/>
      <c r="AA363" s="36"/>
      <c r="AB363" s="36"/>
      <c r="AC363" s="36"/>
      <c r="AD363" s="36"/>
      <c r="AE363" s="36"/>
      <c r="AR363" s="191" t="s">
        <v>323</v>
      </c>
      <c r="AT363" s="191" t="s">
        <v>456</v>
      </c>
      <c r="AU363" s="191" t="s">
        <v>88</v>
      </c>
      <c r="AY363" s="19" t="s">
        <v>169</v>
      </c>
      <c r="BE363" s="192">
        <f>IF(N363="základní",J363,0)</f>
        <v>0</v>
      </c>
      <c r="BF363" s="192">
        <f>IF(N363="snížená",J363,0)</f>
        <v>0</v>
      </c>
      <c r="BG363" s="192">
        <f>IF(N363="zákl. přenesená",J363,0)</f>
        <v>0</v>
      </c>
      <c r="BH363" s="192">
        <f>IF(N363="sníž. přenesená",J363,0)</f>
        <v>0</v>
      </c>
      <c r="BI363" s="192">
        <f>IF(N363="nulová",J363,0)</f>
        <v>0</v>
      </c>
      <c r="BJ363" s="19" t="s">
        <v>88</v>
      </c>
      <c r="BK363" s="192">
        <f>ROUND(I363*H363,2)</f>
        <v>0</v>
      </c>
      <c r="BL363" s="19" t="s">
        <v>250</v>
      </c>
      <c r="BM363" s="191" t="s">
        <v>1137</v>
      </c>
    </row>
    <row r="364" spans="1:65" s="2" customFormat="1" ht="19.5">
      <c r="A364" s="36"/>
      <c r="B364" s="37"/>
      <c r="C364" s="38"/>
      <c r="D364" s="193" t="s">
        <v>2212</v>
      </c>
      <c r="E364" s="38"/>
      <c r="F364" s="194" t="s">
        <v>2213</v>
      </c>
      <c r="G364" s="38"/>
      <c r="H364" s="38"/>
      <c r="I364" s="195"/>
      <c r="J364" s="38"/>
      <c r="K364" s="38"/>
      <c r="L364" s="41"/>
      <c r="M364" s="196"/>
      <c r="N364" s="197"/>
      <c r="O364" s="66"/>
      <c r="P364" s="66"/>
      <c r="Q364" s="66"/>
      <c r="R364" s="66"/>
      <c r="S364" s="66"/>
      <c r="T364" s="67"/>
      <c r="U364" s="36"/>
      <c r="V364" s="36"/>
      <c r="W364" s="36"/>
      <c r="X364" s="36"/>
      <c r="Y364" s="36"/>
      <c r="Z364" s="36"/>
      <c r="AA364" s="36"/>
      <c r="AB364" s="36"/>
      <c r="AC364" s="36"/>
      <c r="AD364" s="36"/>
      <c r="AE364" s="36"/>
      <c r="AT364" s="19" t="s">
        <v>2212</v>
      </c>
      <c r="AU364" s="19" t="s">
        <v>88</v>
      </c>
    </row>
    <row r="365" spans="1:65" s="13" customFormat="1" ht="11.25">
      <c r="B365" s="198"/>
      <c r="C365" s="199"/>
      <c r="D365" s="193" t="s">
        <v>188</v>
      </c>
      <c r="E365" s="200" t="s">
        <v>19</v>
      </c>
      <c r="F365" s="201" t="s">
        <v>266</v>
      </c>
      <c r="G365" s="199"/>
      <c r="H365" s="202">
        <v>20</v>
      </c>
      <c r="I365" s="203"/>
      <c r="J365" s="199"/>
      <c r="K365" s="199"/>
      <c r="L365" s="204"/>
      <c r="M365" s="205"/>
      <c r="N365" s="206"/>
      <c r="O365" s="206"/>
      <c r="P365" s="206"/>
      <c r="Q365" s="206"/>
      <c r="R365" s="206"/>
      <c r="S365" s="206"/>
      <c r="T365" s="207"/>
      <c r="AT365" s="208" t="s">
        <v>188</v>
      </c>
      <c r="AU365" s="208" t="s">
        <v>88</v>
      </c>
      <c r="AV365" s="13" t="s">
        <v>88</v>
      </c>
      <c r="AW365" s="13" t="s">
        <v>33</v>
      </c>
      <c r="AX365" s="13" t="s">
        <v>72</v>
      </c>
      <c r="AY365" s="208" t="s">
        <v>169</v>
      </c>
    </row>
    <row r="366" spans="1:65" s="14" customFormat="1" ht="11.25">
      <c r="B366" s="209"/>
      <c r="C366" s="210"/>
      <c r="D366" s="193" t="s">
        <v>188</v>
      </c>
      <c r="E366" s="211" t="s">
        <v>19</v>
      </c>
      <c r="F366" s="212" t="s">
        <v>191</v>
      </c>
      <c r="G366" s="210"/>
      <c r="H366" s="213">
        <v>20</v>
      </c>
      <c r="I366" s="214"/>
      <c r="J366" s="210"/>
      <c r="K366" s="210"/>
      <c r="L366" s="215"/>
      <c r="M366" s="216"/>
      <c r="N366" s="217"/>
      <c r="O366" s="217"/>
      <c r="P366" s="217"/>
      <c r="Q366" s="217"/>
      <c r="R366" s="217"/>
      <c r="S366" s="217"/>
      <c r="T366" s="218"/>
      <c r="AT366" s="219" t="s">
        <v>188</v>
      </c>
      <c r="AU366" s="219" t="s">
        <v>88</v>
      </c>
      <c r="AV366" s="14" t="s">
        <v>176</v>
      </c>
      <c r="AW366" s="14" t="s">
        <v>33</v>
      </c>
      <c r="AX366" s="14" t="s">
        <v>80</v>
      </c>
      <c r="AY366" s="219" t="s">
        <v>169</v>
      </c>
    </row>
    <row r="367" spans="1:65" s="2" customFormat="1" ht="24.2" customHeight="1">
      <c r="A367" s="36"/>
      <c r="B367" s="37"/>
      <c r="C367" s="235" t="s">
        <v>763</v>
      </c>
      <c r="D367" s="235" t="s">
        <v>456</v>
      </c>
      <c r="E367" s="236" t="s">
        <v>2364</v>
      </c>
      <c r="F367" s="237" t="s">
        <v>2365</v>
      </c>
      <c r="G367" s="238" t="s">
        <v>174</v>
      </c>
      <c r="H367" s="239">
        <v>4</v>
      </c>
      <c r="I367" s="240"/>
      <c r="J367" s="241">
        <f>ROUND(I367*H367,2)</f>
        <v>0</v>
      </c>
      <c r="K367" s="237" t="s">
        <v>2211</v>
      </c>
      <c r="L367" s="242"/>
      <c r="M367" s="243" t="s">
        <v>19</v>
      </c>
      <c r="N367" s="244" t="s">
        <v>44</v>
      </c>
      <c r="O367" s="66"/>
      <c r="P367" s="189">
        <f>O367*H367</f>
        <v>0</v>
      </c>
      <c r="Q367" s="189">
        <v>0</v>
      </c>
      <c r="R367" s="189">
        <f>Q367*H367</f>
        <v>0</v>
      </c>
      <c r="S367" s="189">
        <v>0</v>
      </c>
      <c r="T367" s="190">
        <f>S367*H367</f>
        <v>0</v>
      </c>
      <c r="U367" s="36"/>
      <c r="V367" s="36"/>
      <c r="W367" s="36"/>
      <c r="X367" s="36"/>
      <c r="Y367" s="36"/>
      <c r="Z367" s="36"/>
      <c r="AA367" s="36"/>
      <c r="AB367" s="36"/>
      <c r="AC367" s="36"/>
      <c r="AD367" s="36"/>
      <c r="AE367" s="36"/>
      <c r="AR367" s="191" t="s">
        <v>323</v>
      </c>
      <c r="AT367" s="191" t="s">
        <v>456</v>
      </c>
      <c r="AU367" s="191" t="s">
        <v>88</v>
      </c>
      <c r="AY367" s="19" t="s">
        <v>169</v>
      </c>
      <c r="BE367" s="192">
        <f>IF(N367="základní",J367,0)</f>
        <v>0</v>
      </c>
      <c r="BF367" s="192">
        <f>IF(N367="snížená",J367,0)</f>
        <v>0</v>
      </c>
      <c r="BG367" s="192">
        <f>IF(N367="zákl. přenesená",J367,0)</f>
        <v>0</v>
      </c>
      <c r="BH367" s="192">
        <f>IF(N367="sníž. přenesená",J367,0)</f>
        <v>0</v>
      </c>
      <c r="BI367" s="192">
        <f>IF(N367="nulová",J367,0)</f>
        <v>0</v>
      </c>
      <c r="BJ367" s="19" t="s">
        <v>88</v>
      </c>
      <c r="BK367" s="192">
        <f>ROUND(I367*H367,2)</f>
        <v>0</v>
      </c>
      <c r="BL367" s="19" t="s">
        <v>250</v>
      </c>
      <c r="BM367" s="191" t="s">
        <v>1148</v>
      </c>
    </row>
    <row r="368" spans="1:65" s="2" customFormat="1" ht="19.5">
      <c r="A368" s="36"/>
      <c r="B368" s="37"/>
      <c r="C368" s="38"/>
      <c r="D368" s="193" t="s">
        <v>2212</v>
      </c>
      <c r="E368" s="38"/>
      <c r="F368" s="194" t="s">
        <v>2213</v>
      </c>
      <c r="G368" s="38"/>
      <c r="H368" s="38"/>
      <c r="I368" s="195"/>
      <c r="J368" s="38"/>
      <c r="K368" s="38"/>
      <c r="L368" s="41"/>
      <c r="M368" s="196"/>
      <c r="N368" s="197"/>
      <c r="O368" s="66"/>
      <c r="P368" s="66"/>
      <c r="Q368" s="66"/>
      <c r="R368" s="66"/>
      <c r="S368" s="66"/>
      <c r="T368" s="67"/>
      <c r="U368" s="36"/>
      <c r="V368" s="36"/>
      <c r="W368" s="36"/>
      <c r="X368" s="36"/>
      <c r="Y368" s="36"/>
      <c r="Z368" s="36"/>
      <c r="AA368" s="36"/>
      <c r="AB368" s="36"/>
      <c r="AC368" s="36"/>
      <c r="AD368" s="36"/>
      <c r="AE368" s="36"/>
      <c r="AT368" s="19" t="s">
        <v>2212</v>
      </c>
      <c r="AU368" s="19" t="s">
        <v>88</v>
      </c>
    </row>
    <row r="369" spans="1:65" s="13" customFormat="1" ht="11.25">
      <c r="B369" s="198"/>
      <c r="C369" s="199"/>
      <c r="D369" s="193" t="s">
        <v>188</v>
      </c>
      <c r="E369" s="200" t="s">
        <v>19</v>
      </c>
      <c r="F369" s="201" t="s">
        <v>176</v>
      </c>
      <c r="G369" s="199"/>
      <c r="H369" s="202">
        <v>4</v>
      </c>
      <c r="I369" s="203"/>
      <c r="J369" s="199"/>
      <c r="K369" s="199"/>
      <c r="L369" s="204"/>
      <c r="M369" s="205"/>
      <c r="N369" s="206"/>
      <c r="O369" s="206"/>
      <c r="P369" s="206"/>
      <c r="Q369" s="206"/>
      <c r="R369" s="206"/>
      <c r="S369" s="206"/>
      <c r="T369" s="207"/>
      <c r="AT369" s="208" t="s">
        <v>188</v>
      </c>
      <c r="AU369" s="208" t="s">
        <v>88</v>
      </c>
      <c r="AV369" s="13" t="s">
        <v>88</v>
      </c>
      <c r="AW369" s="13" t="s">
        <v>33</v>
      </c>
      <c r="AX369" s="13" t="s">
        <v>72</v>
      </c>
      <c r="AY369" s="208" t="s">
        <v>169</v>
      </c>
    </row>
    <row r="370" spans="1:65" s="14" customFormat="1" ht="11.25">
      <c r="B370" s="209"/>
      <c r="C370" s="210"/>
      <c r="D370" s="193" t="s">
        <v>188</v>
      </c>
      <c r="E370" s="211" t="s">
        <v>19</v>
      </c>
      <c r="F370" s="212" t="s">
        <v>191</v>
      </c>
      <c r="G370" s="210"/>
      <c r="H370" s="213">
        <v>4</v>
      </c>
      <c r="I370" s="214"/>
      <c r="J370" s="210"/>
      <c r="K370" s="210"/>
      <c r="L370" s="215"/>
      <c r="M370" s="216"/>
      <c r="N370" s="217"/>
      <c r="O370" s="217"/>
      <c r="P370" s="217"/>
      <c r="Q370" s="217"/>
      <c r="R370" s="217"/>
      <c r="S370" s="217"/>
      <c r="T370" s="218"/>
      <c r="AT370" s="219" t="s">
        <v>188</v>
      </c>
      <c r="AU370" s="219" t="s">
        <v>88</v>
      </c>
      <c r="AV370" s="14" t="s">
        <v>176</v>
      </c>
      <c r="AW370" s="14" t="s">
        <v>33</v>
      </c>
      <c r="AX370" s="14" t="s">
        <v>80</v>
      </c>
      <c r="AY370" s="219" t="s">
        <v>169</v>
      </c>
    </row>
    <row r="371" spans="1:65" s="2" customFormat="1" ht="24.2" customHeight="1">
      <c r="A371" s="36"/>
      <c r="B371" s="37"/>
      <c r="C371" s="180" t="s">
        <v>767</v>
      </c>
      <c r="D371" s="180" t="s">
        <v>171</v>
      </c>
      <c r="E371" s="181" t="s">
        <v>2366</v>
      </c>
      <c r="F371" s="182" t="s">
        <v>2367</v>
      </c>
      <c r="G371" s="183" t="s">
        <v>174</v>
      </c>
      <c r="H371" s="184">
        <v>1</v>
      </c>
      <c r="I371" s="185"/>
      <c r="J371" s="186">
        <f>ROUND(I371*H371,2)</f>
        <v>0</v>
      </c>
      <c r="K371" s="182" t="s">
        <v>2211</v>
      </c>
      <c r="L371" s="41"/>
      <c r="M371" s="187" t="s">
        <v>19</v>
      </c>
      <c r="N371" s="188" t="s">
        <v>44</v>
      </c>
      <c r="O371" s="66"/>
      <c r="P371" s="189">
        <f>O371*H371</f>
        <v>0</v>
      </c>
      <c r="Q371" s="189">
        <v>0</v>
      </c>
      <c r="R371" s="189">
        <f>Q371*H371</f>
        <v>0</v>
      </c>
      <c r="S371" s="189">
        <v>0</v>
      </c>
      <c r="T371" s="190">
        <f>S371*H371</f>
        <v>0</v>
      </c>
      <c r="U371" s="36"/>
      <c r="V371" s="36"/>
      <c r="W371" s="36"/>
      <c r="X371" s="36"/>
      <c r="Y371" s="36"/>
      <c r="Z371" s="36"/>
      <c r="AA371" s="36"/>
      <c r="AB371" s="36"/>
      <c r="AC371" s="36"/>
      <c r="AD371" s="36"/>
      <c r="AE371" s="36"/>
      <c r="AR371" s="191" t="s">
        <v>250</v>
      </c>
      <c r="AT371" s="191" t="s">
        <v>171</v>
      </c>
      <c r="AU371" s="191" t="s">
        <v>88</v>
      </c>
      <c r="AY371" s="19" t="s">
        <v>169</v>
      </c>
      <c r="BE371" s="192">
        <f>IF(N371="základní",J371,0)</f>
        <v>0</v>
      </c>
      <c r="BF371" s="192">
        <f>IF(N371="snížená",J371,0)</f>
        <v>0</v>
      </c>
      <c r="BG371" s="192">
        <f>IF(N371="zákl. přenesená",J371,0)</f>
        <v>0</v>
      </c>
      <c r="BH371" s="192">
        <f>IF(N371="sníž. přenesená",J371,0)</f>
        <v>0</v>
      </c>
      <c r="BI371" s="192">
        <f>IF(N371="nulová",J371,0)</f>
        <v>0</v>
      </c>
      <c r="BJ371" s="19" t="s">
        <v>88</v>
      </c>
      <c r="BK371" s="192">
        <f>ROUND(I371*H371,2)</f>
        <v>0</v>
      </c>
      <c r="BL371" s="19" t="s">
        <v>250</v>
      </c>
      <c r="BM371" s="191" t="s">
        <v>1157</v>
      </c>
    </row>
    <row r="372" spans="1:65" s="2" customFormat="1" ht="19.5">
      <c r="A372" s="36"/>
      <c r="B372" s="37"/>
      <c r="C372" s="38"/>
      <c r="D372" s="193" t="s">
        <v>2212</v>
      </c>
      <c r="E372" s="38"/>
      <c r="F372" s="194" t="s">
        <v>2213</v>
      </c>
      <c r="G372" s="38"/>
      <c r="H372" s="38"/>
      <c r="I372" s="195"/>
      <c r="J372" s="38"/>
      <c r="K372" s="38"/>
      <c r="L372" s="41"/>
      <c r="M372" s="196"/>
      <c r="N372" s="197"/>
      <c r="O372" s="66"/>
      <c r="P372" s="66"/>
      <c r="Q372" s="66"/>
      <c r="R372" s="66"/>
      <c r="S372" s="66"/>
      <c r="T372" s="67"/>
      <c r="U372" s="36"/>
      <c r="V372" s="36"/>
      <c r="W372" s="36"/>
      <c r="X372" s="36"/>
      <c r="Y372" s="36"/>
      <c r="Z372" s="36"/>
      <c r="AA372" s="36"/>
      <c r="AB372" s="36"/>
      <c r="AC372" s="36"/>
      <c r="AD372" s="36"/>
      <c r="AE372" s="36"/>
      <c r="AT372" s="19" t="s">
        <v>2212</v>
      </c>
      <c r="AU372" s="19" t="s">
        <v>88</v>
      </c>
    </row>
    <row r="373" spans="1:65" s="13" customFormat="1" ht="11.25">
      <c r="B373" s="198"/>
      <c r="C373" s="199"/>
      <c r="D373" s="193" t="s">
        <v>188</v>
      </c>
      <c r="E373" s="200" t="s">
        <v>19</v>
      </c>
      <c r="F373" s="201" t="s">
        <v>80</v>
      </c>
      <c r="G373" s="199"/>
      <c r="H373" s="202">
        <v>1</v>
      </c>
      <c r="I373" s="203"/>
      <c r="J373" s="199"/>
      <c r="K373" s="199"/>
      <c r="L373" s="204"/>
      <c r="M373" s="205"/>
      <c r="N373" s="206"/>
      <c r="O373" s="206"/>
      <c r="P373" s="206"/>
      <c r="Q373" s="206"/>
      <c r="R373" s="206"/>
      <c r="S373" s="206"/>
      <c r="T373" s="207"/>
      <c r="AT373" s="208" t="s">
        <v>188</v>
      </c>
      <c r="AU373" s="208" t="s">
        <v>88</v>
      </c>
      <c r="AV373" s="13" t="s">
        <v>88</v>
      </c>
      <c r="AW373" s="13" t="s">
        <v>33</v>
      </c>
      <c r="AX373" s="13" t="s">
        <v>72</v>
      </c>
      <c r="AY373" s="208" t="s">
        <v>169</v>
      </c>
    </row>
    <row r="374" spans="1:65" s="14" customFormat="1" ht="11.25">
      <c r="B374" s="209"/>
      <c r="C374" s="210"/>
      <c r="D374" s="193" t="s">
        <v>188</v>
      </c>
      <c r="E374" s="211" t="s">
        <v>19</v>
      </c>
      <c r="F374" s="212" t="s">
        <v>191</v>
      </c>
      <c r="G374" s="210"/>
      <c r="H374" s="213">
        <v>1</v>
      </c>
      <c r="I374" s="214"/>
      <c r="J374" s="210"/>
      <c r="K374" s="210"/>
      <c r="L374" s="215"/>
      <c r="M374" s="216"/>
      <c r="N374" s="217"/>
      <c r="O374" s="217"/>
      <c r="P374" s="217"/>
      <c r="Q374" s="217"/>
      <c r="R374" s="217"/>
      <c r="S374" s="217"/>
      <c r="T374" s="218"/>
      <c r="AT374" s="219" t="s">
        <v>188</v>
      </c>
      <c r="AU374" s="219" t="s">
        <v>88</v>
      </c>
      <c r="AV374" s="14" t="s">
        <v>176</v>
      </c>
      <c r="AW374" s="14" t="s">
        <v>33</v>
      </c>
      <c r="AX374" s="14" t="s">
        <v>80</v>
      </c>
      <c r="AY374" s="219" t="s">
        <v>169</v>
      </c>
    </row>
    <row r="375" spans="1:65" s="2" customFormat="1" ht="24.2" customHeight="1">
      <c r="A375" s="36"/>
      <c r="B375" s="37"/>
      <c r="C375" s="235" t="s">
        <v>773</v>
      </c>
      <c r="D375" s="235" t="s">
        <v>456</v>
      </c>
      <c r="E375" s="236" t="s">
        <v>2368</v>
      </c>
      <c r="F375" s="237" t="s">
        <v>2369</v>
      </c>
      <c r="G375" s="238" t="s">
        <v>174</v>
      </c>
      <c r="H375" s="239">
        <v>1</v>
      </c>
      <c r="I375" s="240"/>
      <c r="J375" s="241">
        <f>ROUND(I375*H375,2)</f>
        <v>0</v>
      </c>
      <c r="K375" s="237" t="s">
        <v>2211</v>
      </c>
      <c r="L375" s="242"/>
      <c r="M375" s="243" t="s">
        <v>19</v>
      </c>
      <c r="N375" s="244" t="s">
        <v>44</v>
      </c>
      <c r="O375" s="66"/>
      <c r="P375" s="189">
        <f>O375*H375</f>
        <v>0</v>
      </c>
      <c r="Q375" s="189">
        <v>0</v>
      </c>
      <c r="R375" s="189">
        <f>Q375*H375</f>
        <v>0</v>
      </c>
      <c r="S375" s="189">
        <v>0</v>
      </c>
      <c r="T375" s="190">
        <f>S375*H375</f>
        <v>0</v>
      </c>
      <c r="U375" s="36"/>
      <c r="V375" s="36"/>
      <c r="W375" s="36"/>
      <c r="X375" s="36"/>
      <c r="Y375" s="36"/>
      <c r="Z375" s="36"/>
      <c r="AA375" s="36"/>
      <c r="AB375" s="36"/>
      <c r="AC375" s="36"/>
      <c r="AD375" s="36"/>
      <c r="AE375" s="36"/>
      <c r="AR375" s="191" t="s">
        <v>323</v>
      </c>
      <c r="AT375" s="191" t="s">
        <v>456</v>
      </c>
      <c r="AU375" s="191" t="s">
        <v>88</v>
      </c>
      <c r="AY375" s="19" t="s">
        <v>169</v>
      </c>
      <c r="BE375" s="192">
        <f>IF(N375="základní",J375,0)</f>
        <v>0</v>
      </c>
      <c r="BF375" s="192">
        <f>IF(N375="snížená",J375,0)</f>
        <v>0</v>
      </c>
      <c r="BG375" s="192">
        <f>IF(N375="zákl. přenesená",J375,0)</f>
        <v>0</v>
      </c>
      <c r="BH375" s="192">
        <f>IF(N375="sníž. přenesená",J375,0)</f>
        <v>0</v>
      </c>
      <c r="BI375" s="192">
        <f>IF(N375="nulová",J375,0)</f>
        <v>0</v>
      </c>
      <c r="BJ375" s="19" t="s">
        <v>88</v>
      </c>
      <c r="BK375" s="192">
        <f>ROUND(I375*H375,2)</f>
        <v>0</v>
      </c>
      <c r="BL375" s="19" t="s">
        <v>250</v>
      </c>
      <c r="BM375" s="191" t="s">
        <v>1169</v>
      </c>
    </row>
    <row r="376" spans="1:65" s="2" customFormat="1" ht="19.5">
      <c r="A376" s="36"/>
      <c r="B376" s="37"/>
      <c r="C376" s="38"/>
      <c r="D376" s="193" t="s">
        <v>2212</v>
      </c>
      <c r="E376" s="38"/>
      <c r="F376" s="194" t="s">
        <v>2213</v>
      </c>
      <c r="G376" s="38"/>
      <c r="H376" s="38"/>
      <c r="I376" s="195"/>
      <c r="J376" s="38"/>
      <c r="K376" s="38"/>
      <c r="L376" s="41"/>
      <c r="M376" s="196"/>
      <c r="N376" s="197"/>
      <c r="O376" s="66"/>
      <c r="P376" s="66"/>
      <c r="Q376" s="66"/>
      <c r="R376" s="66"/>
      <c r="S376" s="66"/>
      <c r="T376" s="67"/>
      <c r="U376" s="36"/>
      <c r="V376" s="36"/>
      <c r="W376" s="36"/>
      <c r="X376" s="36"/>
      <c r="Y376" s="36"/>
      <c r="Z376" s="36"/>
      <c r="AA376" s="36"/>
      <c r="AB376" s="36"/>
      <c r="AC376" s="36"/>
      <c r="AD376" s="36"/>
      <c r="AE376" s="36"/>
      <c r="AT376" s="19" t="s">
        <v>2212</v>
      </c>
      <c r="AU376" s="19" t="s">
        <v>88</v>
      </c>
    </row>
    <row r="377" spans="1:65" s="13" customFormat="1" ht="11.25">
      <c r="B377" s="198"/>
      <c r="C377" s="199"/>
      <c r="D377" s="193" t="s">
        <v>188</v>
      </c>
      <c r="E377" s="200" t="s">
        <v>19</v>
      </c>
      <c r="F377" s="201" t="s">
        <v>80</v>
      </c>
      <c r="G377" s="199"/>
      <c r="H377" s="202">
        <v>1</v>
      </c>
      <c r="I377" s="203"/>
      <c r="J377" s="199"/>
      <c r="K377" s="199"/>
      <c r="L377" s="204"/>
      <c r="M377" s="205"/>
      <c r="N377" s="206"/>
      <c r="O377" s="206"/>
      <c r="P377" s="206"/>
      <c r="Q377" s="206"/>
      <c r="R377" s="206"/>
      <c r="S377" s="206"/>
      <c r="T377" s="207"/>
      <c r="AT377" s="208" t="s">
        <v>188</v>
      </c>
      <c r="AU377" s="208" t="s">
        <v>88</v>
      </c>
      <c r="AV377" s="13" t="s">
        <v>88</v>
      </c>
      <c r="AW377" s="13" t="s">
        <v>33</v>
      </c>
      <c r="AX377" s="13" t="s">
        <v>72</v>
      </c>
      <c r="AY377" s="208" t="s">
        <v>169</v>
      </c>
    </row>
    <row r="378" spans="1:65" s="14" customFormat="1" ht="11.25">
      <c r="B378" s="209"/>
      <c r="C378" s="210"/>
      <c r="D378" s="193" t="s">
        <v>188</v>
      </c>
      <c r="E378" s="211" t="s">
        <v>19</v>
      </c>
      <c r="F378" s="212" t="s">
        <v>191</v>
      </c>
      <c r="G378" s="210"/>
      <c r="H378" s="213">
        <v>1</v>
      </c>
      <c r="I378" s="214"/>
      <c r="J378" s="210"/>
      <c r="K378" s="210"/>
      <c r="L378" s="215"/>
      <c r="M378" s="216"/>
      <c r="N378" s="217"/>
      <c r="O378" s="217"/>
      <c r="P378" s="217"/>
      <c r="Q378" s="217"/>
      <c r="R378" s="217"/>
      <c r="S378" s="217"/>
      <c r="T378" s="218"/>
      <c r="AT378" s="219" t="s">
        <v>188</v>
      </c>
      <c r="AU378" s="219" t="s">
        <v>88</v>
      </c>
      <c r="AV378" s="14" t="s">
        <v>176</v>
      </c>
      <c r="AW378" s="14" t="s">
        <v>33</v>
      </c>
      <c r="AX378" s="14" t="s">
        <v>80</v>
      </c>
      <c r="AY378" s="219" t="s">
        <v>169</v>
      </c>
    </row>
    <row r="379" spans="1:65" s="2" customFormat="1" ht="14.45" customHeight="1">
      <c r="A379" s="36"/>
      <c r="B379" s="37"/>
      <c r="C379" s="235" t="s">
        <v>779</v>
      </c>
      <c r="D379" s="235" t="s">
        <v>456</v>
      </c>
      <c r="E379" s="236" t="s">
        <v>2370</v>
      </c>
      <c r="F379" s="237" t="s">
        <v>2371</v>
      </c>
      <c r="G379" s="238" t="s">
        <v>174</v>
      </c>
      <c r="H379" s="239">
        <v>2</v>
      </c>
      <c r="I379" s="240"/>
      <c r="J379" s="241">
        <f>ROUND(I379*H379,2)</f>
        <v>0</v>
      </c>
      <c r="K379" s="237" t="s">
        <v>2211</v>
      </c>
      <c r="L379" s="242"/>
      <c r="M379" s="243" t="s">
        <v>19</v>
      </c>
      <c r="N379" s="244" t="s">
        <v>44</v>
      </c>
      <c r="O379" s="66"/>
      <c r="P379" s="189">
        <f>O379*H379</f>
        <v>0</v>
      </c>
      <c r="Q379" s="189">
        <v>0</v>
      </c>
      <c r="R379" s="189">
        <f>Q379*H379</f>
        <v>0</v>
      </c>
      <c r="S379" s="189">
        <v>0</v>
      </c>
      <c r="T379" s="190">
        <f>S379*H379</f>
        <v>0</v>
      </c>
      <c r="U379" s="36"/>
      <c r="V379" s="36"/>
      <c r="W379" s="36"/>
      <c r="X379" s="36"/>
      <c r="Y379" s="36"/>
      <c r="Z379" s="36"/>
      <c r="AA379" s="36"/>
      <c r="AB379" s="36"/>
      <c r="AC379" s="36"/>
      <c r="AD379" s="36"/>
      <c r="AE379" s="36"/>
      <c r="AR379" s="191" t="s">
        <v>323</v>
      </c>
      <c r="AT379" s="191" t="s">
        <v>456</v>
      </c>
      <c r="AU379" s="191" t="s">
        <v>88</v>
      </c>
      <c r="AY379" s="19" t="s">
        <v>169</v>
      </c>
      <c r="BE379" s="192">
        <f>IF(N379="základní",J379,0)</f>
        <v>0</v>
      </c>
      <c r="BF379" s="192">
        <f>IF(N379="snížená",J379,0)</f>
        <v>0</v>
      </c>
      <c r="BG379" s="192">
        <f>IF(N379="zákl. přenesená",J379,0)</f>
        <v>0</v>
      </c>
      <c r="BH379" s="192">
        <f>IF(N379="sníž. přenesená",J379,0)</f>
        <v>0</v>
      </c>
      <c r="BI379" s="192">
        <f>IF(N379="nulová",J379,0)</f>
        <v>0</v>
      </c>
      <c r="BJ379" s="19" t="s">
        <v>88</v>
      </c>
      <c r="BK379" s="192">
        <f>ROUND(I379*H379,2)</f>
        <v>0</v>
      </c>
      <c r="BL379" s="19" t="s">
        <v>250</v>
      </c>
      <c r="BM379" s="191" t="s">
        <v>1178</v>
      </c>
    </row>
    <row r="380" spans="1:65" s="2" customFormat="1" ht="19.5">
      <c r="A380" s="36"/>
      <c r="B380" s="37"/>
      <c r="C380" s="38"/>
      <c r="D380" s="193" t="s">
        <v>2212</v>
      </c>
      <c r="E380" s="38"/>
      <c r="F380" s="194" t="s">
        <v>2213</v>
      </c>
      <c r="G380" s="38"/>
      <c r="H380" s="38"/>
      <c r="I380" s="195"/>
      <c r="J380" s="38"/>
      <c r="K380" s="38"/>
      <c r="L380" s="41"/>
      <c r="M380" s="196"/>
      <c r="N380" s="197"/>
      <c r="O380" s="66"/>
      <c r="P380" s="66"/>
      <c r="Q380" s="66"/>
      <c r="R380" s="66"/>
      <c r="S380" s="66"/>
      <c r="T380" s="67"/>
      <c r="U380" s="36"/>
      <c r="V380" s="36"/>
      <c r="W380" s="36"/>
      <c r="X380" s="36"/>
      <c r="Y380" s="36"/>
      <c r="Z380" s="36"/>
      <c r="AA380" s="36"/>
      <c r="AB380" s="36"/>
      <c r="AC380" s="36"/>
      <c r="AD380" s="36"/>
      <c r="AE380" s="36"/>
      <c r="AT380" s="19" t="s">
        <v>2212</v>
      </c>
      <c r="AU380" s="19" t="s">
        <v>88</v>
      </c>
    </row>
    <row r="381" spans="1:65" s="13" customFormat="1" ht="11.25">
      <c r="B381" s="198"/>
      <c r="C381" s="199"/>
      <c r="D381" s="193" t="s">
        <v>188</v>
      </c>
      <c r="E381" s="200" t="s">
        <v>19</v>
      </c>
      <c r="F381" s="201" t="s">
        <v>88</v>
      </c>
      <c r="G381" s="199"/>
      <c r="H381" s="202">
        <v>2</v>
      </c>
      <c r="I381" s="203"/>
      <c r="J381" s="199"/>
      <c r="K381" s="199"/>
      <c r="L381" s="204"/>
      <c r="M381" s="205"/>
      <c r="N381" s="206"/>
      <c r="O381" s="206"/>
      <c r="P381" s="206"/>
      <c r="Q381" s="206"/>
      <c r="R381" s="206"/>
      <c r="S381" s="206"/>
      <c r="T381" s="207"/>
      <c r="AT381" s="208" t="s">
        <v>188</v>
      </c>
      <c r="AU381" s="208" t="s">
        <v>88</v>
      </c>
      <c r="AV381" s="13" t="s">
        <v>88</v>
      </c>
      <c r="AW381" s="13" t="s">
        <v>33</v>
      </c>
      <c r="AX381" s="13" t="s">
        <v>72</v>
      </c>
      <c r="AY381" s="208" t="s">
        <v>169</v>
      </c>
    </row>
    <row r="382" spans="1:65" s="14" customFormat="1" ht="11.25">
      <c r="B382" s="209"/>
      <c r="C382" s="210"/>
      <c r="D382" s="193" t="s">
        <v>188</v>
      </c>
      <c r="E382" s="211" t="s">
        <v>19</v>
      </c>
      <c r="F382" s="212" t="s">
        <v>191</v>
      </c>
      <c r="G382" s="210"/>
      <c r="H382" s="213">
        <v>2</v>
      </c>
      <c r="I382" s="214"/>
      <c r="J382" s="210"/>
      <c r="K382" s="210"/>
      <c r="L382" s="215"/>
      <c r="M382" s="216"/>
      <c r="N382" s="217"/>
      <c r="O382" s="217"/>
      <c r="P382" s="217"/>
      <c r="Q382" s="217"/>
      <c r="R382" s="217"/>
      <c r="S382" s="217"/>
      <c r="T382" s="218"/>
      <c r="AT382" s="219" t="s">
        <v>188</v>
      </c>
      <c r="AU382" s="219" t="s">
        <v>88</v>
      </c>
      <c r="AV382" s="14" t="s">
        <v>176</v>
      </c>
      <c r="AW382" s="14" t="s">
        <v>33</v>
      </c>
      <c r="AX382" s="14" t="s">
        <v>80</v>
      </c>
      <c r="AY382" s="219" t="s">
        <v>169</v>
      </c>
    </row>
    <row r="383" spans="1:65" s="2" customFormat="1" ht="24.2" customHeight="1">
      <c r="A383" s="36"/>
      <c r="B383" s="37"/>
      <c r="C383" s="180" t="s">
        <v>784</v>
      </c>
      <c r="D383" s="180" t="s">
        <v>171</v>
      </c>
      <c r="E383" s="181" t="s">
        <v>2372</v>
      </c>
      <c r="F383" s="182" t="s">
        <v>2373</v>
      </c>
      <c r="G383" s="183" t="s">
        <v>174</v>
      </c>
      <c r="H383" s="184">
        <v>5</v>
      </c>
      <c r="I383" s="185"/>
      <c r="J383" s="186">
        <f>ROUND(I383*H383,2)</f>
        <v>0</v>
      </c>
      <c r="K383" s="182" t="s">
        <v>2211</v>
      </c>
      <c r="L383" s="41"/>
      <c r="M383" s="187" t="s">
        <v>19</v>
      </c>
      <c r="N383" s="188" t="s">
        <v>44</v>
      </c>
      <c r="O383" s="66"/>
      <c r="P383" s="189">
        <f>O383*H383</f>
        <v>0</v>
      </c>
      <c r="Q383" s="189">
        <v>0</v>
      </c>
      <c r="R383" s="189">
        <f>Q383*H383</f>
        <v>0</v>
      </c>
      <c r="S383" s="189">
        <v>0</v>
      </c>
      <c r="T383" s="190">
        <f>S383*H383</f>
        <v>0</v>
      </c>
      <c r="U383" s="36"/>
      <c r="V383" s="36"/>
      <c r="W383" s="36"/>
      <c r="X383" s="36"/>
      <c r="Y383" s="36"/>
      <c r="Z383" s="36"/>
      <c r="AA383" s="36"/>
      <c r="AB383" s="36"/>
      <c r="AC383" s="36"/>
      <c r="AD383" s="36"/>
      <c r="AE383" s="36"/>
      <c r="AR383" s="191" t="s">
        <v>250</v>
      </c>
      <c r="AT383" s="191" t="s">
        <v>171</v>
      </c>
      <c r="AU383" s="191" t="s">
        <v>88</v>
      </c>
      <c r="AY383" s="19" t="s">
        <v>169</v>
      </c>
      <c r="BE383" s="192">
        <f>IF(N383="základní",J383,0)</f>
        <v>0</v>
      </c>
      <c r="BF383" s="192">
        <f>IF(N383="snížená",J383,0)</f>
        <v>0</v>
      </c>
      <c r="BG383" s="192">
        <f>IF(N383="zákl. přenesená",J383,0)</f>
        <v>0</v>
      </c>
      <c r="BH383" s="192">
        <f>IF(N383="sníž. přenesená",J383,0)</f>
        <v>0</v>
      </c>
      <c r="BI383" s="192">
        <f>IF(N383="nulová",J383,0)</f>
        <v>0</v>
      </c>
      <c r="BJ383" s="19" t="s">
        <v>88</v>
      </c>
      <c r="BK383" s="192">
        <f>ROUND(I383*H383,2)</f>
        <v>0</v>
      </c>
      <c r="BL383" s="19" t="s">
        <v>250</v>
      </c>
      <c r="BM383" s="191" t="s">
        <v>1188</v>
      </c>
    </row>
    <row r="384" spans="1:65" s="2" customFormat="1" ht="19.5">
      <c r="A384" s="36"/>
      <c r="B384" s="37"/>
      <c r="C384" s="38"/>
      <c r="D384" s="193" t="s">
        <v>2212</v>
      </c>
      <c r="E384" s="38"/>
      <c r="F384" s="194" t="s">
        <v>2213</v>
      </c>
      <c r="G384" s="38"/>
      <c r="H384" s="38"/>
      <c r="I384" s="195"/>
      <c r="J384" s="38"/>
      <c r="K384" s="38"/>
      <c r="L384" s="41"/>
      <c r="M384" s="196"/>
      <c r="N384" s="197"/>
      <c r="O384" s="66"/>
      <c r="P384" s="66"/>
      <c r="Q384" s="66"/>
      <c r="R384" s="66"/>
      <c r="S384" s="66"/>
      <c r="T384" s="67"/>
      <c r="U384" s="36"/>
      <c r="V384" s="36"/>
      <c r="W384" s="36"/>
      <c r="X384" s="36"/>
      <c r="Y384" s="36"/>
      <c r="Z384" s="36"/>
      <c r="AA384" s="36"/>
      <c r="AB384" s="36"/>
      <c r="AC384" s="36"/>
      <c r="AD384" s="36"/>
      <c r="AE384" s="36"/>
      <c r="AT384" s="19" t="s">
        <v>2212</v>
      </c>
      <c r="AU384" s="19" t="s">
        <v>88</v>
      </c>
    </row>
    <row r="385" spans="1:65" s="13" customFormat="1" ht="11.25">
      <c r="B385" s="198"/>
      <c r="C385" s="199"/>
      <c r="D385" s="193" t="s">
        <v>188</v>
      </c>
      <c r="E385" s="200" t="s">
        <v>19</v>
      </c>
      <c r="F385" s="201" t="s">
        <v>2374</v>
      </c>
      <c r="G385" s="199"/>
      <c r="H385" s="202">
        <v>5</v>
      </c>
      <c r="I385" s="203"/>
      <c r="J385" s="199"/>
      <c r="K385" s="199"/>
      <c r="L385" s="204"/>
      <c r="M385" s="205"/>
      <c r="N385" s="206"/>
      <c r="O385" s="206"/>
      <c r="P385" s="206"/>
      <c r="Q385" s="206"/>
      <c r="R385" s="206"/>
      <c r="S385" s="206"/>
      <c r="T385" s="207"/>
      <c r="AT385" s="208" t="s">
        <v>188</v>
      </c>
      <c r="AU385" s="208" t="s">
        <v>88</v>
      </c>
      <c r="AV385" s="13" t="s">
        <v>88</v>
      </c>
      <c r="AW385" s="13" t="s">
        <v>33</v>
      </c>
      <c r="AX385" s="13" t="s">
        <v>72</v>
      </c>
      <c r="AY385" s="208" t="s">
        <v>169</v>
      </c>
    </row>
    <row r="386" spans="1:65" s="14" customFormat="1" ht="11.25">
      <c r="B386" s="209"/>
      <c r="C386" s="210"/>
      <c r="D386" s="193" t="s">
        <v>188</v>
      </c>
      <c r="E386" s="211" t="s">
        <v>19</v>
      </c>
      <c r="F386" s="212" t="s">
        <v>191</v>
      </c>
      <c r="G386" s="210"/>
      <c r="H386" s="213">
        <v>5</v>
      </c>
      <c r="I386" s="214"/>
      <c r="J386" s="210"/>
      <c r="K386" s="210"/>
      <c r="L386" s="215"/>
      <c r="M386" s="216"/>
      <c r="N386" s="217"/>
      <c r="O386" s="217"/>
      <c r="P386" s="217"/>
      <c r="Q386" s="217"/>
      <c r="R386" s="217"/>
      <c r="S386" s="217"/>
      <c r="T386" s="218"/>
      <c r="AT386" s="219" t="s">
        <v>188</v>
      </c>
      <c r="AU386" s="219" t="s">
        <v>88</v>
      </c>
      <c r="AV386" s="14" t="s">
        <v>176</v>
      </c>
      <c r="AW386" s="14" t="s">
        <v>33</v>
      </c>
      <c r="AX386" s="14" t="s">
        <v>80</v>
      </c>
      <c r="AY386" s="219" t="s">
        <v>169</v>
      </c>
    </row>
    <row r="387" spans="1:65" s="2" customFormat="1" ht="37.9" customHeight="1">
      <c r="A387" s="36"/>
      <c r="B387" s="37"/>
      <c r="C387" s="235" t="s">
        <v>790</v>
      </c>
      <c r="D387" s="235" t="s">
        <v>456</v>
      </c>
      <c r="E387" s="236" t="s">
        <v>2375</v>
      </c>
      <c r="F387" s="237" t="s">
        <v>2376</v>
      </c>
      <c r="G387" s="238" t="s">
        <v>174</v>
      </c>
      <c r="H387" s="239">
        <v>1</v>
      </c>
      <c r="I387" s="240"/>
      <c r="J387" s="241">
        <f>ROUND(I387*H387,2)</f>
        <v>0</v>
      </c>
      <c r="K387" s="237" t="s">
        <v>2211</v>
      </c>
      <c r="L387" s="242"/>
      <c r="M387" s="243" t="s">
        <v>19</v>
      </c>
      <c r="N387" s="244" t="s">
        <v>44</v>
      </c>
      <c r="O387" s="66"/>
      <c r="P387" s="189">
        <f>O387*H387</f>
        <v>0</v>
      </c>
      <c r="Q387" s="189">
        <v>0</v>
      </c>
      <c r="R387" s="189">
        <f>Q387*H387</f>
        <v>0</v>
      </c>
      <c r="S387" s="189">
        <v>0</v>
      </c>
      <c r="T387" s="190">
        <f>S387*H387</f>
        <v>0</v>
      </c>
      <c r="U387" s="36"/>
      <c r="V387" s="36"/>
      <c r="W387" s="36"/>
      <c r="X387" s="36"/>
      <c r="Y387" s="36"/>
      <c r="Z387" s="36"/>
      <c r="AA387" s="36"/>
      <c r="AB387" s="36"/>
      <c r="AC387" s="36"/>
      <c r="AD387" s="36"/>
      <c r="AE387" s="36"/>
      <c r="AR387" s="191" t="s">
        <v>323</v>
      </c>
      <c r="AT387" s="191" t="s">
        <v>456</v>
      </c>
      <c r="AU387" s="191" t="s">
        <v>88</v>
      </c>
      <c r="AY387" s="19" t="s">
        <v>169</v>
      </c>
      <c r="BE387" s="192">
        <f>IF(N387="základní",J387,0)</f>
        <v>0</v>
      </c>
      <c r="BF387" s="192">
        <f>IF(N387="snížená",J387,0)</f>
        <v>0</v>
      </c>
      <c r="BG387" s="192">
        <f>IF(N387="zákl. přenesená",J387,0)</f>
        <v>0</v>
      </c>
      <c r="BH387" s="192">
        <f>IF(N387="sníž. přenesená",J387,0)</f>
        <v>0</v>
      </c>
      <c r="BI387" s="192">
        <f>IF(N387="nulová",J387,0)</f>
        <v>0</v>
      </c>
      <c r="BJ387" s="19" t="s">
        <v>88</v>
      </c>
      <c r="BK387" s="192">
        <f>ROUND(I387*H387,2)</f>
        <v>0</v>
      </c>
      <c r="BL387" s="19" t="s">
        <v>250</v>
      </c>
      <c r="BM387" s="191" t="s">
        <v>1195</v>
      </c>
    </row>
    <row r="388" spans="1:65" s="2" customFormat="1" ht="19.5">
      <c r="A388" s="36"/>
      <c r="B388" s="37"/>
      <c r="C388" s="38"/>
      <c r="D388" s="193" t="s">
        <v>2212</v>
      </c>
      <c r="E388" s="38"/>
      <c r="F388" s="194" t="s">
        <v>2213</v>
      </c>
      <c r="G388" s="38"/>
      <c r="H388" s="38"/>
      <c r="I388" s="195"/>
      <c r="J388" s="38"/>
      <c r="K388" s="38"/>
      <c r="L388" s="41"/>
      <c r="M388" s="196"/>
      <c r="N388" s="197"/>
      <c r="O388" s="66"/>
      <c r="P388" s="66"/>
      <c r="Q388" s="66"/>
      <c r="R388" s="66"/>
      <c r="S388" s="66"/>
      <c r="T388" s="67"/>
      <c r="U388" s="36"/>
      <c r="V388" s="36"/>
      <c r="W388" s="36"/>
      <c r="X388" s="36"/>
      <c r="Y388" s="36"/>
      <c r="Z388" s="36"/>
      <c r="AA388" s="36"/>
      <c r="AB388" s="36"/>
      <c r="AC388" s="36"/>
      <c r="AD388" s="36"/>
      <c r="AE388" s="36"/>
      <c r="AT388" s="19" t="s">
        <v>2212</v>
      </c>
      <c r="AU388" s="19" t="s">
        <v>88</v>
      </c>
    </row>
    <row r="389" spans="1:65" s="13" customFormat="1" ht="11.25">
      <c r="B389" s="198"/>
      <c r="C389" s="199"/>
      <c r="D389" s="193" t="s">
        <v>188</v>
      </c>
      <c r="E389" s="200" t="s">
        <v>19</v>
      </c>
      <c r="F389" s="201" t="s">
        <v>80</v>
      </c>
      <c r="G389" s="199"/>
      <c r="H389" s="202">
        <v>1</v>
      </c>
      <c r="I389" s="203"/>
      <c r="J389" s="199"/>
      <c r="K389" s="199"/>
      <c r="L389" s="204"/>
      <c r="M389" s="205"/>
      <c r="N389" s="206"/>
      <c r="O389" s="206"/>
      <c r="P389" s="206"/>
      <c r="Q389" s="206"/>
      <c r="R389" s="206"/>
      <c r="S389" s="206"/>
      <c r="T389" s="207"/>
      <c r="AT389" s="208" t="s">
        <v>188</v>
      </c>
      <c r="AU389" s="208" t="s">
        <v>88</v>
      </c>
      <c r="AV389" s="13" t="s">
        <v>88</v>
      </c>
      <c r="AW389" s="13" t="s">
        <v>33</v>
      </c>
      <c r="AX389" s="13" t="s">
        <v>72</v>
      </c>
      <c r="AY389" s="208" t="s">
        <v>169</v>
      </c>
    </row>
    <row r="390" spans="1:65" s="14" customFormat="1" ht="11.25">
      <c r="B390" s="209"/>
      <c r="C390" s="210"/>
      <c r="D390" s="193" t="s">
        <v>188</v>
      </c>
      <c r="E390" s="211" t="s">
        <v>19</v>
      </c>
      <c r="F390" s="212" t="s">
        <v>191</v>
      </c>
      <c r="G390" s="210"/>
      <c r="H390" s="213">
        <v>1</v>
      </c>
      <c r="I390" s="214"/>
      <c r="J390" s="210"/>
      <c r="K390" s="210"/>
      <c r="L390" s="215"/>
      <c r="M390" s="216"/>
      <c r="N390" s="217"/>
      <c r="O390" s="217"/>
      <c r="P390" s="217"/>
      <c r="Q390" s="217"/>
      <c r="R390" s="217"/>
      <c r="S390" s="217"/>
      <c r="T390" s="218"/>
      <c r="AT390" s="219" t="s">
        <v>188</v>
      </c>
      <c r="AU390" s="219" t="s">
        <v>88</v>
      </c>
      <c r="AV390" s="14" t="s">
        <v>176</v>
      </c>
      <c r="AW390" s="14" t="s">
        <v>33</v>
      </c>
      <c r="AX390" s="14" t="s">
        <v>80</v>
      </c>
      <c r="AY390" s="219" t="s">
        <v>169</v>
      </c>
    </row>
    <row r="391" spans="1:65" s="2" customFormat="1" ht="14.45" customHeight="1">
      <c r="A391" s="36"/>
      <c r="B391" s="37"/>
      <c r="C391" s="235" t="s">
        <v>795</v>
      </c>
      <c r="D391" s="235" t="s">
        <v>456</v>
      </c>
      <c r="E391" s="236" t="s">
        <v>2377</v>
      </c>
      <c r="F391" s="237" t="s">
        <v>2378</v>
      </c>
      <c r="G391" s="238" t="s">
        <v>174</v>
      </c>
      <c r="H391" s="239">
        <v>4</v>
      </c>
      <c r="I391" s="240"/>
      <c r="J391" s="241">
        <f>ROUND(I391*H391,2)</f>
        <v>0</v>
      </c>
      <c r="K391" s="237" t="s">
        <v>2211</v>
      </c>
      <c r="L391" s="242"/>
      <c r="M391" s="243" t="s">
        <v>19</v>
      </c>
      <c r="N391" s="244" t="s">
        <v>44</v>
      </c>
      <c r="O391" s="66"/>
      <c r="P391" s="189">
        <f>O391*H391</f>
        <v>0</v>
      </c>
      <c r="Q391" s="189">
        <v>0</v>
      </c>
      <c r="R391" s="189">
        <f>Q391*H391</f>
        <v>0</v>
      </c>
      <c r="S391" s="189">
        <v>0</v>
      </c>
      <c r="T391" s="190">
        <f>S391*H391</f>
        <v>0</v>
      </c>
      <c r="U391" s="36"/>
      <c r="V391" s="36"/>
      <c r="W391" s="36"/>
      <c r="X391" s="36"/>
      <c r="Y391" s="36"/>
      <c r="Z391" s="36"/>
      <c r="AA391" s="36"/>
      <c r="AB391" s="36"/>
      <c r="AC391" s="36"/>
      <c r="AD391" s="36"/>
      <c r="AE391" s="36"/>
      <c r="AR391" s="191" t="s">
        <v>323</v>
      </c>
      <c r="AT391" s="191" t="s">
        <v>456</v>
      </c>
      <c r="AU391" s="191" t="s">
        <v>88</v>
      </c>
      <c r="AY391" s="19" t="s">
        <v>169</v>
      </c>
      <c r="BE391" s="192">
        <f>IF(N391="základní",J391,0)</f>
        <v>0</v>
      </c>
      <c r="BF391" s="192">
        <f>IF(N391="snížená",J391,0)</f>
        <v>0</v>
      </c>
      <c r="BG391" s="192">
        <f>IF(N391="zákl. přenesená",J391,0)</f>
        <v>0</v>
      </c>
      <c r="BH391" s="192">
        <f>IF(N391="sníž. přenesená",J391,0)</f>
        <v>0</v>
      </c>
      <c r="BI391" s="192">
        <f>IF(N391="nulová",J391,0)</f>
        <v>0</v>
      </c>
      <c r="BJ391" s="19" t="s">
        <v>88</v>
      </c>
      <c r="BK391" s="192">
        <f>ROUND(I391*H391,2)</f>
        <v>0</v>
      </c>
      <c r="BL391" s="19" t="s">
        <v>250</v>
      </c>
      <c r="BM391" s="191" t="s">
        <v>1207</v>
      </c>
    </row>
    <row r="392" spans="1:65" s="2" customFormat="1" ht="19.5">
      <c r="A392" s="36"/>
      <c r="B392" s="37"/>
      <c r="C392" s="38"/>
      <c r="D392" s="193" t="s">
        <v>2212</v>
      </c>
      <c r="E392" s="38"/>
      <c r="F392" s="194" t="s">
        <v>2213</v>
      </c>
      <c r="G392" s="38"/>
      <c r="H392" s="38"/>
      <c r="I392" s="195"/>
      <c r="J392" s="38"/>
      <c r="K392" s="38"/>
      <c r="L392" s="41"/>
      <c r="M392" s="196"/>
      <c r="N392" s="197"/>
      <c r="O392" s="66"/>
      <c r="P392" s="66"/>
      <c r="Q392" s="66"/>
      <c r="R392" s="66"/>
      <c r="S392" s="66"/>
      <c r="T392" s="67"/>
      <c r="U392" s="36"/>
      <c r="V392" s="36"/>
      <c r="W392" s="36"/>
      <c r="X392" s="36"/>
      <c r="Y392" s="36"/>
      <c r="Z392" s="36"/>
      <c r="AA392" s="36"/>
      <c r="AB392" s="36"/>
      <c r="AC392" s="36"/>
      <c r="AD392" s="36"/>
      <c r="AE392" s="36"/>
      <c r="AT392" s="19" t="s">
        <v>2212</v>
      </c>
      <c r="AU392" s="19" t="s">
        <v>88</v>
      </c>
    </row>
    <row r="393" spans="1:65" s="13" customFormat="1" ht="11.25">
      <c r="B393" s="198"/>
      <c r="C393" s="199"/>
      <c r="D393" s="193" t="s">
        <v>188</v>
      </c>
      <c r="E393" s="200" t="s">
        <v>19</v>
      </c>
      <c r="F393" s="201" t="s">
        <v>176</v>
      </c>
      <c r="G393" s="199"/>
      <c r="H393" s="202">
        <v>4</v>
      </c>
      <c r="I393" s="203"/>
      <c r="J393" s="199"/>
      <c r="K393" s="199"/>
      <c r="L393" s="204"/>
      <c r="M393" s="205"/>
      <c r="N393" s="206"/>
      <c r="O393" s="206"/>
      <c r="P393" s="206"/>
      <c r="Q393" s="206"/>
      <c r="R393" s="206"/>
      <c r="S393" s="206"/>
      <c r="T393" s="207"/>
      <c r="AT393" s="208" t="s">
        <v>188</v>
      </c>
      <c r="AU393" s="208" t="s">
        <v>88</v>
      </c>
      <c r="AV393" s="13" t="s">
        <v>88</v>
      </c>
      <c r="AW393" s="13" t="s">
        <v>33</v>
      </c>
      <c r="AX393" s="13" t="s">
        <v>72</v>
      </c>
      <c r="AY393" s="208" t="s">
        <v>169</v>
      </c>
    </row>
    <row r="394" spans="1:65" s="14" customFormat="1" ht="11.25">
      <c r="B394" s="209"/>
      <c r="C394" s="210"/>
      <c r="D394" s="193" t="s">
        <v>188</v>
      </c>
      <c r="E394" s="211" t="s">
        <v>19</v>
      </c>
      <c r="F394" s="212" t="s">
        <v>191</v>
      </c>
      <c r="G394" s="210"/>
      <c r="H394" s="213">
        <v>4</v>
      </c>
      <c r="I394" s="214"/>
      <c r="J394" s="210"/>
      <c r="K394" s="210"/>
      <c r="L394" s="215"/>
      <c r="M394" s="216"/>
      <c r="N394" s="217"/>
      <c r="O394" s="217"/>
      <c r="P394" s="217"/>
      <c r="Q394" s="217"/>
      <c r="R394" s="217"/>
      <c r="S394" s="217"/>
      <c r="T394" s="218"/>
      <c r="AT394" s="219" t="s">
        <v>188</v>
      </c>
      <c r="AU394" s="219" t="s">
        <v>88</v>
      </c>
      <c r="AV394" s="14" t="s">
        <v>176</v>
      </c>
      <c r="AW394" s="14" t="s">
        <v>33</v>
      </c>
      <c r="AX394" s="14" t="s">
        <v>80</v>
      </c>
      <c r="AY394" s="219" t="s">
        <v>169</v>
      </c>
    </row>
    <row r="395" spans="1:65" s="2" customFormat="1" ht="24.2" customHeight="1">
      <c r="A395" s="36"/>
      <c r="B395" s="37"/>
      <c r="C395" s="180" t="s">
        <v>800</v>
      </c>
      <c r="D395" s="180" t="s">
        <v>171</v>
      </c>
      <c r="E395" s="181" t="s">
        <v>2379</v>
      </c>
      <c r="F395" s="182" t="s">
        <v>2380</v>
      </c>
      <c r="G395" s="183" t="s">
        <v>174</v>
      </c>
      <c r="H395" s="184">
        <v>5</v>
      </c>
      <c r="I395" s="185"/>
      <c r="J395" s="186">
        <f>ROUND(I395*H395,2)</f>
        <v>0</v>
      </c>
      <c r="K395" s="182" t="s">
        <v>2211</v>
      </c>
      <c r="L395" s="41"/>
      <c r="M395" s="187" t="s">
        <v>19</v>
      </c>
      <c r="N395" s="188" t="s">
        <v>44</v>
      </c>
      <c r="O395" s="66"/>
      <c r="P395" s="189">
        <f>O395*H395</f>
        <v>0</v>
      </c>
      <c r="Q395" s="189">
        <v>0</v>
      </c>
      <c r="R395" s="189">
        <f>Q395*H395</f>
        <v>0</v>
      </c>
      <c r="S395" s="189">
        <v>0</v>
      </c>
      <c r="T395" s="190">
        <f>S395*H395</f>
        <v>0</v>
      </c>
      <c r="U395" s="36"/>
      <c r="V395" s="36"/>
      <c r="W395" s="36"/>
      <c r="X395" s="36"/>
      <c r="Y395" s="36"/>
      <c r="Z395" s="36"/>
      <c r="AA395" s="36"/>
      <c r="AB395" s="36"/>
      <c r="AC395" s="36"/>
      <c r="AD395" s="36"/>
      <c r="AE395" s="36"/>
      <c r="AR395" s="191" t="s">
        <v>250</v>
      </c>
      <c r="AT395" s="191" t="s">
        <v>171</v>
      </c>
      <c r="AU395" s="191" t="s">
        <v>88</v>
      </c>
      <c r="AY395" s="19" t="s">
        <v>169</v>
      </c>
      <c r="BE395" s="192">
        <f>IF(N395="základní",J395,0)</f>
        <v>0</v>
      </c>
      <c r="BF395" s="192">
        <f>IF(N395="snížená",J395,0)</f>
        <v>0</v>
      </c>
      <c r="BG395" s="192">
        <f>IF(N395="zákl. přenesená",J395,0)</f>
        <v>0</v>
      </c>
      <c r="BH395" s="192">
        <f>IF(N395="sníž. přenesená",J395,0)</f>
        <v>0</v>
      </c>
      <c r="BI395" s="192">
        <f>IF(N395="nulová",J395,0)</f>
        <v>0</v>
      </c>
      <c r="BJ395" s="19" t="s">
        <v>88</v>
      </c>
      <c r="BK395" s="192">
        <f>ROUND(I395*H395,2)</f>
        <v>0</v>
      </c>
      <c r="BL395" s="19" t="s">
        <v>250</v>
      </c>
      <c r="BM395" s="191" t="s">
        <v>1217</v>
      </c>
    </row>
    <row r="396" spans="1:65" s="2" customFormat="1" ht="19.5">
      <c r="A396" s="36"/>
      <c r="B396" s="37"/>
      <c r="C396" s="38"/>
      <c r="D396" s="193" t="s">
        <v>2212</v>
      </c>
      <c r="E396" s="38"/>
      <c r="F396" s="194" t="s">
        <v>2213</v>
      </c>
      <c r="G396" s="38"/>
      <c r="H396" s="38"/>
      <c r="I396" s="195"/>
      <c r="J396" s="38"/>
      <c r="K396" s="38"/>
      <c r="L396" s="41"/>
      <c r="M396" s="196"/>
      <c r="N396" s="197"/>
      <c r="O396" s="66"/>
      <c r="P396" s="66"/>
      <c r="Q396" s="66"/>
      <c r="R396" s="66"/>
      <c r="S396" s="66"/>
      <c r="T396" s="67"/>
      <c r="U396" s="36"/>
      <c r="V396" s="36"/>
      <c r="W396" s="36"/>
      <c r="X396" s="36"/>
      <c r="Y396" s="36"/>
      <c r="Z396" s="36"/>
      <c r="AA396" s="36"/>
      <c r="AB396" s="36"/>
      <c r="AC396" s="36"/>
      <c r="AD396" s="36"/>
      <c r="AE396" s="36"/>
      <c r="AT396" s="19" t="s">
        <v>2212</v>
      </c>
      <c r="AU396" s="19" t="s">
        <v>88</v>
      </c>
    </row>
    <row r="397" spans="1:65" s="13" customFormat="1" ht="11.25">
      <c r="B397" s="198"/>
      <c r="C397" s="199"/>
      <c r="D397" s="193" t="s">
        <v>188</v>
      </c>
      <c r="E397" s="200" t="s">
        <v>19</v>
      </c>
      <c r="F397" s="201" t="s">
        <v>2374</v>
      </c>
      <c r="G397" s="199"/>
      <c r="H397" s="202">
        <v>5</v>
      </c>
      <c r="I397" s="203"/>
      <c r="J397" s="199"/>
      <c r="K397" s="199"/>
      <c r="L397" s="204"/>
      <c r="M397" s="205"/>
      <c r="N397" s="206"/>
      <c r="O397" s="206"/>
      <c r="P397" s="206"/>
      <c r="Q397" s="206"/>
      <c r="R397" s="206"/>
      <c r="S397" s="206"/>
      <c r="T397" s="207"/>
      <c r="AT397" s="208" t="s">
        <v>188</v>
      </c>
      <c r="AU397" s="208" t="s">
        <v>88</v>
      </c>
      <c r="AV397" s="13" t="s">
        <v>88</v>
      </c>
      <c r="AW397" s="13" t="s">
        <v>33</v>
      </c>
      <c r="AX397" s="13" t="s">
        <v>72</v>
      </c>
      <c r="AY397" s="208" t="s">
        <v>169</v>
      </c>
    </row>
    <row r="398" spans="1:65" s="14" customFormat="1" ht="11.25">
      <c r="B398" s="209"/>
      <c r="C398" s="210"/>
      <c r="D398" s="193" t="s">
        <v>188</v>
      </c>
      <c r="E398" s="211" t="s">
        <v>19</v>
      </c>
      <c r="F398" s="212" t="s">
        <v>191</v>
      </c>
      <c r="G398" s="210"/>
      <c r="H398" s="213">
        <v>5</v>
      </c>
      <c r="I398" s="214"/>
      <c r="J398" s="210"/>
      <c r="K398" s="210"/>
      <c r="L398" s="215"/>
      <c r="M398" s="216"/>
      <c r="N398" s="217"/>
      <c r="O398" s="217"/>
      <c r="P398" s="217"/>
      <c r="Q398" s="217"/>
      <c r="R398" s="217"/>
      <c r="S398" s="217"/>
      <c r="T398" s="218"/>
      <c r="AT398" s="219" t="s">
        <v>188</v>
      </c>
      <c r="AU398" s="219" t="s">
        <v>88</v>
      </c>
      <c r="AV398" s="14" t="s">
        <v>176</v>
      </c>
      <c r="AW398" s="14" t="s">
        <v>33</v>
      </c>
      <c r="AX398" s="14" t="s">
        <v>80</v>
      </c>
      <c r="AY398" s="219" t="s">
        <v>169</v>
      </c>
    </row>
    <row r="399" spans="1:65" s="2" customFormat="1" ht="24.2" customHeight="1">
      <c r="A399" s="36"/>
      <c r="B399" s="37"/>
      <c r="C399" s="235" t="s">
        <v>806</v>
      </c>
      <c r="D399" s="235" t="s">
        <v>456</v>
      </c>
      <c r="E399" s="236" t="s">
        <v>2381</v>
      </c>
      <c r="F399" s="237" t="s">
        <v>2382</v>
      </c>
      <c r="G399" s="238" t="s">
        <v>174</v>
      </c>
      <c r="H399" s="239">
        <v>1</v>
      </c>
      <c r="I399" s="240"/>
      <c r="J399" s="241">
        <f>ROUND(I399*H399,2)</f>
        <v>0</v>
      </c>
      <c r="K399" s="237" t="s">
        <v>2211</v>
      </c>
      <c r="L399" s="242"/>
      <c r="M399" s="243" t="s">
        <v>19</v>
      </c>
      <c r="N399" s="244" t="s">
        <v>44</v>
      </c>
      <c r="O399" s="66"/>
      <c r="P399" s="189">
        <f>O399*H399</f>
        <v>0</v>
      </c>
      <c r="Q399" s="189">
        <v>0</v>
      </c>
      <c r="R399" s="189">
        <f>Q399*H399</f>
        <v>0</v>
      </c>
      <c r="S399" s="189">
        <v>0</v>
      </c>
      <c r="T399" s="190">
        <f>S399*H399</f>
        <v>0</v>
      </c>
      <c r="U399" s="36"/>
      <c r="V399" s="36"/>
      <c r="W399" s="36"/>
      <c r="X399" s="36"/>
      <c r="Y399" s="36"/>
      <c r="Z399" s="36"/>
      <c r="AA399" s="36"/>
      <c r="AB399" s="36"/>
      <c r="AC399" s="36"/>
      <c r="AD399" s="36"/>
      <c r="AE399" s="36"/>
      <c r="AR399" s="191" t="s">
        <v>323</v>
      </c>
      <c r="AT399" s="191" t="s">
        <v>456</v>
      </c>
      <c r="AU399" s="191" t="s">
        <v>88</v>
      </c>
      <c r="AY399" s="19" t="s">
        <v>169</v>
      </c>
      <c r="BE399" s="192">
        <f>IF(N399="základní",J399,0)</f>
        <v>0</v>
      </c>
      <c r="BF399" s="192">
        <f>IF(N399="snížená",J399,0)</f>
        <v>0</v>
      </c>
      <c r="BG399" s="192">
        <f>IF(N399="zákl. přenesená",J399,0)</f>
        <v>0</v>
      </c>
      <c r="BH399" s="192">
        <f>IF(N399="sníž. přenesená",J399,0)</f>
        <v>0</v>
      </c>
      <c r="BI399" s="192">
        <f>IF(N399="nulová",J399,0)</f>
        <v>0</v>
      </c>
      <c r="BJ399" s="19" t="s">
        <v>88</v>
      </c>
      <c r="BK399" s="192">
        <f>ROUND(I399*H399,2)</f>
        <v>0</v>
      </c>
      <c r="BL399" s="19" t="s">
        <v>250</v>
      </c>
      <c r="BM399" s="191" t="s">
        <v>1225</v>
      </c>
    </row>
    <row r="400" spans="1:65" s="2" customFormat="1" ht="19.5">
      <c r="A400" s="36"/>
      <c r="B400" s="37"/>
      <c r="C400" s="38"/>
      <c r="D400" s="193" t="s">
        <v>2212</v>
      </c>
      <c r="E400" s="38"/>
      <c r="F400" s="194" t="s">
        <v>2213</v>
      </c>
      <c r="G400" s="38"/>
      <c r="H400" s="38"/>
      <c r="I400" s="195"/>
      <c r="J400" s="38"/>
      <c r="K400" s="38"/>
      <c r="L400" s="41"/>
      <c r="M400" s="196"/>
      <c r="N400" s="197"/>
      <c r="O400" s="66"/>
      <c r="P400" s="66"/>
      <c r="Q400" s="66"/>
      <c r="R400" s="66"/>
      <c r="S400" s="66"/>
      <c r="T400" s="67"/>
      <c r="U400" s="36"/>
      <c r="V400" s="36"/>
      <c r="W400" s="36"/>
      <c r="X400" s="36"/>
      <c r="Y400" s="36"/>
      <c r="Z400" s="36"/>
      <c r="AA400" s="36"/>
      <c r="AB400" s="36"/>
      <c r="AC400" s="36"/>
      <c r="AD400" s="36"/>
      <c r="AE400" s="36"/>
      <c r="AT400" s="19" t="s">
        <v>2212</v>
      </c>
      <c r="AU400" s="19" t="s">
        <v>88</v>
      </c>
    </row>
    <row r="401" spans="1:65" s="13" customFormat="1" ht="11.25">
      <c r="B401" s="198"/>
      <c r="C401" s="199"/>
      <c r="D401" s="193" t="s">
        <v>188</v>
      </c>
      <c r="E401" s="200" t="s">
        <v>19</v>
      </c>
      <c r="F401" s="201" t="s">
        <v>80</v>
      </c>
      <c r="G401" s="199"/>
      <c r="H401" s="202">
        <v>1</v>
      </c>
      <c r="I401" s="203"/>
      <c r="J401" s="199"/>
      <c r="K401" s="199"/>
      <c r="L401" s="204"/>
      <c r="M401" s="205"/>
      <c r="N401" s="206"/>
      <c r="O401" s="206"/>
      <c r="P401" s="206"/>
      <c r="Q401" s="206"/>
      <c r="R401" s="206"/>
      <c r="S401" s="206"/>
      <c r="T401" s="207"/>
      <c r="AT401" s="208" t="s">
        <v>188</v>
      </c>
      <c r="AU401" s="208" t="s">
        <v>88</v>
      </c>
      <c r="AV401" s="13" t="s">
        <v>88</v>
      </c>
      <c r="AW401" s="13" t="s">
        <v>33</v>
      </c>
      <c r="AX401" s="13" t="s">
        <v>72</v>
      </c>
      <c r="AY401" s="208" t="s">
        <v>169</v>
      </c>
    </row>
    <row r="402" spans="1:65" s="14" customFormat="1" ht="11.25">
      <c r="B402" s="209"/>
      <c r="C402" s="210"/>
      <c r="D402" s="193" t="s">
        <v>188</v>
      </c>
      <c r="E402" s="211" t="s">
        <v>19</v>
      </c>
      <c r="F402" s="212" t="s">
        <v>191</v>
      </c>
      <c r="G402" s="210"/>
      <c r="H402" s="213">
        <v>1</v>
      </c>
      <c r="I402" s="214"/>
      <c r="J402" s="210"/>
      <c r="K402" s="210"/>
      <c r="L402" s="215"/>
      <c r="M402" s="216"/>
      <c r="N402" s="217"/>
      <c r="O402" s="217"/>
      <c r="P402" s="217"/>
      <c r="Q402" s="217"/>
      <c r="R402" s="217"/>
      <c r="S402" s="217"/>
      <c r="T402" s="218"/>
      <c r="AT402" s="219" t="s">
        <v>188</v>
      </c>
      <c r="AU402" s="219" t="s">
        <v>88</v>
      </c>
      <c r="AV402" s="14" t="s">
        <v>176</v>
      </c>
      <c r="AW402" s="14" t="s">
        <v>33</v>
      </c>
      <c r="AX402" s="14" t="s">
        <v>80</v>
      </c>
      <c r="AY402" s="219" t="s">
        <v>169</v>
      </c>
    </row>
    <row r="403" spans="1:65" s="2" customFormat="1" ht="14.45" customHeight="1">
      <c r="A403" s="36"/>
      <c r="B403" s="37"/>
      <c r="C403" s="235" t="s">
        <v>811</v>
      </c>
      <c r="D403" s="235" t="s">
        <v>456</v>
      </c>
      <c r="E403" s="236" t="s">
        <v>2383</v>
      </c>
      <c r="F403" s="237" t="s">
        <v>2384</v>
      </c>
      <c r="G403" s="238" t="s">
        <v>174</v>
      </c>
      <c r="H403" s="239">
        <v>4</v>
      </c>
      <c r="I403" s="240"/>
      <c r="J403" s="241">
        <f>ROUND(I403*H403,2)</f>
        <v>0</v>
      </c>
      <c r="K403" s="237" t="s">
        <v>2211</v>
      </c>
      <c r="L403" s="242"/>
      <c r="M403" s="243" t="s">
        <v>19</v>
      </c>
      <c r="N403" s="244" t="s">
        <v>44</v>
      </c>
      <c r="O403" s="66"/>
      <c r="P403" s="189">
        <f>O403*H403</f>
        <v>0</v>
      </c>
      <c r="Q403" s="189">
        <v>0</v>
      </c>
      <c r="R403" s="189">
        <f>Q403*H403</f>
        <v>0</v>
      </c>
      <c r="S403" s="189">
        <v>0</v>
      </c>
      <c r="T403" s="190">
        <f>S403*H403</f>
        <v>0</v>
      </c>
      <c r="U403" s="36"/>
      <c r="V403" s="36"/>
      <c r="W403" s="36"/>
      <c r="X403" s="36"/>
      <c r="Y403" s="36"/>
      <c r="Z403" s="36"/>
      <c r="AA403" s="36"/>
      <c r="AB403" s="36"/>
      <c r="AC403" s="36"/>
      <c r="AD403" s="36"/>
      <c r="AE403" s="36"/>
      <c r="AR403" s="191" t="s">
        <v>323</v>
      </c>
      <c r="AT403" s="191" t="s">
        <v>456</v>
      </c>
      <c r="AU403" s="191" t="s">
        <v>88</v>
      </c>
      <c r="AY403" s="19" t="s">
        <v>169</v>
      </c>
      <c r="BE403" s="192">
        <f>IF(N403="základní",J403,0)</f>
        <v>0</v>
      </c>
      <c r="BF403" s="192">
        <f>IF(N403="snížená",J403,0)</f>
        <v>0</v>
      </c>
      <c r="BG403" s="192">
        <f>IF(N403="zákl. přenesená",J403,0)</f>
        <v>0</v>
      </c>
      <c r="BH403" s="192">
        <f>IF(N403="sníž. přenesená",J403,0)</f>
        <v>0</v>
      </c>
      <c r="BI403" s="192">
        <f>IF(N403="nulová",J403,0)</f>
        <v>0</v>
      </c>
      <c r="BJ403" s="19" t="s">
        <v>88</v>
      </c>
      <c r="BK403" s="192">
        <f>ROUND(I403*H403,2)</f>
        <v>0</v>
      </c>
      <c r="BL403" s="19" t="s">
        <v>250</v>
      </c>
      <c r="BM403" s="191" t="s">
        <v>1235</v>
      </c>
    </row>
    <row r="404" spans="1:65" s="2" customFormat="1" ht="19.5">
      <c r="A404" s="36"/>
      <c r="B404" s="37"/>
      <c r="C404" s="38"/>
      <c r="D404" s="193" t="s">
        <v>2212</v>
      </c>
      <c r="E404" s="38"/>
      <c r="F404" s="194" t="s">
        <v>2213</v>
      </c>
      <c r="G404" s="38"/>
      <c r="H404" s="38"/>
      <c r="I404" s="195"/>
      <c r="J404" s="38"/>
      <c r="K404" s="38"/>
      <c r="L404" s="41"/>
      <c r="M404" s="196"/>
      <c r="N404" s="197"/>
      <c r="O404" s="66"/>
      <c r="P404" s="66"/>
      <c r="Q404" s="66"/>
      <c r="R404" s="66"/>
      <c r="S404" s="66"/>
      <c r="T404" s="67"/>
      <c r="U404" s="36"/>
      <c r="V404" s="36"/>
      <c r="W404" s="36"/>
      <c r="X404" s="36"/>
      <c r="Y404" s="36"/>
      <c r="Z404" s="36"/>
      <c r="AA404" s="36"/>
      <c r="AB404" s="36"/>
      <c r="AC404" s="36"/>
      <c r="AD404" s="36"/>
      <c r="AE404" s="36"/>
      <c r="AT404" s="19" t="s">
        <v>2212</v>
      </c>
      <c r="AU404" s="19" t="s">
        <v>88</v>
      </c>
    </row>
    <row r="405" spans="1:65" s="2" customFormat="1" ht="37.9" customHeight="1">
      <c r="A405" s="36"/>
      <c r="B405" s="37"/>
      <c r="C405" s="180" t="s">
        <v>818</v>
      </c>
      <c r="D405" s="180" t="s">
        <v>171</v>
      </c>
      <c r="E405" s="181" t="s">
        <v>2385</v>
      </c>
      <c r="F405" s="182" t="s">
        <v>2386</v>
      </c>
      <c r="G405" s="183" t="s">
        <v>463</v>
      </c>
      <c r="H405" s="184">
        <v>456</v>
      </c>
      <c r="I405" s="185"/>
      <c r="J405" s="186">
        <f>ROUND(I405*H405,2)</f>
        <v>0</v>
      </c>
      <c r="K405" s="182" t="s">
        <v>2211</v>
      </c>
      <c r="L405" s="41"/>
      <c r="M405" s="187" t="s">
        <v>19</v>
      </c>
      <c r="N405" s="188" t="s">
        <v>44</v>
      </c>
      <c r="O405" s="66"/>
      <c r="P405" s="189">
        <f>O405*H405</f>
        <v>0</v>
      </c>
      <c r="Q405" s="189">
        <v>0</v>
      </c>
      <c r="R405" s="189">
        <f>Q405*H405</f>
        <v>0</v>
      </c>
      <c r="S405" s="189">
        <v>0</v>
      </c>
      <c r="T405" s="190">
        <f>S405*H405</f>
        <v>0</v>
      </c>
      <c r="U405" s="36"/>
      <c r="V405" s="36"/>
      <c r="W405" s="36"/>
      <c r="X405" s="36"/>
      <c r="Y405" s="36"/>
      <c r="Z405" s="36"/>
      <c r="AA405" s="36"/>
      <c r="AB405" s="36"/>
      <c r="AC405" s="36"/>
      <c r="AD405" s="36"/>
      <c r="AE405" s="36"/>
      <c r="AR405" s="191" t="s">
        <v>250</v>
      </c>
      <c r="AT405" s="191" t="s">
        <v>171</v>
      </c>
      <c r="AU405" s="191" t="s">
        <v>88</v>
      </c>
      <c r="AY405" s="19" t="s">
        <v>169</v>
      </c>
      <c r="BE405" s="192">
        <f>IF(N405="základní",J405,0)</f>
        <v>0</v>
      </c>
      <c r="BF405" s="192">
        <f>IF(N405="snížená",J405,0)</f>
        <v>0</v>
      </c>
      <c r="BG405" s="192">
        <f>IF(N405="zákl. přenesená",J405,0)</f>
        <v>0</v>
      </c>
      <c r="BH405" s="192">
        <f>IF(N405="sníž. přenesená",J405,0)</f>
        <v>0</v>
      </c>
      <c r="BI405" s="192">
        <f>IF(N405="nulová",J405,0)</f>
        <v>0</v>
      </c>
      <c r="BJ405" s="19" t="s">
        <v>88</v>
      </c>
      <c r="BK405" s="192">
        <f>ROUND(I405*H405,2)</f>
        <v>0</v>
      </c>
      <c r="BL405" s="19" t="s">
        <v>250</v>
      </c>
      <c r="BM405" s="191" t="s">
        <v>1243</v>
      </c>
    </row>
    <row r="406" spans="1:65" s="2" customFormat="1" ht="19.5">
      <c r="A406" s="36"/>
      <c r="B406" s="37"/>
      <c r="C406" s="38"/>
      <c r="D406" s="193" t="s">
        <v>2212</v>
      </c>
      <c r="E406" s="38"/>
      <c r="F406" s="194" t="s">
        <v>2213</v>
      </c>
      <c r="G406" s="38"/>
      <c r="H406" s="38"/>
      <c r="I406" s="195"/>
      <c r="J406" s="38"/>
      <c r="K406" s="38"/>
      <c r="L406" s="41"/>
      <c r="M406" s="196"/>
      <c r="N406" s="197"/>
      <c r="O406" s="66"/>
      <c r="P406" s="66"/>
      <c r="Q406" s="66"/>
      <c r="R406" s="66"/>
      <c r="S406" s="66"/>
      <c r="T406" s="67"/>
      <c r="U406" s="36"/>
      <c r="V406" s="36"/>
      <c r="W406" s="36"/>
      <c r="X406" s="36"/>
      <c r="Y406" s="36"/>
      <c r="Z406" s="36"/>
      <c r="AA406" s="36"/>
      <c r="AB406" s="36"/>
      <c r="AC406" s="36"/>
      <c r="AD406" s="36"/>
      <c r="AE406" s="36"/>
      <c r="AT406" s="19" t="s">
        <v>2212</v>
      </c>
      <c r="AU406" s="19" t="s">
        <v>88</v>
      </c>
    </row>
    <row r="407" spans="1:65" s="13" customFormat="1" ht="11.25">
      <c r="B407" s="198"/>
      <c r="C407" s="199"/>
      <c r="D407" s="193" t="s">
        <v>188</v>
      </c>
      <c r="E407" s="200" t="s">
        <v>19</v>
      </c>
      <c r="F407" s="201" t="s">
        <v>2387</v>
      </c>
      <c r="G407" s="199"/>
      <c r="H407" s="202">
        <v>456</v>
      </c>
      <c r="I407" s="203"/>
      <c r="J407" s="199"/>
      <c r="K407" s="199"/>
      <c r="L407" s="204"/>
      <c r="M407" s="205"/>
      <c r="N407" s="206"/>
      <c r="O407" s="206"/>
      <c r="P407" s="206"/>
      <c r="Q407" s="206"/>
      <c r="R407" s="206"/>
      <c r="S407" s="206"/>
      <c r="T407" s="207"/>
      <c r="AT407" s="208" t="s">
        <v>188</v>
      </c>
      <c r="AU407" s="208" t="s">
        <v>88</v>
      </c>
      <c r="AV407" s="13" t="s">
        <v>88</v>
      </c>
      <c r="AW407" s="13" t="s">
        <v>33</v>
      </c>
      <c r="AX407" s="13" t="s">
        <v>72</v>
      </c>
      <c r="AY407" s="208" t="s">
        <v>169</v>
      </c>
    </row>
    <row r="408" spans="1:65" s="14" customFormat="1" ht="11.25">
      <c r="B408" s="209"/>
      <c r="C408" s="210"/>
      <c r="D408" s="193" t="s">
        <v>188</v>
      </c>
      <c r="E408" s="211" t="s">
        <v>19</v>
      </c>
      <c r="F408" s="212" t="s">
        <v>191</v>
      </c>
      <c r="G408" s="210"/>
      <c r="H408" s="213">
        <v>456</v>
      </c>
      <c r="I408" s="214"/>
      <c r="J408" s="210"/>
      <c r="K408" s="210"/>
      <c r="L408" s="215"/>
      <c r="M408" s="216"/>
      <c r="N408" s="217"/>
      <c r="O408" s="217"/>
      <c r="P408" s="217"/>
      <c r="Q408" s="217"/>
      <c r="R408" s="217"/>
      <c r="S408" s="217"/>
      <c r="T408" s="218"/>
      <c r="AT408" s="219" t="s">
        <v>188</v>
      </c>
      <c r="AU408" s="219" t="s">
        <v>88</v>
      </c>
      <c r="AV408" s="14" t="s">
        <v>176</v>
      </c>
      <c r="AW408" s="14" t="s">
        <v>33</v>
      </c>
      <c r="AX408" s="14" t="s">
        <v>80</v>
      </c>
      <c r="AY408" s="219" t="s">
        <v>169</v>
      </c>
    </row>
    <row r="409" spans="1:65" s="2" customFormat="1" ht="24.2" customHeight="1">
      <c r="A409" s="36"/>
      <c r="B409" s="37"/>
      <c r="C409" s="180" t="s">
        <v>825</v>
      </c>
      <c r="D409" s="180" t="s">
        <v>171</v>
      </c>
      <c r="E409" s="181" t="s">
        <v>2388</v>
      </c>
      <c r="F409" s="182" t="s">
        <v>2389</v>
      </c>
      <c r="G409" s="183" t="s">
        <v>463</v>
      </c>
      <c r="H409" s="184">
        <v>456</v>
      </c>
      <c r="I409" s="185"/>
      <c r="J409" s="186">
        <f>ROUND(I409*H409,2)</f>
        <v>0</v>
      </c>
      <c r="K409" s="182" t="s">
        <v>2211</v>
      </c>
      <c r="L409" s="41"/>
      <c r="M409" s="187" t="s">
        <v>19</v>
      </c>
      <c r="N409" s="188" t="s">
        <v>44</v>
      </c>
      <c r="O409" s="66"/>
      <c r="P409" s="189">
        <f>O409*H409</f>
        <v>0</v>
      </c>
      <c r="Q409" s="189">
        <v>0</v>
      </c>
      <c r="R409" s="189">
        <f>Q409*H409</f>
        <v>0</v>
      </c>
      <c r="S409" s="189">
        <v>0</v>
      </c>
      <c r="T409" s="190">
        <f>S409*H409</f>
        <v>0</v>
      </c>
      <c r="U409" s="36"/>
      <c r="V409" s="36"/>
      <c r="W409" s="36"/>
      <c r="X409" s="36"/>
      <c r="Y409" s="36"/>
      <c r="Z409" s="36"/>
      <c r="AA409" s="36"/>
      <c r="AB409" s="36"/>
      <c r="AC409" s="36"/>
      <c r="AD409" s="36"/>
      <c r="AE409" s="36"/>
      <c r="AR409" s="191" t="s">
        <v>250</v>
      </c>
      <c r="AT409" s="191" t="s">
        <v>171</v>
      </c>
      <c r="AU409" s="191" t="s">
        <v>88</v>
      </c>
      <c r="AY409" s="19" t="s">
        <v>169</v>
      </c>
      <c r="BE409" s="192">
        <f>IF(N409="základní",J409,0)</f>
        <v>0</v>
      </c>
      <c r="BF409" s="192">
        <f>IF(N409="snížená",J409,0)</f>
        <v>0</v>
      </c>
      <c r="BG409" s="192">
        <f>IF(N409="zákl. přenesená",J409,0)</f>
        <v>0</v>
      </c>
      <c r="BH409" s="192">
        <f>IF(N409="sníž. přenesená",J409,0)</f>
        <v>0</v>
      </c>
      <c r="BI409" s="192">
        <f>IF(N409="nulová",J409,0)</f>
        <v>0</v>
      </c>
      <c r="BJ409" s="19" t="s">
        <v>88</v>
      </c>
      <c r="BK409" s="192">
        <f>ROUND(I409*H409,2)</f>
        <v>0</v>
      </c>
      <c r="BL409" s="19" t="s">
        <v>250</v>
      </c>
      <c r="BM409" s="191" t="s">
        <v>1250</v>
      </c>
    </row>
    <row r="410" spans="1:65" s="2" customFormat="1" ht="19.5">
      <c r="A410" s="36"/>
      <c r="B410" s="37"/>
      <c r="C410" s="38"/>
      <c r="D410" s="193" t="s">
        <v>2212</v>
      </c>
      <c r="E410" s="38"/>
      <c r="F410" s="194" t="s">
        <v>2213</v>
      </c>
      <c r="G410" s="38"/>
      <c r="H410" s="38"/>
      <c r="I410" s="195"/>
      <c r="J410" s="38"/>
      <c r="K410" s="38"/>
      <c r="L410" s="41"/>
      <c r="M410" s="196"/>
      <c r="N410" s="197"/>
      <c r="O410" s="66"/>
      <c r="P410" s="66"/>
      <c r="Q410" s="66"/>
      <c r="R410" s="66"/>
      <c r="S410" s="66"/>
      <c r="T410" s="67"/>
      <c r="U410" s="36"/>
      <c r="V410" s="36"/>
      <c r="W410" s="36"/>
      <c r="X410" s="36"/>
      <c r="Y410" s="36"/>
      <c r="Z410" s="36"/>
      <c r="AA410" s="36"/>
      <c r="AB410" s="36"/>
      <c r="AC410" s="36"/>
      <c r="AD410" s="36"/>
      <c r="AE410" s="36"/>
      <c r="AT410" s="19" t="s">
        <v>2212</v>
      </c>
      <c r="AU410" s="19" t="s">
        <v>88</v>
      </c>
    </row>
    <row r="411" spans="1:65" s="13" customFormat="1" ht="11.25">
      <c r="B411" s="198"/>
      <c r="C411" s="199"/>
      <c r="D411" s="193" t="s">
        <v>188</v>
      </c>
      <c r="E411" s="200" t="s">
        <v>19</v>
      </c>
      <c r="F411" s="201" t="s">
        <v>2387</v>
      </c>
      <c r="G411" s="199"/>
      <c r="H411" s="202">
        <v>456</v>
      </c>
      <c r="I411" s="203"/>
      <c r="J411" s="199"/>
      <c r="K411" s="199"/>
      <c r="L411" s="204"/>
      <c r="M411" s="205"/>
      <c r="N411" s="206"/>
      <c r="O411" s="206"/>
      <c r="P411" s="206"/>
      <c r="Q411" s="206"/>
      <c r="R411" s="206"/>
      <c r="S411" s="206"/>
      <c r="T411" s="207"/>
      <c r="AT411" s="208" t="s">
        <v>188</v>
      </c>
      <c r="AU411" s="208" t="s">
        <v>88</v>
      </c>
      <c r="AV411" s="13" t="s">
        <v>88</v>
      </c>
      <c r="AW411" s="13" t="s">
        <v>33</v>
      </c>
      <c r="AX411" s="13" t="s">
        <v>72</v>
      </c>
      <c r="AY411" s="208" t="s">
        <v>169</v>
      </c>
    </row>
    <row r="412" spans="1:65" s="14" customFormat="1" ht="11.25">
      <c r="B412" s="209"/>
      <c r="C412" s="210"/>
      <c r="D412" s="193" t="s">
        <v>188</v>
      </c>
      <c r="E412" s="211" t="s">
        <v>19</v>
      </c>
      <c r="F412" s="212" t="s">
        <v>191</v>
      </c>
      <c r="G412" s="210"/>
      <c r="H412" s="213">
        <v>456</v>
      </c>
      <c r="I412" s="214"/>
      <c r="J412" s="210"/>
      <c r="K412" s="210"/>
      <c r="L412" s="215"/>
      <c r="M412" s="216"/>
      <c r="N412" s="217"/>
      <c r="O412" s="217"/>
      <c r="P412" s="217"/>
      <c r="Q412" s="217"/>
      <c r="R412" s="217"/>
      <c r="S412" s="217"/>
      <c r="T412" s="218"/>
      <c r="AT412" s="219" t="s">
        <v>188</v>
      </c>
      <c r="AU412" s="219" t="s">
        <v>88</v>
      </c>
      <c r="AV412" s="14" t="s">
        <v>176</v>
      </c>
      <c r="AW412" s="14" t="s">
        <v>33</v>
      </c>
      <c r="AX412" s="14" t="s">
        <v>80</v>
      </c>
      <c r="AY412" s="219" t="s">
        <v>169</v>
      </c>
    </row>
    <row r="413" spans="1:65" s="2" customFormat="1" ht="37.9" customHeight="1">
      <c r="A413" s="36"/>
      <c r="B413" s="37"/>
      <c r="C413" s="180" t="s">
        <v>831</v>
      </c>
      <c r="D413" s="180" t="s">
        <v>171</v>
      </c>
      <c r="E413" s="181" t="s">
        <v>2390</v>
      </c>
      <c r="F413" s="182" t="s">
        <v>2391</v>
      </c>
      <c r="G413" s="183" t="s">
        <v>347</v>
      </c>
      <c r="H413" s="184">
        <v>0.622</v>
      </c>
      <c r="I413" s="185"/>
      <c r="J413" s="186">
        <f>ROUND(I413*H413,2)</f>
        <v>0</v>
      </c>
      <c r="K413" s="182" t="s">
        <v>2211</v>
      </c>
      <c r="L413" s="41"/>
      <c r="M413" s="187" t="s">
        <v>19</v>
      </c>
      <c r="N413" s="188" t="s">
        <v>44</v>
      </c>
      <c r="O413" s="66"/>
      <c r="P413" s="189">
        <f>O413*H413</f>
        <v>0</v>
      </c>
      <c r="Q413" s="189">
        <v>0</v>
      </c>
      <c r="R413" s="189">
        <f>Q413*H413</f>
        <v>0</v>
      </c>
      <c r="S413" s="189">
        <v>0</v>
      </c>
      <c r="T413" s="190">
        <f>S413*H413</f>
        <v>0</v>
      </c>
      <c r="U413" s="36"/>
      <c r="V413" s="36"/>
      <c r="W413" s="36"/>
      <c r="X413" s="36"/>
      <c r="Y413" s="36"/>
      <c r="Z413" s="36"/>
      <c r="AA413" s="36"/>
      <c r="AB413" s="36"/>
      <c r="AC413" s="36"/>
      <c r="AD413" s="36"/>
      <c r="AE413" s="36"/>
      <c r="AR413" s="191" t="s">
        <v>250</v>
      </c>
      <c r="AT413" s="191" t="s">
        <v>171</v>
      </c>
      <c r="AU413" s="191" t="s">
        <v>88</v>
      </c>
      <c r="AY413" s="19" t="s">
        <v>169</v>
      </c>
      <c r="BE413" s="192">
        <f>IF(N413="základní",J413,0)</f>
        <v>0</v>
      </c>
      <c r="BF413" s="192">
        <f>IF(N413="snížená",J413,0)</f>
        <v>0</v>
      </c>
      <c r="BG413" s="192">
        <f>IF(N413="zákl. přenesená",J413,0)</f>
        <v>0</v>
      </c>
      <c r="BH413" s="192">
        <f>IF(N413="sníž. přenesená",J413,0)</f>
        <v>0</v>
      </c>
      <c r="BI413" s="192">
        <f>IF(N413="nulová",J413,0)</f>
        <v>0</v>
      </c>
      <c r="BJ413" s="19" t="s">
        <v>88</v>
      </c>
      <c r="BK413" s="192">
        <f>ROUND(I413*H413,2)</f>
        <v>0</v>
      </c>
      <c r="BL413" s="19" t="s">
        <v>250</v>
      </c>
      <c r="BM413" s="191" t="s">
        <v>1258</v>
      </c>
    </row>
    <row r="414" spans="1:65" s="2" customFormat="1" ht="19.5">
      <c r="A414" s="36"/>
      <c r="B414" s="37"/>
      <c r="C414" s="38"/>
      <c r="D414" s="193" t="s">
        <v>2212</v>
      </c>
      <c r="E414" s="38"/>
      <c r="F414" s="194" t="s">
        <v>2213</v>
      </c>
      <c r="G414" s="38"/>
      <c r="H414" s="38"/>
      <c r="I414" s="195"/>
      <c r="J414" s="38"/>
      <c r="K414" s="38"/>
      <c r="L414" s="41"/>
      <c r="M414" s="196"/>
      <c r="N414" s="197"/>
      <c r="O414" s="66"/>
      <c r="P414" s="66"/>
      <c r="Q414" s="66"/>
      <c r="R414" s="66"/>
      <c r="S414" s="66"/>
      <c r="T414" s="67"/>
      <c r="U414" s="36"/>
      <c r="V414" s="36"/>
      <c r="W414" s="36"/>
      <c r="X414" s="36"/>
      <c r="Y414" s="36"/>
      <c r="Z414" s="36"/>
      <c r="AA414" s="36"/>
      <c r="AB414" s="36"/>
      <c r="AC414" s="36"/>
      <c r="AD414" s="36"/>
      <c r="AE414" s="36"/>
      <c r="AT414" s="19" t="s">
        <v>2212</v>
      </c>
      <c r="AU414" s="19" t="s">
        <v>88</v>
      </c>
    </row>
    <row r="415" spans="1:65" s="12" customFormat="1" ht="22.9" customHeight="1">
      <c r="B415" s="164"/>
      <c r="C415" s="165"/>
      <c r="D415" s="166" t="s">
        <v>71</v>
      </c>
      <c r="E415" s="178" t="s">
        <v>1356</v>
      </c>
      <c r="F415" s="178" t="s">
        <v>1357</v>
      </c>
      <c r="G415" s="165"/>
      <c r="H415" s="165"/>
      <c r="I415" s="168"/>
      <c r="J415" s="179">
        <f>BK415</f>
        <v>0</v>
      </c>
      <c r="K415" s="165"/>
      <c r="L415" s="170"/>
      <c r="M415" s="171"/>
      <c r="N415" s="172"/>
      <c r="O415" s="172"/>
      <c r="P415" s="173">
        <f>SUM(P416:P561)</f>
        <v>0</v>
      </c>
      <c r="Q415" s="172"/>
      <c r="R415" s="173">
        <f>SUM(R416:R561)</f>
        <v>0</v>
      </c>
      <c r="S415" s="172"/>
      <c r="T415" s="174">
        <f>SUM(T416:T561)</f>
        <v>0</v>
      </c>
      <c r="AR415" s="175" t="s">
        <v>88</v>
      </c>
      <c r="AT415" s="176" t="s">
        <v>71</v>
      </c>
      <c r="AU415" s="176" t="s">
        <v>80</v>
      </c>
      <c r="AY415" s="175" t="s">
        <v>169</v>
      </c>
      <c r="BK415" s="177">
        <f>SUM(BK416:BK561)</f>
        <v>0</v>
      </c>
    </row>
    <row r="416" spans="1:65" s="2" customFormat="1" ht="24.2" customHeight="1">
      <c r="A416" s="36"/>
      <c r="B416" s="37"/>
      <c r="C416" s="180" t="s">
        <v>835</v>
      </c>
      <c r="D416" s="180" t="s">
        <v>171</v>
      </c>
      <c r="E416" s="181" t="s">
        <v>2392</v>
      </c>
      <c r="F416" s="182" t="s">
        <v>2393</v>
      </c>
      <c r="G416" s="183" t="s">
        <v>174</v>
      </c>
      <c r="H416" s="184">
        <v>12</v>
      </c>
      <c r="I416" s="185"/>
      <c r="J416" s="186">
        <f>ROUND(I416*H416,2)</f>
        <v>0</v>
      </c>
      <c r="K416" s="182" t="s">
        <v>2211</v>
      </c>
      <c r="L416" s="41"/>
      <c r="M416" s="187" t="s">
        <v>19</v>
      </c>
      <c r="N416" s="188" t="s">
        <v>44</v>
      </c>
      <c r="O416" s="66"/>
      <c r="P416" s="189">
        <f>O416*H416</f>
        <v>0</v>
      </c>
      <c r="Q416" s="189">
        <v>0</v>
      </c>
      <c r="R416" s="189">
        <f>Q416*H416</f>
        <v>0</v>
      </c>
      <c r="S416" s="189">
        <v>0</v>
      </c>
      <c r="T416" s="190">
        <f>S416*H416</f>
        <v>0</v>
      </c>
      <c r="U416" s="36"/>
      <c r="V416" s="36"/>
      <c r="W416" s="36"/>
      <c r="X416" s="36"/>
      <c r="Y416" s="36"/>
      <c r="Z416" s="36"/>
      <c r="AA416" s="36"/>
      <c r="AB416" s="36"/>
      <c r="AC416" s="36"/>
      <c r="AD416" s="36"/>
      <c r="AE416" s="36"/>
      <c r="AR416" s="191" t="s">
        <v>250</v>
      </c>
      <c r="AT416" s="191" t="s">
        <v>171</v>
      </c>
      <c r="AU416" s="191" t="s">
        <v>88</v>
      </c>
      <c r="AY416" s="19" t="s">
        <v>169</v>
      </c>
      <c r="BE416" s="192">
        <f>IF(N416="základní",J416,0)</f>
        <v>0</v>
      </c>
      <c r="BF416" s="192">
        <f>IF(N416="snížená",J416,0)</f>
        <v>0</v>
      </c>
      <c r="BG416" s="192">
        <f>IF(N416="zákl. přenesená",J416,0)</f>
        <v>0</v>
      </c>
      <c r="BH416" s="192">
        <f>IF(N416="sníž. přenesená",J416,0)</f>
        <v>0</v>
      </c>
      <c r="BI416" s="192">
        <f>IF(N416="nulová",J416,0)</f>
        <v>0</v>
      </c>
      <c r="BJ416" s="19" t="s">
        <v>88</v>
      </c>
      <c r="BK416" s="192">
        <f>ROUND(I416*H416,2)</f>
        <v>0</v>
      </c>
      <c r="BL416" s="19" t="s">
        <v>250</v>
      </c>
      <c r="BM416" s="191" t="s">
        <v>1272</v>
      </c>
    </row>
    <row r="417" spans="1:65" s="2" customFormat="1" ht="19.5">
      <c r="A417" s="36"/>
      <c r="B417" s="37"/>
      <c r="C417" s="38"/>
      <c r="D417" s="193" t="s">
        <v>2212</v>
      </c>
      <c r="E417" s="38"/>
      <c r="F417" s="194" t="s">
        <v>2213</v>
      </c>
      <c r="G417" s="38"/>
      <c r="H417" s="38"/>
      <c r="I417" s="195"/>
      <c r="J417" s="38"/>
      <c r="K417" s="38"/>
      <c r="L417" s="41"/>
      <c r="M417" s="196"/>
      <c r="N417" s="197"/>
      <c r="O417" s="66"/>
      <c r="P417" s="66"/>
      <c r="Q417" s="66"/>
      <c r="R417" s="66"/>
      <c r="S417" s="66"/>
      <c r="T417" s="67"/>
      <c r="U417" s="36"/>
      <c r="V417" s="36"/>
      <c r="W417" s="36"/>
      <c r="X417" s="36"/>
      <c r="Y417" s="36"/>
      <c r="Z417" s="36"/>
      <c r="AA417" s="36"/>
      <c r="AB417" s="36"/>
      <c r="AC417" s="36"/>
      <c r="AD417" s="36"/>
      <c r="AE417" s="36"/>
      <c r="AT417" s="19" t="s">
        <v>2212</v>
      </c>
      <c r="AU417" s="19" t="s">
        <v>88</v>
      </c>
    </row>
    <row r="418" spans="1:65" s="13" customFormat="1" ht="11.25">
      <c r="B418" s="198"/>
      <c r="C418" s="199"/>
      <c r="D418" s="193" t="s">
        <v>188</v>
      </c>
      <c r="E418" s="200" t="s">
        <v>19</v>
      </c>
      <c r="F418" s="201" t="s">
        <v>2394</v>
      </c>
      <c r="G418" s="199"/>
      <c r="H418" s="202">
        <v>12</v>
      </c>
      <c r="I418" s="203"/>
      <c r="J418" s="199"/>
      <c r="K418" s="199"/>
      <c r="L418" s="204"/>
      <c r="M418" s="205"/>
      <c r="N418" s="206"/>
      <c r="O418" s="206"/>
      <c r="P418" s="206"/>
      <c r="Q418" s="206"/>
      <c r="R418" s="206"/>
      <c r="S418" s="206"/>
      <c r="T418" s="207"/>
      <c r="AT418" s="208" t="s">
        <v>188</v>
      </c>
      <c r="AU418" s="208" t="s">
        <v>88</v>
      </c>
      <c r="AV418" s="13" t="s">
        <v>88</v>
      </c>
      <c r="AW418" s="13" t="s">
        <v>33</v>
      </c>
      <c r="AX418" s="13" t="s">
        <v>72</v>
      </c>
      <c r="AY418" s="208" t="s">
        <v>169</v>
      </c>
    </row>
    <row r="419" spans="1:65" s="14" customFormat="1" ht="11.25">
      <c r="B419" s="209"/>
      <c r="C419" s="210"/>
      <c r="D419" s="193" t="s">
        <v>188</v>
      </c>
      <c r="E419" s="211" t="s">
        <v>19</v>
      </c>
      <c r="F419" s="212" t="s">
        <v>191</v>
      </c>
      <c r="G419" s="210"/>
      <c r="H419" s="213">
        <v>12</v>
      </c>
      <c r="I419" s="214"/>
      <c r="J419" s="210"/>
      <c r="K419" s="210"/>
      <c r="L419" s="215"/>
      <c r="M419" s="216"/>
      <c r="N419" s="217"/>
      <c r="O419" s="217"/>
      <c r="P419" s="217"/>
      <c r="Q419" s="217"/>
      <c r="R419" s="217"/>
      <c r="S419" s="217"/>
      <c r="T419" s="218"/>
      <c r="AT419" s="219" t="s">
        <v>188</v>
      </c>
      <c r="AU419" s="219" t="s">
        <v>88</v>
      </c>
      <c r="AV419" s="14" t="s">
        <v>176</v>
      </c>
      <c r="AW419" s="14" t="s">
        <v>33</v>
      </c>
      <c r="AX419" s="14" t="s">
        <v>80</v>
      </c>
      <c r="AY419" s="219" t="s">
        <v>169</v>
      </c>
    </row>
    <row r="420" spans="1:65" s="2" customFormat="1" ht="14.45" customHeight="1">
      <c r="A420" s="36"/>
      <c r="B420" s="37"/>
      <c r="C420" s="235" t="s">
        <v>841</v>
      </c>
      <c r="D420" s="235" t="s">
        <v>456</v>
      </c>
      <c r="E420" s="236" t="s">
        <v>2395</v>
      </c>
      <c r="F420" s="237" t="s">
        <v>2396</v>
      </c>
      <c r="G420" s="238" t="s">
        <v>174</v>
      </c>
      <c r="H420" s="239">
        <v>10</v>
      </c>
      <c r="I420" s="240"/>
      <c r="J420" s="241">
        <f>ROUND(I420*H420,2)</f>
        <v>0</v>
      </c>
      <c r="K420" s="237" t="s">
        <v>2211</v>
      </c>
      <c r="L420" s="242"/>
      <c r="M420" s="243" t="s">
        <v>19</v>
      </c>
      <c r="N420" s="244" t="s">
        <v>44</v>
      </c>
      <c r="O420" s="66"/>
      <c r="P420" s="189">
        <f>O420*H420</f>
        <v>0</v>
      </c>
      <c r="Q420" s="189">
        <v>0</v>
      </c>
      <c r="R420" s="189">
        <f>Q420*H420</f>
        <v>0</v>
      </c>
      <c r="S420" s="189">
        <v>0</v>
      </c>
      <c r="T420" s="190">
        <f>S420*H420</f>
        <v>0</v>
      </c>
      <c r="U420" s="36"/>
      <c r="V420" s="36"/>
      <c r="W420" s="36"/>
      <c r="X420" s="36"/>
      <c r="Y420" s="36"/>
      <c r="Z420" s="36"/>
      <c r="AA420" s="36"/>
      <c r="AB420" s="36"/>
      <c r="AC420" s="36"/>
      <c r="AD420" s="36"/>
      <c r="AE420" s="36"/>
      <c r="AR420" s="191" t="s">
        <v>323</v>
      </c>
      <c r="AT420" s="191" t="s">
        <v>456</v>
      </c>
      <c r="AU420" s="191" t="s">
        <v>88</v>
      </c>
      <c r="AY420" s="19" t="s">
        <v>169</v>
      </c>
      <c r="BE420" s="192">
        <f>IF(N420="základní",J420,0)</f>
        <v>0</v>
      </c>
      <c r="BF420" s="192">
        <f>IF(N420="snížená",J420,0)</f>
        <v>0</v>
      </c>
      <c r="BG420" s="192">
        <f>IF(N420="zákl. přenesená",J420,0)</f>
        <v>0</v>
      </c>
      <c r="BH420" s="192">
        <f>IF(N420="sníž. přenesená",J420,0)</f>
        <v>0</v>
      </c>
      <c r="BI420" s="192">
        <f>IF(N420="nulová",J420,0)</f>
        <v>0</v>
      </c>
      <c r="BJ420" s="19" t="s">
        <v>88</v>
      </c>
      <c r="BK420" s="192">
        <f>ROUND(I420*H420,2)</f>
        <v>0</v>
      </c>
      <c r="BL420" s="19" t="s">
        <v>250</v>
      </c>
      <c r="BM420" s="191" t="s">
        <v>1282</v>
      </c>
    </row>
    <row r="421" spans="1:65" s="2" customFormat="1" ht="19.5">
      <c r="A421" s="36"/>
      <c r="B421" s="37"/>
      <c r="C421" s="38"/>
      <c r="D421" s="193" t="s">
        <v>2212</v>
      </c>
      <c r="E421" s="38"/>
      <c r="F421" s="194" t="s">
        <v>2213</v>
      </c>
      <c r="G421" s="38"/>
      <c r="H421" s="38"/>
      <c r="I421" s="195"/>
      <c r="J421" s="38"/>
      <c r="K421" s="38"/>
      <c r="L421" s="41"/>
      <c r="M421" s="196"/>
      <c r="N421" s="197"/>
      <c r="O421" s="66"/>
      <c r="P421" s="66"/>
      <c r="Q421" s="66"/>
      <c r="R421" s="66"/>
      <c r="S421" s="66"/>
      <c r="T421" s="67"/>
      <c r="U421" s="36"/>
      <c r="V421" s="36"/>
      <c r="W421" s="36"/>
      <c r="X421" s="36"/>
      <c r="Y421" s="36"/>
      <c r="Z421" s="36"/>
      <c r="AA421" s="36"/>
      <c r="AB421" s="36"/>
      <c r="AC421" s="36"/>
      <c r="AD421" s="36"/>
      <c r="AE421" s="36"/>
      <c r="AT421" s="19" t="s">
        <v>2212</v>
      </c>
      <c r="AU421" s="19" t="s">
        <v>88</v>
      </c>
    </row>
    <row r="422" spans="1:65" s="13" customFormat="1" ht="11.25">
      <c r="B422" s="198"/>
      <c r="C422" s="199"/>
      <c r="D422" s="193" t="s">
        <v>188</v>
      </c>
      <c r="E422" s="200" t="s">
        <v>19</v>
      </c>
      <c r="F422" s="201" t="s">
        <v>218</v>
      </c>
      <c r="G422" s="199"/>
      <c r="H422" s="202">
        <v>10</v>
      </c>
      <c r="I422" s="203"/>
      <c r="J422" s="199"/>
      <c r="K422" s="199"/>
      <c r="L422" s="204"/>
      <c r="M422" s="205"/>
      <c r="N422" s="206"/>
      <c r="O422" s="206"/>
      <c r="P422" s="206"/>
      <c r="Q422" s="206"/>
      <c r="R422" s="206"/>
      <c r="S422" s="206"/>
      <c r="T422" s="207"/>
      <c r="AT422" s="208" t="s">
        <v>188</v>
      </c>
      <c r="AU422" s="208" t="s">
        <v>88</v>
      </c>
      <c r="AV422" s="13" t="s">
        <v>88</v>
      </c>
      <c r="AW422" s="13" t="s">
        <v>33</v>
      </c>
      <c r="AX422" s="13" t="s">
        <v>72</v>
      </c>
      <c r="AY422" s="208" t="s">
        <v>169</v>
      </c>
    </row>
    <row r="423" spans="1:65" s="14" customFormat="1" ht="11.25">
      <c r="B423" s="209"/>
      <c r="C423" s="210"/>
      <c r="D423" s="193" t="s">
        <v>188</v>
      </c>
      <c r="E423" s="211" t="s">
        <v>19</v>
      </c>
      <c r="F423" s="212" t="s">
        <v>191</v>
      </c>
      <c r="G423" s="210"/>
      <c r="H423" s="213">
        <v>10</v>
      </c>
      <c r="I423" s="214"/>
      <c r="J423" s="210"/>
      <c r="K423" s="210"/>
      <c r="L423" s="215"/>
      <c r="M423" s="216"/>
      <c r="N423" s="217"/>
      <c r="O423" s="217"/>
      <c r="P423" s="217"/>
      <c r="Q423" s="217"/>
      <c r="R423" s="217"/>
      <c r="S423" s="217"/>
      <c r="T423" s="218"/>
      <c r="AT423" s="219" t="s">
        <v>188</v>
      </c>
      <c r="AU423" s="219" t="s">
        <v>88</v>
      </c>
      <c r="AV423" s="14" t="s">
        <v>176</v>
      </c>
      <c r="AW423" s="14" t="s">
        <v>33</v>
      </c>
      <c r="AX423" s="14" t="s">
        <v>80</v>
      </c>
      <c r="AY423" s="219" t="s">
        <v>169</v>
      </c>
    </row>
    <row r="424" spans="1:65" s="2" customFormat="1" ht="24.2" customHeight="1">
      <c r="A424" s="36"/>
      <c r="B424" s="37"/>
      <c r="C424" s="235" t="s">
        <v>846</v>
      </c>
      <c r="D424" s="235" t="s">
        <v>456</v>
      </c>
      <c r="E424" s="236" t="s">
        <v>2397</v>
      </c>
      <c r="F424" s="237" t="s">
        <v>2398</v>
      </c>
      <c r="G424" s="238" t="s">
        <v>174</v>
      </c>
      <c r="H424" s="239">
        <v>2</v>
      </c>
      <c r="I424" s="240"/>
      <c r="J424" s="241">
        <f>ROUND(I424*H424,2)</f>
        <v>0</v>
      </c>
      <c r="K424" s="237" t="s">
        <v>2211</v>
      </c>
      <c r="L424" s="242"/>
      <c r="M424" s="243" t="s">
        <v>19</v>
      </c>
      <c r="N424" s="244" t="s">
        <v>44</v>
      </c>
      <c r="O424" s="66"/>
      <c r="P424" s="189">
        <f>O424*H424</f>
        <v>0</v>
      </c>
      <c r="Q424" s="189">
        <v>0</v>
      </c>
      <c r="R424" s="189">
        <f>Q424*H424</f>
        <v>0</v>
      </c>
      <c r="S424" s="189">
        <v>0</v>
      </c>
      <c r="T424" s="190">
        <f>S424*H424</f>
        <v>0</v>
      </c>
      <c r="U424" s="36"/>
      <c r="V424" s="36"/>
      <c r="W424" s="36"/>
      <c r="X424" s="36"/>
      <c r="Y424" s="36"/>
      <c r="Z424" s="36"/>
      <c r="AA424" s="36"/>
      <c r="AB424" s="36"/>
      <c r="AC424" s="36"/>
      <c r="AD424" s="36"/>
      <c r="AE424" s="36"/>
      <c r="AR424" s="191" t="s">
        <v>323</v>
      </c>
      <c r="AT424" s="191" t="s">
        <v>456</v>
      </c>
      <c r="AU424" s="191" t="s">
        <v>88</v>
      </c>
      <c r="AY424" s="19" t="s">
        <v>169</v>
      </c>
      <c r="BE424" s="192">
        <f>IF(N424="základní",J424,0)</f>
        <v>0</v>
      </c>
      <c r="BF424" s="192">
        <f>IF(N424="snížená",J424,0)</f>
        <v>0</v>
      </c>
      <c r="BG424" s="192">
        <f>IF(N424="zákl. přenesená",J424,0)</f>
        <v>0</v>
      </c>
      <c r="BH424" s="192">
        <f>IF(N424="sníž. přenesená",J424,0)</f>
        <v>0</v>
      </c>
      <c r="BI424" s="192">
        <f>IF(N424="nulová",J424,0)</f>
        <v>0</v>
      </c>
      <c r="BJ424" s="19" t="s">
        <v>88</v>
      </c>
      <c r="BK424" s="192">
        <f>ROUND(I424*H424,2)</f>
        <v>0</v>
      </c>
      <c r="BL424" s="19" t="s">
        <v>250</v>
      </c>
      <c r="BM424" s="191" t="s">
        <v>1296</v>
      </c>
    </row>
    <row r="425" spans="1:65" s="2" customFormat="1" ht="19.5">
      <c r="A425" s="36"/>
      <c r="B425" s="37"/>
      <c r="C425" s="38"/>
      <c r="D425" s="193" t="s">
        <v>2212</v>
      </c>
      <c r="E425" s="38"/>
      <c r="F425" s="194" t="s">
        <v>2213</v>
      </c>
      <c r="G425" s="38"/>
      <c r="H425" s="38"/>
      <c r="I425" s="195"/>
      <c r="J425" s="38"/>
      <c r="K425" s="38"/>
      <c r="L425" s="41"/>
      <c r="M425" s="196"/>
      <c r="N425" s="197"/>
      <c r="O425" s="66"/>
      <c r="P425" s="66"/>
      <c r="Q425" s="66"/>
      <c r="R425" s="66"/>
      <c r="S425" s="66"/>
      <c r="T425" s="67"/>
      <c r="U425" s="36"/>
      <c r="V425" s="36"/>
      <c r="W425" s="36"/>
      <c r="X425" s="36"/>
      <c r="Y425" s="36"/>
      <c r="Z425" s="36"/>
      <c r="AA425" s="36"/>
      <c r="AB425" s="36"/>
      <c r="AC425" s="36"/>
      <c r="AD425" s="36"/>
      <c r="AE425" s="36"/>
      <c r="AT425" s="19" t="s">
        <v>2212</v>
      </c>
      <c r="AU425" s="19" t="s">
        <v>88</v>
      </c>
    </row>
    <row r="426" spans="1:65" s="13" customFormat="1" ht="11.25">
      <c r="B426" s="198"/>
      <c r="C426" s="199"/>
      <c r="D426" s="193" t="s">
        <v>188</v>
      </c>
      <c r="E426" s="200" t="s">
        <v>19</v>
      </c>
      <c r="F426" s="201" t="s">
        <v>88</v>
      </c>
      <c r="G426" s="199"/>
      <c r="H426" s="202">
        <v>2</v>
      </c>
      <c r="I426" s="203"/>
      <c r="J426" s="199"/>
      <c r="K426" s="199"/>
      <c r="L426" s="204"/>
      <c r="M426" s="205"/>
      <c r="N426" s="206"/>
      <c r="O426" s="206"/>
      <c r="P426" s="206"/>
      <c r="Q426" s="206"/>
      <c r="R426" s="206"/>
      <c r="S426" s="206"/>
      <c r="T426" s="207"/>
      <c r="AT426" s="208" t="s">
        <v>188</v>
      </c>
      <c r="AU426" s="208" t="s">
        <v>88</v>
      </c>
      <c r="AV426" s="13" t="s">
        <v>88</v>
      </c>
      <c r="AW426" s="13" t="s">
        <v>33</v>
      </c>
      <c r="AX426" s="13" t="s">
        <v>72</v>
      </c>
      <c r="AY426" s="208" t="s">
        <v>169</v>
      </c>
    </row>
    <row r="427" spans="1:65" s="14" customFormat="1" ht="11.25">
      <c r="B427" s="209"/>
      <c r="C427" s="210"/>
      <c r="D427" s="193" t="s">
        <v>188</v>
      </c>
      <c r="E427" s="211" t="s">
        <v>19</v>
      </c>
      <c r="F427" s="212" t="s">
        <v>191</v>
      </c>
      <c r="G427" s="210"/>
      <c r="H427" s="213">
        <v>2</v>
      </c>
      <c r="I427" s="214"/>
      <c r="J427" s="210"/>
      <c r="K427" s="210"/>
      <c r="L427" s="215"/>
      <c r="M427" s="216"/>
      <c r="N427" s="217"/>
      <c r="O427" s="217"/>
      <c r="P427" s="217"/>
      <c r="Q427" s="217"/>
      <c r="R427" s="217"/>
      <c r="S427" s="217"/>
      <c r="T427" s="218"/>
      <c r="AT427" s="219" t="s">
        <v>188</v>
      </c>
      <c r="AU427" s="219" t="s">
        <v>88</v>
      </c>
      <c r="AV427" s="14" t="s">
        <v>176</v>
      </c>
      <c r="AW427" s="14" t="s">
        <v>33</v>
      </c>
      <c r="AX427" s="14" t="s">
        <v>80</v>
      </c>
      <c r="AY427" s="219" t="s">
        <v>169</v>
      </c>
    </row>
    <row r="428" spans="1:65" s="2" customFormat="1" ht="14.45" customHeight="1">
      <c r="A428" s="36"/>
      <c r="B428" s="37"/>
      <c r="C428" s="235" t="s">
        <v>850</v>
      </c>
      <c r="D428" s="235" t="s">
        <v>456</v>
      </c>
      <c r="E428" s="236" t="s">
        <v>2399</v>
      </c>
      <c r="F428" s="237" t="s">
        <v>2400</v>
      </c>
      <c r="G428" s="238" t="s">
        <v>174</v>
      </c>
      <c r="H428" s="239">
        <v>12</v>
      </c>
      <c r="I428" s="240"/>
      <c r="J428" s="241">
        <f>ROUND(I428*H428,2)</f>
        <v>0</v>
      </c>
      <c r="K428" s="237" t="s">
        <v>2211</v>
      </c>
      <c r="L428" s="242"/>
      <c r="M428" s="243" t="s">
        <v>19</v>
      </c>
      <c r="N428" s="244" t="s">
        <v>44</v>
      </c>
      <c r="O428" s="66"/>
      <c r="P428" s="189">
        <f>O428*H428</f>
        <v>0</v>
      </c>
      <c r="Q428" s="189">
        <v>0</v>
      </c>
      <c r="R428" s="189">
        <f>Q428*H428</f>
        <v>0</v>
      </c>
      <c r="S428" s="189">
        <v>0</v>
      </c>
      <c r="T428" s="190">
        <f>S428*H428</f>
        <v>0</v>
      </c>
      <c r="U428" s="36"/>
      <c r="V428" s="36"/>
      <c r="W428" s="36"/>
      <c r="X428" s="36"/>
      <c r="Y428" s="36"/>
      <c r="Z428" s="36"/>
      <c r="AA428" s="36"/>
      <c r="AB428" s="36"/>
      <c r="AC428" s="36"/>
      <c r="AD428" s="36"/>
      <c r="AE428" s="36"/>
      <c r="AR428" s="191" t="s">
        <v>323</v>
      </c>
      <c r="AT428" s="191" t="s">
        <v>456</v>
      </c>
      <c r="AU428" s="191" t="s">
        <v>88</v>
      </c>
      <c r="AY428" s="19" t="s">
        <v>169</v>
      </c>
      <c r="BE428" s="192">
        <f>IF(N428="základní",J428,0)</f>
        <v>0</v>
      </c>
      <c r="BF428" s="192">
        <f>IF(N428="snížená",J428,0)</f>
        <v>0</v>
      </c>
      <c r="BG428" s="192">
        <f>IF(N428="zákl. přenesená",J428,0)</f>
        <v>0</v>
      </c>
      <c r="BH428" s="192">
        <f>IF(N428="sníž. přenesená",J428,0)</f>
        <v>0</v>
      </c>
      <c r="BI428" s="192">
        <f>IF(N428="nulová",J428,0)</f>
        <v>0</v>
      </c>
      <c r="BJ428" s="19" t="s">
        <v>88</v>
      </c>
      <c r="BK428" s="192">
        <f>ROUND(I428*H428,2)</f>
        <v>0</v>
      </c>
      <c r="BL428" s="19" t="s">
        <v>250</v>
      </c>
      <c r="BM428" s="191" t="s">
        <v>1306</v>
      </c>
    </row>
    <row r="429" spans="1:65" s="2" customFormat="1" ht="19.5">
      <c r="A429" s="36"/>
      <c r="B429" s="37"/>
      <c r="C429" s="38"/>
      <c r="D429" s="193" t="s">
        <v>2212</v>
      </c>
      <c r="E429" s="38"/>
      <c r="F429" s="194" t="s">
        <v>2213</v>
      </c>
      <c r="G429" s="38"/>
      <c r="H429" s="38"/>
      <c r="I429" s="195"/>
      <c r="J429" s="38"/>
      <c r="K429" s="38"/>
      <c r="L429" s="41"/>
      <c r="M429" s="196"/>
      <c r="N429" s="197"/>
      <c r="O429" s="66"/>
      <c r="P429" s="66"/>
      <c r="Q429" s="66"/>
      <c r="R429" s="66"/>
      <c r="S429" s="66"/>
      <c r="T429" s="67"/>
      <c r="U429" s="36"/>
      <c r="V429" s="36"/>
      <c r="W429" s="36"/>
      <c r="X429" s="36"/>
      <c r="Y429" s="36"/>
      <c r="Z429" s="36"/>
      <c r="AA429" s="36"/>
      <c r="AB429" s="36"/>
      <c r="AC429" s="36"/>
      <c r="AD429" s="36"/>
      <c r="AE429" s="36"/>
      <c r="AT429" s="19" t="s">
        <v>2212</v>
      </c>
      <c r="AU429" s="19" t="s">
        <v>88</v>
      </c>
    </row>
    <row r="430" spans="1:65" s="13" customFormat="1" ht="11.25">
      <c r="B430" s="198"/>
      <c r="C430" s="199"/>
      <c r="D430" s="193" t="s">
        <v>188</v>
      </c>
      <c r="E430" s="200" t="s">
        <v>19</v>
      </c>
      <c r="F430" s="201" t="s">
        <v>2394</v>
      </c>
      <c r="G430" s="199"/>
      <c r="H430" s="202">
        <v>12</v>
      </c>
      <c r="I430" s="203"/>
      <c r="J430" s="199"/>
      <c r="K430" s="199"/>
      <c r="L430" s="204"/>
      <c r="M430" s="205"/>
      <c r="N430" s="206"/>
      <c r="O430" s="206"/>
      <c r="P430" s="206"/>
      <c r="Q430" s="206"/>
      <c r="R430" s="206"/>
      <c r="S430" s="206"/>
      <c r="T430" s="207"/>
      <c r="AT430" s="208" t="s">
        <v>188</v>
      </c>
      <c r="AU430" s="208" t="s">
        <v>88</v>
      </c>
      <c r="AV430" s="13" t="s">
        <v>88</v>
      </c>
      <c r="AW430" s="13" t="s">
        <v>33</v>
      </c>
      <c r="AX430" s="13" t="s">
        <v>72</v>
      </c>
      <c r="AY430" s="208" t="s">
        <v>169</v>
      </c>
    </row>
    <row r="431" spans="1:65" s="14" customFormat="1" ht="11.25">
      <c r="B431" s="209"/>
      <c r="C431" s="210"/>
      <c r="D431" s="193" t="s">
        <v>188</v>
      </c>
      <c r="E431" s="211" t="s">
        <v>19</v>
      </c>
      <c r="F431" s="212" t="s">
        <v>191</v>
      </c>
      <c r="G431" s="210"/>
      <c r="H431" s="213">
        <v>12</v>
      </c>
      <c r="I431" s="214"/>
      <c r="J431" s="210"/>
      <c r="K431" s="210"/>
      <c r="L431" s="215"/>
      <c r="M431" s="216"/>
      <c r="N431" s="217"/>
      <c r="O431" s="217"/>
      <c r="P431" s="217"/>
      <c r="Q431" s="217"/>
      <c r="R431" s="217"/>
      <c r="S431" s="217"/>
      <c r="T431" s="218"/>
      <c r="AT431" s="219" t="s">
        <v>188</v>
      </c>
      <c r="AU431" s="219" t="s">
        <v>88</v>
      </c>
      <c r="AV431" s="14" t="s">
        <v>176</v>
      </c>
      <c r="AW431" s="14" t="s">
        <v>33</v>
      </c>
      <c r="AX431" s="14" t="s">
        <v>80</v>
      </c>
      <c r="AY431" s="219" t="s">
        <v>169</v>
      </c>
    </row>
    <row r="432" spans="1:65" s="2" customFormat="1" ht="14.45" customHeight="1">
      <c r="A432" s="36"/>
      <c r="B432" s="37"/>
      <c r="C432" s="235" t="s">
        <v>855</v>
      </c>
      <c r="D432" s="235" t="s">
        <v>456</v>
      </c>
      <c r="E432" s="236" t="s">
        <v>2401</v>
      </c>
      <c r="F432" s="237" t="s">
        <v>2402</v>
      </c>
      <c r="G432" s="238" t="s">
        <v>174</v>
      </c>
      <c r="H432" s="239">
        <v>12</v>
      </c>
      <c r="I432" s="240"/>
      <c r="J432" s="241">
        <f>ROUND(I432*H432,2)</f>
        <v>0</v>
      </c>
      <c r="K432" s="237" t="s">
        <v>2211</v>
      </c>
      <c r="L432" s="242"/>
      <c r="M432" s="243" t="s">
        <v>19</v>
      </c>
      <c r="N432" s="244" t="s">
        <v>44</v>
      </c>
      <c r="O432" s="66"/>
      <c r="P432" s="189">
        <f>O432*H432</f>
        <v>0</v>
      </c>
      <c r="Q432" s="189">
        <v>0</v>
      </c>
      <c r="R432" s="189">
        <f>Q432*H432</f>
        <v>0</v>
      </c>
      <c r="S432" s="189">
        <v>0</v>
      </c>
      <c r="T432" s="190">
        <f>S432*H432</f>
        <v>0</v>
      </c>
      <c r="U432" s="36"/>
      <c r="V432" s="36"/>
      <c r="W432" s="36"/>
      <c r="X432" s="36"/>
      <c r="Y432" s="36"/>
      <c r="Z432" s="36"/>
      <c r="AA432" s="36"/>
      <c r="AB432" s="36"/>
      <c r="AC432" s="36"/>
      <c r="AD432" s="36"/>
      <c r="AE432" s="36"/>
      <c r="AR432" s="191" t="s">
        <v>323</v>
      </c>
      <c r="AT432" s="191" t="s">
        <v>456</v>
      </c>
      <c r="AU432" s="191" t="s">
        <v>88</v>
      </c>
      <c r="AY432" s="19" t="s">
        <v>169</v>
      </c>
      <c r="BE432" s="192">
        <f>IF(N432="základní",J432,0)</f>
        <v>0</v>
      </c>
      <c r="BF432" s="192">
        <f>IF(N432="snížená",J432,0)</f>
        <v>0</v>
      </c>
      <c r="BG432" s="192">
        <f>IF(N432="zákl. přenesená",J432,0)</f>
        <v>0</v>
      </c>
      <c r="BH432" s="192">
        <f>IF(N432="sníž. přenesená",J432,0)</f>
        <v>0</v>
      </c>
      <c r="BI432" s="192">
        <f>IF(N432="nulová",J432,0)</f>
        <v>0</v>
      </c>
      <c r="BJ432" s="19" t="s">
        <v>88</v>
      </c>
      <c r="BK432" s="192">
        <f>ROUND(I432*H432,2)</f>
        <v>0</v>
      </c>
      <c r="BL432" s="19" t="s">
        <v>250</v>
      </c>
      <c r="BM432" s="191" t="s">
        <v>1314</v>
      </c>
    </row>
    <row r="433" spans="1:65" s="2" customFormat="1" ht="19.5">
      <c r="A433" s="36"/>
      <c r="B433" s="37"/>
      <c r="C433" s="38"/>
      <c r="D433" s="193" t="s">
        <v>2212</v>
      </c>
      <c r="E433" s="38"/>
      <c r="F433" s="194" t="s">
        <v>2213</v>
      </c>
      <c r="G433" s="38"/>
      <c r="H433" s="38"/>
      <c r="I433" s="195"/>
      <c r="J433" s="38"/>
      <c r="K433" s="38"/>
      <c r="L433" s="41"/>
      <c r="M433" s="196"/>
      <c r="N433" s="197"/>
      <c r="O433" s="66"/>
      <c r="P433" s="66"/>
      <c r="Q433" s="66"/>
      <c r="R433" s="66"/>
      <c r="S433" s="66"/>
      <c r="T433" s="67"/>
      <c r="U433" s="36"/>
      <c r="V433" s="36"/>
      <c r="W433" s="36"/>
      <c r="X433" s="36"/>
      <c r="Y433" s="36"/>
      <c r="Z433" s="36"/>
      <c r="AA433" s="36"/>
      <c r="AB433" s="36"/>
      <c r="AC433" s="36"/>
      <c r="AD433" s="36"/>
      <c r="AE433" s="36"/>
      <c r="AT433" s="19" t="s">
        <v>2212</v>
      </c>
      <c r="AU433" s="19" t="s">
        <v>88</v>
      </c>
    </row>
    <row r="434" spans="1:65" s="13" customFormat="1" ht="11.25">
      <c r="B434" s="198"/>
      <c r="C434" s="199"/>
      <c r="D434" s="193" t="s">
        <v>188</v>
      </c>
      <c r="E434" s="200" t="s">
        <v>19</v>
      </c>
      <c r="F434" s="201" t="s">
        <v>2394</v>
      </c>
      <c r="G434" s="199"/>
      <c r="H434" s="202">
        <v>12</v>
      </c>
      <c r="I434" s="203"/>
      <c r="J434" s="199"/>
      <c r="K434" s="199"/>
      <c r="L434" s="204"/>
      <c r="M434" s="205"/>
      <c r="N434" s="206"/>
      <c r="O434" s="206"/>
      <c r="P434" s="206"/>
      <c r="Q434" s="206"/>
      <c r="R434" s="206"/>
      <c r="S434" s="206"/>
      <c r="T434" s="207"/>
      <c r="AT434" s="208" t="s">
        <v>188</v>
      </c>
      <c r="AU434" s="208" t="s">
        <v>88</v>
      </c>
      <c r="AV434" s="13" t="s">
        <v>88</v>
      </c>
      <c r="AW434" s="13" t="s">
        <v>33</v>
      </c>
      <c r="AX434" s="13" t="s">
        <v>72</v>
      </c>
      <c r="AY434" s="208" t="s">
        <v>169</v>
      </c>
    </row>
    <row r="435" spans="1:65" s="14" customFormat="1" ht="11.25">
      <c r="B435" s="209"/>
      <c r="C435" s="210"/>
      <c r="D435" s="193" t="s">
        <v>188</v>
      </c>
      <c r="E435" s="211" t="s">
        <v>19</v>
      </c>
      <c r="F435" s="212" t="s">
        <v>191</v>
      </c>
      <c r="G435" s="210"/>
      <c r="H435" s="213">
        <v>12</v>
      </c>
      <c r="I435" s="214"/>
      <c r="J435" s="210"/>
      <c r="K435" s="210"/>
      <c r="L435" s="215"/>
      <c r="M435" s="216"/>
      <c r="N435" s="217"/>
      <c r="O435" s="217"/>
      <c r="P435" s="217"/>
      <c r="Q435" s="217"/>
      <c r="R435" s="217"/>
      <c r="S435" s="217"/>
      <c r="T435" s="218"/>
      <c r="AT435" s="219" t="s">
        <v>188</v>
      </c>
      <c r="AU435" s="219" t="s">
        <v>88</v>
      </c>
      <c r="AV435" s="14" t="s">
        <v>176</v>
      </c>
      <c r="AW435" s="14" t="s">
        <v>33</v>
      </c>
      <c r="AX435" s="14" t="s">
        <v>80</v>
      </c>
      <c r="AY435" s="219" t="s">
        <v>169</v>
      </c>
    </row>
    <row r="436" spans="1:65" s="2" customFormat="1" ht="24.2" customHeight="1">
      <c r="A436" s="36"/>
      <c r="B436" s="37"/>
      <c r="C436" s="180" t="s">
        <v>859</v>
      </c>
      <c r="D436" s="180" t="s">
        <v>171</v>
      </c>
      <c r="E436" s="181" t="s">
        <v>2403</v>
      </c>
      <c r="F436" s="182" t="s">
        <v>2404</v>
      </c>
      <c r="G436" s="183" t="s">
        <v>1115</v>
      </c>
      <c r="H436" s="184">
        <v>12</v>
      </c>
      <c r="I436" s="185"/>
      <c r="J436" s="186">
        <f>ROUND(I436*H436,2)</f>
        <v>0</v>
      </c>
      <c r="K436" s="182" t="s">
        <v>2211</v>
      </c>
      <c r="L436" s="41"/>
      <c r="M436" s="187" t="s">
        <v>19</v>
      </c>
      <c r="N436" s="188" t="s">
        <v>44</v>
      </c>
      <c r="O436" s="66"/>
      <c r="P436" s="189">
        <f>O436*H436</f>
        <v>0</v>
      </c>
      <c r="Q436" s="189">
        <v>0</v>
      </c>
      <c r="R436" s="189">
        <f>Q436*H436</f>
        <v>0</v>
      </c>
      <c r="S436" s="189">
        <v>0</v>
      </c>
      <c r="T436" s="190">
        <f>S436*H436</f>
        <v>0</v>
      </c>
      <c r="U436" s="36"/>
      <c r="V436" s="36"/>
      <c r="W436" s="36"/>
      <c r="X436" s="36"/>
      <c r="Y436" s="36"/>
      <c r="Z436" s="36"/>
      <c r="AA436" s="36"/>
      <c r="AB436" s="36"/>
      <c r="AC436" s="36"/>
      <c r="AD436" s="36"/>
      <c r="AE436" s="36"/>
      <c r="AR436" s="191" t="s">
        <v>250</v>
      </c>
      <c r="AT436" s="191" t="s">
        <v>171</v>
      </c>
      <c r="AU436" s="191" t="s">
        <v>88</v>
      </c>
      <c r="AY436" s="19" t="s">
        <v>169</v>
      </c>
      <c r="BE436" s="192">
        <f>IF(N436="základní",J436,0)</f>
        <v>0</v>
      </c>
      <c r="BF436" s="192">
        <f>IF(N436="snížená",J436,0)</f>
        <v>0</v>
      </c>
      <c r="BG436" s="192">
        <f>IF(N436="zákl. přenesená",J436,0)</f>
        <v>0</v>
      </c>
      <c r="BH436" s="192">
        <f>IF(N436="sníž. přenesená",J436,0)</f>
        <v>0</v>
      </c>
      <c r="BI436" s="192">
        <f>IF(N436="nulová",J436,0)</f>
        <v>0</v>
      </c>
      <c r="BJ436" s="19" t="s">
        <v>88</v>
      </c>
      <c r="BK436" s="192">
        <f>ROUND(I436*H436,2)</f>
        <v>0</v>
      </c>
      <c r="BL436" s="19" t="s">
        <v>250</v>
      </c>
      <c r="BM436" s="191" t="s">
        <v>1325</v>
      </c>
    </row>
    <row r="437" spans="1:65" s="2" customFormat="1" ht="19.5">
      <c r="A437" s="36"/>
      <c r="B437" s="37"/>
      <c r="C437" s="38"/>
      <c r="D437" s="193" t="s">
        <v>2212</v>
      </c>
      <c r="E437" s="38"/>
      <c r="F437" s="194" t="s">
        <v>2213</v>
      </c>
      <c r="G437" s="38"/>
      <c r="H437" s="38"/>
      <c r="I437" s="195"/>
      <c r="J437" s="38"/>
      <c r="K437" s="38"/>
      <c r="L437" s="41"/>
      <c r="M437" s="196"/>
      <c r="N437" s="197"/>
      <c r="O437" s="66"/>
      <c r="P437" s="66"/>
      <c r="Q437" s="66"/>
      <c r="R437" s="66"/>
      <c r="S437" s="66"/>
      <c r="T437" s="67"/>
      <c r="U437" s="36"/>
      <c r="V437" s="36"/>
      <c r="W437" s="36"/>
      <c r="X437" s="36"/>
      <c r="Y437" s="36"/>
      <c r="Z437" s="36"/>
      <c r="AA437" s="36"/>
      <c r="AB437" s="36"/>
      <c r="AC437" s="36"/>
      <c r="AD437" s="36"/>
      <c r="AE437" s="36"/>
      <c r="AT437" s="19" t="s">
        <v>2212</v>
      </c>
      <c r="AU437" s="19" t="s">
        <v>88</v>
      </c>
    </row>
    <row r="438" spans="1:65" s="13" customFormat="1" ht="11.25">
      <c r="B438" s="198"/>
      <c r="C438" s="199"/>
      <c r="D438" s="193" t="s">
        <v>188</v>
      </c>
      <c r="E438" s="200" t="s">
        <v>19</v>
      </c>
      <c r="F438" s="201" t="s">
        <v>2394</v>
      </c>
      <c r="G438" s="199"/>
      <c r="H438" s="202">
        <v>12</v>
      </c>
      <c r="I438" s="203"/>
      <c r="J438" s="199"/>
      <c r="K438" s="199"/>
      <c r="L438" s="204"/>
      <c r="M438" s="205"/>
      <c r="N438" s="206"/>
      <c r="O438" s="206"/>
      <c r="P438" s="206"/>
      <c r="Q438" s="206"/>
      <c r="R438" s="206"/>
      <c r="S438" s="206"/>
      <c r="T438" s="207"/>
      <c r="AT438" s="208" t="s">
        <v>188</v>
      </c>
      <c r="AU438" s="208" t="s">
        <v>88</v>
      </c>
      <c r="AV438" s="13" t="s">
        <v>88</v>
      </c>
      <c r="AW438" s="13" t="s">
        <v>33</v>
      </c>
      <c r="AX438" s="13" t="s">
        <v>72</v>
      </c>
      <c r="AY438" s="208" t="s">
        <v>169</v>
      </c>
    </row>
    <row r="439" spans="1:65" s="14" customFormat="1" ht="11.25">
      <c r="B439" s="209"/>
      <c r="C439" s="210"/>
      <c r="D439" s="193" t="s">
        <v>188</v>
      </c>
      <c r="E439" s="211" t="s">
        <v>19</v>
      </c>
      <c r="F439" s="212" t="s">
        <v>191</v>
      </c>
      <c r="G439" s="210"/>
      <c r="H439" s="213">
        <v>12</v>
      </c>
      <c r="I439" s="214"/>
      <c r="J439" s="210"/>
      <c r="K439" s="210"/>
      <c r="L439" s="215"/>
      <c r="M439" s="216"/>
      <c r="N439" s="217"/>
      <c r="O439" s="217"/>
      <c r="P439" s="217"/>
      <c r="Q439" s="217"/>
      <c r="R439" s="217"/>
      <c r="S439" s="217"/>
      <c r="T439" s="218"/>
      <c r="AT439" s="219" t="s">
        <v>188</v>
      </c>
      <c r="AU439" s="219" t="s">
        <v>88</v>
      </c>
      <c r="AV439" s="14" t="s">
        <v>176</v>
      </c>
      <c r="AW439" s="14" t="s">
        <v>33</v>
      </c>
      <c r="AX439" s="14" t="s">
        <v>80</v>
      </c>
      <c r="AY439" s="219" t="s">
        <v>169</v>
      </c>
    </row>
    <row r="440" spans="1:65" s="2" customFormat="1" ht="24.2" customHeight="1">
      <c r="A440" s="36"/>
      <c r="B440" s="37"/>
      <c r="C440" s="235" t="s">
        <v>866</v>
      </c>
      <c r="D440" s="235" t="s">
        <v>456</v>
      </c>
      <c r="E440" s="236" t="s">
        <v>2405</v>
      </c>
      <c r="F440" s="237" t="s">
        <v>2406</v>
      </c>
      <c r="G440" s="238" t="s">
        <v>174</v>
      </c>
      <c r="H440" s="239">
        <v>2</v>
      </c>
      <c r="I440" s="240"/>
      <c r="J440" s="241">
        <f>ROUND(I440*H440,2)</f>
        <v>0</v>
      </c>
      <c r="K440" s="237" t="s">
        <v>2211</v>
      </c>
      <c r="L440" s="242"/>
      <c r="M440" s="243" t="s">
        <v>19</v>
      </c>
      <c r="N440" s="244" t="s">
        <v>44</v>
      </c>
      <c r="O440" s="66"/>
      <c r="P440" s="189">
        <f>O440*H440</f>
        <v>0</v>
      </c>
      <c r="Q440" s="189">
        <v>0</v>
      </c>
      <c r="R440" s="189">
        <f>Q440*H440</f>
        <v>0</v>
      </c>
      <c r="S440" s="189">
        <v>0</v>
      </c>
      <c r="T440" s="190">
        <f>S440*H440</f>
        <v>0</v>
      </c>
      <c r="U440" s="36"/>
      <c r="V440" s="36"/>
      <c r="W440" s="36"/>
      <c r="X440" s="36"/>
      <c r="Y440" s="36"/>
      <c r="Z440" s="36"/>
      <c r="AA440" s="36"/>
      <c r="AB440" s="36"/>
      <c r="AC440" s="36"/>
      <c r="AD440" s="36"/>
      <c r="AE440" s="36"/>
      <c r="AR440" s="191" t="s">
        <v>323</v>
      </c>
      <c r="AT440" s="191" t="s">
        <v>456</v>
      </c>
      <c r="AU440" s="191" t="s">
        <v>88</v>
      </c>
      <c r="AY440" s="19" t="s">
        <v>169</v>
      </c>
      <c r="BE440" s="192">
        <f>IF(N440="základní",J440,0)</f>
        <v>0</v>
      </c>
      <c r="BF440" s="192">
        <f>IF(N440="snížená",J440,0)</f>
        <v>0</v>
      </c>
      <c r="BG440" s="192">
        <f>IF(N440="zákl. přenesená",J440,0)</f>
        <v>0</v>
      </c>
      <c r="BH440" s="192">
        <f>IF(N440="sníž. přenesená",J440,0)</f>
        <v>0</v>
      </c>
      <c r="BI440" s="192">
        <f>IF(N440="nulová",J440,0)</f>
        <v>0</v>
      </c>
      <c r="BJ440" s="19" t="s">
        <v>88</v>
      </c>
      <c r="BK440" s="192">
        <f>ROUND(I440*H440,2)</f>
        <v>0</v>
      </c>
      <c r="BL440" s="19" t="s">
        <v>250</v>
      </c>
      <c r="BM440" s="191" t="s">
        <v>1331</v>
      </c>
    </row>
    <row r="441" spans="1:65" s="2" customFormat="1" ht="19.5">
      <c r="A441" s="36"/>
      <c r="B441" s="37"/>
      <c r="C441" s="38"/>
      <c r="D441" s="193" t="s">
        <v>2212</v>
      </c>
      <c r="E441" s="38"/>
      <c r="F441" s="194" t="s">
        <v>2213</v>
      </c>
      <c r="G441" s="38"/>
      <c r="H441" s="38"/>
      <c r="I441" s="195"/>
      <c r="J441" s="38"/>
      <c r="K441" s="38"/>
      <c r="L441" s="41"/>
      <c r="M441" s="196"/>
      <c r="N441" s="197"/>
      <c r="O441" s="66"/>
      <c r="P441" s="66"/>
      <c r="Q441" s="66"/>
      <c r="R441" s="66"/>
      <c r="S441" s="66"/>
      <c r="T441" s="67"/>
      <c r="U441" s="36"/>
      <c r="V441" s="36"/>
      <c r="W441" s="36"/>
      <c r="X441" s="36"/>
      <c r="Y441" s="36"/>
      <c r="Z441" s="36"/>
      <c r="AA441" s="36"/>
      <c r="AB441" s="36"/>
      <c r="AC441" s="36"/>
      <c r="AD441" s="36"/>
      <c r="AE441" s="36"/>
      <c r="AT441" s="19" t="s">
        <v>2212</v>
      </c>
      <c r="AU441" s="19" t="s">
        <v>88</v>
      </c>
    </row>
    <row r="442" spans="1:65" s="13" customFormat="1" ht="11.25">
      <c r="B442" s="198"/>
      <c r="C442" s="199"/>
      <c r="D442" s="193" t="s">
        <v>188</v>
      </c>
      <c r="E442" s="200" t="s">
        <v>19</v>
      </c>
      <c r="F442" s="201" t="s">
        <v>88</v>
      </c>
      <c r="G442" s="199"/>
      <c r="H442" s="202">
        <v>2</v>
      </c>
      <c r="I442" s="203"/>
      <c r="J442" s="199"/>
      <c r="K442" s="199"/>
      <c r="L442" s="204"/>
      <c r="M442" s="205"/>
      <c r="N442" s="206"/>
      <c r="O442" s="206"/>
      <c r="P442" s="206"/>
      <c r="Q442" s="206"/>
      <c r="R442" s="206"/>
      <c r="S442" s="206"/>
      <c r="T442" s="207"/>
      <c r="AT442" s="208" t="s">
        <v>188</v>
      </c>
      <c r="AU442" s="208" t="s">
        <v>88</v>
      </c>
      <c r="AV442" s="13" t="s">
        <v>88</v>
      </c>
      <c r="AW442" s="13" t="s">
        <v>33</v>
      </c>
      <c r="AX442" s="13" t="s">
        <v>72</v>
      </c>
      <c r="AY442" s="208" t="s">
        <v>169</v>
      </c>
    </row>
    <row r="443" spans="1:65" s="14" customFormat="1" ht="11.25">
      <c r="B443" s="209"/>
      <c r="C443" s="210"/>
      <c r="D443" s="193" t="s">
        <v>188</v>
      </c>
      <c r="E443" s="211" t="s">
        <v>19</v>
      </c>
      <c r="F443" s="212" t="s">
        <v>191</v>
      </c>
      <c r="G443" s="210"/>
      <c r="H443" s="213">
        <v>2</v>
      </c>
      <c r="I443" s="214"/>
      <c r="J443" s="210"/>
      <c r="K443" s="210"/>
      <c r="L443" s="215"/>
      <c r="M443" s="216"/>
      <c r="N443" s="217"/>
      <c r="O443" s="217"/>
      <c r="P443" s="217"/>
      <c r="Q443" s="217"/>
      <c r="R443" s="217"/>
      <c r="S443" s="217"/>
      <c r="T443" s="218"/>
      <c r="AT443" s="219" t="s">
        <v>188</v>
      </c>
      <c r="AU443" s="219" t="s">
        <v>88</v>
      </c>
      <c r="AV443" s="14" t="s">
        <v>176</v>
      </c>
      <c r="AW443" s="14" t="s">
        <v>33</v>
      </c>
      <c r="AX443" s="14" t="s">
        <v>80</v>
      </c>
      <c r="AY443" s="219" t="s">
        <v>169</v>
      </c>
    </row>
    <row r="444" spans="1:65" s="2" customFormat="1" ht="14.45" customHeight="1">
      <c r="A444" s="36"/>
      <c r="B444" s="37"/>
      <c r="C444" s="235" t="s">
        <v>871</v>
      </c>
      <c r="D444" s="235" t="s">
        <v>456</v>
      </c>
      <c r="E444" s="236" t="s">
        <v>2407</v>
      </c>
      <c r="F444" s="237" t="s">
        <v>2408</v>
      </c>
      <c r="G444" s="238" t="s">
        <v>174</v>
      </c>
      <c r="H444" s="239">
        <v>10</v>
      </c>
      <c r="I444" s="240"/>
      <c r="J444" s="241">
        <f>ROUND(I444*H444,2)</f>
        <v>0</v>
      </c>
      <c r="K444" s="237" t="s">
        <v>2211</v>
      </c>
      <c r="L444" s="242"/>
      <c r="M444" s="243" t="s">
        <v>19</v>
      </c>
      <c r="N444" s="244" t="s">
        <v>44</v>
      </c>
      <c r="O444" s="66"/>
      <c r="P444" s="189">
        <f>O444*H444</f>
        <v>0</v>
      </c>
      <c r="Q444" s="189">
        <v>0</v>
      </c>
      <c r="R444" s="189">
        <f>Q444*H444</f>
        <v>0</v>
      </c>
      <c r="S444" s="189">
        <v>0</v>
      </c>
      <c r="T444" s="190">
        <f>S444*H444</f>
        <v>0</v>
      </c>
      <c r="U444" s="36"/>
      <c r="V444" s="36"/>
      <c r="W444" s="36"/>
      <c r="X444" s="36"/>
      <c r="Y444" s="36"/>
      <c r="Z444" s="36"/>
      <c r="AA444" s="36"/>
      <c r="AB444" s="36"/>
      <c r="AC444" s="36"/>
      <c r="AD444" s="36"/>
      <c r="AE444" s="36"/>
      <c r="AR444" s="191" t="s">
        <v>323</v>
      </c>
      <c r="AT444" s="191" t="s">
        <v>456</v>
      </c>
      <c r="AU444" s="191" t="s">
        <v>88</v>
      </c>
      <c r="AY444" s="19" t="s">
        <v>169</v>
      </c>
      <c r="BE444" s="192">
        <f>IF(N444="základní",J444,0)</f>
        <v>0</v>
      </c>
      <c r="BF444" s="192">
        <f>IF(N444="snížená",J444,0)</f>
        <v>0</v>
      </c>
      <c r="BG444" s="192">
        <f>IF(N444="zákl. přenesená",J444,0)</f>
        <v>0</v>
      </c>
      <c r="BH444" s="192">
        <f>IF(N444="sníž. přenesená",J444,0)</f>
        <v>0</v>
      </c>
      <c r="BI444" s="192">
        <f>IF(N444="nulová",J444,0)</f>
        <v>0</v>
      </c>
      <c r="BJ444" s="19" t="s">
        <v>88</v>
      </c>
      <c r="BK444" s="192">
        <f>ROUND(I444*H444,2)</f>
        <v>0</v>
      </c>
      <c r="BL444" s="19" t="s">
        <v>250</v>
      </c>
      <c r="BM444" s="191" t="s">
        <v>1339</v>
      </c>
    </row>
    <row r="445" spans="1:65" s="2" customFormat="1" ht="19.5">
      <c r="A445" s="36"/>
      <c r="B445" s="37"/>
      <c r="C445" s="38"/>
      <c r="D445" s="193" t="s">
        <v>2212</v>
      </c>
      <c r="E445" s="38"/>
      <c r="F445" s="194" t="s">
        <v>2213</v>
      </c>
      <c r="G445" s="38"/>
      <c r="H445" s="38"/>
      <c r="I445" s="195"/>
      <c r="J445" s="38"/>
      <c r="K445" s="38"/>
      <c r="L445" s="41"/>
      <c r="M445" s="196"/>
      <c r="N445" s="197"/>
      <c r="O445" s="66"/>
      <c r="P445" s="66"/>
      <c r="Q445" s="66"/>
      <c r="R445" s="66"/>
      <c r="S445" s="66"/>
      <c r="T445" s="67"/>
      <c r="U445" s="36"/>
      <c r="V445" s="36"/>
      <c r="W445" s="36"/>
      <c r="X445" s="36"/>
      <c r="Y445" s="36"/>
      <c r="Z445" s="36"/>
      <c r="AA445" s="36"/>
      <c r="AB445" s="36"/>
      <c r="AC445" s="36"/>
      <c r="AD445" s="36"/>
      <c r="AE445" s="36"/>
      <c r="AT445" s="19" t="s">
        <v>2212</v>
      </c>
      <c r="AU445" s="19" t="s">
        <v>88</v>
      </c>
    </row>
    <row r="446" spans="1:65" s="13" customFormat="1" ht="11.25">
      <c r="B446" s="198"/>
      <c r="C446" s="199"/>
      <c r="D446" s="193" t="s">
        <v>188</v>
      </c>
      <c r="E446" s="200" t="s">
        <v>19</v>
      </c>
      <c r="F446" s="201" t="s">
        <v>218</v>
      </c>
      <c r="G446" s="199"/>
      <c r="H446" s="202">
        <v>10</v>
      </c>
      <c r="I446" s="203"/>
      <c r="J446" s="199"/>
      <c r="K446" s="199"/>
      <c r="L446" s="204"/>
      <c r="M446" s="205"/>
      <c r="N446" s="206"/>
      <c r="O446" s="206"/>
      <c r="P446" s="206"/>
      <c r="Q446" s="206"/>
      <c r="R446" s="206"/>
      <c r="S446" s="206"/>
      <c r="T446" s="207"/>
      <c r="AT446" s="208" t="s">
        <v>188</v>
      </c>
      <c r="AU446" s="208" t="s">
        <v>88</v>
      </c>
      <c r="AV446" s="13" t="s">
        <v>88</v>
      </c>
      <c r="AW446" s="13" t="s">
        <v>33</v>
      </c>
      <c r="AX446" s="13" t="s">
        <v>72</v>
      </c>
      <c r="AY446" s="208" t="s">
        <v>169</v>
      </c>
    </row>
    <row r="447" spans="1:65" s="14" customFormat="1" ht="11.25">
      <c r="B447" s="209"/>
      <c r="C447" s="210"/>
      <c r="D447" s="193" t="s">
        <v>188</v>
      </c>
      <c r="E447" s="211" t="s">
        <v>19</v>
      </c>
      <c r="F447" s="212" t="s">
        <v>191</v>
      </c>
      <c r="G447" s="210"/>
      <c r="H447" s="213">
        <v>10</v>
      </c>
      <c r="I447" s="214"/>
      <c r="J447" s="210"/>
      <c r="K447" s="210"/>
      <c r="L447" s="215"/>
      <c r="M447" s="216"/>
      <c r="N447" s="217"/>
      <c r="O447" s="217"/>
      <c r="P447" s="217"/>
      <c r="Q447" s="217"/>
      <c r="R447" s="217"/>
      <c r="S447" s="217"/>
      <c r="T447" s="218"/>
      <c r="AT447" s="219" t="s">
        <v>188</v>
      </c>
      <c r="AU447" s="219" t="s">
        <v>88</v>
      </c>
      <c r="AV447" s="14" t="s">
        <v>176</v>
      </c>
      <c r="AW447" s="14" t="s">
        <v>33</v>
      </c>
      <c r="AX447" s="14" t="s">
        <v>80</v>
      </c>
      <c r="AY447" s="219" t="s">
        <v>169</v>
      </c>
    </row>
    <row r="448" spans="1:65" s="2" customFormat="1" ht="14.45" customHeight="1">
      <c r="A448" s="36"/>
      <c r="B448" s="37"/>
      <c r="C448" s="235" t="s">
        <v>884</v>
      </c>
      <c r="D448" s="235" t="s">
        <v>456</v>
      </c>
      <c r="E448" s="236" t="s">
        <v>2409</v>
      </c>
      <c r="F448" s="237" t="s">
        <v>2410</v>
      </c>
      <c r="G448" s="238" t="s">
        <v>174</v>
      </c>
      <c r="H448" s="239">
        <v>10</v>
      </c>
      <c r="I448" s="240"/>
      <c r="J448" s="241">
        <f>ROUND(I448*H448,2)</f>
        <v>0</v>
      </c>
      <c r="K448" s="237" t="s">
        <v>2211</v>
      </c>
      <c r="L448" s="242"/>
      <c r="M448" s="243" t="s">
        <v>19</v>
      </c>
      <c r="N448" s="244" t="s">
        <v>44</v>
      </c>
      <c r="O448" s="66"/>
      <c r="P448" s="189">
        <f>O448*H448</f>
        <v>0</v>
      </c>
      <c r="Q448" s="189">
        <v>0</v>
      </c>
      <c r="R448" s="189">
        <f>Q448*H448</f>
        <v>0</v>
      </c>
      <c r="S448" s="189">
        <v>0</v>
      </c>
      <c r="T448" s="190">
        <f>S448*H448</f>
        <v>0</v>
      </c>
      <c r="U448" s="36"/>
      <c r="V448" s="36"/>
      <c r="W448" s="36"/>
      <c r="X448" s="36"/>
      <c r="Y448" s="36"/>
      <c r="Z448" s="36"/>
      <c r="AA448" s="36"/>
      <c r="AB448" s="36"/>
      <c r="AC448" s="36"/>
      <c r="AD448" s="36"/>
      <c r="AE448" s="36"/>
      <c r="AR448" s="191" t="s">
        <v>323</v>
      </c>
      <c r="AT448" s="191" t="s">
        <v>456</v>
      </c>
      <c r="AU448" s="191" t="s">
        <v>88</v>
      </c>
      <c r="AY448" s="19" t="s">
        <v>169</v>
      </c>
      <c r="BE448" s="192">
        <f>IF(N448="základní",J448,0)</f>
        <v>0</v>
      </c>
      <c r="BF448" s="192">
        <f>IF(N448="snížená",J448,0)</f>
        <v>0</v>
      </c>
      <c r="BG448" s="192">
        <f>IF(N448="zákl. přenesená",J448,0)</f>
        <v>0</v>
      </c>
      <c r="BH448" s="192">
        <f>IF(N448="sníž. přenesená",J448,0)</f>
        <v>0</v>
      </c>
      <c r="BI448" s="192">
        <f>IF(N448="nulová",J448,0)</f>
        <v>0</v>
      </c>
      <c r="BJ448" s="19" t="s">
        <v>88</v>
      </c>
      <c r="BK448" s="192">
        <f>ROUND(I448*H448,2)</f>
        <v>0</v>
      </c>
      <c r="BL448" s="19" t="s">
        <v>250</v>
      </c>
      <c r="BM448" s="191" t="s">
        <v>1352</v>
      </c>
    </row>
    <row r="449" spans="1:65" s="2" customFormat="1" ht="19.5">
      <c r="A449" s="36"/>
      <c r="B449" s="37"/>
      <c r="C449" s="38"/>
      <c r="D449" s="193" t="s">
        <v>2212</v>
      </c>
      <c r="E449" s="38"/>
      <c r="F449" s="194" t="s">
        <v>2213</v>
      </c>
      <c r="G449" s="38"/>
      <c r="H449" s="38"/>
      <c r="I449" s="195"/>
      <c r="J449" s="38"/>
      <c r="K449" s="38"/>
      <c r="L449" s="41"/>
      <c r="M449" s="196"/>
      <c r="N449" s="197"/>
      <c r="O449" s="66"/>
      <c r="P449" s="66"/>
      <c r="Q449" s="66"/>
      <c r="R449" s="66"/>
      <c r="S449" s="66"/>
      <c r="T449" s="67"/>
      <c r="U449" s="36"/>
      <c r="V449" s="36"/>
      <c r="W449" s="36"/>
      <c r="X449" s="36"/>
      <c r="Y449" s="36"/>
      <c r="Z449" s="36"/>
      <c r="AA449" s="36"/>
      <c r="AB449" s="36"/>
      <c r="AC449" s="36"/>
      <c r="AD449" s="36"/>
      <c r="AE449" s="36"/>
      <c r="AT449" s="19" t="s">
        <v>2212</v>
      </c>
      <c r="AU449" s="19" t="s">
        <v>88</v>
      </c>
    </row>
    <row r="450" spans="1:65" s="13" customFormat="1" ht="11.25">
      <c r="B450" s="198"/>
      <c r="C450" s="199"/>
      <c r="D450" s="193" t="s">
        <v>188</v>
      </c>
      <c r="E450" s="200" t="s">
        <v>19</v>
      </c>
      <c r="F450" s="201" t="s">
        <v>218</v>
      </c>
      <c r="G450" s="199"/>
      <c r="H450" s="202">
        <v>10</v>
      </c>
      <c r="I450" s="203"/>
      <c r="J450" s="199"/>
      <c r="K450" s="199"/>
      <c r="L450" s="204"/>
      <c r="M450" s="205"/>
      <c r="N450" s="206"/>
      <c r="O450" s="206"/>
      <c r="P450" s="206"/>
      <c r="Q450" s="206"/>
      <c r="R450" s="206"/>
      <c r="S450" s="206"/>
      <c r="T450" s="207"/>
      <c r="AT450" s="208" t="s">
        <v>188</v>
      </c>
      <c r="AU450" s="208" t="s">
        <v>88</v>
      </c>
      <c r="AV450" s="13" t="s">
        <v>88</v>
      </c>
      <c r="AW450" s="13" t="s">
        <v>33</v>
      </c>
      <c r="AX450" s="13" t="s">
        <v>72</v>
      </c>
      <c r="AY450" s="208" t="s">
        <v>169</v>
      </c>
    </row>
    <row r="451" spans="1:65" s="14" customFormat="1" ht="11.25">
      <c r="B451" s="209"/>
      <c r="C451" s="210"/>
      <c r="D451" s="193" t="s">
        <v>188</v>
      </c>
      <c r="E451" s="211" t="s">
        <v>19</v>
      </c>
      <c r="F451" s="212" t="s">
        <v>191</v>
      </c>
      <c r="G451" s="210"/>
      <c r="H451" s="213">
        <v>10</v>
      </c>
      <c r="I451" s="214"/>
      <c r="J451" s="210"/>
      <c r="K451" s="210"/>
      <c r="L451" s="215"/>
      <c r="M451" s="216"/>
      <c r="N451" s="217"/>
      <c r="O451" s="217"/>
      <c r="P451" s="217"/>
      <c r="Q451" s="217"/>
      <c r="R451" s="217"/>
      <c r="S451" s="217"/>
      <c r="T451" s="218"/>
      <c r="AT451" s="219" t="s">
        <v>188</v>
      </c>
      <c r="AU451" s="219" t="s">
        <v>88</v>
      </c>
      <c r="AV451" s="14" t="s">
        <v>176</v>
      </c>
      <c r="AW451" s="14" t="s">
        <v>33</v>
      </c>
      <c r="AX451" s="14" t="s">
        <v>80</v>
      </c>
      <c r="AY451" s="219" t="s">
        <v>169</v>
      </c>
    </row>
    <row r="452" spans="1:65" s="2" customFormat="1" ht="24.2" customHeight="1">
      <c r="A452" s="36"/>
      <c r="B452" s="37"/>
      <c r="C452" s="180" t="s">
        <v>893</v>
      </c>
      <c r="D452" s="180" t="s">
        <v>171</v>
      </c>
      <c r="E452" s="181" t="s">
        <v>2411</v>
      </c>
      <c r="F452" s="182" t="s">
        <v>2412</v>
      </c>
      <c r="G452" s="183" t="s">
        <v>174</v>
      </c>
      <c r="H452" s="184">
        <v>12</v>
      </c>
      <c r="I452" s="185"/>
      <c r="J452" s="186">
        <f>ROUND(I452*H452,2)</f>
        <v>0</v>
      </c>
      <c r="K452" s="182" t="s">
        <v>2211</v>
      </c>
      <c r="L452" s="41"/>
      <c r="M452" s="187" t="s">
        <v>19</v>
      </c>
      <c r="N452" s="188" t="s">
        <v>44</v>
      </c>
      <c r="O452" s="66"/>
      <c r="P452" s="189">
        <f>O452*H452</f>
        <v>0</v>
      </c>
      <c r="Q452" s="189">
        <v>0</v>
      </c>
      <c r="R452" s="189">
        <f>Q452*H452</f>
        <v>0</v>
      </c>
      <c r="S452" s="189">
        <v>0</v>
      </c>
      <c r="T452" s="190">
        <f>S452*H452</f>
        <v>0</v>
      </c>
      <c r="U452" s="36"/>
      <c r="V452" s="36"/>
      <c r="W452" s="36"/>
      <c r="X452" s="36"/>
      <c r="Y452" s="36"/>
      <c r="Z452" s="36"/>
      <c r="AA452" s="36"/>
      <c r="AB452" s="36"/>
      <c r="AC452" s="36"/>
      <c r="AD452" s="36"/>
      <c r="AE452" s="36"/>
      <c r="AR452" s="191" t="s">
        <v>250</v>
      </c>
      <c r="AT452" s="191" t="s">
        <v>171</v>
      </c>
      <c r="AU452" s="191" t="s">
        <v>88</v>
      </c>
      <c r="AY452" s="19" t="s">
        <v>169</v>
      </c>
      <c r="BE452" s="192">
        <f>IF(N452="základní",J452,0)</f>
        <v>0</v>
      </c>
      <c r="BF452" s="192">
        <f>IF(N452="snížená",J452,0)</f>
        <v>0</v>
      </c>
      <c r="BG452" s="192">
        <f>IF(N452="zákl. přenesená",J452,0)</f>
        <v>0</v>
      </c>
      <c r="BH452" s="192">
        <f>IF(N452="sníž. přenesená",J452,0)</f>
        <v>0</v>
      </c>
      <c r="BI452" s="192">
        <f>IF(N452="nulová",J452,0)</f>
        <v>0</v>
      </c>
      <c r="BJ452" s="19" t="s">
        <v>88</v>
      </c>
      <c r="BK452" s="192">
        <f>ROUND(I452*H452,2)</f>
        <v>0</v>
      </c>
      <c r="BL452" s="19" t="s">
        <v>250</v>
      </c>
      <c r="BM452" s="191" t="s">
        <v>1365</v>
      </c>
    </row>
    <row r="453" spans="1:65" s="2" customFormat="1" ht="19.5">
      <c r="A453" s="36"/>
      <c r="B453" s="37"/>
      <c r="C453" s="38"/>
      <c r="D453" s="193" t="s">
        <v>2212</v>
      </c>
      <c r="E453" s="38"/>
      <c r="F453" s="194" t="s">
        <v>2213</v>
      </c>
      <c r="G453" s="38"/>
      <c r="H453" s="38"/>
      <c r="I453" s="195"/>
      <c r="J453" s="38"/>
      <c r="K453" s="38"/>
      <c r="L453" s="41"/>
      <c r="M453" s="196"/>
      <c r="N453" s="197"/>
      <c r="O453" s="66"/>
      <c r="P453" s="66"/>
      <c r="Q453" s="66"/>
      <c r="R453" s="66"/>
      <c r="S453" s="66"/>
      <c r="T453" s="67"/>
      <c r="U453" s="36"/>
      <c r="V453" s="36"/>
      <c r="W453" s="36"/>
      <c r="X453" s="36"/>
      <c r="Y453" s="36"/>
      <c r="Z453" s="36"/>
      <c r="AA453" s="36"/>
      <c r="AB453" s="36"/>
      <c r="AC453" s="36"/>
      <c r="AD453" s="36"/>
      <c r="AE453" s="36"/>
      <c r="AT453" s="19" t="s">
        <v>2212</v>
      </c>
      <c r="AU453" s="19" t="s">
        <v>88</v>
      </c>
    </row>
    <row r="454" spans="1:65" s="13" customFormat="1" ht="11.25">
      <c r="B454" s="198"/>
      <c r="C454" s="199"/>
      <c r="D454" s="193" t="s">
        <v>188</v>
      </c>
      <c r="E454" s="200" t="s">
        <v>19</v>
      </c>
      <c r="F454" s="201" t="s">
        <v>2394</v>
      </c>
      <c r="G454" s="199"/>
      <c r="H454" s="202">
        <v>12</v>
      </c>
      <c r="I454" s="203"/>
      <c r="J454" s="199"/>
      <c r="K454" s="199"/>
      <c r="L454" s="204"/>
      <c r="M454" s="205"/>
      <c r="N454" s="206"/>
      <c r="O454" s="206"/>
      <c r="P454" s="206"/>
      <c r="Q454" s="206"/>
      <c r="R454" s="206"/>
      <c r="S454" s="206"/>
      <c r="T454" s="207"/>
      <c r="AT454" s="208" t="s">
        <v>188</v>
      </c>
      <c r="AU454" s="208" t="s">
        <v>88</v>
      </c>
      <c r="AV454" s="13" t="s">
        <v>88</v>
      </c>
      <c r="AW454" s="13" t="s">
        <v>33</v>
      </c>
      <c r="AX454" s="13" t="s">
        <v>72</v>
      </c>
      <c r="AY454" s="208" t="s">
        <v>169</v>
      </c>
    </row>
    <row r="455" spans="1:65" s="14" customFormat="1" ht="11.25">
      <c r="B455" s="209"/>
      <c r="C455" s="210"/>
      <c r="D455" s="193" t="s">
        <v>188</v>
      </c>
      <c r="E455" s="211" t="s">
        <v>19</v>
      </c>
      <c r="F455" s="212" t="s">
        <v>191</v>
      </c>
      <c r="G455" s="210"/>
      <c r="H455" s="213">
        <v>12</v>
      </c>
      <c r="I455" s="214"/>
      <c r="J455" s="210"/>
      <c r="K455" s="210"/>
      <c r="L455" s="215"/>
      <c r="M455" s="216"/>
      <c r="N455" s="217"/>
      <c r="O455" s="217"/>
      <c r="P455" s="217"/>
      <c r="Q455" s="217"/>
      <c r="R455" s="217"/>
      <c r="S455" s="217"/>
      <c r="T455" s="218"/>
      <c r="AT455" s="219" t="s">
        <v>188</v>
      </c>
      <c r="AU455" s="219" t="s">
        <v>88</v>
      </c>
      <c r="AV455" s="14" t="s">
        <v>176</v>
      </c>
      <c r="AW455" s="14" t="s">
        <v>33</v>
      </c>
      <c r="AX455" s="14" t="s">
        <v>80</v>
      </c>
      <c r="AY455" s="219" t="s">
        <v>169</v>
      </c>
    </row>
    <row r="456" spans="1:65" s="2" customFormat="1" ht="14.45" customHeight="1">
      <c r="A456" s="36"/>
      <c r="B456" s="37"/>
      <c r="C456" s="235" t="s">
        <v>898</v>
      </c>
      <c r="D456" s="235" t="s">
        <v>456</v>
      </c>
      <c r="E456" s="236" t="s">
        <v>2413</v>
      </c>
      <c r="F456" s="237" t="s">
        <v>2414</v>
      </c>
      <c r="G456" s="238" t="s">
        <v>174</v>
      </c>
      <c r="H456" s="239">
        <v>12</v>
      </c>
      <c r="I456" s="240"/>
      <c r="J456" s="241">
        <f>ROUND(I456*H456,2)</f>
        <v>0</v>
      </c>
      <c r="K456" s="237" t="s">
        <v>2211</v>
      </c>
      <c r="L456" s="242"/>
      <c r="M456" s="243" t="s">
        <v>19</v>
      </c>
      <c r="N456" s="244" t="s">
        <v>44</v>
      </c>
      <c r="O456" s="66"/>
      <c r="P456" s="189">
        <f>O456*H456</f>
        <v>0</v>
      </c>
      <c r="Q456" s="189">
        <v>0</v>
      </c>
      <c r="R456" s="189">
        <f>Q456*H456</f>
        <v>0</v>
      </c>
      <c r="S456" s="189">
        <v>0</v>
      </c>
      <c r="T456" s="190">
        <f>S456*H456</f>
        <v>0</v>
      </c>
      <c r="U456" s="36"/>
      <c r="V456" s="36"/>
      <c r="W456" s="36"/>
      <c r="X456" s="36"/>
      <c r="Y456" s="36"/>
      <c r="Z456" s="36"/>
      <c r="AA456" s="36"/>
      <c r="AB456" s="36"/>
      <c r="AC456" s="36"/>
      <c r="AD456" s="36"/>
      <c r="AE456" s="36"/>
      <c r="AR456" s="191" t="s">
        <v>323</v>
      </c>
      <c r="AT456" s="191" t="s">
        <v>456</v>
      </c>
      <c r="AU456" s="191" t="s">
        <v>88</v>
      </c>
      <c r="AY456" s="19" t="s">
        <v>169</v>
      </c>
      <c r="BE456" s="192">
        <f>IF(N456="základní",J456,0)</f>
        <v>0</v>
      </c>
      <c r="BF456" s="192">
        <f>IF(N456="snížená",J456,0)</f>
        <v>0</v>
      </c>
      <c r="BG456" s="192">
        <f>IF(N456="zákl. přenesená",J456,0)</f>
        <v>0</v>
      </c>
      <c r="BH456" s="192">
        <f>IF(N456="sníž. přenesená",J456,0)</f>
        <v>0</v>
      </c>
      <c r="BI456" s="192">
        <f>IF(N456="nulová",J456,0)</f>
        <v>0</v>
      </c>
      <c r="BJ456" s="19" t="s">
        <v>88</v>
      </c>
      <c r="BK456" s="192">
        <f>ROUND(I456*H456,2)</f>
        <v>0</v>
      </c>
      <c r="BL456" s="19" t="s">
        <v>250</v>
      </c>
      <c r="BM456" s="191" t="s">
        <v>1373</v>
      </c>
    </row>
    <row r="457" spans="1:65" s="2" customFormat="1" ht="19.5">
      <c r="A457" s="36"/>
      <c r="B457" s="37"/>
      <c r="C457" s="38"/>
      <c r="D457" s="193" t="s">
        <v>2212</v>
      </c>
      <c r="E457" s="38"/>
      <c r="F457" s="194" t="s">
        <v>2213</v>
      </c>
      <c r="G457" s="38"/>
      <c r="H457" s="38"/>
      <c r="I457" s="195"/>
      <c r="J457" s="38"/>
      <c r="K457" s="38"/>
      <c r="L457" s="41"/>
      <c r="M457" s="196"/>
      <c r="N457" s="197"/>
      <c r="O457" s="66"/>
      <c r="P457" s="66"/>
      <c r="Q457" s="66"/>
      <c r="R457" s="66"/>
      <c r="S457" s="66"/>
      <c r="T457" s="67"/>
      <c r="U457" s="36"/>
      <c r="V457" s="36"/>
      <c r="W457" s="36"/>
      <c r="X457" s="36"/>
      <c r="Y457" s="36"/>
      <c r="Z457" s="36"/>
      <c r="AA457" s="36"/>
      <c r="AB457" s="36"/>
      <c r="AC457" s="36"/>
      <c r="AD457" s="36"/>
      <c r="AE457" s="36"/>
      <c r="AT457" s="19" t="s">
        <v>2212</v>
      </c>
      <c r="AU457" s="19" t="s">
        <v>88</v>
      </c>
    </row>
    <row r="458" spans="1:65" s="13" customFormat="1" ht="11.25">
      <c r="B458" s="198"/>
      <c r="C458" s="199"/>
      <c r="D458" s="193" t="s">
        <v>188</v>
      </c>
      <c r="E458" s="200" t="s">
        <v>19</v>
      </c>
      <c r="F458" s="201" t="s">
        <v>2394</v>
      </c>
      <c r="G458" s="199"/>
      <c r="H458" s="202">
        <v>12</v>
      </c>
      <c r="I458" s="203"/>
      <c r="J458" s="199"/>
      <c r="K458" s="199"/>
      <c r="L458" s="204"/>
      <c r="M458" s="205"/>
      <c r="N458" s="206"/>
      <c r="O458" s="206"/>
      <c r="P458" s="206"/>
      <c r="Q458" s="206"/>
      <c r="R458" s="206"/>
      <c r="S458" s="206"/>
      <c r="T458" s="207"/>
      <c r="AT458" s="208" t="s">
        <v>188</v>
      </c>
      <c r="AU458" s="208" t="s">
        <v>88</v>
      </c>
      <c r="AV458" s="13" t="s">
        <v>88</v>
      </c>
      <c r="AW458" s="13" t="s">
        <v>33</v>
      </c>
      <c r="AX458" s="13" t="s">
        <v>72</v>
      </c>
      <c r="AY458" s="208" t="s">
        <v>169</v>
      </c>
    </row>
    <row r="459" spans="1:65" s="14" customFormat="1" ht="11.25">
      <c r="B459" s="209"/>
      <c r="C459" s="210"/>
      <c r="D459" s="193" t="s">
        <v>188</v>
      </c>
      <c r="E459" s="211" t="s">
        <v>19</v>
      </c>
      <c r="F459" s="212" t="s">
        <v>191</v>
      </c>
      <c r="G459" s="210"/>
      <c r="H459" s="213">
        <v>12</v>
      </c>
      <c r="I459" s="214"/>
      <c r="J459" s="210"/>
      <c r="K459" s="210"/>
      <c r="L459" s="215"/>
      <c r="M459" s="216"/>
      <c r="N459" s="217"/>
      <c r="O459" s="217"/>
      <c r="P459" s="217"/>
      <c r="Q459" s="217"/>
      <c r="R459" s="217"/>
      <c r="S459" s="217"/>
      <c r="T459" s="218"/>
      <c r="AT459" s="219" t="s">
        <v>188</v>
      </c>
      <c r="AU459" s="219" t="s">
        <v>88</v>
      </c>
      <c r="AV459" s="14" t="s">
        <v>176</v>
      </c>
      <c r="AW459" s="14" t="s">
        <v>33</v>
      </c>
      <c r="AX459" s="14" t="s">
        <v>80</v>
      </c>
      <c r="AY459" s="219" t="s">
        <v>169</v>
      </c>
    </row>
    <row r="460" spans="1:65" s="2" customFormat="1" ht="24.2" customHeight="1">
      <c r="A460" s="36"/>
      <c r="B460" s="37"/>
      <c r="C460" s="180" t="s">
        <v>922</v>
      </c>
      <c r="D460" s="180" t="s">
        <v>171</v>
      </c>
      <c r="E460" s="181" t="s">
        <v>2415</v>
      </c>
      <c r="F460" s="182" t="s">
        <v>2416</v>
      </c>
      <c r="G460" s="183" t="s">
        <v>174</v>
      </c>
      <c r="H460" s="184">
        <v>12</v>
      </c>
      <c r="I460" s="185"/>
      <c r="J460" s="186">
        <f>ROUND(I460*H460,2)</f>
        <v>0</v>
      </c>
      <c r="K460" s="182" t="s">
        <v>2211</v>
      </c>
      <c r="L460" s="41"/>
      <c r="M460" s="187" t="s">
        <v>19</v>
      </c>
      <c r="N460" s="188" t="s">
        <v>44</v>
      </c>
      <c r="O460" s="66"/>
      <c r="P460" s="189">
        <f>O460*H460</f>
        <v>0</v>
      </c>
      <c r="Q460" s="189">
        <v>0</v>
      </c>
      <c r="R460" s="189">
        <f>Q460*H460</f>
        <v>0</v>
      </c>
      <c r="S460" s="189">
        <v>0</v>
      </c>
      <c r="T460" s="190">
        <f>S460*H460</f>
        <v>0</v>
      </c>
      <c r="U460" s="36"/>
      <c r="V460" s="36"/>
      <c r="W460" s="36"/>
      <c r="X460" s="36"/>
      <c r="Y460" s="36"/>
      <c r="Z460" s="36"/>
      <c r="AA460" s="36"/>
      <c r="AB460" s="36"/>
      <c r="AC460" s="36"/>
      <c r="AD460" s="36"/>
      <c r="AE460" s="36"/>
      <c r="AR460" s="191" t="s">
        <v>250</v>
      </c>
      <c r="AT460" s="191" t="s">
        <v>171</v>
      </c>
      <c r="AU460" s="191" t="s">
        <v>88</v>
      </c>
      <c r="AY460" s="19" t="s">
        <v>169</v>
      </c>
      <c r="BE460" s="192">
        <f>IF(N460="základní",J460,0)</f>
        <v>0</v>
      </c>
      <c r="BF460" s="192">
        <f>IF(N460="snížená",J460,0)</f>
        <v>0</v>
      </c>
      <c r="BG460" s="192">
        <f>IF(N460="zákl. přenesená",J460,0)</f>
        <v>0</v>
      </c>
      <c r="BH460" s="192">
        <f>IF(N460="sníž. přenesená",J460,0)</f>
        <v>0</v>
      </c>
      <c r="BI460" s="192">
        <f>IF(N460="nulová",J460,0)</f>
        <v>0</v>
      </c>
      <c r="BJ460" s="19" t="s">
        <v>88</v>
      </c>
      <c r="BK460" s="192">
        <f>ROUND(I460*H460,2)</f>
        <v>0</v>
      </c>
      <c r="BL460" s="19" t="s">
        <v>250</v>
      </c>
      <c r="BM460" s="191" t="s">
        <v>1385</v>
      </c>
    </row>
    <row r="461" spans="1:65" s="2" customFormat="1" ht="19.5">
      <c r="A461" s="36"/>
      <c r="B461" s="37"/>
      <c r="C461" s="38"/>
      <c r="D461" s="193" t="s">
        <v>2212</v>
      </c>
      <c r="E461" s="38"/>
      <c r="F461" s="194" t="s">
        <v>2213</v>
      </c>
      <c r="G461" s="38"/>
      <c r="H461" s="38"/>
      <c r="I461" s="195"/>
      <c r="J461" s="38"/>
      <c r="K461" s="38"/>
      <c r="L461" s="41"/>
      <c r="M461" s="196"/>
      <c r="N461" s="197"/>
      <c r="O461" s="66"/>
      <c r="P461" s="66"/>
      <c r="Q461" s="66"/>
      <c r="R461" s="66"/>
      <c r="S461" s="66"/>
      <c r="T461" s="67"/>
      <c r="U461" s="36"/>
      <c r="V461" s="36"/>
      <c r="W461" s="36"/>
      <c r="X461" s="36"/>
      <c r="Y461" s="36"/>
      <c r="Z461" s="36"/>
      <c r="AA461" s="36"/>
      <c r="AB461" s="36"/>
      <c r="AC461" s="36"/>
      <c r="AD461" s="36"/>
      <c r="AE461" s="36"/>
      <c r="AT461" s="19" t="s">
        <v>2212</v>
      </c>
      <c r="AU461" s="19" t="s">
        <v>88</v>
      </c>
    </row>
    <row r="462" spans="1:65" s="13" customFormat="1" ht="11.25">
      <c r="B462" s="198"/>
      <c r="C462" s="199"/>
      <c r="D462" s="193" t="s">
        <v>188</v>
      </c>
      <c r="E462" s="200" t="s">
        <v>19</v>
      </c>
      <c r="F462" s="201" t="s">
        <v>2394</v>
      </c>
      <c r="G462" s="199"/>
      <c r="H462" s="202">
        <v>12</v>
      </c>
      <c r="I462" s="203"/>
      <c r="J462" s="199"/>
      <c r="K462" s="199"/>
      <c r="L462" s="204"/>
      <c r="M462" s="205"/>
      <c r="N462" s="206"/>
      <c r="O462" s="206"/>
      <c r="P462" s="206"/>
      <c r="Q462" s="206"/>
      <c r="R462" s="206"/>
      <c r="S462" s="206"/>
      <c r="T462" s="207"/>
      <c r="AT462" s="208" t="s">
        <v>188</v>
      </c>
      <c r="AU462" s="208" t="s">
        <v>88</v>
      </c>
      <c r="AV462" s="13" t="s">
        <v>88</v>
      </c>
      <c r="AW462" s="13" t="s">
        <v>33</v>
      </c>
      <c r="AX462" s="13" t="s">
        <v>72</v>
      </c>
      <c r="AY462" s="208" t="s">
        <v>169</v>
      </c>
    </row>
    <row r="463" spans="1:65" s="14" customFormat="1" ht="11.25">
      <c r="B463" s="209"/>
      <c r="C463" s="210"/>
      <c r="D463" s="193" t="s">
        <v>188</v>
      </c>
      <c r="E463" s="211" t="s">
        <v>19</v>
      </c>
      <c r="F463" s="212" t="s">
        <v>191</v>
      </c>
      <c r="G463" s="210"/>
      <c r="H463" s="213">
        <v>12</v>
      </c>
      <c r="I463" s="214"/>
      <c r="J463" s="210"/>
      <c r="K463" s="210"/>
      <c r="L463" s="215"/>
      <c r="M463" s="216"/>
      <c r="N463" s="217"/>
      <c r="O463" s="217"/>
      <c r="P463" s="217"/>
      <c r="Q463" s="217"/>
      <c r="R463" s="217"/>
      <c r="S463" s="217"/>
      <c r="T463" s="218"/>
      <c r="AT463" s="219" t="s">
        <v>188</v>
      </c>
      <c r="AU463" s="219" t="s">
        <v>88</v>
      </c>
      <c r="AV463" s="14" t="s">
        <v>176</v>
      </c>
      <c r="AW463" s="14" t="s">
        <v>33</v>
      </c>
      <c r="AX463" s="14" t="s">
        <v>80</v>
      </c>
      <c r="AY463" s="219" t="s">
        <v>169</v>
      </c>
    </row>
    <row r="464" spans="1:65" s="2" customFormat="1" ht="24.2" customHeight="1">
      <c r="A464" s="36"/>
      <c r="B464" s="37"/>
      <c r="C464" s="235" t="s">
        <v>927</v>
      </c>
      <c r="D464" s="235" t="s">
        <v>456</v>
      </c>
      <c r="E464" s="236" t="s">
        <v>2417</v>
      </c>
      <c r="F464" s="237" t="s">
        <v>2418</v>
      </c>
      <c r="G464" s="238" t="s">
        <v>174</v>
      </c>
      <c r="H464" s="239">
        <v>10</v>
      </c>
      <c r="I464" s="240"/>
      <c r="J464" s="241">
        <f>ROUND(I464*H464,2)</f>
        <v>0</v>
      </c>
      <c r="K464" s="237" t="s">
        <v>2211</v>
      </c>
      <c r="L464" s="242"/>
      <c r="M464" s="243" t="s">
        <v>19</v>
      </c>
      <c r="N464" s="244" t="s">
        <v>44</v>
      </c>
      <c r="O464" s="66"/>
      <c r="P464" s="189">
        <f>O464*H464</f>
        <v>0</v>
      </c>
      <c r="Q464" s="189">
        <v>0</v>
      </c>
      <c r="R464" s="189">
        <f>Q464*H464</f>
        <v>0</v>
      </c>
      <c r="S464" s="189">
        <v>0</v>
      </c>
      <c r="T464" s="190">
        <f>S464*H464</f>
        <v>0</v>
      </c>
      <c r="U464" s="36"/>
      <c r="V464" s="36"/>
      <c r="W464" s="36"/>
      <c r="X464" s="36"/>
      <c r="Y464" s="36"/>
      <c r="Z464" s="36"/>
      <c r="AA464" s="36"/>
      <c r="AB464" s="36"/>
      <c r="AC464" s="36"/>
      <c r="AD464" s="36"/>
      <c r="AE464" s="36"/>
      <c r="AR464" s="191" t="s">
        <v>323</v>
      </c>
      <c r="AT464" s="191" t="s">
        <v>456</v>
      </c>
      <c r="AU464" s="191" t="s">
        <v>88</v>
      </c>
      <c r="AY464" s="19" t="s">
        <v>169</v>
      </c>
      <c r="BE464" s="192">
        <f>IF(N464="základní",J464,0)</f>
        <v>0</v>
      </c>
      <c r="BF464" s="192">
        <f>IF(N464="snížená",J464,0)</f>
        <v>0</v>
      </c>
      <c r="BG464" s="192">
        <f>IF(N464="zákl. přenesená",J464,0)</f>
        <v>0</v>
      </c>
      <c r="BH464" s="192">
        <f>IF(N464="sníž. přenesená",J464,0)</f>
        <v>0</v>
      </c>
      <c r="BI464" s="192">
        <f>IF(N464="nulová",J464,0)</f>
        <v>0</v>
      </c>
      <c r="BJ464" s="19" t="s">
        <v>88</v>
      </c>
      <c r="BK464" s="192">
        <f>ROUND(I464*H464,2)</f>
        <v>0</v>
      </c>
      <c r="BL464" s="19" t="s">
        <v>250</v>
      </c>
      <c r="BM464" s="191" t="s">
        <v>1396</v>
      </c>
    </row>
    <row r="465" spans="1:65" s="2" customFormat="1" ht="19.5">
      <c r="A465" s="36"/>
      <c r="B465" s="37"/>
      <c r="C465" s="38"/>
      <c r="D465" s="193" t="s">
        <v>2212</v>
      </c>
      <c r="E465" s="38"/>
      <c r="F465" s="194" t="s">
        <v>2213</v>
      </c>
      <c r="G465" s="38"/>
      <c r="H465" s="38"/>
      <c r="I465" s="195"/>
      <c r="J465" s="38"/>
      <c r="K465" s="38"/>
      <c r="L465" s="41"/>
      <c r="M465" s="196"/>
      <c r="N465" s="197"/>
      <c r="O465" s="66"/>
      <c r="P465" s="66"/>
      <c r="Q465" s="66"/>
      <c r="R465" s="66"/>
      <c r="S465" s="66"/>
      <c r="T465" s="67"/>
      <c r="U465" s="36"/>
      <c r="V465" s="36"/>
      <c r="W465" s="36"/>
      <c r="X465" s="36"/>
      <c r="Y465" s="36"/>
      <c r="Z465" s="36"/>
      <c r="AA465" s="36"/>
      <c r="AB465" s="36"/>
      <c r="AC465" s="36"/>
      <c r="AD465" s="36"/>
      <c r="AE465" s="36"/>
      <c r="AT465" s="19" t="s">
        <v>2212</v>
      </c>
      <c r="AU465" s="19" t="s">
        <v>88</v>
      </c>
    </row>
    <row r="466" spans="1:65" s="13" customFormat="1" ht="11.25">
      <c r="B466" s="198"/>
      <c r="C466" s="199"/>
      <c r="D466" s="193" t="s">
        <v>188</v>
      </c>
      <c r="E466" s="200" t="s">
        <v>19</v>
      </c>
      <c r="F466" s="201" t="s">
        <v>218</v>
      </c>
      <c r="G466" s="199"/>
      <c r="H466" s="202">
        <v>10</v>
      </c>
      <c r="I466" s="203"/>
      <c r="J466" s="199"/>
      <c r="K466" s="199"/>
      <c r="L466" s="204"/>
      <c r="M466" s="205"/>
      <c r="N466" s="206"/>
      <c r="O466" s="206"/>
      <c r="P466" s="206"/>
      <c r="Q466" s="206"/>
      <c r="R466" s="206"/>
      <c r="S466" s="206"/>
      <c r="T466" s="207"/>
      <c r="AT466" s="208" t="s">
        <v>188</v>
      </c>
      <c r="AU466" s="208" t="s">
        <v>88</v>
      </c>
      <c r="AV466" s="13" t="s">
        <v>88</v>
      </c>
      <c r="AW466" s="13" t="s">
        <v>33</v>
      </c>
      <c r="AX466" s="13" t="s">
        <v>72</v>
      </c>
      <c r="AY466" s="208" t="s">
        <v>169</v>
      </c>
    </row>
    <row r="467" spans="1:65" s="14" customFormat="1" ht="11.25">
      <c r="B467" s="209"/>
      <c r="C467" s="210"/>
      <c r="D467" s="193" t="s">
        <v>188</v>
      </c>
      <c r="E467" s="211" t="s">
        <v>19</v>
      </c>
      <c r="F467" s="212" t="s">
        <v>191</v>
      </c>
      <c r="G467" s="210"/>
      <c r="H467" s="213">
        <v>10</v>
      </c>
      <c r="I467" s="214"/>
      <c r="J467" s="210"/>
      <c r="K467" s="210"/>
      <c r="L467" s="215"/>
      <c r="M467" s="216"/>
      <c r="N467" s="217"/>
      <c r="O467" s="217"/>
      <c r="P467" s="217"/>
      <c r="Q467" s="217"/>
      <c r="R467" s="217"/>
      <c r="S467" s="217"/>
      <c r="T467" s="218"/>
      <c r="AT467" s="219" t="s">
        <v>188</v>
      </c>
      <c r="AU467" s="219" t="s">
        <v>88</v>
      </c>
      <c r="AV467" s="14" t="s">
        <v>176</v>
      </c>
      <c r="AW467" s="14" t="s">
        <v>33</v>
      </c>
      <c r="AX467" s="14" t="s">
        <v>80</v>
      </c>
      <c r="AY467" s="219" t="s">
        <v>169</v>
      </c>
    </row>
    <row r="468" spans="1:65" s="2" customFormat="1" ht="14.45" customHeight="1">
      <c r="A468" s="36"/>
      <c r="B468" s="37"/>
      <c r="C468" s="235" t="s">
        <v>933</v>
      </c>
      <c r="D468" s="235" t="s">
        <v>456</v>
      </c>
      <c r="E468" s="236" t="s">
        <v>2419</v>
      </c>
      <c r="F468" s="237" t="s">
        <v>2420</v>
      </c>
      <c r="G468" s="238" t="s">
        <v>174</v>
      </c>
      <c r="H468" s="239">
        <v>2</v>
      </c>
      <c r="I468" s="240"/>
      <c r="J468" s="241">
        <f>ROUND(I468*H468,2)</f>
        <v>0</v>
      </c>
      <c r="K468" s="237" t="s">
        <v>2211</v>
      </c>
      <c r="L468" s="242"/>
      <c r="M468" s="243" t="s">
        <v>19</v>
      </c>
      <c r="N468" s="244" t="s">
        <v>44</v>
      </c>
      <c r="O468" s="66"/>
      <c r="P468" s="189">
        <f>O468*H468</f>
        <v>0</v>
      </c>
      <c r="Q468" s="189">
        <v>0</v>
      </c>
      <c r="R468" s="189">
        <f>Q468*H468</f>
        <v>0</v>
      </c>
      <c r="S468" s="189">
        <v>0</v>
      </c>
      <c r="T468" s="190">
        <f>S468*H468</f>
        <v>0</v>
      </c>
      <c r="U468" s="36"/>
      <c r="V468" s="36"/>
      <c r="W468" s="36"/>
      <c r="X468" s="36"/>
      <c r="Y468" s="36"/>
      <c r="Z468" s="36"/>
      <c r="AA468" s="36"/>
      <c r="AB468" s="36"/>
      <c r="AC468" s="36"/>
      <c r="AD468" s="36"/>
      <c r="AE468" s="36"/>
      <c r="AR468" s="191" t="s">
        <v>323</v>
      </c>
      <c r="AT468" s="191" t="s">
        <v>456</v>
      </c>
      <c r="AU468" s="191" t="s">
        <v>88</v>
      </c>
      <c r="AY468" s="19" t="s">
        <v>169</v>
      </c>
      <c r="BE468" s="192">
        <f>IF(N468="základní",J468,0)</f>
        <v>0</v>
      </c>
      <c r="BF468" s="192">
        <f>IF(N468="snížená",J468,0)</f>
        <v>0</v>
      </c>
      <c r="BG468" s="192">
        <f>IF(N468="zákl. přenesená",J468,0)</f>
        <v>0</v>
      </c>
      <c r="BH468" s="192">
        <f>IF(N468="sníž. přenesená",J468,0)</f>
        <v>0</v>
      </c>
      <c r="BI468" s="192">
        <f>IF(N468="nulová",J468,0)</f>
        <v>0</v>
      </c>
      <c r="BJ468" s="19" t="s">
        <v>88</v>
      </c>
      <c r="BK468" s="192">
        <f>ROUND(I468*H468,2)</f>
        <v>0</v>
      </c>
      <c r="BL468" s="19" t="s">
        <v>250</v>
      </c>
      <c r="BM468" s="191" t="s">
        <v>1411</v>
      </c>
    </row>
    <row r="469" spans="1:65" s="2" customFormat="1" ht="19.5">
      <c r="A469" s="36"/>
      <c r="B469" s="37"/>
      <c r="C469" s="38"/>
      <c r="D469" s="193" t="s">
        <v>2212</v>
      </c>
      <c r="E469" s="38"/>
      <c r="F469" s="194" t="s">
        <v>2213</v>
      </c>
      <c r="G469" s="38"/>
      <c r="H469" s="38"/>
      <c r="I469" s="195"/>
      <c r="J469" s="38"/>
      <c r="K469" s="38"/>
      <c r="L469" s="41"/>
      <c r="M469" s="196"/>
      <c r="N469" s="197"/>
      <c r="O469" s="66"/>
      <c r="P469" s="66"/>
      <c r="Q469" s="66"/>
      <c r="R469" s="66"/>
      <c r="S469" s="66"/>
      <c r="T469" s="67"/>
      <c r="U469" s="36"/>
      <c r="V469" s="36"/>
      <c r="W469" s="36"/>
      <c r="X469" s="36"/>
      <c r="Y469" s="36"/>
      <c r="Z469" s="36"/>
      <c r="AA469" s="36"/>
      <c r="AB469" s="36"/>
      <c r="AC469" s="36"/>
      <c r="AD469" s="36"/>
      <c r="AE469" s="36"/>
      <c r="AT469" s="19" t="s">
        <v>2212</v>
      </c>
      <c r="AU469" s="19" t="s">
        <v>88</v>
      </c>
    </row>
    <row r="470" spans="1:65" s="13" customFormat="1" ht="11.25">
      <c r="B470" s="198"/>
      <c r="C470" s="199"/>
      <c r="D470" s="193" t="s">
        <v>188</v>
      </c>
      <c r="E470" s="200" t="s">
        <v>19</v>
      </c>
      <c r="F470" s="201" t="s">
        <v>88</v>
      </c>
      <c r="G470" s="199"/>
      <c r="H470" s="202">
        <v>2</v>
      </c>
      <c r="I470" s="203"/>
      <c r="J470" s="199"/>
      <c r="K470" s="199"/>
      <c r="L470" s="204"/>
      <c r="M470" s="205"/>
      <c r="N470" s="206"/>
      <c r="O470" s="206"/>
      <c r="P470" s="206"/>
      <c r="Q470" s="206"/>
      <c r="R470" s="206"/>
      <c r="S470" s="206"/>
      <c r="T470" s="207"/>
      <c r="AT470" s="208" t="s">
        <v>188</v>
      </c>
      <c r="AU470" s="208" t="s">
        <v>88</v>
      </c>
      <c r="AV470" s="13" t="s">
        <v>88</v>
      </c>
      <c r="AW470" s="13" t="s">
        <v>33</v>
      </c>
      <c r="AX470" s="13" t="s">
        <v>72</v>
      </c>
      <c r="AY470" s="208" t="s">
        <v>169</v>
      </c>
    </row>
    <row r="471" spans="1:65" s="14" customFormat="1" ht="11.25">
      <c r="B471" s="209"/>
      <c r="C471" s="210"/>
      <c r="D471" s="193" t="s">
        <v>188</v>
      </c>
      <c r="E471" s="211" t="s">
        <v>19</v>
      </c>
      <c r="F471" s="212" t="s">
        <v>191</v>
      </c>
      <c r="G471" s="210"/>
      <c r="H471" s="213">
        <v>2</v>
      </c>
      <c r="I471" s="214"/>
      <c r="J471" s="210"/>
      <c r="K471" s="210"/>
      <c r="L471" s="215"/>
      <c r="M471" s="216"/>
      <c r="N471" s="217"/>
      <c r="O471" s="217"/>
      <c r="P471" s="217"/>
      <c r="Q471" s="217"/>
      <c r="R471" s="217"/>
      <c r="S471" s="217"/>
      <c r="T471" s="218"/>
      <c r="AT471" s="219" t="s">
        <v>188</v>
      </c>
      <c r="AU471" s="219" t="s">
        <v>88</v>
      </c>
      <c r="AV471" s="14" t="s">
        <v>176</v>
      </c>
      <c r="AW471" s="14" t="s">
        <v>33</v>
      </c>
      <c r="AX471" s="14" t="s">
        <v>80</v>
      </c>
      <c r="AY471" s="219" t="s">
        <v>169</v>
      </c>
    </row>
    <row r="472" spans="1:65" s="2" customFormat="1" ht="24.2" customHeight="1">
      <c r="A472" s="36"/>
      <c r="B472" s="37"/>
      <c r="C472" s="180" t="s">
        <v>939</v>
      </c>
      <c r="D472" s="180" t="s">
        <v>171</v>
      </c>
      <c r="E472" s="181" t="s">
        <v>2421</v>
      </c>
      <c r="F472" s="182" t="s">
        <v>2422</v>
      </c>
      <c r="G472" s="183" t="s">
        <v>1115</v>
      </c>
      <c r="H472" s="184">
        <v>10</v>
      </c>
      <c r="I472" s="185"/>
      <c r="J472" s="186">
        <f>ROUND(I472*H472,2)</f>
        <v>0</v>
      </c>
      <c r="K472" s="182" t="s">
        <v>2211</v>
      </c>
      <c r="L472" s="41"/>
      <c r="M472" s="187" t="s">
        <v>19</v>
      </c>
      <c r="N472" s="188" t="s">
        <v>44</v>
      </c>
      <c r="O472" s="66"/>
      <c r="P472" s="189">
        <f>O472*H472</f>
        <v>0</v>
      </c>
      <c r="Q472" s="189">
        <v>0</v>
      </c>
      <c r="R472" s="189">
        <f>Q472*H472</f>
        <v>0</v>
      </c>
      <c r="S472" s="189">
        <v>0</v>
      </c>
      <c r="T472" s="190">
        <f>S472*H472</f>
        <v>0</v>
      </c>
      <c r="U472" s="36"/>
      <c r="V472" s="36"/>
      <c r="W472" s="36"/>
      <c r="X472" s="36"/>
      <c r="Y472" s="36"/>
      <c r="Z472" s="36"/>
      <c r="AA472" s="36"/>
      <c r="AB472" s="36"/>
      <c r="AC472" s="36"/>
      <c r="AD472" s="36"/>
      <c r="AE472" s="36"/>
      <c r="AR472" s="191" t="s">
        <v>250</v>
      </c>
      <c r="AT472" s="191" t="s">
        <v>171</v>
      </c>
      <c r="AU472" s="191" t="s">
        <v>88</v>
      </c>
      <c r="AY472" s="19" t="s">
        <v>169</v>
      </c>
      <c r="BE472" s="192">
        <f>IF(N472="základní",J472,0)</f>
        <v>0</v>
      </c>
      <c r="BF472" s="192">
        <f>IF(N472="snížená",J472,0)</f>
        <v>0</v>
      </c>
      <c r="BG472" s="192">
        <f>IF(N472="zákl. přenesená",J472,0)</f>
        <v>0</v>
      </c>
      <c r="BH472" s="192">
        <f>IF(N472="sníž. přenesená",J472,0)</f>
        <v>0</v>
      </c>
      <c r="BI472" s="192">
        <f>IF(N472="nulová",J472,0)</f>
        <v>0</v>
      </c>
      <c r="BJ472" s="19" t="s">
        <v>88</v>
      </c>
      <c r="BK472" s="192">
        <f>ROUND(I472*H472,2)</f>
        <v>0</v>
      </c>
      <c r="BL472" s="19" t="s">
        <v>250</v>
      </c>
      <c r="BM472" s="191" t="s">
        <v>1425</v>
      </c>
    </row>
    <row r="473" spans="1:65" s="2" customFormat="1" ht="19.5">
      <c r="A473" s="36"/>
      <c r="B473" s="37"/>
      <c r="C473" s="38"/>
      <c r="D473" s="193" t="s">
        <v>2212</v>
      </c>
      <c r="E473" s="38"/>
      <c r="F473" s="194" t="s">
        <v>2213</v>
      </c>
      <c r="G473" s="38"/>
      <c r="H473" s="38"/>
      <c r="I473" s="195"/>
      <c r="J473" s="38"/>
      <c r="K473" s="38"/>
      <c r="L473" s="41"/>
      <c r="M473" s="196"/>
      <c r="N473" s="197"/>
      <c r="O473" s="66"/>
      <c r="P473" s="66"/>
      <c r="Q473" s="66"/>
      <c r="R473" s="66"/>
      <c r="S473" s="66"/>
      <c r="T473" s="67"/>
      <c r="U473" s="36"/>
      <c r="V473" s="36"/>
      <c r="W473" s="36"/>
      <c r="X473" s="36"/>
      <c r="Y473" s="36"/>
      <c r="Z473" s="36"/>
      <c r="AA473" s="36"/>
      <c r="AB473" s="36"/>
      <c r="AC473" s="36"/>
      <c r="AD473" s="36"/>
      <c r="AE473" s="36"/>
      <c r="AT473" s="19" t="s">
        <v>2212</v>
      </c>
      <c r="AU473" s="19" t="s">
        <v>88</v>
      </c>
    </row>
    <row r="474" spans="1:65" s="13" customFormat="1" ht="11.25">
      <c r="B474" s="198"/>
      <c r="C474" s="199"/>
      <c r="D474" s="193" t="s">
        <v>188</v>
      </c>
      <c r="E474" s="200" t="s">
        <v>19</v>
      </c>
      <c r="F474" s="201" t="s">
        <v>218</v>
      </c>
      <c r="G474" s="199"/>
      <c r="H474" s="202">
        <v>10</v>
      </c>
      <c r="I474" s="203"/>
      <c r="J474" s="199"/>
      <c r="K474" s="199"/>
      <c r="L474" s="204"/>
      <c r="M474" s="205"/>
      <c r="N474" s="206"/>
      <c r="O474" s="206"/>
      <c r="P474" s="206"/>
      <c r="Q474" s="206"/>
      <c r="R474" s="206"/>
      <c r="S474" s="206"/>
      <c r="T474" s="207"/>
      <c r="AT474" s="208" t="s">
        <v>188</v>
      </c>
      <c r="AU474" s="208" t="s">
        <v>88</v>
      </c>
      <c r="AV474" s="13" t="s">
        <v>88</v>
      </c>
      <c r="AW474" s="13" t="s">
        <v>33</v>
      </c>
      <c r="AX474" s="13" t="s">
        <v>72</v>
      </c>
      <c r="AY474" s="208" t="s">
        <v>169</v>
      </c>
    </row>
    <row r="475" spans="1:65" s="14" customFormat="1" ht="11.25">
      <c r="B475" s="209"/>
      <c r="C475" s="210"/>
      <c r="D475" s="193" t="s">
        <v>188</v>
      </c>
      <c r="E475" s="211" t="s">
        <v>19</v>
      </c>
      <c r="F475" s="212" t="s">
        <v>191</v>
      </c>
      <c r="G475" s="210"/>
      <c r="H475" s="213">
        <v>10</v>
      </c>
      <c r="I475" s="214"/>
      <c r="J475" s="210"/>
      <c r="K475" s="210"/>
      <c r="L475" s="215"/>
      <c r="M475" s="216"/>
      <c r="N475" s="217"/>
      <c r="O475" s="217"/>
      <c r="P475" s="217"/>
      <c r="Q475" s="217"/>
      <c r="R475" s="217"/>
      <c r="S475" s="217"/>
      <c r="T475" s="218"/>
      <c r="AT475" s="219" t="s">
        <v>188</v>
      </c>
      <c r="AU475" s="219" t="s">
        <v>88</v>
      </c>
      <c r="AV475" s="14" t="s">
        <v>176</v>
      </c>
      <c r="AW475" s="14" t="s">
        <v>33</v>
      </c>
      <c r="AX475" s="14" t="s">
        <v>80</v>
      </c>
      <c r="AY475" s="219" t="s">
        <v>169</v>
      </c>
    </row>
    <row r="476" spans="1:65" s="2" customFormat="1" ht="24.2" customHeight="1">
      <c r="A476" s="36"/>
      <c r="B476" s="37"/>
      <c r="C476" s="180" t="s">
        <v>944</v>
      </c>
      <c r="D476" s="180" t="s">
        <v>171</v>
      </c>
      <c r="E476" s="181" t="s">
        <v>2423</v>
      </c>
      <c r="F476" s="182" t="s">
        <v>2424</v>
      </c>
      <c r="G476" s="183" t="s">
        <v>174</v>
      </c>
      <c r="H476" s="184">
        <v>10</v>
      </c>
      <c r="I476" s="185"/>
      <c r="J476" s="186">
        <f>ROUND(I476*H476,2)</f>
        <v>0</v>
      </c>
      <c r="K476" s="182" t="s">
        <v>2211</v>
      </c>
      <c r="L476" s="41"/>
      <c r="M476" s="187" t="s">
        <v>19</v>
      </c>
      <c r="N476" s="188" t="s">
        <v>44</v>
      </c>
      <c r="O476" s="66"/>
      <c r="P476" s="189">
        <f>O476*H476</f>
        <v>0</v>
      </c>
      <c r="Q476" s="189">
        <v>0</v>
      </c>
      <c r="R476" s="189">
        <f>Q476*H476</f>
        <v>0</v>
      </c>
      <c r="S476" s="189">
        <v>0</v>
      </c>
      <c r="T476" s="190">
        <f>S476*H476</f>
        <v>0</v>
      </c>
      <c r="U476" s="36"/>
      <c r="V476" s="36"/>
      <c r="W476" s="36"/>
      <c r="X476" s="36"/>
      <c r="Y476" s="36"/>
      <c r="Z476" s="36"/>
      <c r="AA476" s="36"/>
      <c r="AB476" s="36"/>
      <c r="AC476" s="36"/>
      <c r="AD476" s="36"/>
      <c r="AE476" s="36"/>
      <c r="AR476" s="191" t="s">
        <v>250</v>
      </c>
      <c r="AT476" s="191" t="s">
        <v>171</v>
      </c>
      <c r="AU476" s="191" t="s">
        <v>88</v>
      </c>
      <c r="AY476" s="19" t="s">
        <v>169</v>
      </c>
      <c r="BE476" s="192">
        <f>IF(N476="základní",J476,0)</f>
        <v>0</v>
      </c>
      <c r="BF476" s="192">
        <f>IF(N476="snížená",J476,0)</f>
        <v>0</v>
      </c>
      <c r="BG476" s="192">
        <f>IF(N476="zákl. přenesená",J476,0)</f>
        <v>0</v>
      </c>
      <c r="BH476" s="192">
        <f>IF(N476="sníž. přenesená",J476,0)</f>
        <v>0</v>
      </c>
      <c r="BI476" s="192">
        <f>IF(N476="nulová",J476,0)</f>
        <v>0</v>
      </c>
      <c r="BJ476" s="19" t="s">
        <v>88</v>
      </c>
      <c r="BK476" s="192">
        <f>ROUND(I476*H476,2)</f>
        <v>0</v>
      </c>
      <c r="BL476" s="19" t="s">
        <v>250</v>
      </c>
      <c r="BM476" s="191" t="s">
        <v>1436</v>
      </c>
    </row>
    <row r="477" spans="1:65" s="2" customFormat="1" ht="19.5">
      <c r="A477" s="36"/>
      <c r="B477" s="37"/>
      <c r="C477" s="38"/>
      <c r="D477" s="193" t="s">
        <v>2212</v>
      </c>
      <c r="E477" s="38"/>
      <c r="F477" s="194" t="s">
        <v>2213</v>
      </c>
      <c r="G477" s="38"/>
      <c r="H477" s="38"/>
      <c r="I477" s="195"/>
      <c r="J477" s="38"/>
      <c r="K477" s="38"/>
      <c r="L477" s="41"/>
      <c r="M477" s="196"/>
      <c r="N477" s="197"/>
      <c r="O477" s="66"/>
      <c r="P477" s="66"/>
      <c r="Q477" s="66"/>
      <c r="R477" s="66"/>
      <c r="S477" s="66"/>
      <c r="T477" s="67"/>
      <c r="U477" s="36"/>
      <c r="V477" s="36"/>
      <c r="W477" s="36"/>
      <c r="X477" s="36"/>
      <c r="Y477" s="36"/>
      <c r="Z477" s="36"/>
      <c r="AA477" s="36"/>
      <c r="AB477" s="36"/>
      <c r="AC477" s="36"/>
      <c r="AD477" s="36"/>
      <c r="AE477" s="36"/>
      <c r="AT477" s="19" t="s">
        <v>2212</v>
      </c>
      <c r="AU477" s="19" t="s">
        <v>88</v>
      </c>
    </row>
    <row r="478" spans="1:65" s="13" customFormat="1" ht="11.25">
      <c r="B478" s="198"/>
      <c r="C478" s="199"/>
      <c r="D478" s="193" t="s">
        <v>188</v>
      </c>
      <c r="E478" s="200" t="s">
        <v>19</v>
      </c>
      <c r="F478" s="201" t="s">
        <v>218</v>
      </c>
      <c r="G478" s="199"/>
      <c r="H478" s="202">
        <v>10</v>
      </c>
      <c r="I478" s="203"/>
      <c r="J478" s="199"/>
      <c r="K478" s="199"/>
      <c r="L478" s="204"/>
      <c r="M478" s="205"/>
      <c r="N478" s="206"/>
      <c r="O478" s="206"/>
      <c r="P478" s="206"/>
      <c r="Q478" s="206"/>
      <c r="R478" s="206"/>
      <c r="S478" s="206"/>
      <c r="T478" s="207"/>
      <c r="AT478" s="208" t="s">
        <v>188</v>
      </c>
      <c r="AU478" s="208" t="s">
        <v>88</v>
      </c>
      <c r="AV478" s="13" t="s">
        <v>88</v>
      </c>
      <c r="AW478" s="13" t="s">
        <v>33</v>
      </c>
      <c r="AX478" s="13" t="s">
        <v>72</v>
      </c>
      <c r="AY478" s="208" t="s">
        <v>169</v>
      </c>
    </row>
    <row r="479" spans="1:65" s="14" customFormat="1" ht="11.25">
      <c r="B479" s="209"/>
      <c r="C479" s="210"/>
      <c r="D479" s="193" t="s">
        <v>188</v>
      </c>
      <c r="E479" s="211" t="s">
        <v>19</v>
      </c>
      <c r="F479" s="212" t="s">
        <v>191</v>
      </c>
      <c r="G479" s="210"/>
      <c r="H479" s="213">
        <v>10</v>
      </c>
      <c r="I479" s="214"/>
      <c r="J479" s="210"/>
      <c r="K479" s="210"/>
      <c r="L479" s="215"/>
      <c r="M479" s="216"/>
      <c r="N479" s="217"/>
      <c r="O479" s="217"/>
      <c r="P479" s="217"/>
      <c r="Q479" s="217"/>
      <c r="R479" s="217"/>
      <c r="S479" s="217"/>
      <c r="T479" s="218"/>
      <c r="AT479" s="219" t="s">
        <v>188</v>
      </c>
      <c r="AU479" s="219" t="s">
        <v>88</v>
      </c>
      <c r="AV479" s="14" t="s">
        <v>176</v>
      </c>
      <c r="AW479" s="14" t="s">
        <v>33</v>
      </c>
      <c r="AX479" s="14" t="s">
        <v>80</v>
      </c>
      <c r="AY479" s="219" t="s">
        <v>169</v>
      </c>
    </row>
    <row r="480" spans="1:65" s="2" customFormat="1" ht="14.45" customHeight="1">
      <c r="A480" s="36"/>
      <c r="B480" s="37"/>
      <c r="C480" s="180" t="s">
        <v>948</v>
      </c>
      <c r="D480" s="180" t="s">
        <v>171</v>
      </c>
      <c r="E480" s="181" t="s">
        <v>2425</v>
      </c>
      <c r="F480" s="182" t="s">
        <v>2426</v>
      </c>
      <c r="G480" s="183" t="s">
        <v>1115</v>
      </c>
      <c r="H480" s="184">
        <v>1</v>
      </c>
      <c r="I480" s="185"/>
      <c r="J480" s="186">
        <f>ROUND(I480*H480,2)</f>
        <v>0</v>
      </c>
      <c r="K480" s="182" t="s">
        <v>2211</v>
      </c>
      <c r="L480" s="41"/>
      <c r="M480" s="187" t="s">
        <v>19</v>
      </c>
      <c r="N480" s="188" t="s">
        <v>44</v>
      </c>
      <c r="O480" s="66"/>
      <c r="P480" s="189">
        <f>O480*H480</f>
        <v>0</v>
      </c>
      <c r="Q480" s="189">
        <v>0</v>
      </c>
      <c r="R480" s="189">
        <f>Q480*H480</f>
        <v>0</v>
      </c>
      <c r="S480" s="189">
        <v>0</v>
      </c>
      <c r="T480" s="190">
        <f>S480*H480</f>
        <v>0</v>
      </c>
      <c r="U480" s="36"/>
      <c r="V480" s="36"/>
      <c r="W480" s="36"/>
      <c r="X480" s="36"/>
      <c r="Y480" s="36"/>
      <c r="Z480" s="36"/>
      <c r="AA480" s="36"/>
      <c r="AB480" s="36"/>
      <c r="AC480" s="36"/>
      <c r="AD480" s="36"/>
      <c r="AE480" s="36"/>
      <c r="AR480" s="191" t="s">
        <v>250</v>
      </c>
      <c r="AT480" s="191" t="s">
        <v>171</v>
      </c>
      <c r="AU480" s="191" t="s">
        <v>88</v>
      </c>
      <c r="AY480" s="19" t="s">
        <v>169</v>
      </c>
      <c r="BE480" s="192">
        <f>IF(N480="základní",J480,0)</f>
        <v>0</v>
      </c>
      <c r="BF480" s="192">
        <f>IF(N480="snížená",J480,0)</f>
        <v>0</v>
      </c>
      <c r="BG480" s="192">
        <f>IF(N480="zákl. přenesená",J480,0)</f>
        <v>0</v>
      </c>
      <c r="BH480" s="192">
        <f>IF(N480="sníž. přenesená",J480,0)</f>
        <v>0</v>
      </c>
      <c r="BI480" s="192">
        <f>IF(N480="nulová",J480,0)</f>
        <v>0</v>
      </c>
      <c r="BJ480" s="19" t="s">
        <v>88</v>
      </c>
      <c r="BK480" s="192">
        <f>ROUND(I480*H480,2)</f>
        <v>0</v>
      </c>
      <c r="BL480" s="19" t="s">
        <v>250</v>
      </c>
      <c r="BM480" s="191" t="s">
        <v>1447</v>
      </c>
    </row>
    <row r="481" spans="1:65" s="2" customFormat="1" ht="19.5">
      <c r="A481" s="36"/>
      <c r="B481" s="37"/>
      <c r="C481" s="38"/>
      <c r="D481" s="193" t="s">
        <v>2212</v>
      </c>
      <c r="E481" s="38"/>
      <c r="F481" s="194" t="s">
        <v>2213</v>
      </c>
      <c r="G481" s="38"/>
      <c r="H481" s="38"/>
      <c r="I481" s="195"/>
      <c r="J481" s="38"/>
      <c r="K481" s="38"/>
      <c r="L481" s="41"/>
      <c r="M481" s="196"/>
      <c r="N481" s="197"/>
      <c r="O481" s="66"/>
      <c r="P481" s="66"/>
      <c r="Q481" s="66"/>
      <c r="R481" s="66"/>
      <c r="S481" s="66"/>
      <c r="T481" s="67"/>
      <c r="U481" s="36"/>
      <c r="V481" s="36"/>
      <c r="W481" s="36"/>
      <c r="X481" s="36"/>
      <c r="Y481" s="36"/>
      <c r="Z481" s="36"/>
      <c r="AA481" s="36"/>
      <c r="AB481" s="36"/>
      <c r="AC481" s="36"/>
      <c r="AD481" s="36"/>
      <c r="AE481" s="36"/>
      <c r="AT481" s="19" t="s">
        <v>2212</v>
      </c>
      <c r="AU481" s="19" t="s">
        <v>88</v>
      </c>
    </row>
    <row r="482" spans="1:65" s="13" customFormat="1" ht="11.25">
      <c r="B482" s="198"/>
      <c r="C482" s="199"/>
      <c r="D482" s="193" t="s">
        <v>188</v>
      </c>
      <c r="E482" s="200" t="s">
        <v>19</v>
      </c>
      <c r="F482" s="201" t="s">
        <v>80</v>
      </c>
      <c r="G482" s="199"/>
      <c r="H482" s="202">
        <v>1</v>
      </c>
      <c r="I482" s="203"/>
      <c r="J482" s="199"/>
      <c r="K482" s="199"/>
      <c r="L482" s="204"/>
      <c r="M482" s="205"/>
      <c r="N482" s="206"/>
      <c r="O482" s="206"/>
      <c r="P482" s="206"/>
      <c r="Q482" s="206"/>
      <c r="R482" s="206"/>
      <c r="S482" s="206"/>
      <c r="T482" s="207"/>
      <c r="AT482" s="208" t="s">
        <v>188</v>
      </c>
      <c r="AU482" s="208" t="s">
        <v>88</v>
      </c>
      <c r="AV482" s="13" t="s">
        <v>88</v>
      </c>
      <c r="AW482" s="13" t="s">
        <v>33</v>
      </c>
      <c r="AX482" s="13" t="s">
        <v>72</v>
      </c>
      <c r="AY482" s="208" t="s">
        <v>169</v>
      </c>
    </row>
    <row r="483" spans="1:65" s="14" customFormat="1" ht="11.25">
      <c r="B483" s="209"/>
      <c r="C483" s="210"/>
      <c r="D483" s="193" t="s">
        <v>188</v>
      </c>
      <c r="E483" s="211" t="s">
        <v>19</v>
      </c>
      <c r="F483" s="212" t="s">
        <v>191</v>
      </c>
      <c r="G483" s="210"/>
      <c r="H483" s="213">
        <v>1</v>
      </c>
      <c r="I483" s="214"/>
      <c r="J483" s="210"/>
      <c r="K483" s="210"/>
      <c r="L483" s="215"/>
      <c r="M483" s="216"/>
      <c r="N483" s="217"/>
      <c r="O483" s="217"/>
      <c r="P483" s="217"/>
      <c r="Q483" s="217"/>
      <c r="R483" s="217"/>
      <c r="S483" s="217"/>
      <c r="T483" s="218"/>
      <c r="AT483" s="219" t="s">
        <v>188</v>
      </c>
      <c r="AU483" s="219" t="s">
        <v>88</v>
      </c>
      <c r="AV483" s="14" t="s">
        <v>176</v>
      </c>
      <c r="AW483" s="14" t="s">
        <v>33</v>
      </c>
      <c r="AX483" s="14" t="s">
        <v>80</v>
      </c>
      <c r="AY483" s="219" t="s">
        <v>169</v>
      </c>
    </row>
    <row r="484" spans="1:65" s="2" customFormat="1" ht="14.45" customHeight="1">
      <c r="A484" s="36"/>
      <c r="B484" s="37"/>
      <c r="C484" s="235" t="s">
        <v>955</v>
      </c>
      <c r="D484" s="235" t="s">
        <v>456</v>
      </c>
      <c r="E484" s="236" t="s">
        <v>2427</v>
      </c>
      <c r="F484" s="237" t="s">
        <v>2428</v>
      </c>
      <c r="G484" s="238" t="s">
        <v>174</v>
      </c>
      <c r="H484" s="239">
        <v>1</v>
      </c>
      <c r="I484" s="240"/>
      <c r="J484" s="241">
        <f>ROUND(I484*H484,2)</f>
        <v>0</v>
      </c>
      <c r="K484" s="237" t="s">
        <v>2211</v>
      </c>
      <c r="L484" s="242"/>
      <c r="M484" s="243" t="s">
        <v>19</v>
      </c>
      <c r="N484" s="244" t="s">
        <v>44</v>
      </c>
      <c r="O484" s="66"/>
      <c r="P484" s="189">
        <f>O484*H484</f>
        <v>0</v>
      </c>
      <c r="Q484" s="189">
        <v>0</v>
      </c>
      <c r="R484" s="189">
        <f>Q484*H484</f>
        <v>0</v>
      </c>
      <c r="S484" s="189">
        <v>0</v>
      </c>
      <c r="T484" s="190">
        <f>S484*H484</f>
        <v>0</v>
      </c>
      <c r="U484" s="36"/>
      <c r="V484" s="36"/>
      <c r="W484" s="36"/>
      <c r="X484" s="36"/>
      <c r="Y484" s="36"/>
      <c r="Z484" s="36"/>
      <c r="AA484" s="36"/>
      <c r="AB484" s="36"/>
      <c r="AC484" s="36"/>
      <c r="AD484" s="36"/>
      <c r="AE484" s="36"/>
      <c r="AR484" s="191" t="s">
        <v>323</v>
      </c>
      <c r="AT484" s="191" t="s">
        <v>456</v>
      </c>
      <c r="AU484" s="191" t="s">
        <v>88</v>
      </c>
      <c r="AY484" s="19" t="s">
        <v>169</v>
      </c>
      <c r="BE484" s="192">
        <f>IF(N484="základní",J484,0)</f>
        <v>0</v>
      </c>
      <c r="BF484" s="192">
        <f>IF(N484="snížená",J484,0)</f>
        <v>0</v>
      </c>
      <c r="BG484" s="192">
        <f>IF(N484="zákl. přenesená",J484,0)</f>
        <v>0</v>
      </c>
      <c r="BH484" s="192">
        <f>IF(N484="sníž. přenesená",J484,0)</f>
        <v>0</v>
      </c>
      <c r="BI484" s="192">
        <f>IF(N484="nulová",J484,0)</f>
        <v>0</v>
      </c>
      <c r="BJ484" s="19" t="s">
        <v>88</v>
      </c>
      <c r="BK484" s="192">
        <f>ROUND(I484*H484,2)</f>
        <v>0</v>
      </c>
      <c r="BL484" s="19" t="s">
        <v>250</v>
      </c>
      <c r="BM484" s="191" t="s">
        <v>1457</v>
      </c>
    </row>
    <row r="485" spans="1:65" s="2" customFormat="1" ht="19.5">
      <c r="A485" s="36"/>
      <c r="B485" s="37"/>
      <c r="C485" s="38"/>
      <c r="D485" s="193" t="s">
        <v>2212</v>
      </c>
      <c r="E485" s="38"/>
      <c r="F485" s="194" t="s">
        <v>2213</v>
      </c>
      <c r="G485" s="38"/>
      <c r="H485" s="38"/>
      <c r="I485" s="195"/>
      <c r="J485" s="38"/>
      <c r="K485" s="38"/>
      <c r="L485" s="41"/>
      <c r="M485" s="196"/>
      <c r="N485" s="197"/>
      <c r="O485" s="66"/>
      <c r="P485" s="66"/>
      <c r="Q485" s="66"/>
      <c r="R485" s="66"/>
      <c r="S485" s="66"/>
      <c r="T485" s="67"/>
      <c r="U485" s="36"/>
      <c r="V485" s="36"/>
      <c r="W485" s="36"/>
      <c r="X485" s="36"/>
      <c r="Y485" s="36"/>
      <c r="Z485" s="36"/>
      <c r="AA485" s="36"/>
      <c r="AB485" s="36"/>
      <c r="AC485" s="36"/>
      <c r="AD485" s="36"/>
      <c r="AE485" s="36"/>
      <c r="AT485" s="19" t="s">
        <v>2212</v>
      </c>
      <c r="AU485" s="19" t="s">
        <v>88</v>
      </c>
    </row>
    <row r="486" spans="1:65" s="13" customFormat="1" ht="11.25">
      <c r="B486" s="198"/>
      <c r="C486" s="199"/>
      <c r="D486" s="193" t="s">
        <v>188</v>
      </c>
      <c r="E486" s="200" t="s">
        <v>19</v>
      </c>
      <c r="F486" s="201" t="s">
        <v>80</v>
      </c>
      <c r="G486" s="199"/>
      <c r="H486" s="202">
        <v>1</v>
      </c>
      <c r="I486" s="203"/>
      <c r="J486" s="199"/>
      <c r="K486" s="199"/>
      <c r="L486" s="204"/>
      <c r="M486" s="205"/>
      <c r="N486" s="206"/>
      <c r="O486" s="206"/>
      <c r="P486" s="206"/>
      <c r="Q486" s="206"/>
      <c r="R486" s="206"/>
      <c r="S486" s="206"/>
      <c r="T486" s="207"/>
      <c r="AT486" s="208" t="s">
        <v>188</v>
      </c>
      <c r="AU486" s="208" t="s">
        <v>88</v>
      </c>
      <c r="AV486" s="13" t="s">
        <v>88</v>
      </c>
      <c r="AW486" s="13" t="s">
        <v>33</v>
      </c>
      <c r="AX486" s="13" t="s">
        <v>72</v>
      </c>
      <c r="AY486" s="208" t="s">
        <v>169</v>
      </c>
    </row>
    <row r="487" spans="1:65" s="14" customFormat="1" ht="11.25">
      <c r="B487" s="209"/>
      <c r="C487" s="210"/>
      <c r="D487" s="193" t="s">
        <v>188</v>
      </c>
      <c r="E487" s="211" t="s">
        <v>19</v>
      </c>
      <c r="F487" s="212" t="s">
        <v>191</v>
      </c>
      <c r="G487" s="210"/>
      <c r="H487" s="213">
        <v>1</v>
      </c>
      <c r="I487" s="214"/>
      <c r="J487" s="210"/>
      <c r="K487" s="210"/>
      <c r="L487" s="215"/>
      <c r="M487" s="216"/>
      <c r="N487" s="217"/>
      <c r="O487" s="217"/>
      <c r="P487" s="217"/>
      <c r="Q487" s="217"/>
      <c r="R487" s="217"/>
      <c r="S487" s="217"/>
      <c r="T487" s="218"/>
      <c r="AT487" s="219" t="s">
        <v>188</v>
      </c>
      <c r="AU487" s="219" t="s">
        <v>88</v>
      </c>
      <c r="AV487" s="14" t="s">
        <v>176</v>
      </c>
      <c r="AW487" s="14" t="s">
        <v>33</v>
      </c>
      <c r="AX487" s="14" t="s">
        <v>80</v>
      </c>
      <c r="AY487" s="219" t="s">
        <v>169</v>
      </c>
    </row>
    <row r="488" spans="1:65" s="2" customFormat="1" ht="14.45" customHeight="1">
      <c r="A488" s="36"/>
      <c r="B488" s="37"/>
      <c r="C488" s="235" t="s">
        <v>959</v>
      </c>
      <c r="D488" s="235" t="s">
        <v>456</v>
      </c>
      <c r="E488" s="236" t="s">
        <v>2429</v>
      </c>
      <c r="F488" s="237" t="s">
        <v>2430</v>
      </c>
      <c r="G488" s="238" t="s">
        <v>174</v>
      </c>
      <c r="H488" s="239">
        <v>1</v>
      </c>
      <c r="I488" s="240"/>
      <c r="J488" s="241">
        <f>ROUND(I488*H488,2)</f>
        <v>0</v>
      </c>
      <c r="K488" s="237" t="s">
        <v>2211</v>
      </c>
      <c r="L488" s="242"/>
      <c r="M488" s="243" t="s">
        <v>19</v>
      </c>
      <c r="N488" s="244" t="s">
        <v>44</v>
      </c>
      <c r="O488" s="66"/>
      <c r="P488" s="189">
        <f>O488*H488</f>
        <v>0</v>
      </c>
      <c r="Q488" s="189">
        <v>0</v>
      </c>
      <c r="R488" s="189">
        <f>Q488*H488</f>
        <v>0</v>
      </c>
      <c r="S488" s="189">
        <v>0</v>
      </c>
      <c r="T488" s="190">
        <f>S488*H488</f>
        <v>0</v>
      </c>
      <c r="U488" s="36"/>
      <c r="V488" s="36"/>
      <c r="W488" s="36"/>
      <c r="X488" s="36"/>
      <c r="Y488" s="36"/>
      <c r="Z488" s="36"/>
      <c r="AA488" s="36"/>
      <c r="AB488" s="36"/>
      <c r="AC488" s="36"/>
      <c r="AD488" s="36"/>
      <c r="AE488" s="36"/>
      <c r="AR488" s="191" t="s">
        <v>323</v>
      </c>
      <c r="AT488" s="191" t="s">
        <v>456</v>
      </c>
      <c r="AU488" s="191" t="s">
        <v>88</v>
      </c>
      <c r="AY488" s="19" t="s">
        <v>169</v>
      </c>
      <c r="BE488" s="192">
        <f>IF(N488="základní",J488,0)</f>
        <v>0</v>
      </c>
      <c r="BF488" s="192">
        <f>IF(N488="snížená",J488,0)</f>
        <v>0</v>
      </c>
      <c r="BG488" s="192">
        <f>IF(N488="zákl. přenesená",J488,0)</f>
        <v>0</v>
      </c>
      <c r="BH488" s="192">
        <f>IF(N488="sníž. přenesená",J488,0)</f>
        <v>0</v>
      </c>
      <c r="BI488" s="192">
        <f>IF(N488="nulová",J488,0)</f>
        <v>0</v>
      </c>
      <c r="BJ488" s="19" t="s">
        <v>88</v>
      </c>
      <c r="BK488" s="192">
        <f>ROUND(I488*H488,2)</f>
        <v>0</v>
      </c>
      <c r="BL488" s="19" t="s">
        <v>250</v>
      </c>
      <c r="BM488" s="191" t="s">
        <v>1466</v>
      </c>
    </row>
    <row r="489" spans="1:65" s="2" customFormat="1" ht="19.5">
      <c r="A489" s="36"/>
      <c r="B489" s="37"/>
      <c r="C489" s="38"/>
      <c r="D489" s="193" t="s">
        <v>2212</v>
      </c>
      <c r="E489" s="38"/>
      <c r="F489" s="194" t="s">
        <v>2213</v>
      </c>
      <c r="G489" s="38"/>
      <c r="H489" s="38"/>
      <c r="I489" s="195"/>
      <c r="J489" s="38"/>
      <c r="K489" s="38"/>
      <c r="L489" s="41"/>
      <c r="M489" s="196"/>
      <c r="N489" s="197"/>
      <c r="O489" s="66"/>
      <c r="P489" s="66"/>
      <c r="Q489" s="66"/>
      <c r="R489" s="66"/>
      <c r="S489" s="66"/>
      <c r="T489" s="67"/>
      <c r="U489" s="36"/>
      <c r="V489" s="36"/>
      <c r="W489" s="36"/>
      <c r="X489" s="36"/>
      <c r="Y489" s="36"/>
      <c r="Z489" s="36"/>
      <c r="AA489" s="36"/>
      <c r="AB489" s="36"/>
      <c r="AC489" s="36"/>
      <c r="AD489" s="36"/>
      <c r="AE489" s="36"/>
      <c r="AT489" s="19" t="s">
        <v>2212</v>
      </c>
      <c r="AU489" s="19" t="s">
        <v>88</v>
      </c>
    </row>
    <row r="490" spans="1:65" s="13" customFormat="1" ht="11.25">
      <c r="B490" s="198"/>
      <c r="C490" s="199"/>
      <c r="D490" s="193" t="s">
        <v>188</v>
      </c>
      <c r="E490" s="200" t="s">
        <v>19</v>
      </c>
      <c r="F490" s="201" t="s">
        <v>80</v>
      </c>
      <c r="G490" s="199"/>
      <c r="H490" s="202">
        <v>1</v>
      </c>
      <c r="I490" s="203"/>
      <c r="J490" s="199"/>
      <c r="K490" s="199"/>
      <c r="L490" s="204"/>
      <c r="M490" s="205"/>
      <c r="N490" s="206"/>
      <c r="O490" s="206"/>
      <c r="P490" s="206"/>
      <c r="Q490" s="206"/>
      <c r="R490" s="206"/>
      <c r="S490" s="206"/>
      <c r="T490" s="207"/>
      <c r="AT490" s="208" t="s">
        <v>188</v>
      </c>
      <c r="AU490" s="208" t="s">
        <v>88</v>
      </c>
      <c r="AV490" s="13" t="s">
        <v>88</v>
      </c>
      <c r="AW490" s="13" t="s">
        <v>33</v>
      </c>
      <c r="AX490" s="13" t="s">
        <v>72</v>
      </c>
      <c r="AY490" s="208" t="s">
        <v>169</v>
      </c>
    </row>
    <row r="491" spans="1:65" s="14" customFormat="1" ht="11.25">
      <c r="B491" s="209"/>
      <c r="C491" s="210"/>
      <c r="D491" s="193" t="s">
        <v>188</v>
      </c>
      <c r="E491" s="211" t="s">
        <v>19</v>
      </c>
      <c r="F491" s="212" t="s">
        <v>191</v>
      </c>
      <c r="G491" s="210"/>
      <c r="H491" s="213">
        <v>1</v>
      </c>
      <c r="I491" s="214"/>
      <c r="J491" s="210"/>
      <c r="K491" s="210"/>
      <c r="L491" s="215"/>
      <c r="M491" s="216"/>
      <c r="N491" s="217"/>
      <c r="O491" s="217"/>
      <c r="P491" s="217"/>
      <c r="Q491" s="217"/>
      <c r="R491" s="217"/>
      <c r="S491" s="217"/>
      <c r="T491" s="218"/>
      <c r="AT491" s="219" t="s">
        <v>188</v>
      </c>
      <c r="AU491" s="219" t="s">
        <v>88</v>
      </c>
      <c r="AV491" s="14" t="s">
        <v>176</v>
      </c>
      <c r="AW491" s="14" t="s">
        <v>33</v>
      </c>
      <c r="AX491" s="14" t="s">
        <v>80</v>
      </c>
      <c r="AY491" s="219" t="s">
        <v>169</v>
      </c>
    </row>
    <row r="492" spans="1:65" s="2" customFormat="1" ht="24.2" customHeight="1">
      <c r="A492" s="36"/>
      <c r="B492" s="37"/>
      <c r="C492" s="180" t="s">
        <v>965</v>
      </c>
      <c r="D492" s="180" t="s">
        <v>171</v>
      </c>
      <c r="E492" s="181" t="s">
        <v>2431</v>
      </c>
      <c r="F492" s="182" t="s">
        <v>2432</v>
      </c>
      <c r="G492" s="183" t="s">
        <v>1115</v>
      </c>
      <c r="H492" s="184">
        <v>1</v>
      </c>
      <c r="I492" s="185"/>
      <c r="J492" s="186">
        <f>ROUND(I492*H492,2)</f>
        <v>0</v>
      </c>
      <c r="K492" s="182" t="s">
        <v>2211</v>
      </c>
      <c r="L492" s="41"/>
      <c r="M492" s="187" t="s">
        <v>19</v>
      </c>
      <c r="N492" s="188" t="s">
        <v>44</v>
      </c>
      <c r="O492" s="66"/>
      <c r="P492" s="189">
        <f>O492*H492</f>
        <v>0</v>
      </c>
      <c r="Q492" s="189">
        <v>0</v>
      </c>
      <c r="R492" s="189">
        <f>Q492*H492</f>
        <v>0</v>
      </c>
      <c r="S492" s="189">
        <v>0</v>
      </c>
      <c r="T492" s="190">
        <f>S492*H492</f>
        <v>0</v>
      </c>
      <c r="U492" s="36"/>
      <c r="V492" s="36"/>
      <c r="W492" s="36"/>
      <c r="X492" s="36"/>
      <c r="Y492" s="36"/>
      <c r="Z492" s="36"/>
      <c r="AA492" s="36"/>
      <c r="AB492" s="36"/>
      <c r="AC492" s="36"/>
      <c r="AD492" s="36"/>
      <c r="AE492" s="36"/>
      <c r="AR492" s="191" t="s">
        <v>250</v>
      </c>
      <c r="AT492" s="191" t="s">
        <v>171</v>
      </c>
      <c r="AU492" s="191" t="s">
        <v>88</v>
      </c>
      <c r="AY492" s="19" t="s">
        <v>169</v>
      </c>
      <c r="BE492" s="192">
        <f>IF(N492="základní",J492,0)</f>
        <v>0</v>
      </c>
      <c r="BF492" s="192">
        <f>IF(N492="snížená",J492,0)</f>
        <v>0</v>
      </c>
      <c r="BG492" s="192">
        <f>IF(N492="zákl. přenesená",J492,0)</f>
        <v>0</v>
      </c>
      <c r="BH492" s="192">
        <f>IF(N492="sníž. přenesená",J492,0)</f>
        <v>0</v>
      </c>
      <c r="BI492" s="192">
        <f>IF(N492="nulová",J492,0)</f>
        <v>0</v>
      </c>
      <c r="BJ492" s="19" t="s">
        <v>88</v>
      </c>
      <c r="BK492" s="192">
        <f>ROUND(I492*H492,2)</f>
        <v>0</v>
      </c>
      <c r="BL492" s="19" t="s">
        <v>250</v>
      </c>
      <c r="BM492" s="191" t="s">
        <v>1478</v>
      </c>
    </row>
    <row r="493" spans="1:65" s="2" customFormat="1" ht="19.5">
      <c r="A493" s="36"/>
      <c r="B493" s="37"/>
      <c r="C493" s="38"/>
      <c r="D493" s="193" t="s">
        <v>2212</v>
      </c>
      <c r="E493" s="38"/>
      <c r="F493" s="194" t="s">
        <v>2213</v>
      </c>
      <c r="G493" s="38"/>
      <c r="H493" s="38"/>
      <c r="I493" s="195"/>
      <c r="J493" s="38"/>
      <c r="K493" s="38"/>
      <c r="L493" s="41"/>
      <c r="M493" s="196"/>
      <c r="N493" s="197"/>
      <c r="O493" s="66"/>
      <c r="P493" s="66"/>
      <c r="Q493" s="66"/>
      <c r="R493" s="66"/>
      <c r="S493" s="66"/>
      <c r="T493" s="67"/>
      <c r="U493" s="36"/>
      <c r="V493" s="36"/>
      <c r="W493" s="36"/>
      <c r="X493" s="36"/>
      <c r="Y493" s="36"/>
      <c r="Z493" s="36"/>
      <c r="AA493" s="36"/>
      <c r="AB493" s="36"/>
      <c r="AC493" s="36"/>
      <c r="AD493" s="36"/>
      <c r="AE493" s="36"/>
      <c r="AT493" s="19" t="s">
        <v>2212</v>
      </c>
      <c r="AU493" s="19" t="s">
        <v>88</v>
      </c>
    </row>
    <row r="494" spans="1:65" s="13" customFormat="1" ht="11.25">
      <c r="B494" s="198"/>
      <c r="C494" s="199"/>
      <c r="D494" s="193" t="s">
        <v>188</v>
      </c>
      <c r="E494" s="200" t="s">
        <v>19</v>
      </c>
      <c r="F494" s="201" t="s">
        <v>80</v>
      </c>
      <c r="G494" s="199"/>
      <c r="H494" s="202">
        <v>1</v>
      </c>
      <c r="I494" s="203"/>
      <c r="J494" s="199"/>
      <c r="K494" s="199"/>
      <c r="L494" s="204"/>
      <c r="M494" s="205"/>
      <c r="N494" s="206"/>
      <c r="O494" s="206"/>
      <c r="P494" s="206"/>
      <c r="Q494" s="206"/>
      <c r="R494" s="206"/>
      <c r="S494" s="206"/>
      <c r="T494" s="207"/>
      <c r="AT494" s="208" t="s">
        <v>188</v>
      </c>
      <c r="AU494" s="208" t="s">
        <v>88</v>
      </c>
      <c r="AV494" s="13" t="s">
        <v>88</v>
      </c>
      <c r="AW494" s="13" t="s">
        <v>33</v>
      </c>
      <c r="AX494" s="13" t="s">
        <v>72</v>
      </c>
      <c r="AY494" s="208" t="s">
        <v>169</v>
      </c>
    </row>
    <row r="495" spans="1:65" s="14" customFormat="1" ht="11.25">
      <c r="B495" s="209"/>
      <c r="C495" s="210"/>
      <c r="D495" s="193" t="s">
        <v>188</v>
      </c>
      <c r="E495" s="211" t="s">
        <v>19</v>
      </c>
      <c r="F495" s="212" t="s">
        <v>191</v>
      </c>
      <c r="G495" s="210"/>
      <c r="H495" s="213">
        <v>1</v>
      </c>
      <c r="I495" s="214"/>
      <c r="J495" s="210"/>
      <c r="K495" s="210"/>
      <c r="L495" s="215"/>
      <c r="M495" s="216"/>
      <c r="N495" s="217"/>
      <c r="O495" s="217"/>
      <c r="P495" s="217"/>
      <c r="Q495" s="217"/>
      <c r="R495" s="217"/>
      <c r="S495" s="217"/>
      <c r="T495" s="218"/>
      <c r="AT495" s="219" t="s">
        <v>188</v>
      </c>
      <c r="AU495" s="219" t="s">
        <v>88</v>
      </c>
      <c r="AV495" s="14" t="s">
        <v>176</v>
      </c>
      <c r="AW495" s="14" t="s">
        <v>33</v>
      </c>
      <c r="AX495" s="14" t="s">
        <v>80</v>
      </c>
      <c r="AY495" s="219" t="s">
        <v>169</v>
      </c>
    </row>
    <row r="496" spans="1:65" s="2" customFormat="1" ht="24.2" customHeight="1">
      <c r="A496" s="36"/>
      <c r="B496" s="37"/>
      <c r="C496" s="180" t="s">
        <v>971</v>
      </c>
      <c r="D496" s="180" t="s">
        <v>171</v>
      </c>
      <c r="E496" s="181" t="s">
        <v>2433</v>
      </c>
      <c r="F496" s="182" t="s">
        <v>2434</v>
      </c>
      <c r="G496" s="183" t="s">
        <v>1115</v>
      </c>
      <c r="H496" s="184">
        <v>10</v>
      </c>
      <c r="I496" s="185"/>
      <c r="J496" s="186">
        <f>ROUND(I496*H496,2)</f>
        <v>0</v>
      </c>
      <c r="K496" s="182" t="s">
        <v>2211</v>
      </c>
      <c r="L496" s="41"/>
      <c r="M496" s="187" t="s">
        <v>19</v>
      </c>
      <c r="N496" s="188" t="s">
        <v>44</v>
      </c>
      <c r="O496" s="66"/>
      <c r="P496" s="189">
        <f>O496*H496</f>
        <v>0</v>
      </c>
      <c r="Q496" s="189">
        <v>0</v>
      </c>
      <c r="R496" s="189">
        <f>Q496*H496</f>
        <v>0</v>
      </c>
      <c r="S496" s="189">
        <v>0</v>
      </c>
      <c r="T496" s="190">
        <f>S496*H496</f>
        <v>0</v>
      </c>
      <c r="U496" s="36"/>
      <c r="V496" s="36"/>
      <c r="W496" s="36"/>
      <c r="X496" s="36"/>
      <c r="Y496" s="36"/>
      <c r="Z496" s="36"/>
      <c r="AA496" s="36"/>
      <c r="AB496" s="36"/>
      <c r="AC496" s="36"/>
      <c r="AD496" s="36"/>
      <c r="AE496" s="36"/>
      <c r="AR496" s="191" t="s">
        <v>250</v>
      </c>
      <c r="AT496" s="191" t="s">
        <v>171</v>
      </c>
      <c r="AU496" s="191" t="s">
        <v>88</v>
      </c>
      <c r="AY496" s="19" t="s">
        <v>169</v>
      </c>
      <c r="BE496" s="192">
        <f>IF(N496="základní",J496,0)</f>
        <v>0</v>
      </c>
      <c r="BF496" s="192">
        <f>IF(N496="snížená",J496,0)</f>
        <v>0</v>
      </c>
      <c r="BG496" s="192">
        <f>IF(N496="zákl. přenesená",J496,0)</f>
        <v>0</v>
      </c>
      <c r="BH496" s="192">
        <f>IF(N496="sníž. přenesená",J496,0)</f>
        <v>0</v>
      </c>
      <c r="BI496" s="192">
        <f>IF(N496="nulová",J496,0)</f>
        <v>0</v>
      </c>
      <c r="BJ496" s="19" t="s">
        <v>88</v>
      </c>
      <c r="BK496" s="192">
        <f>ROUND(I496*H496,2)</f>
        <v>0</v>
      </c>
      <c r="BL496" s="19" t="s">
        <v>250</v>
      </c>
      <c r="BM496" s="191" t="s">
        <v>1489</v>
      </c>
    </row>
    <row r="497" spans="1:65" s="2" customFormat="1" ht="19.5">
      <c r="A497" s="36"/>
      <c r="B497" s="37"/>
      <c r="C497" s="38"/>
      <c r="D497" s="193" t="s">
        <v>2212</v>
      </c>
      <c r="E497" s="38"/>
      <c r="F497" s="194" t="s">
        <v>2213</v>
      </c>
      <c r="G497" s="38"/>
      <c r="H497" s="38"/>
      <c r="I497" s="195"/>
      <c r="J497" s="38"/>
      <c r="K497" s="38"/>
      <c r="L497" s="41"/>
      <c r="M497" s="196"/>
      <c r="N497" s="197"/>
      <c r="O497" s="66"/>
      <c r="P497" s="66"/>
      <c r="Q497" s="66"/>
      <c r="R497" s="66"/>
      <c r="S497" s="66"/>
      <c r="T497" s="67"/>
      <c r="U497" s="36"/>
      <c r="V497" s="36"/>
      <c r="W497" s="36"/>
      <c r="X497" s="36"/>
      <c r="Y497" s="36"/>
      <c r="Z497" s="36"/>
      <c r="AA497" s="36"/>
      <c r="AB497" s="36"/>
      <c r="AC497" s="36"/>
      <c r="AD497" s="36"/>
      <c r="AE497" s="36"/>
      <c r="AT497" s="19" t="s">
        <v>2212</v>
      </c>
      <c r="AU497" s="19" t="s">
        <v>88</v>
      </c>
    </row>
    <row r="498" spans="1:65" s="13" customFormat="1" ht="11.25">
      <c r="B498" s="198"/>
      <c r="C498" s="199"/>
      <c r="D498" s="193" t="s">
        <v>188</v>
      </c>
      <c r="E498" s="200" t="s">
        <v>19</v>
      </c>
      <c r="F498" s="201" t="s">
        <v>218</v>
      </c>
      <c r="G498" s="199"/>
      <c r="H498" s="202">
        <v>10</v>
      </c>
      <c r="I498" s="203"/>
      <c r="J498" s="199"/>
      <c r="K498" s="199"/>
      <c r="L498" s="204"/>
      <c r="M498" s="205"/>
      <c r="N498" s="206"/>
      <c r="O498" s="206"/>
      <c r="P498" s="206"/>
      <c r="Q498" s="206"/>
      <c r="R498" s="206"/>
      <c r="S498" s="206"/>
      <c r="T498" s="207"/>
      <c r="AT498" s="208" t="s">
        <v>188</v>
      </c>
      <c r="AU498" s="208" t="s">
        <v>88</v>
      </c>
      <c r="AV498" s="13" t="s">
        <v>88</v>
      </c>
      <c r="AW498" s="13" t="s">
        <v>33</v>
      </c>
      <c r="AX498" s="13" t="s">
        <v>72</v>
      </c>
      <c r="AY498" s="208" t="s">
        <v>169</v>
      </c>
    </row>
    <row r="499" spans="1:65" s="14" customFormat="1" ht="11.25">
      <c r="B499" s="209"/>
      <c r="C499" s="210"/>
      <c r="D499" s="193" t="s">
        <v>188</v>
      </c>
      <c r="E499" s="211" t="s">
        <v>19</v>
      </c>
      <c r="F499" s="212" t="s">
        <v>191</v>
      </c>
      <c r="G499" s="210"/>
      <c r="H499" s="213">
        <v>10</v>
      </c>
      <c r="I499" s="214"/>
      <c r="J499" s="210"/>
      <c r="K499" s="210"/>
      <c r="L499" s="215"/>
      <c r="M499" s="216"/>
      <c r="N499" s="217"/>
      <c r="O499" s="217"/>
      <c r="P499" s="217"/>
      <c r="Q499" s="217"/>
      <c r="R499" s="217"/>
      <c r="S499" s="217"/>
      <c r="T499" s="218"/>
      <c r="AT499" s="219" t="s">
        <v>188</v>
      </c>
      <c r="AU499" s="219" t="s">
        <v>88</v>
      </c>
      <c r="AV499" s="14" t="s">
        <v>176</v>
      </c>
      <c r="AW499" s="14" t="s">
        <v>33</v>
      </c>
      <c r="AX499" s="14" t="s">
        <v>80</v>
      </c>
      <c r="AY499" s="219" t="s">
        <v>169</v>
      </c>
    </row>
    <row r="500" spans="1:65" s="2" customFormat="1" ht="37.9" customHeight="1">
      <c r="A500" s="36"/>
      <c r="B500" s="37"/>
      <c r="C500" s="180" t="s">
        <v>976</v>
      </c>
      <c r="D500" s="180" t="s">
        <v>171</v>
      </c>
      <c r="E500" s="181" t="s">
        <v>2435</v>
      </c>
      <c r="F500" s="182" t="s">
        <v>2436</v>
      </c>
      <c r="G500" s="183" t="s">
        <v>1115</v>
      </c>
      <c r="H500" s="184">
        <v>10</v>
      </c>
      <c r="I500" s="185"/>
      <c r="J500" s="186">
        <f>ROUND(I500*H500,2)</f>
        <v>0</v>
      </c>
      <c r="K500" s="182" t="s">
        <v>2211</v>
      </c>
      <c r="L500" s="41"/>
      <c r="M500" s="187" t="s">
        <v>19</v>
      </c>
      <c r="N500" s="188" t="s">
        <v>44</v>
      </c>
      <c r="O500" s="66"/>
      <c r="P500" s="189">
        <f>O500*H500</f>
        <v>0</v>
      </c>
      <c r="Q500" s="189">
        <v>0</v>
      </c>
      <c r="R500" s="189">
        <f>Q500*H500</f>
        <v>0</v>
      </c>
      <c r="S500" s="189">
        <v>0</v>
      </c>
      <c r="T500" s="190">
        <f>S500*H500</f>
        <v>0</v>
      </c>
      <c r="U500" s="36"/>
      <c r="V500" s="36"/>
      <c r="W500" s="36"/>
      <c r="X500" s="36"/>
      <c r="Y500" s="36"/>
      <c r="Z500" s="36"/>
      <c r="AA500" s="36"/>
      <c r="AB500" s="36"/>
      <c r="AC500" s="36"/>
      <c r="AD500" s="36"/>
      <c r="AE500" s="36"/>
      <c r="AR500" s="191" t="s">
        <v>250</v>
      </c>
      <c r="AT500" s="191" t="s">
        <v>171</v>
      </c>
      <c r="AU500" s="191" t="s">
        <v>88</v>
      </c>
      <c r="AY500" s="19" t="s">
        <v>169</v>
      </c>
      <c r="BE500" s="192">
        <f>IF(N500="základní",J500,0)</f>
        <v>0</v>
      </c>
      <c r="BF500" s="192">
        <f>IF(N500="snížená",J500,0)</f>
        <v>0</v>
      </c>
      <c r="BG500" s="192">
        <f>IF(N500="zákl. přenesená",J500,0)</f>
        <v>0</v>
      </c>
      <c r="BH500" s="192">
        <f>IF(N500="sníž. přenesená",J500,0)</f>
        <v>0</v>
      </c>
      <c r="BI500" s="192">
        <f>IF(N500="nulová",J500,0)</f>
        <v>0</v>
      </c>
      <c r="BJ500" s="19" t="s">
        <v>88</v>
      </c>
      <c r="BK500" s="192">
        <f>ROUND(I500*H500,2)</f>
        <v>0</v>
      </c>
      <c r="BL500" s="19" t="s">
        <v>250</v>
      </c>
      <c r="BM500" s="191" t="s">
        <v>1500</v>
      </c>
    </row>
    <row r="501" spans="1:65" s="2" customFormat="1" ht="19.5">
      <c r="A501" s="36"/>
      <c r="B501" s="37"/>
      <c r="C501" s="38"/>
      <c r="D501" s="193" t="s">
        <v>2212</v>
      </c>
      <c r="E501" s="38"/>
      <c r="F501" s="194" t="s">
        <v>2213</v>
      </c>
      <c r="G501" s="38"/>
      <c r="H501" s="38"/>
      <c r="I501" s="195"/>
      <c r="J501" s="38"/>
      <c r="K501" s="38"/>
      <c r="L501" s="41"/>
      <c r="M501" s="196"/>
      <c r="N501" s="197"/>
      <c r="O501" s="66"/>
      <c r="P501" s="66"/>
      <c r="Q501" s="66"/>
      <c r="R501" s="66"/>
      <c r="S501" s="66"/>
      <c r="T501" s="67"/>
      <c r="U501" s="36"/>
      <c r="V501" s="36"/>
      <c r="W501" s="36"/>
      <c r="X501" s="36"/>
      <c r="Y501" s="36"/>
      <c r="Z501" s="36"/>
      <c r="AA501" s="36"/>
      <c r="AB501" s="36"/>
      <c r="AC501" s="36"/>
      <c r="AD501" s="36"/>
      <c r="AE501" s="36"/>
      <c r="AT501" s="19" t="s">
        <v>2212</v>
      </c>
      <c r="AU501" s="19" t="s">
        <v>88</v>
      </c>
    </row>
    <row r="502" spans="1:65" s="13" customFormat="1" ht="11.25">
      <c r="B502" s="198"/>
      <c r="C502" s="199"/>
      <c r="D502" s="193" t="s">
        <v>188</v>
      </c>
      <c r="E502" s="200" t="s">
        <v>19</v>
      </c>
      <c r="F502" s="201" t="s">
        <v>218</v>
      </c>
      <c r="G502" s="199"/>
      <c r="H502" s="202">
        <v>10</v>
      </c>
      <c r="I502" s="203"/>
      <c r="J502" s="199"/>
      <c r="K502" s="199"/>
      <c r="L502" s="204"/>
      <c r="M502" s="205"/>
      <c r="N502" s="206"/>
      <c r="O502" s="206"/>
      <c r="P502" s="206"/>
      <c r="Q502" s="206"/>
      <c r="R502" s="206"/>
      <c r="S502" s="206"/>
      <c r="T502" s="207"/>
      <c r="AT502" s="208" t="s">
        <v>188</v>
      </c>
      <c r="AU502" s="208" t="s">
        <v>88</v>
      </c>
      <c r="AV502" s="13" t="s">
        <v>88</v>
      </c>
      <c r="AW502" s="13" t="s">
        <v>33</v>
      </c>
      <c r="AX502" s="13" t="s">
        <v>72</v>
      </c>
      <c r="AY502" s="208" t="s">
        <v>169</v>
      </c>
    </row>
    <row r="503" spans="1:65" s="14" customFormat="1" ht="11.25">
      <c r="B503" s="209"/>
      <c r="C503" s="210"/>
      <c r="D503" s="193" t="s">
        <v>188</v>
      </c>
      <c r="E503" s="211" t="s">
        <v>19</v>
      </c>
      <c r="F503" s="212" t="s">
        <v>191</v>
      </c>
      <c r="G503" s="210"/>
      <c r="H503" s="213">
        <v>10</v>
      </c>
      <c r="I503" s="214"/>
      <c r="J503" s="210"/>
      <c r="K503" s="210"/>
      <c r="L503" s="215"/>
      <c r="M503" s="216"/>
      <c r="N503" s="217"/>
      <c r="O503" s="217"/>
      <c r="P503" s="217"/>
      <c r="Q503" s="217"/>
      <c r="R503" s="217"/>
      <c r="S503" s="217"/>
      <c r="T503" s="218"/>
      <c r="AT503" s="219" t="s">
        <v>188</v>
      </c>
      <c r="AU503" s="219" t="s">
        <v>88</v>
      </c>
      <c r="AV503" s="14" t="s">
        <v>176</v>
      </c>
      <c r="AW503" s="14" t="s">
        <v>33</v>
      </c>
      <c r="AX503" s="14" t="s">
        <v>80</v>
      </c>
      <c r="AY503" s="219" t="s">
        <v>169</v>
      </c>
    </row>
    <row r="504" spans="1:65" s="2" customFormat="1" ht="24.2" customHeight="1">
      <c r="A504" s="36"/>
      <c r="B504" s="37"/>
      <c r="C504" s="180" t="s">
        <v>980</v>
      </c>
      <c r="D504" s="180" t="s">
        <v>171</v>
      </c>
      <c r="E504" s="181" t="s">
        <v>2437</v>
      </c>
      <c r="F504" s="182" t="s">
        <v>2438</v>
      </c>
      <c r="G504" s="183" t="s">
        <v>174</v>
      </c>
      <c r="H504" s="184">
        <v>10</v>
      </c>
      <c r="I504" s="185"/>
      <c r="J504" s="186">
        <f>ROUND(I504*H504,2)</f>
        <v>0</v>
      </c>
      <c r="K504" s="182" t="s">
        <v>2211</v>
      </c>
      <c r="L504" s="41"/>
      <c r="M504" s="187" t="s">
        <v>19</v>
      </c>
      <c r="N504" s="188" t="s">
        <v>44</v>
      </c>
      <c r="O504" s="66"/>
      <c r="P504" s="189">
        <f>O504*H504</f>
        <v>0</v>
      </c>
      <c r="Q504" s="189">
        <v>0</v>
      </c>
      <c r="R504" s="189">
        <f>Q504*H504</f>
        <v>0</v>
      </c>
      <c r="S504" s="189">
        <v>0</v>
      </c>
      <c r="T504" s="190">
        <f>S504*H504</f>
        <v>0</v>
      </c>
      <c r="U504" s="36"/>
      <c r="V504" s="36"/>
      <c r="W504" s="36"/>
      <c r="X504" s="36"/>
      <c r="Y504" s="36"/>
      <c r="Z504" s="36"/>
      <c r="AA504" s="36"/>
      <c r="AB504" s="36"/>
      <c r="AC504" s="36"/>
      <c r="AD504" s="36"/>
      <c r="AE504" s="36"/>
      <c r="AR504" s="191" t="s">
        <v>250</v>
      </c>
      <c r="AT504" s="191" t="s">
        <v>171</v>
      </c>
      <c r="AU504" s="191" t="s">
        <v>88</v>
      </c>
      <c r="AY504" s="19" t="s">
        <v>169</v>
      </c>
      <c r="BE504" s="192">
        <f>IF(N504="základní",J504,0)</f>
        <v>0</v>
      </c>
      <c r="BF504" s="192">
        <f>IF(N504="snížená",J504,0)</f>
        <v>0</v>
      </c>
      <c r="BG504" s="192">
        <f>IF(N504="zákl. přenesená",J504,0)</f>
        <v>0</v>
      </c>
      <c r="BH504" s="192">
        <f>IF(N504="sníž. přenesená",J504,0)</f>
        <v>0</v>
      </c>
      <c r="BI504" s="192">
        <f>IF(N504="nulová",J504,0)</f>
        <v>0</v>
      </c>
      <c r="BJ504" s="19" t="s">
        <v>88</v>
      </c>
      <c r="BK504" s="192">
        <f>ROUND(I504*H504,2)</f>
        <v>0</v>
      </c>
      <c r="BL504" s="19" t="s">
        <v>250</v>
      </c>
      <c r="BM504" s="191" t="s">
        <v>1509</v>
      </c>
    </row>
    <row r="505" spans="1:65" s="2" customFormat="1" ht="19.5">
      <c r="A505" s="36"/>
      <c r="B505" s="37"/>
      <c r="C505" s="38"/>
      <c r="D505" s="193" t="s">
        <v>2212</v>
      </c>
      <c r="E505" s="38"/>
      <c r="F505" s="194" t="s">
        <v>2213</v>
      </c>
      <c r="G505" s="38"/>
      <c r="H505" s="38"/>
      <c r="I505" s="195"/>
      <c r="J505" s="38"/>
      <c r="K505" s="38"/>
      <c r="L505" s="41"/>
      <c r="M505" s="196"/>
      <c r="N505" s="197"/>
      <c r="O505" s="66"/>
      <c r="P505" s="66"/>
      <c r="Q505" s="66"/>
      <c r="R505" s="66"/>
      <c r="S505" s="66"/>
      <c r="T505" s="67"/>
      <c r="U505" s="36"/>
      <c r="V505" s="36"/>
      <c r="W505" s="36"/>
      <c r="X505" s="36"/>
      <c r="Y505" s="36"/>
      <c r="Z505" s="36"/>
      <c r="AA505" s="36"/>
      <c r="AB505" s="36"/>
      <c r="AC505" s="36"/>
      <c r="AD505" s="36"/>
      <c r="AE505" s="36"/>
      <c r="AT505" s="19" t="s">
        <v>2212</v>
      </c>
      <c r="AU505" s="19" t="s">
        <v>88</v>
      </c>
    </row>
    <row r="506" spans="1:65" s="13" customFormat="1" ht="11.25">
      <c r="B506" s="198"/>
      <c r="C506" s="199"/>
      <c r="D506" s="193" t="s">
        <v>188</v>
      </c>
      <c r="E506" s="200" t="s">
        <v>19</v>
      </c>
      <c r="F506" s="201" t="s">
        <v>218</v>
      </c>
      <c r="G506" s="199"/>
      <c r="H506" s="202">
        <v>10</v>
      </c>
      <c r="I506" s="203"/>
      <c r="J506" s="199"/>
      <c r="K506" s="199"/>
      <c r="L506" s="204"/>
      <c r="M506" s="205"/>
      <c r="N506" s="206"/>
      <c r="O506" s="206"/>
      <c r="P506" s="206"/>
      <c r="Q506" s="206"/>
      <c r="R506" s="206"/>
      <c r="S506" s="206"/>
      <c r="T506" s="207"/>
      <c r="AT506" s="208" t="s">
        <v>188</v>
      </c>
      <c r="AU506" s="208" t="s">
        <v>88</v>
      </c>
      <c r="AV506" s="13" t="s">
        <v>88</v>
      </c>
      <c r="AW506" s="13" t="s">
        <v>33</v>
      </c>
      <c r="AX506" s="13" t="s">
        <v>72</v>
      </c>
      <c r="AY506" s="208" t="s">
        <v>169</v>
      </c>
    </row>
    <row r="507" spans="1:65" s="14" customFormat="1" ht="11.25">
      <c r="B507" s="209"/>
      <c r="C507" s="210"/>
      <c r="D507" s="193" t="s">
        <v>188</v>
      </c>
      <c r="E507" s="211" t="s">
        <v>19</v>
      </c>
      <c r="F507" s="212" t="s">
        <v>191</v>
      </c>
      <c r="G507" s="210"/>
      <c r="H507" s="213">
        <v>10</v>
      </c>
      <c r="I507" s="214"/>
      <c r="J507" s="210"/>
      <c r="K507" s="210"/>
      <c r="L507" s="215"/>
      <c r="M507" s="216"/>
      <c r="N507" s="217"/>
      <c r="O507" s="217"/>
      <c r="P507" s="217"/>
      <c r="Q507" s="217"/>
      <c r="R507" s="217"/>
      <c r="S507" s="217"/>
      <c r="T507" s="218"/>
      <c r="AT507" s="219" t="s">
        <v>188</v>
      </c>
      <c r="AU507" s="219" t="s">
        <v>88</v>
      </c>
      <c r="AV507" s="14" t="s">
        <v>176</v>
      </c>
      <c r="AW507" s="14" t="s">
        <v>33</v>
      </c>
      <c r="AX507" s="14" t="s">
        <v>80</v>
      </c>
      <c r="AY507" s="219" t="s">
        <v>169</v>
      </c>
    </row>
    <row r="508" spans="1:65" s="2" customFormat="1" ht="14.45" customHeight="1">
      <c r="A508" s="36"/>
      <c r="B508" s="37"/>
      <c r="C508" s="235" t="s">
        <v>984</v>
      </c>
      <c r="D508" s="235" t="s">
        <v>456</v>
      </c>
      <c r="E508" s="236" t="s">
        <v>2439</v>
      </c>
      <c r="F508" s="237" t="s">
        <v>2440</v>
      </c>
      <c r="G508" s="238" t="s">
        <v>174</v>
      </c>
      <c r="H508" s="239">
        <v>10</v>
      </c>
      <c r="I508" s="240"/>
      <c r="J508" s="241">
        <f>ROUND(I508*H508,2)</f>
        <v>0</v>
      </c>
      <c r="K508" s="237" t="s">
        <v>2211</v>
      </c>
      <c r="L508" s="242"/>
      <c r="M508" s="243" t="s">
        <v>19</v>
      </c>
      <c r="N508" s="244" t="s">
        <v>44</v>
      </c>
      <c r="O508" s="66"/>
      <c r="P508" s="189">
        <f>O508*H508</f>
        <v>0</v>
      </c>
      <c r="Q508" s="189">
        <v>0</v>
      </c>
      <c r="R508" s="189">
        <f>Q508*H508</f>
        <v>0</v>
      </c>
      <c r="S508" s="189">
        <v>0</v>
      </c>
      <c r="T508" s="190">
        <f>S508*H508</f>
        <v>0</v>
      </c>
      <c r="U508" s="36"/>
      <c r="V508" s="36"/>
      <c r="W508" s="36"/>
      <c r="X508" s="36"/>
      <c r="Y508" s="36"/>
      <c r="Z508" s="36"/>
      <c r="AA508" s="36"/>
      <c r="AB508" s="36"/>
      <c r="AC508" s="36"/>
      <c r="AD508" s="36"/>
      <c r="AE508" s="36"/>
      <c r="AR508" s="191" t="s">
        <v>323</v>
      </c>
      <c r="AT508" s="191" t="s">
        <v>456</v>
      </c>
      <c r="AU508" s="191" t="s">
        <v>88</v>
      </c>
      <c r="AY508" s="19" t="s">
        <v>169</v>
      </c>
      <c r="BE508" s="192">
        <f>IF(N508="základní",J508,0)</f>
        <v>0</v>
      </c>
      <c r="BF508" s="192">
        <f>IF(N508="snížená",J508,0)</f>
        <v>0</v>
      </c>
      <c r="BG508" s="192">
        <f>IF(N508="zákl. přenesená",J508,0)</f>
        <v>0</v>
      </c>
      <c r="BH508" s="192">
        <f>IF(N508="sníž. přenesená",J508,0)</f>
        <v>0</v>
      </c>
      <c r="BI508" s="192">
        <f>IF(N508="nulová",J508,0)</f>
        <v>0</v>
      </c>
      <c r="BJ508" s="19" t="s">
        <v>88</v>
      </c>
      <c r="BK508" s="192">
        <f>ROUND(I508*H508,2)</f>
        <v>0</v>
      </c>
      <c r="BL508" s="19" t="s">
        <v>250</v>
      </c>
      <c r="BM508" s="191" t="s">
        <v>1520</v>
      </c>
    </row>
    <row r="509" spans="1:65" s="2" customFormat="1" ht="19.5">
      <c r="A509" s="36"/>
      <c r="B509" s="37"/>
      <c r="C509" s="38"/>
      <c r="D509" s="193" t="s">
        <v>2212</v>
      </c>
      <c r="E509" s="38"/>
      <c r="F509" s="194" t="s">
        <v>2213</v>
      </c>
      <c r="G509" s="38"/>
      <c r="H509" s="38"/>
      <c r="I509" s="195"/>
      <c r="J509" s="38"/>
      <c r="K509" s="38"/>
      <c r="L509" s="41"/>
      <c r="M509" s="196"/>
      <c r="N509" s="197"/>
      <c r="O509" s="66"/>
      <c r="P509" s="66"/>
      <c r="Q509" s="66"/>
      <c r="R509" s="66"/>
      <c r="S509" s="66"/>
      <c r="T509" s="67"/>
      <c r="U509" s="36"/>
      <c r="V509" s="36"/>
      <c r="W509" s="36"/>
      <c r="X509" s="36"/>
      <c r="Y509" s="36"/>
      <c r="Z509" s="36"/>
      <c r="AA509" s="36"/>
      <c r="AB509" s="36"/>
      <c r="AC509" s="36"/>
      <c r="AD509" s="36"/>
      <c r="AE509" s="36"/>
      <c r="AT509" s="19" t="s">
        <v>2212</v>
      </c>
      <c r="AU509" s="19" t="s">
        <v>88</v>
      </c>
    </row>
    <row r="510" spans="1:65" s="13" customFormat="1" ht="11.25">
      <c r="B510" s="198"/>
      <c r="C510" s="199"/>
      <c r="D510" s="193" t="s">
        <v>188</v>
      </c>
      <c r="E510" s="200" t="s">
        <v>19</v>
      </c>
      <c r="F510" s="201" t="s">
        <v>218</v>
      </c>
      <c r="G510" s="199"/>
      <c r="H510" s="202">
        <v>10</v>
      </c>
      <c r="I510" s="203"/>
      <c r="J510" s="199"/>
      <c r="K510" s="199"/>
      <c r="L510" s="204"/>
      <c r="M510" s="205"/>
      <c r="N510" s="206"/>
      <c r="O510" s="206"/>
      <c r="P510" s="206"/>
      <c r="Q510" s="206"/>
      <c r="R510" s="206"/>
      <c r="S510" s="206"/>
      <c r="T510" s="207"/>
      <c r="AT510" s="208" t="s">
        <v>188</v>
      </c>
      <c r="AU510" s="208" t="s">
        <v>88</v>
      </c>
      <c r="AV510" s="13" t="s">
        <v>88</v>
      </c>
      <c r="AW510" s="13" t="s">
        <v>33</v>
      </c>
      <c r="AX510" s="13" t="s">
        <v>72</v>
      </c>
      <c r="AY510" s="208" t="s">
        <v>169</v>
      </c>
    </row>
    <row r="511" spans="1:65" s="14" customFormat="1" ht="11.25">
      <c r="B511" s="209"/>
      <c r="C511" s="210"/>
      <c r="D511" s="193" t="s">
        <v>188</v>
      </c>
      <c r="E511" s="211" t="s">
        <v>19</v>
      </c>
      <c r="F511" s="212" t="s">
        <v>191</v>
      </c>
      <c r="G511" s="210"/>
      <c r="H511" s="213">
        <v>10</v>
      </c>
      <c r="I511" s="214"/>
      <c r="J511" s="210"/>
      <c r="K511" s="210"/>
      <c r="L511" s="215"/>
      <c r="M511" s="216"/>
      <c r="N511" s="217"/>
      <c r="O511" s="217"/>
      <c r="P511" s="217"/>
      <c r="Q511" s="217"/>
      <c r="R511" s="217"/>
      <c r="S511" s="217"/>
      <c r="T511" s="218"/>
      <c r="AT511" s="219" t="s">
        <v>188</v>
      </c>
      <c r="AU511" s="219" t="s">
        <v>88</v>
      </c>
      <c r="AV511" s="14" t="s">
        <v>176</v>
      </c>
      <c r="AW511" s="14" t="s">
        <v>33</v>
      </c>
      <c r="AX511" s="14" t="s">
        <v>80</v>
      </c>
      <c r="AY511" s="219" t="s">
        <v>169</v>
      </c>
    </row>
    <row r="512" spans="1:65" s="2" customFormat="1" ht="14.45" customHeight="1">
      <c r="A512" s="36"/>
      <c r="B512" s="37"/>
      <c r="C512" s="235" t="s">
        <v>990</v>
      </c>
      <c r="D512" s="235" t="s">
        <v>456</v>
      </c>
      <c r="E512" s="236" t="s">
        <v>2441</v>
      </c>
      <c r="F512" s="237" t="s">
        <v>2442</v>
      </c>
      <c r="G512" s="238" t="s">
        <v>463</v>
      </c>
      <c r="H512" s="239">
        <v>10</v>
      </c>
      <c r="I512" s="240"/>
      <c r="J512" s="241">
        <f>ROUND(I512*H512,2)</f>
        <v>0</v>
      </c>
      <c r="K512" s="237" t="s">
        <v>2211</v>
      </c>
      <c r="L512" s="242"/>
      <c r="M512" s="243" t="s">
        <v>19</v>
      </c>
      <c r="N512" s="244" t="s">
        <v>44</v>
      </c>
      <c r="O512" s="66"/>
      <c r="P512" s="189">
        <f>O512*H512</f>
        <v>0</v>
      </c>
      <c r="Q512" s="189">
        <v>0</v>
      </c>
      <c r="R512" s="189">
        <f>Q512*H512</f>
        <v>0</v>
      </c>
      <c r="S512" s="189">
        <v>0</v>
      </c>
      <c r="T512" s="190">
        <f>S512*H512</f>
        <v>0</v>
      </c>
      <c r="U512" s="36"/>
      <c r="V512" s="36"/>
      <c r="W512" s="36"/>
      <c r="X512" s="36"/>
      <c r="Y512" s="36"/>
      <c r="Z512" s="36"/>
      <c r="AA512" s="36"/>
      <c r="AB512" s="36"/>
      <c r="AC512" s="36"/>
      <c r="AD512" s="36"/>
      <c r="AE512" s="36"/>
      <c r="AR512" s="191" t="s">
        <v>323</v>
      </c>
      <c r="AT512" s="191" t="s">
        <v>456</v>
      </c>
      <c r="AU512" s="191" t="s">
        <v>88</v>
      </c>
      <c r="AY512" s="19" t="s">
        <v>169</v>
      </c>
      <c r="BE512" s="192">
        <f>IF(N512="základní",J512,0)</f>
        <v>0</v>
      </c>
      <c r="BF512" s="192">
        <f>IF(N512="snížená",J512,0)</f>
        <v>0</v>
      </c>
      <c r="BG512" s="192">
        <f>IF(N512="zákl. přenesená",J512,0)</f>
        <v>0</v>
      </c>
      <c r="BH512" s="192">
        <f>IF(N512="sníž. přenesená",J512,0)</f>
        <v>0</v>
      </c>
      <c r="BI512" s="192">
        <f>IF(N512="nulová",J512,0)</f>
        <v>0</v>
      </c>
      <c r="BJ512" s="19" t="s">
        <v>88</v>
      </c>
      <c r="BK512" s="192">
        <f>ROUND(I512*H512,2)</f>
        <v>0</v>
      </c>
      <c r="BL512" s="19" t="s">
        <v>250</v>
      </c>
      <c r="BM512" s="191" t="s">
        <v>1531</v>
      </c>
    </row>
    <row r="513" spans="1:65" s="2" customFormat="1" ht="19.5">
      <c r="A513" s="36"/>
      <c r="B513" s="37"/>
      <c r="C513" s="38"/>
      <c r="D513" s="193" t="s">
        <v>2212</v>
      </c>
      <c r="E513" s="38"/>
      <c r="F513" s="194" t="s">
        <v>2213</v>
      </c>
      <c r="G513" s="38"/>
      <c r="H513" s="38"/>
      <c r="I513" s="195"/>
      <c r="J513" s="38"/>
      <c r="K513" s="38"/>
      <c r="L513" s="41"/>
      <c r="M513" s="196"/>
      <c r="N513" s="197"/>
      <c r="O513" s="66"/>
      <c r="P513" s="66"/>
      <c r="Q513" s="66"/>
      <c r="R513" s="66"/>
      <c r="S513" s="66"/>
      <c r="T513" s="67"/>
      <c r="U513" s="36"/>
      <c r="V513" s="36"/>
      <c r="W513" s="36"/>
      <c r="X513" s="36"/>
      <c r="Y513" s="36"/>
      <c r="Z513" s="36"/>
      <c r="AA513" s="36"/>
      <c r="AB513" s="36"/>
      <c r="AC513" s="36"/>
      <c r="AD513" s="36"/>
      <c r="AE513" s="36"/>
      <c r="AT513" s="19" t="s">
        <v>2212</v>
      </c>
      <c r="AU513" s="19" t="s">
        <v>88</v>
      </c>
    </row>
    <row r="514" spans="1:65" s="13" customFormat="1" ht="11.25">
      <c r="B514" s="198"/>
      <c r="C514" s="199"/>
      <c r="D514" s="193" t="s">
        <v>188</v>
      </c>
      <c r="E514" s="200" t="s">
        <v>19</v>
      </c>
      <c r="F514" s="201" t="s">
        <v>218</v>
      </c>
      <c r="G514" s="199"/>
      <c r="H514" s="202">
        <v>10</v>
      </c>
      <c r="I514" s="203"/>
      <c r="J514" s="199"/>
      <c r="K514" s="199"/>
      <c r="L514" s="204"/>
      <c r="M514" s="205"/>
      <c r="N514" s="206"/>
      <c r="O514" s="206"/>
      <c r="P514" s="206"/>
      <c r="Q514" s="206"/>
      <c r="R514" s="206"/>
      <c r="S514" s="206"/>
      <c r="T514" s="207"/>
      <c r="AT514" s="208" t="s">
        <v>188</v>
      </c>
      <c r="AU514" s="208" t="s">
        <v>88</v>
      </c>
      <c r="AV514" s="13" t="s">
        <v>88</v>
      </c>
      <c r="AW514" s="13" t="s">
        <v>33</v>
      </c>
      <c r="AX514" s="13" t="s">
        <v>72</v>
      </c>
      <c r="AY514" s="208" t="s">
        <v>169</v>
      </c>
    </row>
    <row r="515" spans="1:65" s="14" customFormat="1" ht="11.25">
      <c r="B515" s="209"/>
      <c r="C515" s="210"/>
      <c r="D515" s="193" t="s">
        <v>188</v>
      </c>
      <c r="E515" s="211" t="s">
        <v>19</v>
      </c>
      <c r="F515" s="212" t="s">
        <v>191</v>
      </c>
      <c r="G515" s="210"/>
      <c r="H515" s="213">
        <v>10</v>
      </c>
      <c r="I515" s="214"/>
      <c r="J515" s="210"/>
      <c r="K515" s="210"/>
      <c r="L515" s="215"/>
      <c r="M515" s="216"/>
      <c r="N515" s="217"/>
      <c r="O515" s="217"/>
      <c r="P515" s="217"/>
      <c r="Q515" s="217"/>
      <c r="R515" s="217"/>
      <c r="S515" s="217"/>
      <c r="T515" s="218"/>
      <c r="AT515" s="219" t="s">
        <v>188</v>
      </c>
      <c r="AU515" s="219" t="s">
        <v>88</v>
      </c>
      <c r="AV515" s="14" t="s">
        <v>176</v>
      </c>
      <c r="AW515" s="14" t="s">
        <v>33</v>
      </c>
      <c r="AX515" s="14" t="s">
        <v>80</v>
      </c>
      <c r="AY515" s="219" t="s">
        <v>169</v>
      </c>
    </row>
    <row r="516" spans="1:65" s="2" customFormat="1" ht="14.45" customHeight="1">
      <c r="A516" s="36"/>
      <c r="B516" s="37"/>
      <c r="C516" s="235" t="s">
        <v>996</v>
      </c>
      <c r="D516" s="235" t="s">
        <v>456</v>
      </c>
      <c r="E516" s="236" t="s">
        <v>2443</v>
      </c>
      <c r="F516" s="237" t="s">
        <v>2444</v>
      </c>
      <c r="G516" s="238" t="s">
        <v>174</v>
      </c>
      <c r="H516" s="239">
        <v>10</v>
      </c>
      <c r="I516" s="240"/>
      <c r="J516" s="241">
        <f>ROUND(I516*H516,2)</f>
        <v>0</v>
      </c>
      <c r="K516" s="237" t="s">
        <v>2211</v>
      </c>
      <c r="L516" s="242"/>
      <c r="M516" s="243" t="s">
        <v>19</v>
      </c>
      <c r="N516" s="244" t="s">
        <v>44</v>
      </c>
      <c r="O516" s="66"/>
      <c r="P516" s="189">
        <f>O516*H516</f>
        <v>0</v>
      </c>
      <c r="Q516" s="189">
        <v>0</v>
      </c>
      <c r="R516" s="189">
        <f>Q516*H516</f>
        <v>0</v>
      </c>
      <c r="S516" s="189">
        <v>0</v>
      </c>
      <c r="T516" s="190">
        <f>S516*H516</f>
        <v>0</v>
      </c>
      <c r="U516" s="36"/>
      <c r="V516" s="36"/>
      <c r="W516" s="36"/>
      <c r="X516" s="36"/>
      <c r="Y516" s="36"/>
      <c r="Z516" s="36"/>
      <c r="AA516" s="36"/>
      <c r="AB516" s="36"/>
      <c r="AC516" s="36"/>
      <c r="AD516" s="36"/>
      <c r="AE516" s="36"/>
      <c r="AR516" s="191" t="s">
        <v>323</v>
      </c>
      <c r="AT516" s="191" t="s">
        <v>456</v>
      </c>
      <c r="AU516" s="191" t="s">
        <v>88</v>
      </c>
      <c r="AY516" s="19" t="s">
        <v>169</v>
      </c>
      <c r="BE516" s="192">
        <f>IF(N516="základní",J516,0)</f>
        <v>0</v>
      </c>
      <c r="BF516" s="192">
        <f>IF(N516="snížená",J516,0)</f>
        <v>0</v>
      </c>
      <c r="BG516" s="192">
        <f>IF(N516="zákl. přenesená",J516,0)</f>
        <v>0</v>
      </c>
      <c r="BH516" s="192">
        <f>IF(N516="sníž. přenesená",J516,0)</f>
        <v>0</v>
      </c>
      <c r="BI516" s="192">
        <f>IF(N516="nulová",J516,0)</f>
        <v>0</v>
      </c>
      <c r="BJ516" s="19" t="s">
        <v>88</v>
      </c>
      <c r="BK516" s="192">
        <f>ROUND(I516*H516,2)</f>
        <v>0</v>
      </c>
      <c r="BL516" s="19" t="s">
        <v>250</v>
      </c>
      <c r="BM516" s="191" t="s">
        <v>1542</v>
      </c>
    </row>
    <row r="517" spans="1:65" s="2" customFormat="1" ht="19.5">
      <c r="A517" s="36"/>
      <c r="B517" s="37"/>
      <c r="C517" s="38"/>
      <c r="D517" s="193" t="s">
        <v>2212</v>
      </c>
      <c r="E517" s="38"/>
      <c r="F517" s="194" t="s">
        <v>2213</v>
      </c>
      <c r="G517" s="38"/>
      <c r="H517" s="38"/>
      <c r="I517" s="195"/>
      <c r="J517" s="38"/>
      <c r="K517" s="38"/>
      <c r="L517" s="41"/>
      <c r="M517" s="196"/>
      <c r="N517" s="197"/>
      <c r="O517" s="66"/>
      <c r="P517" s="66"/>
      <c r="Q517" s="66"/>
      <c r="R517" s="66"/>
      <c r="S517" s="66"/>
      <c r="T517" s="67"/>
      <c r="U517" s="36"/>
      <c r="V517" s="36"/>
      <c r="W517" s="36"/>
      <c r="X517" s="36"/>
      <c r="Y517" s="36"/>
      <c r="Z517" s="36"/>
      <c r="AA517" s="36"/>
      <c r="AB517" s="36"/>
      <c r="AC517" s="36"/>
      <c r="AD517" s="36"/>
      <c r="AE517" s="36"/>
      <c r="AT517" s="19" t="s">
        <v>2212</v>
      </c>
      <c r="AU517" s="19" t="s">
        <v>88</v>
      </c>
    </row>
    <row r="518" spans="1:65" s="13" customFormat="1" ht="11.25">
      <c r="B518" s="198"/>
      <c r="C518" s="199"/>
      <c r="D518" s="193" t="s">
        <v>188</v>
      </c>
      <c r="E518" s="200" t="s">
        <v>19</v>
      </c>
      <c r="F518" s="201" t="s">
        <v>218</v>
      </c>
      <c r="G518" s="199"/>
      <c r="H518" s="202">
        <v>10</v>
      </c>
      <c r="I518" s="203"/>
      <c r="J518" s="199"/>
      <c r="K518" s="199"/>
      <c r="L518" s="204"/>
      <c r="M518" s="205"/>
      <c r="N518" s="206"/>
      <c r="O518" s="206"/>
      <c r="P518" s="206"/>
      <c r="Q518" s="206"/>
      <c r="R518" s="206"/>
      <c r="S518" s="206"/>
      <c r="T518" s="207"/>
      <c r="AT518" s="208" t="s">
        <v>188</v>
      </c>
      <c r="AU518" s="208" t="s">
        <v>88</v>
      </c>
      <c r="AV518" s="13" t="s">
        <v>88</v>
      </c>
      <c r="AW518" s="13" t="s">
        <v>33</v>
      </c>
      <c r="AX518" s="13" t="s">
        <v>72</v>
      </c>
      <c r="AY518" s="208" t="s">
        <v>169</v>
      </c>
    </row>
    <row r="519" spans="1:65" s="14" customFormat="1" ht="11.25">
      <c r="B519" s="209"/>
      <c r="C519" s="210"/>
      <c r="D519" s="193" t="s">
        <v>188</v>
      </c>
      <c r="E519" s="211" t="s">
        <v>19</v>
      </c>
      <c r="F519" s="212" t="s">
        <v>191</v>
      </c>
      <c r="G519" s="210"/>
      <c r="H519" s="213">
        <v>10</v>
      </c>
      <c r="I519" s="214"/>
      <c r="J519" s="210"/>
      <c r="K519" s="210"/>
      <c r="L519" s="215"/>
      <c r="M519" s="216"/>
      <c r="N519" s="217"/>
      <c r="O519" s="217"/>
      <c r="P519" s="217"/>
      <c r="Q519" s="217"/>
      <c r="R519" s="217"/>
      <c r="S519" s="217"/>
      <c r="T519" s="218"/>
      <c r="AT519" s="219" t="s">
        <v>188</v>
      </c>
      <c r="AU519" s="219" t="s">
        <v>88</v>
      </c>
      <c r="AV519" s="14" t="s">
        <v>176</v>
      </c>
      <c r="AW519" s="14" t="s">
        <v>33</v>
      </c>
      <c r="AX519" s="14" t="s">
        <v>80</v>
      </c>
      <c r="AY519" s="219" t="s">
        <v>169</v>
      </c>
    </row>
    <row r="520" spans="1:65" s="2" customFormat="1" ht="37.9" customHeight="1">
      <c r="A520" s="36"/>
      <c r="B520" s="37"/>
      <c r="C520" s="180" t="s">
        <v>1007</v>
      </c>
      <c r="D520" s="180" t="s">
        <v>171</v>
      </c>
      <c r="E520" s="181" t="s">
        <v>2445</v>
      </c>
      <c r="F520" s="182" t="s">
        <v>2446</v>
      </c>
      <c r="G520" s="183" t="s">
        <v>174</v>
      </c>
      <c r="H520" s="184">
        <v>10</v>
      </c>
      <c r="I520" s="185"/>
      <c r="J520" s="186">
        <f>ROUND(I520*H520,2)</f>
        <v>0</v>
      </c>
      <c r="K520" s="182" t="s">
        <v>2211</v>
      </c>
      <c r="L520" s="41"/>
      <c r="M520" s="187" t="s">
        <v>19</v>
      </c>
      <c r="N520" s="188" t="s">
        <v>44</v>
      </c>
      <c r="O520" s="66"/>
      <c r="P520" s="189">
        <f>O520*H520</f>
        <v>0</v>
      </c>
      <c r="Q520" s="189">
        <v>0</v>
      </c>
      <c r="R520" s="189">
        <f>Q520*H520</f>
        <v>0</v>
      </c>
      <c r="S520" s="189">
        <v>0</v>
      </c>
      <c r="T520" s="190">
        <f>S520*H520</f>
        <v>0</v>
      </c>
      <c r="U520" s="36"/>
      <c r="V520" s="36"/>
      <c r="W520" s="36"/>
      <c r="X520" s="36"/>
      <c r="Y520" s="36"/>
      <c r="Z520" s="36"/>
      <c r="AA520" s="36"/>
      <c r="AB520" s="36"/>
      <c r="AC520" s="36"/>
      <c r="AD520" s="36"/>
      <c r="AE520" s="36"/>
      <c r="AR520" s="191" t="s">
        <v>250</v>
      </c>
      <c r="AT520" s="191" t="s">
        <v>171</v>
      </c>
      <c r="AU520" s="191" t="s">
        <v>88</v>
      </c>
      <c r="AY520" s="19" t="s">
        <v>169</v>
      </c>
      <c r="BE520" s="192">
        <f>IF(N520="základní",J520,0)</f>
        <v>0</v>
      </c>
      <c r="BF520" s="192">
        <f>IF(N520="snížená",J520,0)</f>
        <v>0</v>
      </c>
      <c r="BG520" s="192">
        <f>IF(N520="zákl. přenesená",J520,0)</f>
        <v>0</v>
      </c>
      <c r="BH520" s="192">
        <f>IF(N520="sníž. přenesená",J520,0)</f>
        <v>0</v>
      </c>
      <c r="BI520" s="192">
        <f>IF(N520="nulová",J520,0)</f>
        <v>0</v>
      </c>
      <c r="BJ520" s="19" t="s">
        <v>88</v>
      </c>
      <c r="BK520" s="192">
        <f>ROUND(I520*H520,2)</f>
        <v>0</v>
      </c>
      <c r="BL520" s="19" t="s">
        <v>250</v>
      </c>
      <c r="BM520" s="191" t="s">
        <v>1552</v>
      </c>
    </row>
    <row r="521" spans="1:65" s="2" customFormat="1" ht="19.5">
      <c r="A521" s="36"/>
      <c r="B521" s="37"/>
      <c r="C521" s="38"/>
      <c r="D521" s="193" t="s">
        <v>2212</v>
      </c>
      <c r="E521" s="38"/>
      <c r="F521" s="194" t="s">
        <v>2213</v>
      </c>
      <c r="G521" s="38"/>
      <c r="H521" s="38"/>
      <c r="I521" s="195"/>
      <c r="J521" s="38"/>
      <c r="K521" s="38"/>
      <c r="L521" s="41"/>
      <c r="M521" s="196"/>
      <c r="N521" s="197"/>
      <c r="O521" s="66"/>
      <c r="P521" s="66"/>
      <c r="Q521" s="66"/>
      <c r="R521" s="66"/>
      <c r="S521" s="66"/>
      <c r="T521" s="67"/>
      <c r="U521" s="36"/>
      <c r="V521" s="36"/>
      <c r="W521" s="36"/>
      <c r="X521" s="36"/>
      <c r="Y521" s="36"/>
      <c r="Z521" s="36"/>
      <c r="AA521" s="36"/>
      <c r="AB521" s="36"/>
      <c r="AC521" s="36"/>
      <c r="AD521" s="36"/>
      <c r="AE521" s="36"/>
      <c r="AT521" s="19" t="s">
        <v>2212</v>
      </c>
      <c r="AU521" s="19" t="s">
        <v>88</v>
      </c>
    </row>
    <row r="522" spans="1:65" s="13" customFormat="1" ht="11.25">
      <c r="B522" s="198"/>
      <c r="C522" s="199"/>
      <c r="D522" s="193" t="s">
        <v>188</v>
      </c>
      <c r="E522" s="200" t="s">
        <v>19</v>
      </c>
      <c r="F522" s="201" t="s">
        <v>218</v>
      </c>
      <c r="G522" s="199"/>
      <c r="H522" s="202">
        <v>10</v>
      </c>
      <c r="I522" s="203"/>
      <c r="J522" s="199"/>
      <c r="K522" s="199"/>
      <c r="L522" s="204"/>
      <c r="M522" s="205"/>
      <c r="N522" s="206"/>
      <c r="O522" s="206"/>
      <c r="P522" s="206"/>
      <c r="Q522" s="206"/>
      <c r="R522" s="206"/>
      <c r="S522" s="206"/>
      <c r="T522" s="207"/>
      <c r="AT522" s="208" t="s">
        <v>188</v>
      </c>
      <c r="AU522" s="208" t="s">
        <v>88</v>
      </c>
      <c r="AV522" s="13" t="s">
        <v>88</v>
      </c>
      <c r="AW522" s="13" t="s">
        <v>33</v>
      </c>
      <c r="AX522" s="13" t="s">
        <v>72</v>
      </c>
      <c r="AY522" s="208" t="s">
        <v>169</v>
      </c>
    </row>
    <row r="523" spans="1:65" s="14" customFormat="1" ht="11.25">
      <c r="B523" s="209"/>
      <c r="C523" s="210"/>
      <c r="D523" s="193" t="s">
        <v>188</v>
      </c>
      <c r="E523" s="211" t="s">
        <v>19</v>
      </c>
      <c r="F523" s="212" t="s">
        <v>191</v>
      </c>
      <c r="G523" s="210"/>
      <c r="H523" s="213">
        <v>10</v>
      </c>
      <c r="I523" s="214"/>
      <c r="J523" s="210"/>
      <c r="K523" s="210"/>
      <c r="L523" s="215"/>
      <c r="M523" s="216"/>
      <c r="N523" s="217"/>
      <c r="O523" s="217"/>
      <c r="P523" s="217"/>
      <c r="Q523" s="217"/>
      <c r="R523" s="217"/>
      <c r="S523" s="217"/>
      <c r="T523" s="218"/>
      <c r="AT523" s="219" t="s">
        <v>188</v>
      </c>
      <c r="AU523" s="219" t="s">
        <v>88</v>
      </c>
      <c r="AV523" s="14" t="s">
        <v>176</v>
      </c>
      <c r="AW523" s="14" t="s">
        <v>33</v>
      </c>
      <c r="AX523" s="14" t="s">
        <v>80</v>
      </c>
      <c r="AY523" s="219" t="s">
        <v>169</v>
      </c>
    </row>
    <row r="524" spans="1:65" s="2" customFormat="1" ht="24.2" customHeight="1">
      <c r="A524" s="36"/>
      <c r="B524" s="37"/>
      <c r="C524" s="180" t="s">
        <v>1013</v>
      </c>
      <c r="D524" s="180" t="s">
        <v>171</v>
      </c>
      <c r="E524" s="181" t="s">
        <v>2447</v>
      </c>
      <c r="F524" s="182" t="s">
        <v>2448</v>
      </c>
      <c r="G524" s="183" t="s">
        <v>1115</v>
      </c>
      <c r="H524" s="184">
        <v>12</v>
      </c>
      <c r="I524" s="185"/>
      <c r="J524" s="186">
        <f>ROUND(I524*H524,2)</f>
        <v>0</v>
      </c>
      <c r="K524" s="182" t="s">
        <v>2211</v>
      </c>
      <c r="L524" s="41"/>
      <c r="M524" s="187" t="s">
        <v>19</v>
      </c>
      <c r="N524" s="188" t="s">
        <v>44</v>
      </c>
      <c r="O524" s="66"/>
      <c r="P524" s="189">
        <f>O524*H524</f>
        <v>0</v>
      </c>
      <c r="Q524" s="189">
        <v>0</v>
      </c>
      <c r="R524" s="189">
        <f>Q524*H524</f>
        <v>0</v>
      </c>
      <c r="S524" s="189">
        <v>0</v>
      </c>
      <c r="T524" s="190">
        <f>S524*H524</f>
        <v>0</v>
      </c>
      <c r="U524" s="36"/>
      <c r="V524" s="36"/>
      <c r="W524" s="36"/>
      <c r="X524" s="36"/>
      <c r="Y524" s="36"/>
      <c r="Z524" s="36"/>
      <c r="AA524" s="36"/>
      <c r="AB524" s="36"/>
      <c r="AC524" s="36"/>
      <c r="AD524" s="36"/>
      <c r="AE524" s="36"/>
      <c r="AR524" s="191" t="s">
        <v>250</v>
      </c>
      <c r="AT524" s="191" t="s">
        <v>171</v>
      </c>
      <c r="AU524" s="191" t="s">
        <v>88</v>
      </c>
      <c r="AY524" s="19" t="s">
        <v>169</v>
      </c>
      <c r="BE524" s="192">
        <f>IF(N524="základní",J524,0)</f>
        <v>0</v>
      </c>
      <c r="BF524" s="192">
        <f>IF(N524="snížená",J524,0)</f>
        <v>0</v>
      </c>
      <c r="BG524" s="192">
        <f>IF(N524="zákl. přenesená",J524,0)</f>
        <v>0</v>
      </c>
      <c r="BH524" s="192">
        <f>IF(N524="sníž. přenesená",J524,0)</f>
        <v>0</v>
      </c>
      <c r="BI524" s="192">
        <f>IF(N524="nulová",J524,0)</f>
        <v>0</v>
      </c>
      <c r="BJ524" s="19" t="s">
        <v>88</v>
      </c>
      <c r="BK524" s="192">
        <f>ROUND(I524*H524,2)</f>
        <v>0</v>
      </c>
      <c r="BL524" s="19" t="s">
        <v>250</v>
      </c>
      <c r="BM524" s="191" t="s">
        <v>1562</v>
      </c>
    </row>
    <row r="525" spans="1:65" s="2" customFormat="1" ht="19.5">
      <c r="A525" s="36"/>
      <c r="B525" s="37"/>
      <c r="C525" s="38"/>
      <c r="D525" s="193" t="s">
        <v>2212</v>
      </c>
      <c r="E525" s="38"/>
      <c r="F525" s="194" t="s">
        <v>2213</v>
      </c>
      <c r="G525" s="38"/>
      <c r="H525" s="38"/>
      <c r="I525" s="195"/>
      <c r="J525" s="38"/>
      <c r="K525" s="38"/>
      <c r="L525" s="41"/>
      <c r="M525" s="196"/>
      <c r="N525" s="197"/>
      <c r="O525" s="66"/>
      <c r="P525" s="66"/>
      <c r="Q525" s="66"/>
      <c r="R525" s="66"/>
      <c r="S525" s="66"/>
      <c r="T525" s="67"/>
      <c r="U525" s="36"/>
      <c r="V525" s="36"/>
      <c r="W525" s="36"/>
      <c r="X525" s="36"/>
      <c r="Y525" s="36"/>
      <c r="Z525" s="36"/>
      <c r="AA525" s="36"/>
      <c r="AB525" s="36"/>
      <c r="AC525" s="36"/>
      <c r="AD525" s="36"/>
      <c r="AE525" s="36"/>
      <c r="AT525" s="19" t="s">
        <v>2212</v>
      </c>
      <c r="AU525" s="19" t="s">
        <v>88</v>
      </c>
    </row>
    <row r="526" spans="1:65" s="13" customFormat="1" ht="11.25">
      <c r="B526" s="198"/>
      <c r="C526" s="199"/>
      <c r="D526" s="193" t="s">
        <v>188</v>
      </c>
      <c r="E526" s="200" t="s">
        <v>19</v>
      </c>
      <c r="F526" s="201" t="s">
        <v>2394</v>
      </c>
      <c r="G526" s="199"/>
      <c r="H526" s="202">
        <v>12</v>
      </c>
      <c r="I526" s="203"/>
      <c r="J526" s="199"/>
      <c r="K526" s="199"/>
      <c r="L526" s="204"/>
      <c r="M526" s="205"/>
      <c r="N526" s="206"/>
      <c r="O526" s="206"/>
      <c r="P526" s="206"/>
      <c r="Q526" s="206"/>
      <c r="R526" s="206"/>
      <c r="S526" s="206"/>
      <c r="T526" s="207"/>
      <c r="AT526" s="208" t="s">
        <v>188</v>
      </c>
      <c r="AU526" s="208" t="s">
        <v>88</v>
      </c>
      <c r="AV526" s="13" t="s">
        <v>88</v>
      </c>
      <c r="AW526" s="13" t="s">
        <v>33</v>
      </c>
      <c r="AX526" s="13" t="s">
        <v>72</v>
      </c>
      <c r="AY526" s="208" t="s">
        <v>169</v>
      </c>
    </row>
    <row r="527" spans="1:65" s="14" customFormat="1" ht="11.25">
      <c r="B527" s="209"/>
      <c r="C527" s="210"/>
      <c r="D527" s="193" t="s">
        <v>188</v>
      </c>
      <c r="E527" s="211" t="s">
        <v>19</v>
      </c>
      <c r="F527" s="212" t="s">
        <v>191</v>
      </c>
      <c r="G527" s="210"/>
      <c r="H527" s="213">
        <v>12</v>
      </c>
      <c r="I527" s="214"/>
      <c r="J527" s="210"/>
      <c r="K527" s="210"/>
      <c r="L527" s="215"/>
      <c r="M527" s="216"/>
      <c r="N527" s="217"/>
      <c r="O527" s="217"/>
      <c r="P527" s="217"/>
      <c r="Q527" s="217"/>
      <c r="R527" s="217"/>
      <c r="S527" s="217"/>
      <c r="T527" s="218"/>
      <c r="AT527" s="219" t="s">
        <v>188</v>
      </c>
      <c r="AU527" s="219" t="s">
        <v>88</v>
      </c>
      <c r="AV527" s="14" t="s">
        <v>176</v>
      </c>
      <c r="AW527" s="14" t="s">
        <v>33</v>
      </c>
      <c r="AX527" s="14" t="s">
        <v>80</v>
      </c>
      <c r="AY527" s="219" t="s">
        <v>169</v>
      </c>
    </row>
    <row r="528" spans="1:65" s="2" customFormat="1" ht="24.2" customHeight="1">
      <c r="A528" s="36"/>
      <c r="B528" s="37"/>
      <c r="C528" s="180" t="s">
        <v>1017</v>
      </c>
      <c r="D528" s="180" t="s">
        <v>171</v>
      </c>
      <c r="E528" s="181" t="s">
        <v>2449</v>
      </c>
      <c r="F528" s="182" t="s">
        <v>2450</v>
      </c>
      <c r="G528" s="183" t="s">
        <v>1115</v>
      </c>
      <c r="H528" s="184">
        <v>12</v>
      </c>
      <c r="I528" s="185"/>
      <c r="J528" s="186">
        <f>ROUND(I528*H528,2)</f>
        <v>0</v>
      </c>
      <c r="K528" s="182" t="s">
        <v>2211</v>
      </c>
      <c r="L528" s="41"/>
      <c r="M528" s="187" t="s">
        <v>19</v>
      </c>
      <c r="N528" s="188" t="s">
        <v>44</v>
      </c>
      <c r="O528" s="66"/>
      <c r="P528" s="189">
        <f>O528*H528</f>
        <v>0</v>
      </c>
      <c r="Q528" s="189">
        <v>0</v>
      </c>
      <c r="R528" s="189">
        <f>Q528*H528</f>
        <v>0</v>
      </c>
      <c r="S528" s="189">
        <v>0</v>
      </c>
      <c r="T528" s="190">
        <f>S528*H528</f>
        <v>0</v>
      </c>
      <c r="U528" s="36"/>
      <c r="V528" s="36"/>
      <c r="W528" s="36"/>
      <c r="X528" s="36"/>
      <c r="Y528" s="36"/>
      <c r="Z528" s="36"/>
      <c r="AA528" s="36"/>
      <c r="AB528" s="36"/>
      <c r="AC528" s="36"/>
      <c r="AD528" s="36"/>
      <c r="AE528" s="36"/>
      <c r="AR528" s="191" t="s">
        <v>250</v>
      </c>
      <c r="AT528" s="191" t="s">
        <v>171</v>
      </c>
      <c r="AU528" s="191" t="s">
        <v>88</v>
      </c>
      <c r="AY528" s="19" t="s">
        <v>169</v>
      </c>
      <c r="BE528" s="192">
        <f>IF(N528="základní",J528,0)</f>
        <v>0</v>
      </c>
      <c r="BF528" s="192">
        <f>IF(N528="snížená",J528,0)</f>
        <v>0</v>
      </c>
      <c r="BG528" s="192">
        <f>IF(N528="zákl. přenesená",J528,0)</f>
        <v>0</v>
      </c>
      <c r="BH528" s="192">
        <f>IF(N528="sníž. přenesená",J528,0)</f>
        <v>0</v>
      </c>
      <c r="BI528" s="192">
        <f>IF(N528="nulová",J528,0)</f>
        <v>0</v>
      </c>
      <c r="BJ528" s="19" t="s">
        <v>88</v>
      </c>
      <c r="BK528" s="192">
        <f>ROUND(I528*H528,2)</f>
        <v>0</v>
      </c>
      <c r="BL528" s="19" t="s">
        <v>250</v>
      </c>
      <c r="BM528" s="191" t="s">
        <v>1574</v>
      </c>
    </row>
    <row r="529" spans="1:65" s="2" customFormat="1" ht="19.5">
      <c r="A529" s="36"/>
      <c r="B529" s="37"/>
      <c r="C529" s="38"/>
      <c r="D529" s="193" t="s">
        <v>2212</v>
      </c>
      <c r="E529" s="38"/>
      <c r="F529" s="194" t="s">
        <v>2213</v>
      </c>
      <c r="G529" s="38"/>
      <c r="H529" s="38"/>
      <c r="I529" s="195"/>
      <c r="J529" s="38"/>
      <c r="K529" s="38"/>
      <c r="L529" s="41"/>
      <c r="M529" s="196"/>
      <c r="N529" s="197"/>
      <c r="O529" s="66"/>
      <c r="P529" s="66"/>
      <c r="Q529" s="66"/>
      <c r="R529" s="66"/>
      <c r="S529" s="66"/>
      <c r="T529" s="67"/>
      <c r="U529" s="36"/>
      <c r="V529" s="36"/>
      <c r="W529" s="36"/>
      <c r="X529" s="36"/>
      <c r="Y529" s="36"/>
      <c r="Z529" s="36"/>
      <c r="AA529" s="36"/>
      <c r="AB529" s="36"/>
      <c r="AC529" s="36"/>
      <c r="AD529" s="36"/>
      <c r="AE529" s="36"/>
      <c r="AT529" s="19" t="s">
        <v>2212</v>
      </c>
      <c r="AU529" s="19" t="s">
        <v>88</v>
      </c>
    </row>
    <row r="530" spans="1:65" s="13" customFormat="1" ht="11.25">
      <c r="B530" s="198"/>
      <c r="C530" s="199"/>
      <c r="D530" s="193" t="s">
        <v>188</v>
      </c>
      <c r="E530" s="200" t="s">
        <v>19</v>
      </c>
      <c r="F530" s="201" t="s">
        <v>2394</v>
      </c>
      <c r="G530" s="199"/>
      <c r="H530" s="202">
        <v>12</v>
      </c>
      <c r="I530" s="203"/>
      <c r="J530" s="199"/>
      <c r="K530" s="199"/>
      <c r="L530" s="204"/>
      <c r="M530" s="205"/>
      <c r="N530" s="206"/>
      <c r="O530" s="206"/>
      <c r="P530" s="206"/>
      <c r="Q530" s="206"/>
      <c r="R530" s="206"/>
      <c r="S530" s="206"/>
      <c r="T530" s="207"/>
      <c r="AT530" s="208" t="s">
        <v>188</v>
      </c>
      <c r="AU530" s="208" t="s">
        <v>88</v>
      </c>
      <c r="AV530" s="13" t="s">
        <v>88</v>
      </c>
      <c r="AW530" s="13" t="s">
        <v>33</v>
      </c>
      <c r="AX530" s="13" t="s">
        <v>72</v>
      </c>
      <c r="AY530" s="208" t="s">
        <v>169</v>
      </c>
    </row>
    <row r="531" spans="1:65" s="14" customFormat="1" ht="11.25">
      <c r="B531" s="209"/>
      <c r="C531" s="210"/>
      <c r="D531" s="193" t="s">
        <v>188</v>
      </c>
      <c r="E531" s="211" t="s">
        <v>19</v>
      </c>
      <c r="F531" s="212" t="s">
        <v>191</v>
      </c>
      <c r="G531" s="210"/>
      <c r="H531" s="213">
        <v>12</v>
      </c>
      <c r="I531" s="214"/>
      <c r="J531" s="210"/>
      <c r="K531" s="210"/>
      <c r="L531" s="215"/>
      <c r="M531" s="216"/>
      <c r="N531" s="217"/>
      <c r="O531" s="217"/>
      <c r="P531" s="217"/>
      <c r="Q531" s="217"/>
      <c r="R531" s="217"/>
      <c r="S531" s="217"/>
      <c r="T531" s="218"/>
      <c r="AT531" s="219" t="s">
        <v>188</v>
      </c>
      <c r="AU531" s="219" t="s">
        <v>88</v>
      </c>
      <c r="AV531" s="14" t="s">
        <v>176</v>
      </c>
      <c r="AW531" s="14" t="s">
        <v>33</v>
      </c>
      <c r="AX531" s="14" t="s">
        <v>80</v>
      </c>
      <c r="AY531" s="219" t="s">
        <v>169</v>
      </c>
    </row>
    <row r="532" spans="1:65" s="2" customFormat="1" ht="24.2" customHeight="1">
      <c r="A532" s="36"/>
      <c r="B532" s="37"/>
      <c r="C532" s="180" t="s">
        <v>1022</v>
      </c>
      <c r="D532" s="180" t="s">
        <v>171</v>
      </c>
      <c r="E532" s="181" t="s">
        <v>2451</v>
      </c>
      <c r="F532" s="182" t="s">
        <v>2452</v>
      </c>
      <c r="G532" s="183" t="s">
        <v>1115</v>
      </c>
      <c r="H532" s="184">
        <v>2</v>
      </c>
      <c r="I532" s="185"/>
      <c r="J532" s="186">
        <f>ROUND(I532*H532,2)</f>
        <v>0</v>
      </c>
      <c r="K532" s="182" t="s">
        <v>2211</v>
      </c>
      <c r="L532" s="41"/>
      <c r="M532" s="187" t="s">
        <v>19</v>
      </c>
      <c r="N532" s="188" t="s">
        <v>44</v>
      </c>
      <c r="O532" s="66"/>
      <c r="P532" s="189">
        <f>O532*H532</f>
        <v>0</v>
      </c>
      <c r="Q532" s="189">
        <v>0</v>
      </c>
      <c r="R532" s="189">
        <f>Q532*H532</f>
        <v>0</v>
      </c>
      <c r="S532" s="189">
        <v>0</v>
      </c>
      <c r="T532" s="190">
        <f>S532*H532</f>
        <v>0</v>
      </c>
      <c r="U532" s="36"/>
      <c r="V532" s="36"/>
      <c r="W532" s="36"/>
      <c r="X532" s="36"/>
      <c r="Y532" s="36"/>
      <c r="Z532" s="36"/>
      <c r="AA532" s="36"/>
      <c r="AB532" s="36"/>
      <c r="AC532" s="36"/>
      <c r="AD532" s="36"/>
      <c r="AE532" s="36"/>
      <c r="AR532" s="191" t="s">
        <v>250</v>
      </c>
      <c r="AT532" s="191" t="s">
        <v>171</v>
      </c>
      <c r="AU532" s="191" t="s">
        <v>88</v>
      </c>
      <c r="AY532" s="19" t="s">
        <v>169</v>
      </c>
      <c r="BE532" s="192">
        <f>IF(N532="základní",J532,0)</f>
        <v>0</v>
      </c>
      <c r="BF532" s="192">
        <f>IF(N532="snížená",J532,0)</f>
        <v>0</v>
      </c>
      <c r="BG532" s="192">
        <f>IF(N532="zákl. přenesená",J532,0)</f>
        <v>0</v>
      </c>
      <c r="BH532" s="192">
        <f>IF(N532="sníž. přenesená",J532,0)</f>
        <v>0</v>
      </c>
      <c r="BI532" s="192">
        <f>IF(N532="nulová",J532,0)</f>
        <v>0</v>
      </c>
      <c r="BJ532" s="19" t="s">
        <v>88</v>
      </c>
      <c r="BK532" s="192">
        <f>ROUND(I532*H532,2)</f>
        <v>0</v>
      </c>
      <c r="BL532" s="19" t="s">
        <v>250</v>
      </c>
      <c r="BM532" s="191" t="s">
        <v>1587</v>
      </c>
    </row>
    <row r="533" spans="1:65" s="2" customFormat="1" ht="19.5">
      <c r="A533" s="36"/>
      <c r="B533" s="37"/>
      <c r="C533" s="38"/>
      <c r="D533" s="193" t="s">
        <v>2212</v>
      </c>
      <c r="E533" s="38"/>
      <c r="F533" s="194" t="s">
        <v>2213</v>
      </c>
      <c r="G533" s="38"/>
      <c r="H533" s="38"/>
      <c r="I533" s="195"/>
      <c r="J533" s="38"/>
      <c r="K533" s="38"/>
      <c r="L533" s="41"/>
      <c r="M533" s="196"/>
      <c r="N533" s="197"/>
      <c r="O533" s="66"/>
      <c r="P533" s="66"/>
      <c r="Q533" s="66"/>
      <c r="R533" s="66"/>
      <c r="S533" s="66"/>
      <c r="T533" s="67"/>
      <c r="U533" s="36"/>
      <c r="V533" s="36"/>
      <c r="W533" s="36"/>
      <c r="X533" s="36"/>
      <c r="Y533" s="36"/>
      <c r="Z533" s="36"/>
      <c r="AA533" s="36"/>
      <c r="AB533" s="36"/>
      <c r="AC533" s="36"/>
      <c r="AD533" s="36"/>
      <c r="AE533" s="36"/>
      <c r="AT533" s="19" t="s">
        <v>2212</v>
      </c>
      <c r="AU533" s="19" t="s">
        <v>88</v>
      </c>
    </row>
    <row r="534" spans="1:65" s="13" customFormat="1" ht="11.25">
      <c r="B534" s="198"/>
      <c r="C534" s="199"/>
      <c r="D534" s="193" t="s">
        <v>188</v>
      </c>
      <c r="E534" s="200" t="s">
        <v>19</v>
      </c>
      <c r="F534" s="201" t="s">
        <v>88</v>
      </c>
      <c r="G534" s="199"/>
      <c r="H534" s="202">
        <v>2</v>
      </c>
      <c r="I534" s="203"/>
      <c r="J534" s="199"/>
      <c r="K534" s="199"/>
      <c r="L534" s="204"/>
      <c r="M534" s="205"/>
      <c r="N534" s="206"/>
      <c r="O534" s="206"/>
      <c r="P534" s="206"/>
      <c r="Q534" s="206"/>
      <c r="R534" s="206"/>
      <c r="S534" s="206"/>
      <c r="T534" s="207"/>
      <c r="AT534" s="208" t="s">
        <v>188</v>
      </c>
      <c r="AU534" s="208" t="s">
        <v>88</v>
      </c>
      <c r="AV534" s="13" t="s">
        <v>88</v>
      </c>
      <c r="AW534" s="13" t="s">
        <v>33</v>
      </c>
      <c r="AX534" s="13" t="s">
        <v>72</v>
      </c>
      <c r="AY534" s="208" t="s">
        <v>169</v>
      </c>
    </row>
    <row r="535" spans="1:65" s="14" customFormat="1" ht="11.25">
      <c r="B535" s="209"/>
      <c r="C535" s="210"/>
      <c r="D535" s="193" t="s">
        <v>188</v>
      </c>
      <c r="E535" s="211" t="s">
        <v>19</v>
      </c>
      <c r="F535" s="212" t="s">
        <v>191</v>
      </c>
      <c r="G535" s="210"/>
      <c r="H535" s="213">
        <v>2</v>
      </c>
      <c r="I535" s="214"/>
      <c r="J535" s="210"/>
      <c r="K535" s="210"/>
      <c r="L535" s="215"/>
      <c r="M535" s="216"/>
      <c r="N535" s="217"/>
      <c r="O535" s="217"/>
      <c r="P535" s="217"/>
      <c r="Q535" s="217"/>
      <c r="R535" s="217"/>
      <c r="S535" s="217"/>
      <c r="T535" s="218"/>
      <c r="AT535" s="219" t="s">
        <v>188</v>
      </c>
      <c r="AU535" s="219" t="s">
        <v>88</v>
      </c>
      <c r="AV535" s="14" t="s">
        <v>176</v>
      </c>
      <c r="AW535" s="14" t="s">
        <v>33</v>
      </c>
      <c r="AX535" s="14" t="s">
        <v>80</v>
      </c>
      <c r="AY535" s="219" t="s">
        <v>169</v>
      </c>
    </row>
    <row r="536" spans="1:65" s="2" customFormat="1" ht="24.2" customHeight="1">
      <c r="A536" s="36"/>
      <c r="B536" s="37"/>
      <c r="C536" s="180" t="s">
        <v>1027</v>
      </c>
      <c r="D536" s="180" t="s">
        <v>171</v>
      </c>
      <c r="E536" s="181" t="s">
        <v>2453</v>
      </c>
      <c r="F536" s="182" t="s">
        <v>2454</v>
      </c>
      <c r="G536" s="183" t="s">
        <v>1115</v>
      </c>
      <c r="H536" s="184">
        <v>2</v>
      </c>
      <c r="I536" s="185"/>
      <c r="J536" s="186">
        <f>ROUND(I536*H536,2)</f>
        <v>0</v>
      </c>
      <c r="K536" s="182" t="s">
        <v>2211</v>
      </c>
      <c r="L536" s="41"/>
      <c r="M536" s="187" t="s">
        <v>19</v>
      </c>
      <c r="N536" s="188" t="s">
        <v>44</v>
      </c>
      <c r="O536" s="66"/>
      <c r="P536" s="189">
        <f>O536*H536</f>
        <v>0</v>
      </c>
      <c r="Q536" s="189">
        <v>0</v>
      </c>
      <c r="R536" s="189">
        <f>Q536*H536</f>
        <v>0</v>
      </c>
      <c r="S536" s="189">
        <v>0</v>
      </c>
      <c r="T536" s="190">
        <f>S536*H536</f>
        <v>0</v>
      </c>
      <c r="U536" s="36"/>
      <c r="V536" s="36"/>
      <c r="W536" s="36"/>
      <c r="X536" s="36"/>
      <c r="Y536" s="36"/>
      <c r="Z536" s="36"/>
      <c r="AA536" s="36"/>
      <c r="AB536" s="36"/>
      <c r="AC536" s="36"/>
      <c r="AD536" s="36"/>
      <c r="AE536" s="36"/>
      <c r="AR536" s="191" t="s">
        <v>250</v>
      </c>
      <c r="AT536" s="191" t="s">
        <v>171</v>
      </c>
      <c r="AU536" s="191" t="s">
        <v>88</v>
      </c>
      <c r="AY536" s="19" t="s">
        <v>169</v>
      </c>
      <c r="BE536" s="192">
        <f>IF(N536="základní",J536,0)</f>
        <v>0</v>
      </c>
      <c r="BF536" s="192">
        <f>IF(N536="snížená",J536,0)</f>
        <v>0</v>
      </c>
      <c r="BG536" s="192">
        <f>IF(N536="zákl. přenesená",J536,0)</f>
        <v>0</v>
      </c>
      <c r="BH536" s="192">
        <f>IF(N536="sníž. přenesená",J536,0)</f>
        <v>0</v>
      </c>
      <c r="BI536" s="192">
        <f>IF(N536="nulová",J536,0)</f>
        <v>0</v>
      </c>
      <c r="BJ536" s="19" t="s">
        <v>88</v>
      </c>
      <c r="BK536" s="192">
        <f>ROUND(I536*H536,2)</f>
        <v>0</v>
      </c>
      <c r="BL536" s="19" t="s">
        <v>250</v>
      </c>
      <c r="BM536" s="191" t="s">
        <v>1600</v>
      </c>
    </row>
    <row r="537" spans="1:65" s="2" customFormat="1" ht="19.5">
      <c r="A537" s="36"/>
      <c r="B537" s="37"/>
      <c r="C537" s="38"/>
      <c r="D537" s="193" t="s">
        <v>2212</v>
      </c>
      <c r="E537" s="38"/>
      <c r="F537" s="194" t="s">
        <v>2213</v>
      </c>
      <c r="G537" s="38"/>
      <c r="H537" s="38"/>
      <c r="I537" s="195"/>
      <c r="J537" s="38"/>
      <c r="K537" s="38"/>
      <c r="L537" s="41"/>
      <c r="M537" s="196"/>
      <c r="N537" s="197"/>
      <c r="O537" s="66"/>
      <c r="P537" s="66"/>
      <c r="Q537" s="66"/>
      <c r="R537" s="66"/>
      <c r="S537" s="66"/>
      <c r="T537" s="67"/>
      <c r="U537" s="36"/>
      <c r="V537" s="36"/>
      <c r="W537" s="36"/>
      <c r="X537" s="36"/>
      <c r="Y537" s="36"/>
      <c r="Z537" s="36"/>
      <c r="AA537" s="36"/>
      <c r="AB537" s="36"/>
      <c r="AC537" s="36"/>
      <c r="AD537" s="36"/>
      <c r="AE537" s="36"/>
      <c r="AT537" s="19" t="s">
        <v>2212</v>
      </c>
      <c r="AU537" s="19" t="s">
        <v>88</v>
      </c>
    </row>
    <row r="538" spans="1:65" s="13" customFormat="1" ht="11.25">
      <c r="B538" s="198"/>
      <c r="C538" s="199"/>
      <c r="D538" s="193" t="s">
        <v>188</v>
      </c>
      <c r="E538" s="200" t="s">
        <v>19</v>
      </c>
      <c r="F538" s="201" t="s">
        <v>88</v>
      </c>
      <c r="G538" s="199"/>
      <c r="H538" s="202">
        <v>2</v>
      </c>
      <c r="I538" s="203"/>
      <c r="J538" s="199"/>
      <c r="K538" s="199"/>
      <c r="L538" s="204"/>
      <c r="M538" s="205"/>
      <c r="N538" s="206"/>
      <c r="O538" s="206"/>
      <c r="P538" s="206"/>
      <c r="Q538" s="206"/>
      <c r="R538" s="206"/>
      <c r="S538" s="206"/>
      <c r="T538" s="207"/>
      <c r="AT538" s="208" t="s">
        <v>188</v>
      </c>
      <c r="AU538" s="208" t="s">
        <v>88</v>
      </c>
      <c r="AV538" s="13" t="s">
        <v>88</v>
      </c>
      <c r="AW538" s="13" t="s">
        <v>33</v>
      </c>
      <c r="AX538" s="13" t="s">
        <v>72</v>
      </c>
      <c r="AY538" s="208" t="s">
        <v>169</v>
      </c>
    </row>
    <row r="539" spans="1:65" s="14" customFormat="1" ht="11.25">
      <c r="B539" s="209"/>
      <c r="C539" s="210"/>
      <c r="D539" s="193" t="s">
        <v>188</v>
      </c>
      <c r="E539" s="211" t="s">
        <v>19</v>
      </c>
      <c r="F539" s="212" t="s">
        <v>191</v>
      </c>
      <c r="G539" s="210"/>
      <c r="H539" s="213">
        <v>2</v>
      </c>
      <c r="I539" s="214"/>
      <c r="J539" s="210"/>
      <c r="K539" s="210"/>
      <c r="L539" s="215"/>
      <c r="M539" s="216"/>
      <c r="N539" s="217"/>
      <c r="O539" s="217"/>
      <c r="P539" s="217"/>
      <c r="Q539" s="217"/>
      <c r="R539" s="217"/>
      <c r="S539" s="217"/>
      <c r="T539" s="218"/>
      <c r="AT539" s="219" t="s">
        <v>188</v>
      </c>
      <c r="AU539" s="219" t="s">
        <v>88</v>
      </c>
      <c r="AV539" s="14" t="s">
        <v>176</v>
      </c>
      <c r="AW539" s="14" t="s">
        <v>33</v>
      </c>
      <c r="AX539" s="14" t="s">
        <v>80</v>
      </c>
      <c r="AY539" s="219" t="s">
        <v>169</v>
      </c>
    </row>
    <row r="540" spans="1:65" s="2" customFormat="1" ht="24.2" customHeight="1">
      <c r="A540" s="36"/>
      <c r="B540" s="37"/>
      <c r="C540" s="180" t="s">
        <v>1031</v>
      </c>
      <c r="D540" s="180" t="s">
        <v>171</v>
      </c>
      <c r="E540" s="181" t="s">
        <v>2455</v>
      </c>
      <c r="F540" s="182" t="s">
        <v>2456</v>
      </c>
      <c r="G540" s="183" t="s">
        <v>1115</v>
      </c>
      <c r="H540" s="184">
        <v>2</v>
      </c>
      <c r="I540" s="185"/>
      <c r="J540" s="186">
        <f>ROUND(I540*H540,2)</f>
        <v>0</v>
      </c>
      <c r="K540" s="182" t="s">
        <v>2211</v>
      </c>
      <c r="L540" s="41"/>
      <c r="M540" s="187" t="s">
        <v>19</v>
      </c>
      <c r="N540" s="188" t="s">
        <v>44</v>
      </c>
      <c r="O540" s="66"/>
      <c r="P540" s="189">
        <f>O540*H540</f>
        <v>0</v>
      </c>
      <c r="Q540" s="189">
        <v>0</v>
      </c>
      <c r="R540" s="189">
        <f>Q540*H540</f>
        <v>0</v>
      </c>
      <c r="S540" s="189">
        <v>0</v>
      </c>
      <c r="T540" s="190">
        <f>S540*H540</f>
        <v>0</v>
      </c>
      <c r="U540" s="36"/>
      <c r="V540" s="36"/>
      <c r="W540" s="36"/>
      <c r="X540" s="36"/>
      <c r="Y540" s="36"/>
      <c r="Z540" s="36"/>
      <c r="AA540" s="36"/>
      <c r="AB540" s="36"/>
      <c r="AC540" s="36"/>
      <c r="AD540" s="36"/>
      <c r="AE540" s="36"/>
      <c r="AR540" s="191" t="s">
        <v>250</v>
      </c>
      <c r="AT540" s="191" t="s">
        <v>171</v>
      </c>
      <c r="AU540" s="191" t="s">
        <v>88</v>
      </c>
      <c r="AY540" s="19" t="s">
        <v>169</v>
      </c>
      <c r="BE540" s="192">
        <f>IF(N540="základní",J540,0)</f>
        <v>0</v>
      </c>
      <c r="BF540" s="192">
        <f>IF(N540="snížená",J540,0)</f>
        <v>0</v>
      </c>
      <c r="BG540" s="192">
        <f>IF(N540="zákl. přenesená",J540,0)</f>
        <v>0</v>
      </c>
      <c r="BH540" s="192">
        <f>IF(N540="sníž. přenesená",J540,0)</f>
        <v>0</v>
      </c>
      <c r="BI540" s="192">
        <f>IF(N540="nulová",J540,0)</f>
        <v>0</v>
      </c>
      <c r="BJ540" s="19" t="s">
        <v>88</v>
      </c>
      <c r="BK540" s="192">
        <f>ROUND(I540*H540,2)</f>
        <v>0</v>
      </c>
      <c r="BL540" s="19" t="s">
        <v>250</v>
      </c>
      <c r="BM540" s="191" t="s">
        <v>1614</v>
      </c>
    </row>
    <row r="541" spans="1:65" s="2" customFormat="1" ht="19.5">
      <c r="A541" s="36"/>
      <c r="B541" s="37"/>
      <c r="C541" s="38"/>
      <c r="D541" s="193" t="s">
        <v>2212</v>
      </c>
      <c r="E541" s="38"/>
      <c r="F541" s="194" t="s">
        <v>2213</v>
      </c>
      <c r="G541" s="38"/>
      <c r="H541" s="38"/>
      <c r="I541" s="195"/>
      <c r="J541" s="38"/>
      <c r="K541" s="38"/>
      <c r="L541" s="41"/>
      <c r="M541" s="196"/>
      <c r="N541" s="197"/>
      <c r="O541" s="66"/>
      <c r="P541" s="66"/>
      <c r="Q541" s="66"/>
      <c r="R541" s="66"/>
      <c r="S541" s="66"/>
      <c r="T541" s="67"/>
      <c r="U541" s="36"/>
      <c r="V541" s="36"/>
      <c r="W541" s="36"/>
      <c r="X541" s="36"/>
      <c r="Y541" s="36"/>
      <c r="Z541" s="36"/>
      <c r="AA541" s="36"/>
      <c r="AB541" s="36"/>
      <c r="AC541" s="36"/>
      <c r="AD541" s="36"/>
      <c r="AE541" s="36"/>
      <c r="AT541" s="19" t="s">
        <v>2212</v>
      </c>
      <c r="AU541" s="19" t="s">
        <v>88</v>
      </c>
    </row>
    <row r="542" spans="1:65" s="13" customFormat="1" ht="11.25">
      <c r="B542" s="198"/>
      <c r="C542" s="199"/>
      <c r="D542" s="193" t="s">
        <v>188</v>
      </c>
      <c r="E542" s="200" t="s">
        <v>19</v>
      </c>
      <c r="F542" s="201" t="s">
        <v>88</v>
      </c>
      <c r="G542" s="199"/>
      <c r="H542" s="202">
        <v>2</v>
      </c>
      <c r="I542" s="203"/>
      <c r="J542" s="199"/>
      <c r="K542" s="199"/>
      <c r="L542" s="204"/>
      <c r="M542" s="205"/>
      <c r="N542" s="206"/>
      <c r="O542" s="206"/>
      <c r="P542" s="206"/>
      <c r="Q542" s="206"/>
      <c r="R542" s="206"/>
      <c r="S542" s="206"/>
      <c r="T542" s="207"/>
      <c r="AT542" s="208" t="s">
        <v>188</v>
      </c>
      <c r="AU542" s="208" t="s">
        <v>88</v>
      </c>
      <c r="AV542" s="13" t="s">
        <v>88</v>
      </c>
      <c r="AW542" s="13" t="s">
        <v>33</v>
      </c>
      <c r="AX542" s="13" t="s">
        <v>72</v>
      </c>
      <c r="AY542" s="208" t="s">
        <v>169</v>
      </c>
    </row>
    <row r="543" spans="1:65" s="14" customFormat="1" ht="11.25">
      <c r="B543" s="209"/>
      <c r="C543" s="210"/>
      <c r="D543" s="193" t="s">
        <v>188</v>
      </c>
      <c r="E543" s="211" t="s">
        <v>19</v>
      </c>
      <c r="F543" s="212" t="s">
        <v>191</v>
      </c>
      <c r="G543" s="210"/>
      <c r="H543" s="213">
        <v>2</v>
      </c>
      <c r="I543" s="214"/>
      <c r="J543" s="210"/>
      <c r="K543" s="210"/>
      <c r="L543" s="215"/>
      <c r="M543" s="216"/>
      <c r="N543" s="217"/>
      <c r="O543" s="217"/>
      <c r="P543" s="217"/>
      <c r="Q543" s="217"/>
      <c r="R543" s="217"/>
      <c r="S543" s="217"/>
      <c r="T543" s="218"/>
      <c r="AT543" s="219" t="s">
        <v>188</v>
      </c>
      <c r="AU543" s="219" t="s">
        <v>88</v>
      </c>
      <c r="AV543" s="14" t="s">
        <v>176</v>
      </c>
      <c r="AW543" s="14" t="s">
        <v>33</v>
      </c>
      <c r="AX543" s="14" t="s">
        <v>80</v>
      </c>
      <c r="AY543" s="219" t="s">
        <v>169</v>
      </c>
    </row>
    <row r="544" spans="1:65" s="2" customFormat="1" ht="24.2" customHeight="1">
      <c r="A544" s="36"/>
      <c r="B544" s="37"/>
      <c r="C544" s="180" t="s">
        <v>1035</v>
      </c>
      <c r="D544" s="180" t="s">
        <v>171</v>
      </c>
      <c r="E544" s="181" t="s">
        <v>2457</v>
      </c>
      <c r="F544" s="182" t="s">
        <v>2458</v>
      </c>
      <c r="G544" s="183" t="s">
        <v>1115</v>
      </c>
      <c r="H544" s="184">
        <v>2</v>
      </c>
      <c r="I544" s="185"/>
      <c r="J544" s="186">
        <f>ROUND(I544*H544,2)</f>
        <v>0</v>
      </c>
      <c r="K544" s="182" t="s">
        <v>2211</v>
      </c>
      <c r="L544" s="41"/>
      <c r="M544" s="187" t="s">
        <v>19</v>
      </c>
      <c r="N544" s="188" t="s">
        <v>44</v>
      </c>
      <c r="O544" s="66"/>
      <c r="P544" s="189">
        <f>O544*H544</f>
        <v>0</v>
      </c>
      <c r="Q544" s="189">
        <v>0</v>
      </c>
      <c r="R544" s="189">
        <f>Q544*H544</f>
        <v>0</v>
      </c>
      <c r="S544" s="189">
        <v>0</v>
      </c>
      <c r="T544" s="190">
        <f>S544*H544</f>
        <v>0</v>
      </c>
      <c r="U544" s="36"/>
      <c r="V544" s="36"/>
      <c r="W544" s="36"/>
      <c r="X544" s="36"/>
      <c r="Y544" s="36"/>
      <c r="Z544" s="36"/>
      <c r="AA544" s="36"/>
      <c r="AB544" s="36"/>
      <c r="AC544" s="36"/>
      <c r="AD544" s="36"/>
      <c r="AE544" s="36"/>
      <c r="AR544" s="191" t="s">
        <v>250</v>
      </c>
      <c r="AT544" s="191" t="s">
        <v>171</v>
      </c>
      <c r="AU544" s="191" t="s">
        <v>88</v>
      </c>
      <c r="AY544" s="19" t="s">
        <v>169</v>
      </c>
      <c r="BE544" s="192">
        <f>IF(N544="základní",J544,0)</f>
        <v>0</v>
      </c>
      <c r="BF544" s="192">
        <f>IF(N544="snížená",J544,0)</f>
        <v>0</v>
      </c>
      <c r="BG544" s="192">
        <f>IF(N544="zákl. přenesená",J544,0)</f>
        <v>0</v>
      </c>
      <c r="BH544" s="192">
        <f>IF(N544="sníž. přenesená",J544,0)</f>
        <v>0</v>
      </c>
      <c r="BI544" s="192">
        <f>IF(N544="nulová",J544,0)</f>
        <v>0</v>
      </c>
      <c r="BJ544" s="19" t="s">
        <v>88</v>
      </c>
      <c r="BK544" s="192">
        <f>ROUND(I544*H544,2)</f>
        <v>0</v>
      </c>
      <c r="BL544" s="19" t="s">
        <v>250</v>
      </c>
      <c r="BM544" s="191" t="s">
        <v>1626</v>
      </c>
    </row>
    <row r="545" spans="1:65" s="2" customFormat="1" ht="19.5">
      <c r="A545" s="36"/>
      <c r="B545" s="37"/>
      <c r="C545" s="38"/>
      <c r="D545" s="193" t="s">
        <v>2212</v>
      </c>
      <c r="E545" s="38"/>
      <c r="F545" s="194" t="s">
        <v>2213</v>
      </c>
      <c r="G545" s="38"/>
      <c r="H545" s="38"/>
      <c r="I545" s="195"/>
      <c r="J545" s="38"/>
      <c r="K545" s="38"/>
      <c r="L545" s="41"/>
      <c r="M545" s="196"/>
      <c r="N545" s="197"/>
      <c r="O545" s="66"/>
      <c r="P545" s="66"/>
      <c r="Q545" s="66"/>
      <c r="R545" s="66"/>
      <c r="S545" s="66"/>
      <c r="T545" s="67"/>
      <c r="U545" s="36"/>
      <c r="V545" s="36"/>
      <c r="W545" s="36"/>
      <c r="X545" s="36"/>
      <c r="Y545" s="36"/>
      <c r="Z545" s="36"/>
      <c r="AA545" s="36"/>
      <c r="AB545" s="36"/>
      <c r="AC545" s="36"/>
      <c r="AD545" s="36"/>
      <c r="AE545" s="36"/>
      <c r="AT545" s="19" t="s">
        <v>2212</v>
      </c>
      <c r="AU545" s="19" t="s">
        <v>88</v>
      </c>
    </row>
    <row r="546" spans="1:65" s="13" customFormat="1" ht="11.25">
      <c r="B546" s="198"/>
      <c r="C546" s="199"/>
      <c r="D546" s="193" t="s">
        <v>188</v>
      </c>
      <c r="E546" s="200" t="s">
        <v>19</v>
      </c>
      <c r="F546" s="201" t="s">
        <v>88</v>
      </c>
      <c r="G546" s="199"/>
      <c r="H546" s="202">
        <v>2</v>
      </c>
      <c r="I546" s="203"/>
      <c r="J546" s="199"/>
      <c r="K546" s="199"/>
      <c r="L546" s="204"/>
      <c r="M546" s="205"/>
      <c r="N546" s="206"/>
      <c r="O546" s="206"/>
      <c r="P546" s="206"/>
      <c r="Q546" s="206"/>
      <c r="R546" s="206"/>
      <c r="S546" s="206"/>
      <c r="T546" s="207"/>
      <c r="AT546" s="208" t="s">
        <v>188</v>
      </c>
      <c r="AU546" s="208" t="s">
        <v>88</v>
      </c>
      <c r="AV546" s="13" t="s">
        <v>88</v>
      </c>
      <c r="AW546" s="13" t="s">
        <v>33</v>
      </c>
      <c r="AX546" s="13" t="s">
        <v>72</v>
      </c>
      <c r="AY546" s="208" t="s">
        <v>169</v>
      </c>
    </row>
    <row r="547" spans="1:65" s="14" customFormat="1" ht="11.25">
      <c r="B547" s="209"/>
      <c r="C547" s="210"/>
      <c r="D547" s="193" t="s">
        <v>188</v>
      </c>
      <c r="E547" s="211" t="s">
        <v>19</v>
      </c>
      <c r="F547" s="212" t="s">
        <v>191</v>
      </c>
      <c r="G547" s="210"/>
      <c r="H547" s="213">
        <v>2</v>
      </c>
      <c r="I547" s="214"/>
      <c r="J547" s="210"/>
      <c r="K547" s="210"/>
      <c r="L547" s="215"/>
      <c r="M547" s="216"/>
      <c r="N547" s="217"/>
      <c r="O547" s="217"/>
      <c r="P547" s="217"/>
      <c r="Q547" s="217"/>
      <c r="R547" s="217"/>
      <c r="S547" s="217"/>
      <c r="T547" s="218"/>
      <c r="AT547" s="219" t="s">
        <v>188</v>
      </c>
      <c r="AU547" s="219" t="s">
        <v>88</v>
      </c>
      <c r="AV547" s="14" t="s">
        <v>176</v>
      </c>
      <c r="AW547" s="14" t="s">
        <v>33</v>
      </c>
      <c r="AX547" s="14" t="s">
        <v>80</v>
      </c>
      <c r="AY547" s="219" t="s">
        <v>169</v>
      </c>
    </row>
    <row r="548" spans="1:65" s="2" customFormat="1" ht="14.45" customHeight="1">
      <c r="A548" s="36"/>
      <c r="B548" s="37"/>
      <c r="C548" s="235" t="s">
        <v>1039</v>
      </c>
      <c r="D548" s="235" t="s">
        <v>456</v>
      </c>
      <c r="E548" s="236" t="s">
        <v>2459</v>
      </c>
      <c r="F548" s="237" t="s">
        <v>2460</v>
      </c>
      <c r="G548" s="238" t="s">
        <v>174</v>
      </c>
      <c r="H548" s="239">
        <v>12</v>
      </c>
      <c r="I548" s="240"/>
      <c r="J548" s="241">
        <f>ROUND(I548*H548,2)</f>
        <v>0</v>
      </c>
      <c r="K548" s="237" t="s">
        <v>2211</v>
      </c>
      <c r="L548" s="242"/>
      <c r="M548" s="243" t="s">
        <v>19</v>
      </c>
      <c r="N548" s="244" t="s">
        <v>44</v>
      </c>
      <c r="O548" s="66"/>
      <c r="P548" s="189">
        <f>O548*H548</f>
        <v>0</v>
      </c>
      <c r="Q548" s="189">
        <v>0</v>
      </c>
      <c r="R548" s="189">
        <f>Q548*H548</f>
        <v>0</v>
      </c>
      <c r="S548" s="189">
        <v>0</v>
      </c>
      <c r="T548" s="190">
        <f>S548*H548</f>
        <v>0</v>
      </c>
      <c r="U548" s="36"/>
      <c r="V548" s="36"/>
      <c r="W548" s="36"/>
      <c r="X548" s="36"/>
      <c r="Y548" s="36"/>
      <c r="Z548" s="36"/>
      <c r="AA548" s="36"/>
      <c r="AB548" s="36"/>
      <c r="AC548" s="36"/>
      <c r="AD548" s="36"/>
      <c r="AE548" s="36"/>
      <c r="AR548" s="191" t="s">
        <v>323</v>
      </c>
      <c r="AT548" s="191" t="s">
        <v>456</v>
      </c>
      <c r="AU548" s="191" t="s">
        <v>88</v>
      </c>
      <c r="AY548" s="19" t="s">
        <v>169</v>
      </c>
      <c r="BE548" s="192">
        <f>IF(N548="základní",J548,0)</f>
        <v>0</v>
      </c>
      <c r="BF548" s="192">
        <f>IF(N548="snížená",J548,0)</f>
        <v>0</v>
      </c>
      <c r="BG548" s="192">
        <f>IF(N548="zákl. přenesená",J548,0)</f>
        <v>0</v>
      </c>
      <c r="BH548" s="192">
        <f>IF(N548="sníž. přenesená",J548,0)</f>
        <v>0</v>
      </c>
      <c r="BI548" s="192">
        <f>IF(N548="nulová",J548,0)</f>
        <v>0</v>
      </c>
      <c r="BJ548" s="19" t="s">
        <v>88</v>
      </c>
      <c r="BK548" s="192">
        <f>ROUND(I548*H548,2)</f>
        <v>0</v>
      </c>
      <c r="BL548" s="19" t="s">
        <v>250</v>
      </c>
      <c r="BM548" s="191" t="s">
        <v>1638</v>
      </c>
    </row>
    <row r="549" spans="1:65" s="2" customFormat="1" ht="19.5">
      <c r="A549" s="36"/>
      <c r="B549" s="37"/>
      <c r="C549" s="38"/>
      <c r="D549" s="193" t="s">
        <v>2212</v>
      </c>
      <c r="E549" s="38"/>
      <c r="F549" s="194" t="s">
        <v>2213</v>
      </c>
      <c r="G549" s="38"/>
      <c r="H549" s="38"/>
      <c r="I549" s="195"/>
      <c r="J549" s="38"/>
      <c r="K549" s="38"/>
      <c r="L549" s="41"/>
      <c r="M549" s="196"/>
      <c r="N549" s="197"/>
      <c r="O549" s="66"/>
      <c r="P549" s="66"/>
      <c r="Q549" s="66"/>
      <c r="R549" s="66"/>
      <c r="S549" s="66"/>
      <c r="T549" s="67"/>
      <c r="U549" s="36"/>
      <c r="V549" s="36"/>
      <c r="W549" s="36"/>
      <c r="X549" s="36"/>
      <c r="Y549" s="36"/>
      <c r="Z549" s="36"/>
      <c r="AA549" s="36"/>
      <c r="AB549" s="36"/>
      <c r="AC549" s="36"/>
      <c r="AD549" s="36"/>
      <c r="AE549" s="36"/>
      <c r="AT549" s="19" t="s">
        <v>2212</v>
      </c>
      <c r="AU549" s="19" t="s">
        <v>88</v>
      </c>
    </row>
    <row r="550" spans="1:65" s="13" customFormat="1" ht="11.25">
      <c r="B550" s="198"/>
      <c r="C550" s="199"/>
      <c r="D550" s="193" t="s">
        <v>188</v>
      </c>
      <c r="E550" s="200" t="s">
        <v>19</v>
      </c>
      <c r="F550" s="201" t="s">
        <v>2394</v>
      </c>
      <c r="G550" s="199"/>
      <c r="H550" s="202">
        <v>12</v>
      </c>
      <c r="I550" s="203"/>
      <c r="J550" s="199"/>
      <c r="K550" s="199"/>
      <c r="L550" s="204"/>
      <c r="M550" s="205"/>
      <c r="N550" s="206"/>
      <c r="O550" s="206"/>
      <c r="P550" s="206"/>
      <c r="Q550" s="206"/>
      <c r="R550" s="206"/>
      <c r="S550" s="206"/>
      <c r="T550" s="207"/>
      <c r="AT550" s="208" t="s">
        <v>188</v>
      </c>
      <c r="AU550" s="208" t="s">
        <v>88</v>
      </c>
      <c r="AV550" s="13" t="s">
        <v>88</v>
      </c>
      <c r="AW550" s="13" t="s">
        <v>33</v>
      </c>
      <c r="AX550" s="13" t="s">
        <v>72</v>
      </c>
      <c r="AY550" s="208" t="s">
        <v>169</v>
      </c>
    </row>
    <row r="551" spans="1:65" s="14" customFormat="1" ht="11.25">
      <c r="B551" s="209"/>
      <c r="C551" s="210"/>
      <c r="D551" s="193" t="s">
        <v>188</v>
      </c>
      <c r="E551" s="211" t="s">
        <v>19</v>
      </c>
      <c r="F551" s="212" t="s">
        <v>191</v>
      </c>
      <c r="G551" s="210"/>
      <c r="H551" s="213">
        <v>12</v>
      </c>
      <c r="I551" s="214"/>
      <c r="J551" s="210"/>
      <c r="K551" s="210"/>
      <c r="L551" s="215"/>
      <c r="M551" s="216"/>
      <c r="N551" s="217"/>
      <c r="O551" s="217"/>
      <c r="P551" s="217"/>
      <c r="Q551" s="217"/>
      <c r="R551" s="217"/>
      <c r="S551" s="217"/>
      <c r="T551" s="218"/>
      <c r="AT551" s="219" t="s">
        <v>188</v>
      </c>
      <c r="AU551" s="219" t="s">
        <v>88</v>
      </c>
      <c r="AV551" s="14" t="s">
        <v>176</v>
      </c>
      <c r="AW551" s="14" t="s">
        <v>33</v>
      </c>
      <c r="AX551" s="14" t="s">
        <v>80</v>
      </c>
      <c r="AY551" s="219" t="s">
        <v>169</v>
      </c>
    </row>
    <row r="552" spans="1:65" s="2" customFormat="1" ht="14.45" customHeight="1">
      <c r="A552" s="36"/>
      <c r="B552" s="37"/>
      <c r="C552" s="235" t="s">
        <v>1044</v>
      </c>
      <c r="D552" s="235" t="s">
        <v>456</v>
      </c>
      <c r="E552" s="236" t="s">
        <v>2461</v>
      </c>
      <c r="F552" s="237" t="s">
        <v>2462</v>
      </c>
      <c r="G552" s="238" t="s">
        <v>174</v>
      </c>
      <c r="H552" s="239">
        <v>12</v>
      </c>
      <c r="I552" s="240"/>
      <c r="J552" s="241">
        <f>ROUND(I552*H552,2)</f>
        <v>0</v>
      </c>
      <c r="K552" s="237" t="s">
        <v>2211</v>
      </c>
      <c r="L552" s="242"/>
      <c r="M552" s="243" t="s">
        <v>19</v>
      </c>
      <c r="N552" s="244" t="s">
        <v>44</v>
      </c>
      <c r="O552" s="66"/>
      <c r="P552" s="189">
        <f>O552*H552</f>
        <v>0</v>
      </c>
      <c r="Q552" s="189">
        <v>0</v>
      </c>
      <c r="R552" s="189">
        <f>Q552*H552</f>
        <v>0</v>
      </c>
      <c r="S552" s="189">
        <v>0</v>
      </c>
      <c r="T552" s="190">
        <f>S552*H552</f>
        <v>0</v>
      </c>
      <c r="U552" s="36"/>
      <c r="V552" s="36"/>
      <c r="W552" s="36"/>
      <c r="X552" s="36"/>
      <c r="Y552" s="36"/>
      <c r="Z552" s="36"/>
      <c r="AA552" s="36"/>
      <c r="AB552" s="36"/>
      <c r="AC552" s="36"/>
      <c r="AD552" s="36"/>
      <c r="AE552" s="36"/>
      <c r="AR552" s="191" t="s">
        <v>323</v>
      </c>
      <c r="AT552" s="191" t="s">
        <v>456</v>
      </c>
      <c r="AU552" s="191" t="s">
        <v>88</v>
      </c>
      <c r="AY552" s="19" t="s">
        <v>169</v>
      </c>
      <c r="BE552" s="192">
        <f>IF(N552="základní",J552,0)</f>
        <v>0</v>
      </c>
      <c r="BF552" s="192">
        <f>IF(N552="snížená",J552,0)</f>
        <v>0</v>
      </c>
      <c r="BG552" s="192">
        <f>IF(N552="zákl. přenesená",J552,0)</f>
        <v>0</v>
      </c>
      <c r="BH552" s="192">
        <f>IF(N552="sníž. přenesená",J552,0)</f>
        <v>0</v>
      </c>
      <c r="BI552" s="192">
        <f>IF(N552="nulová",J552,0)</f>
        <v>0</v>
      </c>
      <c r="BJ552" s="19" t="s">
        <v>88</v>
      </c>
      <c r="BK552" s="192">
        <f>ROUND(I552*H552,2)</f>
        <v>0</v>
      </c>
      <c r="BL552" s="19" t="s">
        <v>250</v>
      </c>
      <c r="BM552" s="191" t="s">
        <v>1647</v>
      </c>
    </row>
    <row r="553" spans="1:65" s="2" customFormat="1" ht="19.5">
      <c r="A553" s="36"/>
      <c r="B553" s="37"/>
      <c r="C553" s="38"/>
      <c r="D553" s="193" t="s">
        <v>2212</v>
      </c>
      <c r="E553" s="38"/>
      <c r="F553" s="194" t="s">
        <v>2213</v>
      </c>
      <c r="G553" s="38"/>
      <c r="H553" s="38"/>
      <c r="I553" s="195"/>
      <c r="J553" s="38"/>
      <c r="K553" s="38"/>
      <c r="L553" s="41"/>
      <c r="M553" s="196"/>
      <c r="N553" s="197"/>
      <c r="O553" s="66"/>
      <c r="P553" s="66"/>
      <c r="Q553" s="66"/>
      <c r="R553" s="66"/>
      <c r="S553" s="66"/>
      <c r="T553" s="67"/>
      <c r="U553" s="36"/>
      <c r="V553" s="36"/>
      <c r="W553" s="36"/>
      <c r="X553" s="36"/>
      <c r="Y553" s="36"/>
      <c r="Z553" s="36"/>
      <c r="AA553" s="36"/>
      <c r="AB553" s="36"/>
      <c r="AC553" s="36"/>
      <c r="AD553" s="36"/>
      <c r="AE553" s="36"/>
      <c r="AT553" s="19" t="s">
        <v>2212</v>
      </c>
      <c r="AU553" s="19" t="s">
        <v>88</v>
      </c>
    </row>
    <row r="554" spans="1:65" s="13" customFormat="1" ht="11.25">
      <c r="B554" s="198"/>
      <c r="C554" s="199"/>
      <c r="D554" s="193" t="s">
        <v>188</v>
      </c>
      <c r="E554" s="200" t="s">
        <v>19</v>
      </c>
      <c r="F554" s="201" t="s">
        <v>2394</v>
      </c>
      <c r="G554" s="199"/>
      <c r="H554" s="202">
        <v>12</v>
      </c>
      <c r="I554" s="203"/>
      <c r="J554" s="199"/>
      <c r="K554" s="199"/>
      <c r="L554" s="204"/>
      <c r="M554" s="205"/>
      <c r="N554" s="206"/>
      <c r="O554" s="206"/>
      <c r="P554" s="206"/>
      <c r="Q554" s="206"/>
      <c r="R554" s="206"/>
      <c r="S554" s="206"/>
      <c r="T554" s="207"/>
      <c r="AT554" s="208" t="s">
        <v>188</v>
      </c>
      <c r="AU554" s="208" t="s">
        <v>88</v>
      </c>
      <c r="AV554" s="13" t="s">
        <v>88</v>
      </c>
      <c r="AW554" s="13" t="s">
        <v>33</v>
      </c>
      <c r="AX554" s="13" t="s">
        <v>72</v>
      </c>
      <c r="AY554" s="208" t="s">
        <v>169</v>
      </c>
    </row>
    <row r="555" spans="1:65" s="14" customFormat="1" ht="11.25">
      <c r="B555" s="209"/>
      <c r="C555" s="210"/>
      <c r="D555" s="193" t="s">
        <v>188</v>
      </c>
      <c r="E555" s="211" t="s">
        <v>19</v>
      </c>
      <c r="F555" s="212" t="s">
        <v>191</v>
      </c>
      <c r="G555" s="210"/>
      <c r="H555" s="213">
        <v>12</v>
      </c>
      <c r="I555" s="214"/>
      <c r="J555" s="210"/>
      <c r="K555" s="210"/>
      <c r="L555" s="215"/>
      <c r="M555" s="216"/>
      <c r="N555" s="217"/>
      <c r="O555" s="217"/>
      <c r="P555" s="217"/>
      <c r="Q555" s="217"/>
      <c r="R555" s="217"/>
      <c r="S555" s="217"/>
      <c r="T555" s="218"/>
      <c r="AT555" s="219" t="s">
        <v>188</v>
      </c>
      <c r="AU555" s="219" t="s">
        <v>88</v>
      </c>
      <c r="AV555" s="14" t="s">
        <v>176</v>
      </c>
      <c r="AW555" s="14" t="s">
        <v>33</v>
      </c>
      <c r="AX555" s="14" t="s">
        <v>80</v>
      </c>
      <c r="AY555" s="219" t="s">
        <v>169</v>
      </c>
    </row>
    <row r="556" spans="1:65" s="2" customFormat="1" ht="14.45" customHeight="1">
      <c r="A556" s="36"/>
      <c r="B556" s="37"/>
      <c r="C556" s="235" t="s">
        <v>1048</v>
      </c>
      <c r="D556" s="235" t="s">
        <v>456</v>
      </c>
      <c r="E556" s="236" t="s">
        <v>2463</v>
      </c>
      <c r="F556" s="237" t="s">
        <v>2464</v>
      </c>
      <c r="G556" s="238" t="s">
        <v>174</v>
      </c>
      <c r="H556" s="239">
        <v>12</v>
      </c>
      <c r="I556" s="240"/>
      <c r="J556" s="241">
        <f>ROUND(I556*H556,2)</f>
        <v>0</v>
      </c>
      <c r="K556" s="237" t="s">
        <v>2211</v>
      </c>
      <c r="L556" s="242"/>
      <c r="M556" s="243" t="s">
        <v>19</v>
      </c>
      <c r="N556" s="244" t="s">
        <v>44</v>
      </c>
      <c r="O556" s="66"/>
      <c r="P556" s="189">
        <f>O556*H556</f>
        <v>0</v>
      </c>
      <c r="Q556" s="189">
        <v>0</v>
      </c>
      <c r="R556" s="189">
        <f>Q556*H556</f>
        <v>0</v>
      </c>
      <c r="S556" s="189">
        <v>0</v>
      </c>
      <c r="T556" s="190">
        <f>S556*H556</f>
        <v>0</v>
      </c>
      <c r="U556" s="36"/>
      <c r="V556" s="36"/>
      <c r="W556" s="36"/>
      <c r="X556" s="36"/>
      <c r="Y556" s="36"/>
      <c r="Z556" s="36"/>
      <c r="AA556" s="36"/>
      <c r="AB556" s="36"/>
      <c r="AC556" s="36"/>
      <c r="AD556" s="36"/>
      <c r="AE556" s="36"/>
      <c r="AR556" s="191" t="s">
        <v>323</v>
      </c>
      <c r="AT556" s="191" t="s">
        <v>456</v>
      </c>
      <c r="AU556" s="191" t="s">
        <v>88</v>
      </c>
      <c r="AY556" s="19" t="s">
        <v>169</v>
      </c>
      <c r="BE556" s="192">
        <f>IF(N556="základní",J556,0)</f>
        <v>0</v>
      </c>
      <c r="BF556" s="192">
        <f>IF(N556="snížená",J556,0)</f>
        <v>0</v>
      </c>
      <c r="BG556" s="192">
        <f>IF(N556="zákl. přenesená",J556,0)</f>
        <v>0</v>
      </c>
      <c r="BH556" s="192">
        <f>IF(N556="sníž. přenesená",J556,0)</f>
        <v>0</v>
      </c>
      <c r="BI556" s="192">
        <f>IF(N556="nulová",J556,0)</f>
        <v>0</v>
      </c>
      <c r="BJ556" s="19" t="s">
        <v>88</v>
      </c>
      <c r="BK556" s="192">
        <f>ROUND(I556*H556,2)</f>
        <v>0</v>
      </c>
      <c r="BL556" s="19" t="s">
        <v>250</v>
      </c>
      <c r="BM556" s="191" t="s">
        <v>1656</v>
      </c>
    </row>
    <row r="557" spans="1:65" s="2" customFormat="1" ht="19.5">
      <c r="A557" s="36"/>
      <c r="B557" s="37"/>
      <c r="C557" s="38"/>
      <c r="D557" s="193" t="s">
        <v>2212</v>
      </c>
      <c r="E557" s="38"/>
      <c r="F557" s="194" t="s">
        <v>2213</v>
      </c>
      <c r="G557" s="38"/>
      <c r="H557" s="38"/>
      <c r="I557" s="195"/>
      <c r="J557" s="38"/>
      <c r="K557" s="38"/>
      <c r="L557" s="41"/>
      <c r="M557" s="196"/>
      <c r="N557" s="197"/>
      <c r="O557" s="66"/>
      <c r="P557" s="66"/>
      <c r="Q557" s="66"/>
      <c r="R557" s="66"/>
      <c r="S557" s="66"/>
      <c r="T557" s="67"/>
      <c r="U557" s="36"/>
      <c r="V557" s="36"/>
      <c r="W557" s="36"/>
      <c r="X557" s="36"/>
      <c r="Y557" s="36"/>
      <c r="Z557" s="36"/>
      <c r="AA557" s="36"/>
      <c r="AB557" s="36"/>
      <c r="AC557" s="36"/>
      <c r="AD557" s="36"/>
      <c r="AE557" s="36"/>
      <c r="AT557" s="19" t="s">
        <v>2212</v>
      </c>
      <c r="AU557" s="19" t="s">
        <v>88</v>
      </c>
    </row>
    <row r="558" spans="1:65" s="13" customFormat="1" ht="11.25">
      <c r="B558" s="198"/>
      <c r="C558" s="199"/>
      <c r="D558" s="193" t="s">
        <v>188</v>
      </c>
      <c r="E558" s="200" t="s">
        <v>19</v>
      </c>
      <c r="F558" s="201" t="s">
        <v>2394</v>
      </c>
      <c r="G558" s="199"/>
      <c r="H558" s="202">
        <v>12</v>
      </c>
      <c r="I558" s="203"/>
      <c r="J558" s="199"/>
      <c r="K558" s="199"/>
      <c r="L558" s="204"/>
      <c r="M558" s="205"/>
      <c r="N558" s="206"/>
      <c r="O558" s="206"/>
      <c r="P558" s="206"/>
      <c r="Q558" s="206"/>
      <c r="R558" s="206"/>
      <c r="S558" s="206"/>
      <c r="T558" s="207"/>
      <c r="AT558" s="208" t="s">
        <v>188</v>
      </c>
      <c r="AU558" s="208" t="s">
        <v>88</v>
      </c>
      <c r="AV558" s="13" t="s">
        <v>88</v>
      </c>
      <c r="AW558" s="13" t="s">
        <v>33</v>
      </c>
      <c r="AX558" s="13" t="s">
        <v>72</v>
      </c>
      <c r="AY558" s="208" t="s">
        <v>169</v>
      </c>
    </row>
    <row r="559" spans="1:65" s="14" customFormat="1" ht="11.25">
      <c r="B559" s="209"/>
      <c r="C559" s="210"/>
      <c r="D559" s="193" t="s">
        <v>188</v>
      </c>
      <c r="E559" s="211" t="s">
        <v>19</v>
      </c>
      <c r="F559" s="212" t="s">
        <v>191</v>
      </c>
      <c r="G559" s="210"/>
      <c r="H559" s="213">
        <v>12</v>
      </c>
      <c r="I559" s="214"/>
      <c r="J559" s="210"/>
      <c r="K559" s="210"/>
      <c r="L559" s="215"/>
      <c r="M559" s="216"/>
      <c r="N559" s="217"/>
      <c r="O559" s="217"/>
      <c r="P559" s="217"/>
      <c r="Q559" s="217"/>
      <c r="R559" s="217"/>
      <c r="S559" s="217"/>
      <c r="T559" s="218"/>
      <c r="AT559" s="219" t="s">
        <v>188</v>
      </c>
      <c r="AU559" s="219" t="s">
        <v>88</v>
      </c>
      <c r="AV559" s="14" t="s">
        <v>176</v>
      </c>
      <c r="AW559" s="14" t="s">
        <v>33</v>
      </c>
      <c r="AX559" s="14" t="s">
        <v>80</v>
      </c>
      <c r="AY559" s="219" t="s">
        <v>169</v>
      </c>
    </row>
    <row r="560" spans="1:65" s="2" customFormat="1" ht="37.9" customHeight="1">
      <c r="A560" s="36"/>
      <c r="B560" s="37"/>
      <c r="C560" s="180" t="s">
        <v>1052</v>
      </c>
      <c r="D560" s="180" t="s">
        <v>171</v>
      </c>
      <c r="E560" s="181" t="s">
        <v>2465</v>
      </c>
      <c r="F560" s="182" t="s">
        <v>2466</v>
      </c>
      <c r="G560" s="183" t="s">
        <v>347</v>
      </c>
      <c r="H560" s="184">
        <v>1.2849999999999999</v>
      </c>
      <c r="I560" s="185"/>
      <c r="J560" s="186">
        <f>ROUND(I560*H560,2)</f>
        <v>0</v>
      </c>
      <c r="K560" s="182" t="s">
        <v>2211</v>
      </c>
      <c r="L560" s="41"/>
      <c r="M560" s="187" t="s">
        <v>19</v>
      </c>
      <c r="N560" s="188" t="s">
        <v>44</v>
      </c>
      <c r="O560" s="66"/>
      <c r="P560" s="189">
        <f>O560*H560</f>
        <v>0</v>
      </c>
      <c r="Q560" s="189">
        <v>0</v>
      </c>
      <c r="R560" s="189">
        <f>Q560*H560</f>
        <v>0</v>
      </c>
      <c r="S560" s="189">
        <v>0</v>
      </c>
      <c r="T560" s="190">
        <f>S560*H560</f>
        <v>0</v>
      </c>
      <c r="U560" s="36"/>
      <c r="V560" s="36"/>
      <c r="W560" s="36"/>
      <c r="X560" s="36"/>
      <c r="Y560" s="36"/>
      <c r="Z560" s="36"/>
      <c r="AA560" s="36"/>
      <c r="AB560" s="36"/>
      <c r="AC560" s="36"/>
      <c r="AD560" s="36"/>
      <c r="AE560" s="36"/>
      <c r="AR560" s="191" t="s">
        <v>250</v>
      </c>
      <c r="AT560" s="191" t="s">
        <v>171</v>
      </c>
      <c r="AU560" s="191" t="s">
        <v>88</v>
      </c>
      <c r="AY560" s="19" t="s">
        <v>169</v>
      </c>
      <c r="BE560" s="192">
        <f>IF(N560="základní",J560,0)</f>
        <v>0</v>
      </c>
      <c r="BF560" s="192">
        <f>IF(N560="snížená",J560,0)</f>
        <v>0</v>
      </c>
      <c r="BG560" s="192">
        <f>IF(N560="zákl. přenesená",J560,0)</f>
        <v>0</v>
      </c>
      <c r="BH560" s="192">
        <f>IF(N560="sníž. přenesená",J560,0)</f>
        <v>0</v>
      </c>
      <c r="BI560" s="192">
        <f>IF(N560="nulová",J560,0)</f>
        <v>0</v>
      </c>
      <c r="BJ560" s="19" t="s">
        <v>88</v>
      </c>
      <c r="BK560" s="192">
        <f>ROUND(I560*H560,2)</f>
        <v>0</v>
      </c>
      <c r="BL560" s="19" t="s">
        <v>250</v>
      </c>
      <c r="BM560" s="191" t="s">
        <v>1667</v>
      </c>
    </row>
    <row r="561" spans="1:65" s="2" customFormat="1" ht="19.5">
      <c r="A561" s="36"/>
      <c r="B561" s="37"/>
      <c r="C561" s="38"/>
      <c r="D561" s="193" t="s">
        <v>2212</v>
      </c>
      <c r="E561" s="38"/>
      <c r="F561" s="194" t="s">
        <v>2213</v>
      </c>
      <c r="G561" s="38"/>
      <c r="H561" s="38"/>
      <c r="I561" s="195"/>
      <c r="J561" s="38"/>
      <c r="K561" s="38"/>
      <c r="L561" s="41"/>
      <c r="M561" s="196"/>
      <c r="N561" s="197"/>
      <c r="O561" s="66"/>
      <c r="P561" s="66"/>
      <c r="Q561" s="66"/>
      <c r="R561" s="66"/>
      <c r="S561" s="66"/>
      <c r="T561" s="67"/>
      <c r="U561" s="36"/>
      <c r="V561" s="36"/>
      <c r="W561" s="36"/>
      <c r="X561" s="36"/>
      <c r="Y561" s="36"/>
      <c r="Z561" s="36"/>
      <c r="AA561" s="36"/>
      <c r="AB561" s="36"/>
      <c r="AC561" s="36"/>
      <c r="AD561" s="36"/>
      <c r="AE561" s="36"/>
      <c r="AT561" s="19" t="s">
        <v>2212</v>
      </c>
      <c r="AU561" s="19" t="s">
        <v>88</v>
      </c>
    </row>
    <row r="562" spans="1:65" s="12" customFormat="1" ht="22.9" customHeight="1">
      <c r="B562" s="164"/>
      <c r="C562" s="165"/>
      <c r="D562" s="166" t="s">
        <v>71</v>
      </c>
      <c r="E562" s="178" t="s">
        <v>2467</v>
      </c>
      <c r="F562" s="178" t="s">
        <v>2468</v>
      </c>
      <c r="G562" s="165"/>
      <c r="H562" s="165"/>
      <c r="I562" s="168"/>
      <c r="J562" s="179">
        <f>BK562</f>
        <v>0</v>
      </c>
      <c r="K562" s="165"/>
      <c r="L562" s="170"/>
      <c r="M562" s="171"/>
      <c r="N562" s="172"/>
      <c r="O562" s="172"/>
      <c r="P562" s="173">
        <f>SUM(P563:P584)</f>
        <v>0</v>
      </c>
      <c r="Q562" s="172"/>
      <c r="R562" s="173">
        <f>SUM(R563:R584)</f>
        <v>0</v>
      </c>
      <c r="S562" s="172"/>
      <c r="T562" s="174">
        <f>SUM(T563:T584)</f>
        <v>0</v>
      </c>
      <c r="AR562" s="175" t="s">
        <v>88</v>
      </c>
      <c r="AT562" s="176" t="s">
        <v>71</v>
      </c>
      <c r="AU562" s="176" t="s">
        <v>80</v>
      </c>
      <c r="AY562" s="175" t="s">
        <v>169</v>
      </c>
      <c r="BK562" s="177">
        <f>SUM(BK563:BK584)</f>
        <v>0</v>
      </c>
    </row>
    <row r="563" spans="1:65" s="2" customFormat="1" ht="24.2" customHeight="1">
      <c r="A563" s="36"/>
      <c r="B563" s="37"/>
      <c r="C563" s="180" t="s">
        <v>1056</v>
      </c>
      <c r="D563" s="180" t="s">
        <v>171</v>
      </c>
      <c r="E563" s="181" t="s">
        <v>2469</v>
      </c>
      <c r="F563" s="182" t="s">
        <v>2470</v>
      </c>
      <c r="G563" s="183" t="s">
        <v>1115</v>
      </c>
      <c r="H563" s="184">
        <v>12</v>
      </c>
      <c r="I563" s="185"/>
      <c r="J563" s="186">
        <f>ROUND(I563*H563,2)</f>
        <v>0</v>
      </c>
      <c r="K563" s="182" t="s">
        <v>2211</v>
      </c>
      <c r="L563" s="41"/>
      <c r="M563" s="187" t="s">
        <v>19</v>
      </c>
      <c r="N563" s="188" t="s">
        <v>44</v>
      </c>
      <c r="O563" s="66"/>
      <c r="P563" s="189">
        <f>O563*H563</f>
        <v>0</v>
      </c>
      <c r="Q563" s="189">
        <v>0</v>
      </c>
      <c r="R563" s="189">
        <f>Q563*H563</f>
        <v>0</v>
      </c>
      <c r="S563" s="189">
        <v>0</v>
      </c>
      <c r="T563" s="190">
        <f>S563*H563</f>
        <v>0</v>
      </c>
      <c r="U563" s="36"/>
      <c r="V563" s="36"/>
      <c r="W563" s="36"/>
      <c r="X563" s="36"/>
      <c r="Y563" s="36"/>
      <c r="Z563" s="36"/>
      <c r="AA563" s="36"/>
      <c r="AB563" s="36"/>
      <c r="AC563" s="36"/>
      <c r="AD563" s="36"/>
      <c r="AE563" s="36"/>
      <c r="AR563" s="191" t="s">
        <v>250</v>
      </c>
      <c r="AT563" s="191" t="s">
        <v>171</v>
      </c>
      <c r="AU563" s="191" t="s">
        <v>88</v>
      </c>
      <c r="AY563" s="19" t="s">
        <v>169</v>
      </c>
      <c r="BE563" s="192">
        <f>IF(N563="základní",J563,0)</f>
        <v>0</v>
      </c>
      <c r="BF563" s="192">
        <f>IF(N563="snížená",J563,0)</f>
        <v>0</v>
      </c>
      <c r="BG563" s="192">
        <f>IF(N563="zákl. přenesená",J563,0)</f>
        <v>0</v>
      </c>
      <c r="BH563" s="192">
        <f>IF(N563="sníž. přenesená",J563,0)</f>
        <v>0</v>
      </c>
      <c r="BI563" s="192">
        <f>IF(N563="nulová",J563,0)</f>
        <v>0</v>
      </c>
      <c r="BJ563" s="19" t="s">
        <v>88</v>
      </c>
      <c r="BK563" s="192">
        <f>ROUND(I563*H563,2)</f>
        <v>0</v>
      </c>
      <c r="BL563" s="19" t="s">
        <v>250</v>
      </c>
      <c r="BM563" s="191" t="s">
        <v>1676</v>
      </c>
    </row>
    <row r="564" spans="1:65" s="2" customFormat="1" ht="19.5">
      <c r="A564" s="36"/>
      <c r="B564" s="37"/>
      <c r="C564" s="38"/>
      <c r="D564" s="193" t="s">
        <v>2212</v>
      </c>
      <c r="E564" s="38"/>
      <c r="F564" s="194" t="s">
        <v>2213</v>
      </c>
      <c r="G564" s="38"/>
      <c r="H564" s="38"/>
      <c r="I564" s="195"/>
      <c r="J564" s="38"/>
      <c r="K564" s="38"/>
      <c r="L564" s="41"/>
      <c r="M564" s="196"/>
      <c r="N564" s="197"/>
      <c r="O564" s="66"/>
      <c r="P564" s="66"/>
      <c r="Q564" s="66"/>
      <c r="R564" s="66"/>
      <c r="S564" s="66"/>
      <c r="T564" s="67"/>
      <c r="U564" s="36"/>
      <c r="V564" s="36"/>
      <c r="W564" s="36"/>
      <c r="X564" s="36"/>
      <c r="Y564" s="36"/>
      <c r="Z564" s="36"/>
      <c r="AA564" s="36"/>
      <c r="AB564" s="36"/>
      <c r="AC564" s="36"/>
      <c r="AD564" s="36"/>
      <c r="AE564" s="36"/>
      <c r="AT564" s="19" t="s">
        <v>2212</v>
      </c>
      <c r="AU564" s="19" t="s">
        <v>88</v>
      </c>
    </row>
    <row r="565" spans="1:65" s="13" customFormat="1" ht="11.25">
      <c r="B565" s="198"/>
      <c r="C565" s="199"/>
      <c r="D565" s="193" t="s">
        <v>188</v>
      </c>
      <c r="E565" s="200" t="s">
        <v>19</v>
      </c>
      <c r="F565" s="201" t="s">
        <v>2394</v>
      </c>
      <c r="G565" s="199"/>
      <c r="H565" s="202">
        <v>12</v>
      </c>
      <c r="I565" s="203"/>
      <c r="J565" s="199"/>
      <c r="K565" s="199"/>
      <c r="L565" s="204"/>
      <c r="M565" s="205"/>
      <c r="N565" s="206"/>
      <c r="O565" s="206"/>
      <c r="P565" s="206"/>
      <c r="Q565" s="206"/>
      <c r="R565" s="206"/>
      <c r="S565" s="206"/>
      <c r="T565" s="207"/>
      <c r="AT565" s="208" t="s">
        <v>188</v>
      </c>
      <c r="AU565" s="208" t="s">
        <v>88</v>
      </c>
      <c r="AV565" s="13" t="s">
        <v>88</v>
      </c>
      <c r="AW565" s="13" t="s">
        <v>33</v>
      </c>
      <c r="AX565" s="13" t="s">
        <v>72</v>
      </c>
      <c r="AY565" s="208" t="s">
        <v>169</v>
      </c>
    </row>
    <row r="566" spans="1:65" s="14" customFormat="1" ht="11.25">
      <c r="B566" s="209"/>
      <c r="C566" s="210"/>
      <c r="D566" s="193" t="s">
        <v>188</v>
      </c>
      <c r="E566" s="211" t="s">
        <v>19</v>
      </c>
      <c r="F566" s="212" t="s">
        <v>191</v>
      </c>
      <c r="G566" s="210"/>
      <c r="H566" s="213">
        <v>12</v>
      </c>
      <c r="I566" s="214"/>
      <c r="J566" s="210"/>
      <c r="K566" s="210"/>
      <c r="L566" s="215"/>
      <c r="M566" s="216"/>
      <c r="N566" s="217"/>
      <c r="O566" s="217"/>
      <c r="P566" s="217"/>
      <c r="Q566" s="217"/>
      <c r="R566" s="217"/>
      <c r="S566" s="217"/>
      <c r="T566" s="218"/>
      <c r="AT566" s="219" t="s">
        <v>188</v>
      </c>
      <c r="AU566" s="219" t="s">
        <v>88</v>
      </c>
      <c r="AV566" s="14" t="s">
        <v>176</v>
      </c>
      <c r="AW566" s="14" t="s">
        <v>33</v>
      </c>
      <c r="AX566" s="14" t="s">
        <v>80</v>
      </c>
      <c r="AY566" s="219" t="s">
        <v>169</v>
      </c>
    </row>
    <row r="567" spans="1:65" s="2" customFormat="1" ht="24.2" customHeight="1">
      <c r="A567" s="36"/>
      <c r="B567" s="37"/>
      <c r="C567" s="235" t="s">
        <v>1061</v>
      </c>
      <c r="D567" s="235" t="s">
        <v>456</v>
      </c>
      <c r="E567" s="236" t="s">
        <v>2471</v>
      </c>
      <c r="F567" s="237" t="s">
        <v>2472</v>
      </c>
      <c r="G567" s="238" t="s">
        <v>174</v>
      </c>
      <c r="H567" s="239">
        <v>10</v>
      </c>
      <c r="I567" s="240"/>
      <c r="J567" s="241">
        <f>ROUND(I567*H567,2)</f>
        <v>0</v>
      </c>
      <c r="K567" s="237" t="s">
        <v>2211</v>
      </c>
      <c r="L567" s="242"/>
      <c r="M567" s="243" t="s">
        <v>19</v>
      </c>
      <c r="N567" s="244" t="s">
        <v>44</v>
      </c>
      <c r="O567" s="66"/>
      <c r="P567" s="189">
        <f>O567*H567</f>
        <v>0</v>
      </c>
      <c r="Q567" s="189">
        <v>0</v>
      </c>
      <c r="R567" s="189">
        <f>Q567*H567</f>
        <v>0</v>
      </c>
      <c r="S567" s="189">
        <v>0</v>
      </c>
      <c r="T567" s="190">
        <f>S567*H567</f>
        <v>0</v>
      </c>
      <c r="U567" s="36"/>
      <c r="V567" s="36"/>
      <c r="W567" s="36"/>
      <c r="X567" s="36"/>
      <c r="Y567" s="36"/>
      <c r="Z567" s="36"/>
      <c r="AA567" s="36"/>
      <c r="AB567" s="36"/>
      <c r="AC567" s="36"/>
      <c r="AD567" s="36"/>
      <c r="AE567" s="36"/>
      <c r="AR567" s="191" t="s">
        <v>323</v>
      </c>
      <c r="AT567" s="191" t="s">
        <v>456</v>
      </c>
      <c r="AU567" s="191" t="s">
        <v>88</v>
      </c>
      <c r="AY567" s="19" t="s">
        <v>169</v>
      </c>
      <c r="BE567" s="192">
        <f>IF(N567="základní",J567,0)</f>
        <v>0</v>
      </c>
      <c r="BF567" s="192">
        <f>IF(N567="snížená",J567,0)</f>
        <v>0</v>
      </c>
      <c r="BG567" s="192">
        <f>IF(N567="zákl. přenesená",J567,0)</f>
        <v>0</v>
      </c>
      <c r="BH567" s="192">
        <f>IF(N567="sníž. přenesená",J567,0)</f>
        <v>0</v>
      </c>
      <c r="BI567" s="192">
        <f>IF(N567="nulová",J567,0)</f>
        <v>0</v>
      </c>
      <c r="BJ567" s="19" t="s">
        <v>88</v>
      </c>
      <c r="BK567" s="192">
        <f>ROUND(I567*H567,2)</f>
        <v>0</v>
      </c>
      <c r="BL567" s="19" t="s">
        <v>250</v>
      </c>
      <c r="BM567" s="191" t="s">
        <v>1686</v>
      </c>
    </row>
    <row r="568" spans="1:65" s="2" customFormat="1" ht="19.5">
      <c r="A568" s="36"/>
      <c r="B568" s="37"/>
      <c r="C568" s="38"/>
      <c r="D568" s="193" t="s">
        <v>2212</v>
      </c>
      <c r="E568" s="38"/>
      <c r="F568" s="194" t="s">
        <v>2213</v>
      </c>
      <c r="G568" s="38"/>
      <c r="H568" s="38"/>
      <c r="I568" s="195"/>
      <c r="J568" s="38"/>
      <c r="K568" s="38"/>
      <c r="L568" s="41"/>
      <c r="M568" s="196"/>
      <c r="N568" s="197"/>
      <c r="O568" s="66"/>
      <c r="P568" s="66"/>
      <c r="Q568" s="66"/>
      <c r="R568" s="66"/>
      <c r="S568" s="66"/>
      <c r="T568" s="67"/>
      <c r="U568" s="36"/>
      <c r="V568" s="36"/>
      <c r="W568" s="36"/>
      <c r="X568" s="36"/>
      <c r="Y568" s="36"/>
      <c r="Z568" s="36"/>
      <c r="AA568" s="36"/>
      <c r="AB568" s="36"/>
      <c r="AC568" s="36"/>
      <c r="AD568" s="36"/>
      <c r="AE568" s="36"/>
      <c r="AT568" s="19" t="s">
        <v>2212</v>
      </c>
      <c r="AU568" s="19" t="s">
        <v>88</v>
      </c>
    </row>
    <row r="569" spans="1:65" s="13" customFormat="1" ht="11.25">
      <c r="B569" s="198"/>
      <c r="C569" s="199"/>
      <c r="D569" s="193" t="s">
        <v>188</v>
      </c>
      <c r="E569" s="200" t="s">
        <v>19</v>
      </c>
      <c r="F569" s="201" t="s">
        <v>218</v>
      </c>
      <c r="G569" s="199"/>
      <c r="H569" s="202">
        <v>10</v>
      </c>
      <c r="I569" s="203"/>
      <c r="J569" s="199"/>
      <c r="K569" s="199"/>
      <c r="L569" s="204"/>
      <c r="M569" s="205"/>
      <c r="N569" s="206"/>
      <c r="O569" s="206"/>
      <c r="P569" s="206"/>
      <c r="Q569" s="206"/>
      <c r="R569" s="206"/>
      <c r="S569" s="206"/>
      <c r="T569" s="207"/>
      <c r="AT569" s="208" t="s">
        <v>188</v>
      </c>
      <c r="AU569" s="208" t="s">
        <v>88</v>
      </c>
      <c r="AV569" s="13" t="s">
        <v>88</v>
      </c>
      <c r="AW569" s="13" t="s">
        <v>33</v>
      </c>
      <c r="AX569" s="13" t="s">
        <v>72</v>
      </c>
      <c r="AY569" s="208" t="s">
        <v>169</v>
      </c>
    </row>
    <row r="570" spans="1:65" s="14" customFormat="1" ht="11.25">
      <c r="B570" s="209"/>
      <c r="C570" s="210"/>
      <c r="D570" s="193" t="s">
        <v>188</v>
      </c>
      <c r="E570" s="211" t="s">
        <v>19</v>
      </c>
      <c r="F570" s="212" t="s">
        <v>191</v>
      </c>
      <c r="G570" s="210"/>
      <c r="H570" s="213">
        <v>10</v>
      </c>
      <c r="I570" s="214"/>
      <c r="J570" s="210"/>
      <c r="K570" s="210"/>
      <c r="L570" s="215"/>
      <c r="M570" s="216"/>
      <c r="N570" s="217"/>
      <c r="O570" s="217"/>
      <c r="P570" s="217"/>
      <c r="Q570" s="217"/>
      <c r="R570" s="217"/>
      <c r="S570" s="217"/>
      <c r="T570" s="218"/>
      <c r="AT570" s="219" t="s">
        <v>188</v>
      </c>
      <c r="AU570" s="219" t="s">
        <v>88</v>
      </c>
      <c r="AV570" s="14" t="s">
        <v>176</v>
      </c>
      <c r="AW570" s="14" t="s">
        <v>33</v>
      </c>
      <c r="AX570" s="14" t="s">
        <v>80</v>
      </c>
      <c r="AY570" s="219" t="s">
        <v>169</v>
      </c>
    </row>
    <row r="571" spans="1:65" s="2" customFormat="1" ht="37.9" customHeight="1">
      <c r="A571" s="36"/>
      <c r="B571" s="37"/>
      <c r="C571" s="235" t="s">
        <v>1066</v>
      </c>
      <c r="D571" s="235" t="s">
        <v>456</v>
      </c>
      <c r="E571" s="236" t="s">
        <v>2473</v>
      </c>
      <c r="F571" s="237" t="s">
        <v>2474</v>
      </c>
      <c r="G571" s="238" t="s">
        <v>174</v>
      </c>
      <c r="H571" s="239">
        <v>2</v>
      </c>
      <c r="I571" s="240"/>
      <c r="J571" s="241">
        <f>ROUND(I571*H571,2)</f>
        <v>0</v>
      </c>
      <c r="K571" s="237" t="s">
        <v>2211</v>
      </c>
      <c r="L571" s="242"/>
      <c r="M571" s="243" t="s">
        <v>19</v>
      </c>
      <c r="N571" s="244" t="s">
        <v>44</v>
      </c>
      <c r="O571" s="66"/>
      <c r="P571" s="189">
        <f>O571*H571</f>
        <v>0</v>
      </c>
      <c r="Q571" s="189">
        <v>0</v>
      </c>
      <c r="R571" s="189">
        <f>Q571*H571</f>
        <v>0</v>
      </c>
      <c r="S571" s="189">
        <v>0</v>
      </c>
      <c r="T571" s="190">
        <f>S571*H571</f>
        <v>0</v>
      </c>
      <c r="U571" s="36"/>
      <c r="V571" s="36"/>
      <c r="W571" s="36"/>
      <c r="X571" s="36"/>
      <c r="Y571" s="36"/>
      <c r="Z571" s="36"/>
      <c r="AA571" s="36"/>
      <c r="AB571" s="36"/>
      <c r="AC571" s="36"/>
      <c r="AD571" s="36"/>
      <c r="AE571" s="36"/>
      <c r="AR571" s="191" t="s">
        <v>323</v>
      </c>
      <c r="AT571" s="191" t="s">
        <v>456</v>
      </c>
      <c r="AU571" s="191" t="s">
        <v>88</v>
      </c>
      <c r="AY571" s="19" t="s">
        <v>169</v>
      </c>
      <c r="BE571" s="192">
        <f>IF(N571="základní",J571,0)</f>
        <v>0</v>
      </c>
      <c r="BF571" s="192">
        <f>IF(N571="snížená",J571,0)</f>
        <v>0</v>
      </c>
      <c r="BG571" s="192">
        <f>IF(N571="zákl. přenesená",J571,0)</f>
        <v>0</v>
      </c>
      <c r="BH571" s="192">
        <f>IF(N571="sníž. přenesená",J571,0)</f>
        <v>0</v>
      </c>
      <c r="BI571" s="192">
        <f>IF(N571="nulová",J571,0)</f>
        <v>0</v>
      </c>
      <c r="BJ571" s="19" t="s">
        <v>88</v>
      </c>
      <c r="BK571" s="192">
        <f>ROUND(I571*H571,2)</f>
        <v>0</v>
      </c>
      <c r="BL571" s="19" t="s">
        <v>250</v>
      </c>
      <c r="BM571" s="191" t="s">
        <v>1696</v>
      </c>
    </row>
    <row r="572" spans="1:65" s="2" customFormat="1" ht="19.5">
      <c r="A572" s="36"/>
      <c r="B572" s="37"/>
      <c r="C572" s="38"/>
      <c r="D572" s="193" t="s">
        <v>2212</v>
      </c>
      <c r="E572" s="38"/>
      <c r="F572" s="194" t="s">
        <v>2213</v>
      </c>
      <c r="G572" s="38"/>
      <c r="H572" s="38"/>
      <c r="I572" s="195"/>
      <c r="J572" s="38"/>
      <c r="K572" s="38"/>
      <c r="L572" s="41"/>
      <c r="M572" s="196"/>
      <c r="N572" s="197"/>
      <c r="O572" s="66"/>
      <c r="P572" s="66"/>
      <c r="Q572" s="66"/>
      <c r="R572" s="66"/>
      <c r="S572" s="66"/>
      <c r="T572" s="67"/>
      <c r="U572" s="36"/>
      <c r="V572" s="36"/>
      <c r="W572" s="36"/>
      <c r="X572" s="36"/>
      <c r="Y572" s="36"/>
      <c r="Z572" s="36"/>
      <c r="AA572" s="36"/>
      <c r="AB572" s="36"/>
      <c r="AC572" s="36"/>
      <c r="AD572" s="36"/>
      <c r="AE572" s="36"/>
      <c r="AT572" s="19" t="s">
        <v>2212</v>
      </c>
      <c r="AU572" s="19" t="s">
        <v>88</v>
      </c>
    </row>
    <row r="573" spans="1:65" s="13" customFormat="1" ht="11.25">
      <c r="B573" s="198"/>
      <c r="C573" s="199"/>
      <c r="D573" s="193" t="s">
        <v>188</v>
      </c>
      <c r="E573" s="200" t="s">
        <v>19</v>
      </c>
      <c r="F573" s="201" t="s">
        <v>88</v>
      </c>
      <c r="G573" s="199"/>
      <c r="H573" s="202">
        <v>2</v>
      </c>
      <c r="I573" s="203"/>
      <c r="J573" s="199"/>
      <c r="K573" s="199"/>
      <c r="L573" s="204"/>
      <c r="M573" s="205"/>
      <c r="N573" s="206"/>
      <c r="O573" s="206"/>
      <c r="P573" s="206"/>
      <c r="Q573" s="206"/>
      <c r="R573" s="206"/>
      <c r="S573" s="206"/>
      <c r="T573" s="207"/>
      <c r="AT573" s="208" t="s">
        <v>188</v>
      </c>
      <c r="AU573" s="208" t="s">
        <v>88</v>
      </c>
      <c r="AV573" s="13" t="s">
        <v>88</v>
      </c>
      <c r="AW573" s="13" t="s">
        <v>33</v>
      </c>
      <c r="AX573" s="13" t="s">
        <v>72</v>
      </c>
      <c r="AY573" s="208" t="s">
        <v>169</v>
      </c>
    </row>
    <row r="574" spans="1:65" s="14" customFormat="1" ht="11.25">
      <c r="B574" s="209"/>
      <c r="C574" s="210"/>
      <c r="D574" s="193" t="s">
        <v>188</v>
      </c>
      <c r="E574" s="211" t="s">
        <v>19</v>
      </c>
      <c r="F574" s="212" t="s">
        <v>191</v>
      </c>
      <c r="G574" s="210"/>
      <c r="H574" s="213">
        <v>2</v>
      </c>
      <c r="I574" s="214"/>
      <c r="J574" s="210"/>
      <c r="K574" s="210"/>
      <c r="L574" s="215"/>
      <c r="M574" s="216"/>
      <c r="N574" s="217"/>
      <c r="O574" s="217"/>
      <c r="P574" s="217"/>
      <c r="Q574" s="217"/>
      <c r="R574" s="217"/>
      <c r="S574" s="217"/>
      <c r="T574" s="218"/>
      <c r="AT574" s="219" t="s">
        <v>188</v>
      </c>
      <c r="AU574" s="219" t="s">
        <v>88</v>
      </c>
      <c r="AV574" s="14" t="s">
        <v>176</v>
      </c>
      <c r="AW574" s="14" t="s">
        <v>33</v>
      </c>
      <c r="AX574" s="14" t="s">
        <v>80</v>
      </c>
      <c r="AY574" s="219" t="s">
        <v>169</v>
      </c>
    </row>
    <row r="575" spans="1:65" s="2" customFormat="1" ht="24.2" customHeight="1">
      <c r="A575" s="36"/>
      <c r="B575" s="37"/>
      <c r="C575" s="235" t="s">
        <v>1071</v>
      </c>
      <c r="D575" s="235" t="s">
        <v>456</v>
      </c>
      <c r="E575" s="236" t="s">
        <v>2475</v>
      </c>
      <c r="F575" s="237" t="s">
        <v>2476</v>
      </c>
      <c r="G575" s="238" t="s">
        <v>174</v>
      </c>
      <c r="H575" s="239">
        <v>12</v>
      </c>
      <c r="I575" s="240"/>
      <c r="J575" s="241">
        <f>ROUND(I575*H575,2)</f>
        <v>0</v>
      </c>
      <c r="K575" s="237" t="s">
        <v>2211</v>
      </c>
      <c r="L575" s="242"/>
      <c r="M575" s="243" t="s">
        <v>19</v>
      </c>
      <c r="N575" s="244" t="s">
        <v>44</v>
      </c>
      <c r="O575" s="66"/>
      <c r="P575" s="189">
        <f>O575*H575</f>
        <v>0</v>
      </c>
      <c r="Q575" s="189">
        <v>0</v>
      </c>
      <c r="R575" s="189">
        <f>Q575*H575</f>
        <v>0</v>
      </c>
      <c r="S575" s="189">
        <v>0</v>
      </c>
      <c r="T575" s="190">
        <f>S575*H575</f>
        <v>0</v>
      </c>
      <c r="U575" s="36"/>
      <c r="V575" s="36"/>
      <c r="W575" s="36"/>
      <c r="X575" s="36"/>
      <c r="Y575" s="36"/>
      <c r="Z575" s="36"/>
      <c r="AA575" s="36"/>
      <c r="AB575" s="36"/>
      <c r="AC575" s="36"/>
      <c r="AD575" s="36"/>
      <c r="AE575" s="36"/>
      <c r="AR575" s="191" t="s">
        <v>323</v>
      </c>
      <c r="AT575" s="191" t="s">
        <v>456</v>
      </c>
      <c r="AU575" s="191" t="s">
        <v>88</v>
      </c>
      <c r="AY575" s="19" t="s">
        <v>169</v>
      </c>
      <c r="BE575" s="192">
        <f>IF(N575="základní",J575,0)</f>
        <v>0</v>
      </c>
      <c r="BF575" s="192">
        <f>IF(N575="snížená",J575,0)</f>
        <v>0</v>
      </c>
      <c r="BG575" s="192">
        <f>IF(N575="zákl. přenesená",J575,0)</f>
        <v>0</v>
      </c>
      <c r="BH575" s="192">
        <f>IF(N575="sníž. přenesená",J575,0)</f>
        <v>0</v>
      </c>
      <c r="BI575" s="192">
        <f>IF(N575="nulová",J575,0)</f>
        <v>0</v>
      </c>
      <c r="BJ575" s="19" t="s">
        <v>88</v>
      </c>
      <c r="BK575" s="192">
        <f>ROUND(I575*H575,2)</f>
        <v>0</v>
      </c>
      <c r="BL575" s="19" t="s">
        <v>250</v>
      </c>
      <c r="BM575" s="191" t="s">
        <v>1706</v>
      </c>
    </row>
    <row r="576" spans="1:65" s="2" customFormat="1" ht="19.5">
      <c r="A576" s="36"/>
      <c r="B576" s="37"/>
      <c r="C576" s="38"/>
      <c r="D576" s="193" t="s">
        <v>2212</v>
      </c>
      <c r="E576" s="38"/>
      <c r="F576" s="194" t="s">
        <v>2213</v>
      </c>
      <c r="G576" s="38"/>
      <c r="H576" s="38"/>
      <c r="I576" s="195"/>
      <c r="J576" s="38"/>
      <c r="K576" s="38"/>
      <c r="L576" s="41"/>
      <c r="M576" s="196"/>
      <c r="N576" s="197"/>
      <c r="O576" s="66"/>
      <c r="P576" s="66"/>
      <c r="Q576" s="66"/>
      <c r="R576" s="66"/>
      <c r="S576" s="66"/>
      <c r="T576" s="67"/>
      <c r="U576" s="36"/>
      <c r="V576" s="36"/>
      <c r="W576" s="36"/>
      <c r="X576" s="36"/>
      <c r="Y576" s="36"/>
      <c r="Z576" s="36"/>
      <c r="AA576" s="36"/>
      <c r="AB576" s="36"/>
      <c r="AC576" s="36"/>
      <c r="AD576" s="36"/>
      <c r="AE576" s="36"/>
      <c r="AT576" s="19" t="s">
        <v>2212</v>
      </c>
      <c r="AU576" s="19" t="s">
        <v>88</v>
      </c>
    </row>
    <row r="577" spans="1:65" s="13" customFormat="1" ht="11.25">
      <c r="B577" s="198"/>
      <c r="C577" s="199"/>
      <c r="D577" s="193" t="s">
        <v>188</v>
      </c>
      <c r="E577" s="200" t="s">
        <v>19</v>
      </c>
      <c r="F577" s="201" t="s">
        <v>2394</v>
      </c>
      <c r="G577" s="199"/>
      <c r="H577" s="202">
        <v>12</v>
      </c>
      <c r="I577" s="203"/>
      <c r="J577" s="199"/>
      <c r="K577" s="199"/>
      <c r="L577" s="204"/>
      <c r="M577" s="205"/>
      <c r="N577" s="206"/>
      <c r="O577" s="206"/>
      <c r="P577" s="206"/>
      <c r="Q577" s="206"/>
      <c r="R577" s="206"/>
      <c r="S577" s="206"/>
      <c r="T577" s="207"/>
      <c r="AT577" s="208" t="s">
        <v>188</v>
      </c>
      <c r="AU577" s="208" t="s">
        <v>88</v>
      </c>
      <c r="AV577" s="13" t="s">
        <v>88</v>
      </c>
      <c r="AW577" s="13" t="s">
        <v>33</v>
      </c>
      <c r="AX577" s="13" t="s">
        <v>72</v>
      </c>
      <c r="AY577" s="208" t="s">
        <v>169</v>
      </c>
    </row>
    <row r="578" spans="1:65" s="14" customFormat="1" ht="11.25">
      <c r="B578" s="209"/>
      <c r="C578" s="210"/>
      <c r="D578" s="193" t="s">
        <v>188</v>
      </c>
      <c r="E578" s="211" t="s">
        <v>19</v>
      </c>
      <c r="F578" s="212" t="s">
        <v>191</v>
      </c>
      <c r="G578" s="210"/>
      <c r="H578" s="213">
        <v>12</v>
      </c>
      <c r="I578" s="214"/>
      <c r="J578" s="210"/>
      <c r="K578" s="210"/>
      <c r="L578" s="215"/>
      <c r="M578" s="216"/>
      <c r="N578" s="217"/>
      <c r="O578" s="217"/>
      <c r="P578" s="217"/>
      <c r="Q578" s="217"/>
      <c r="R578" s="217"/>
      <c r="S578" s="217"/>
      <c r="T578" s="218"/>
      <c r="AT578" s="219" t="s">
        <v>188</v>
      </c>
      <c r="AU578" s="219" t="s">
        <v>88</v>
      </c>
      <c r="AV578" s="14" t="s">
        <v>176</v>
      </c>
      <c r="AW578" s="14" t="s">
        <v>33</v>
      </c>
      <c r="AX578" s="14" t="s">
        <v>80</v>
      </c>
      <c r="AY578" s="219" t="s">
        <v>169</v>
      </c>
    </row>
    <row r="579" spans="1:65" s="2" customFormat="1" ht="14.45" customHeight="1">
      <c r="A579" s="36"/>
      <c r="B579" s="37"/>
      <c r="C579" s="235" t="s">
        <v>1076</v>
      </c>
      <c r="D579" s="235" t="s">
        <v>456</v>
      </c>
      <c r="E579" s="236" t="s">
        <v>2477</v>
      </c>
      <c r="F579" s="237" t="s">
        <v>2478</v>
      </c>
      <c r="G579" s="238" t="s">
        <v>174</v>
      </c>
      <c r="H579" s="239">
        <v>1</v>
      </c>
      <c r="I579" s="240"/>
      <c r="J579" s="241">
        <f>ROUND(I579*H579,2)</f>
        <v>0</v>
      </c>
      <c r="K579" s="237" t="s">
        <v>2211</v>
      </c>
      <c r="L579" s="242"/>
      <c r="M579" s="243" t="s">
        <v>19</v>
      </c>
      <c r="N579" s="244" t="s">
        <v>44</v>
      </c>
      <c r="O579" s="66"/>
      <c r="P579" s="189">
        <f>O579*H579</f>
        <v>0</v>
      </c>
      <c r="Q579" s="189">
        <v>0</v>
      </c>
      <c r="R579" s="189">
        <f>Q579*H579</f>
        <v>0</v>
      </c>
      <c r="S579" s="189">
        <v>0</v>
      </c>
      <c r="T579" s="190">
        <f>S579*H579</f>
        <v>0</v>
      </c>
      <c r="U579" s="36"/>
      <c r="V579" s="36"/>
      <c r="W579" s="36"/>
      <c r="X579" s="36"/>
      <c r="Y579" s="36"/>
      <c r="Z579" s="36"/>
      <c r="AA579" s="36"/>
      <c r="AB579" s="36"/>
      <c r="AC579" s="36"/>
      <c r="AD579" s="36"/>
      <c r="AE579" s="36"/>
      <c r="AR579" s="191" t="s">
        <v>323</v>
      </c>
      <c r="AT579" s="191" t="s">
        <v>456</v>
      </c>
      <c r="AU579" s="191" t="s">
        <v>88</v>
      </c>
      <c r="AY579" s="19" t="s">
        <v>169</v>
      </c>
      <c r="BE579" s="192">
        <f>IF(N579="základní",J579,0)</f>
        <v>0</v>
      </c>
      <c r="BF579" s="192">
        <f>IF(N579="snížená",J579,0)</f>
        <v>0</v>
      </c>
      <c r="BG579" s="192">
        <f>IF(N579="zákl. přenesená",J579,0)</f>
        <v>0</v>
      </c>
      <c r="BH579" s="192">
        <f>IF(N579="sníž. přenesená",J579,0)</f>
        <v>0</v>
      </c>
      <c r="BI579" s="192">
        <f>IF(N579="nulová",J579,0)</f>
        <v>0</v>
      </c>
      <c r="BJ579" s="19" t="s">
        <v>88</v>
      </c>
      <c r="BK579" s="192">
        <f>ROUND(I579*H579,2)</f>
        <v>0</v>
      </c>
      <c r="BL579" s="19" t="s">
        <v>250</v>
      </c>
      <c r="BM579" s="191" t="s">
        <v>1715</v>
      </c>
    </row>
    <row r="580" spans="1:65" s="2" customFormat="1" ht="19.5">
      <c r="A580" s="36"/>
      <c r="B580" s="37"/>
      <c r="C580" s="38"/>
      <c r="D580" s="193" t="s">
        <v>2212</v>
      </c>
      <c r="E580" s="38"/>
      <c r="F580" s="194" t="s">
        <v>2213</v>
      </c>
      <c r="G580" s="38"/>
      <c r="H580" s="38"/>
      <c r="I580" s="195"/>
      <c r="J580" s="38"/>
      <c r="K580" s="38"/>
      <c r="L580" s="41"/>
      <c r="M580" s="196"/>
      <c r="N580" s="197"/>
      <c r="O580" s="66"/>
      <c r="P580" s="66"/>
      <c r="Q580" s="66"/>
      <c r="R580" s="66"/>
      <c r="S580" s="66"/>
      <c r="T580" s="67"/>
      <c r="U580" s="36"/>
      <c r="V580" s="36"/>
      <c r="W580" s="36"/>
      <c r="X580" s="36"/>
      <c r="Y580" s="36"/>
      <c r="Z580" s="36"/>
      <c r="AA580" s="36"/>
      <c r="AB580" s="36"/>
      <c r="AC580" s="36"/>
      <c r="AD580" s="36"/>
      <c r="AE580" s="36"/>
      <c r="AT580" s="19" t="s">
        <v>2212</v>
      </c>
      <c r="AU580" s="19" t="s">
        <v>88</v>
      </c>
    </row>
    <row r="581" spans="1:65" s="13" customFormat="1" ht="11.25">
      <c r="B581" s="198"/>
      <c r="C581" s="199"/>
      <c r="D581" s="193" t="s">
        <v>188</v>
      </c>
      <c r="E581" s="200" t="s">
        <v>19</v>
      </c>
      <c r="F581" s="201" t="s">
        <v>80</v>
      </c>
      <c r="G581" s="199"/>
      <c r="H581" s="202">
        <v>1</v>
      </c>
      <c r="I581" s="203"/>
      <c r="J581" s="199"/>
      <c r="K581" s="199"/>
      <c r="L581" s="204"/>
      <c r="M581" s="205"/>
      <c r="N581" s="206"/>
      <c r="O581" s="206"/>
      <c r="P581" s="206"/>
      <c r="Q581" s="206"/>
      <c r="R581" s="206"/>
      <c r="S581" s="206"/>
      <c r="T581" s="207"/>
      <c r="AT581" s="208" t="s">
        <v>188</v>
      </c>
      <c r="AU581" s="208" t="s">
        <v>88</v>
      </c>
      <c r="AV581" s="13" t="s">
        <v>88</v>
      </c>
      <c r="AW581" s="13" t="s">
        <v>33</v>
      </c>
      <c r="AX581" s="13" t="s">
        <v>72</v>
      </c>
      <c r="AY581" s="208" t="s">
        <v>169</v>
      </c>
    </row>
    <row r="582" spans="1:65" s="14" customFormat="1" ht="11.25">
      <c r="B582" s="209"/>
      <c r="C582" s="210"/>
      <c r="D582" s="193" t="s">
        <v>188</v>
      </c>
      <c r="E582" s="211" t="s">
        <v>19</v>
      </c>
      <c r="F582" s="212" t="s">
        <v>191</v>
      </c>
      <c r="G582" s="210"/>
      <c r="H582" s="213">
        <v>1</v>
      </c>
      <c r="I582" s="214"/>
      <c r="J582" s="210"/>
      <c r="K582" s="210"/>
      <c r="L582" s="215"/>
      <c r="M582" s="216"/>
      <c r="N582" s="217"/>
      <c r="O582" s="217"/>
      <c r="P582" s="217"/>
      <c r="Q582" s="217"/>
      <c r="R582" s="217"/>
      <c r="S582" s="217"/>
      <c r="T582" s="218"/>
      <c r="AT582" s="219" t="s">
        <v>188</v>
      </c>
      <c r="AU582" s="219" t="s">
        <v>88</v>
      </c>
      <c r="AV582" s="14" t="s">
        <v>176</v>
      </c>
      <c r="AW582" s="14" t="s">
        <v>33</v>
      </c>
      <c r="AX582" s="14" t="s">
        <v>80</v>
      </c>
      <c r="AY582" s="219" t="s">
        <v>169</v>
      </c>
    </row>
    <row r="583" spans="1:65" s="2" customFormat="1" ht="37.9" customHeight="1">
      <c r="A583" s="36"/>
      <c r="B583" s="37"/>
      <c r="C583" s="180" t="s">
        <v>1081</v>
      </c>
      <c r="D583" s="180" t="s">
        <v>171</v>
      </c>
      <c r="E583" s="181" t="s">
        <v>2479</v>
      </c>
      <c r="F583" s="182" t="s">
        <v>2480</v>
      </c>
      <c r="G583" s="183" t="s">
        <v>347</v>
      </c>
      <c r="H583" s="184">
        <v>0.23</v>
      </c>
      <c r="I583" s="185"/>
      <c r="J583" s="186">
        <f>ROUND(I583*H583,2)</f>
        <v>0</v>
      </c>
      <c r="K583" s="182" t="s">
        <v>2211</v>
      </c>
      <c r="L583" s="41"/>
      <c r="M583" s="187" t="s">
        <v>19</v>
      </c>
      <c r="N583" s="188" t="s">
        <v>44</v>
      </c>
      <c r="O583" s="66"/>
      <c r="P583" s="189">
        <f>O583*H583</f>
        <v>0</v>
      </c>
      <c r="Q583" s="189">
        <v>0</v>
      </c>
      <c r="R583" s="189">
        <f>Q583*H583</f>
        <v>0</v>
      </c>
      <c r="S583" s="189">
        <v>0</v>
      </c>
      <c r="T583" s="190">
        <f>S583*H583</f>
        <v>0</v>
      </c>
      <c r="U583" s="36"/>
      <c r="V583" s="36"/>
      <c r="W583" s="36"/>
      <c r="X583" s="36"/>
      <c r="Y583" s="36"/>
      <c r="Z583" s="36"/>
      <c r="AA583" s="36"/>
      <c r="AB583" s="36"/>
      <c r="AC583" s="36"/>
      <c r="AD583" s="36"/>
      <c r="AE583" s="36"/>
      <c r="AR583" s="191" t="s">
        <v>250</v>
      </c>
      <c r="AT583" s="191" t="s">
        <v>171</v>
      </c>
      <c r="AU583" s="191" t="s">
        <v>88</v>
      </c>
      <c r="AY583" s="19" t="s">
        <v>169</v>
      </c>
      <c r="BE583" s="192">
        <f>IF(N583="základní",J583,0)</f>
        <v>0</v>
      </c>
      <c r="BF583" s="192">
        <f>IF(N583="snížená",J583,0)</f>
        <v>0</v>
      </c>
      <c r="BG583" s="192">
        <f>IF(N583="zákl. přenesená",J583,0)</f>
        <v>0</v>
      </c>
      <c r="BH583" s="192">
        <f>IF(N583="sníž. přenesená",J583,0)</f>
        <v>0</v>
      </c>
      <c r="BI583" s="192">
        <f>IF(N583="nulová",J583,0)</f>
        <v>0</v>
      </c>
      <c r="BJ583" s="19" t="s">
        <v>88</v>
      </c>
      <c r="BK583" s="192">
        <f>ROUND(I583*H583,2)</f>
        <v>0</v>
      </c>
      <c r="BL583" s="19" t="s">
        <v>250</v>
      </c>
      <c r="BM583" s="191" t="s">
        <v>1727</v>
      </c>
    </row>
    <row r="584" spans="1:65" s="2" customFormat="1" ht="19.5">
      <c r="A584" s="36"/>
      <c r="B584" s="37"/>
      <c r="C584" s="38"/>
      <c r="D584" s="193" t="s">
        <v>2212</v>
      </c>
      <c r="E584" s="38"/>
      <c r="F584" s="194" t="s">
        <v>2481</v>
      </c>
      <c r="G584" s="38"/>
      <c r="H584" s="38"/>
      <c r="I584" s="195"/>
      <c r="J584" s="38"/>
      <c r="K584" s="38"/>
      <c r="L584" s="41"/>
      <c r="M584" s="196"/>
      <c r="N584" s="197"/>
      <c r="O584" s="66"/>
      <c r="P584" s="66"/>
      <c r="Q584" s="66"/>
      <c r="R584" s="66"/>
      <c r="S584" s="66"/>
      <c r="T584" s="67"/>
      <c r="U584" s="36"/>
      <c r="V584" s="36"/>
      <c r="W584" s="36"/>
      <c r="X584" s="36"/>
      <c r="Y584" s="36"/>
      <c r="Z584" s="36"/>
      <c r="AA584" s="36"/>
      <c r="AB584" s="36"/>
      <c r="AC584" s="36"/>
      <c r="AD584" s="36"/>
      <c r="AE584" s="36"/>
      <c r="AT584" s="19" t="s">
        <v>2212</v>
      </c>
      <c r="AU584" s="19" t="s">
        <v>88</v>
      </c>
    </row>
    <row r="585" spans="1:65" s="12" customFormat="1" ht="22.9" customHeight="1">
      <c r="B585" s="164"/>
      <c r="C585" s="165"/>
      <c r="D585" s="166" t="s">
        <v>71</v>
      </c>
      <c r="E585" s="178" t="s">
        <v>2482</v>
      </c>
      <c r="F585" s="178" t="s">
        <v>2483</v>
      </c>
      <c r="G585" s="165"/>
      <c r="H585" s="165"/>
      <c r="I585" s="168"/>
      <c r="J585" s="179">
        <f>BK585</f>
        <v>0</v>
      </c>
      <c r="K585" s="165"/>
      <c r="L585" s="170"/>
      <c r="M585" s="171"/>
      <c r="N585" s="172"/>
      <c r="O585" s="172"/>
      <c r="P585" s="173">
        <f>SUM(P586:P601)</f>
        <v>0</v>
      </c>
      <c r="Q585" s="172"/>
      <c r="R585" s="173">
        <f>SUM(R586:R601)</f>
        <v>0</v>
      </c>
      <c r="S585" s="172"/>
      <c r="T585" s="174">
        <f>SUM(T586:T601)</f>
        <v>0</v>
      </c>
      <c r="AR585" s="175" t="s">
        <v>88</v>
      </c>
      <c r="AT585" s="176" t="s">
        <v>71</v>
      </c>
      <c r="AU585" s="176" t="s">
        <v>80</v>
      </c>
      <c r="AY585" s="175" t="s">
        <v>169</v>
      </c>
      <c r="BK585" s="177">
        <f>SUM(BK586:BK601)</f>
        <v>0</v>
      </c>
    </row>
    <row r="586" spans="1:65" s="2" customFormat="1" ht="37.9" customHeight="1">
      <c r="A586" s="36"/>
      <c r="B586" s="37"/>
      <c r="C586" s="180" t="s">
        <v>1085</v>
      </c>
      <c r="D586" s="180" t="s">
        <v>171</v>
      </c>
      <c r="E586" s="181" t="s">
        <v>2484</v>
      </c>
      <c r="F586" s="182" t="s">
        <v>2485</v>
      </c>
      <c r="G586" s="183" t="s">
        <v>174</v>
      </c>
      <c r="H586" s="184">
        <v>1</v>
      </c>
      <c r="I586" s="185"/>
      <c r="J586" s="186">
        <f>ROUND(I586*H586,2)</f>
        <v>0</v>
      </c>
      <c r="K586" s="182" t="s">
        <v>2211</v>
      </c>
      <c r="L586" s="41"/>
      <c r="M586" s="187" t="s">
        <v>19</v>
      </c>
      <c r="N586" s="188" t="s">
        <v>44</v>
      </c>
      <c r="O586" s="66"/>
      <c r="P586" s="189">
        <f>O586*H586</f>
        <v>0</v>
      </c>
      <c r="Q586" s="189">
        <v>0</v>
      </c>
      <c r="R586" s="189">
        <f>Q586*H586</f>
        <v>0</v>
      </c>
      <c r="S586" s="189">
        <v>0</v>
      </c>
      <c r="T586" s="190">
        <f>S586*H586</f>
        <v>0</v>
      </c>
      <c r="U586" s="36"/>
      <c r="V586" s="36"/>
      <c r="W586" s="36"/>
      <c r="X586" s="36"/>
      <c r="Y586" s="36"/>
      <c r="Z586" s="36"/>
      <c r="AA586" s="36"/>
      <c r="AB586" s="36"/>
      <c r="AC586" s="36"/>
      <c r="AD586" s="36"/>
      <c r="AE586" s="36"/>
      <c r="AR586" s="191" t="s">
        <v>250</v>
      </c>
      <c r="AT586" s="191" t="s">
        <v>171</v>
      </c>
      <c r="AU586" s="191" t="s">
        <v>88</v>
      </c>
      <c r="AY586" s="19" t="s">
        <v>169</v>
      </c>
      <c r="BE586" s="192">
        <f>IF(N586="základní",J586,0)</f>
        <v>0</v>
      </c>
      <c r="BF586" s="192">
        <f>IF(N586="snížená",J586,0)</f>
        <v>0</v>
      </c>
      <c r="BG586" s="192">
        <f>IF(N586="zákl. přenesená",J586,0)</f>
        <v>0</v>
      </c>
      <c r="BH586" s="192">
        <f>IF(N586="sníž. přenesená",J586,0)</f>
        <v>0</v>
      </c>
      <c r="BI586" s="192">
        <f>IF(N586="nulová",J586,0)</f>
        <v>0</v>
      </c>
      <c r="BJ586" s="19" t="s">
        <v>88</v>
      </c>
      <c r="BK586" s="192">
        <f>ROUND(I586*H586,2)</f>
        <v>0</v>
      </c>
      <c r="BL586" s="19" t="s">
        <v>250</v>
      </c>
      <c r="BM586" s="191" t="s">
        <v>1735</v>
      </c>
    </row>
    <row r="587" spans="1:65" s="2" customFormat="1" ht="19.5">
      <c r="A587" s="36"/>
      <c r="B587" s="37"/>
      <c r="C587" s="38"/>
      <c r="D587" s="193" t="s">
        <v>2212</v>
      </c>
      <c r="E587" s="38"/>
      <c r="F587" s="194" t="s">
        <v>2213</v>
      </c>
      <c r="G587" s="38"/>
      <c r="H587" s="38"/>
      <c r="I587" s="195"/>
      <c r="J587" s="38"/>
      <c r="K587" s="38"/>
      <c r="L587" s="41"/>
      <c r="M587" s="196"/>
      <c r="N587" s="197"/>
      <c r="O587" s="66"/>
      <c r="P587" s="66"/>
      <c r="Q587" s="66"/>
      <c r="R587" s="66"/>
      <c r="S587" s="66"/>
      <c r="T587" s="67"/>
      <c r="U587" s="36"/>
      <c r="V587" s="36"/>
      <c r="W587" s="36"/>
      <c r="X587" s="36"/>
      <c r="Y587" s="36"/>
      <c r="Z587" s="36"/>
      <c r="AA587" s="36"/>
      <c r="AB587" s="36"/>
      <c r="AC587" s="36"/>
      <c r="AD587" s="36"/>
      <c r="AE587" s="36"/>
      <c r="AT587" s="19" t="s">
        <v>2212</v>
      </c>
      <c r="AU587" s="19" t="s">
        <v>88</v>
      </c>
    </row>
    <row r="588" spans="1:65" s="13" customFormat="1" ht="11.25">
      <c r="B588" s="198"/>
      <c r="C588" s="199"/>
      <c r="D588" s="193" t="s">
        <v>188</v>
      </c>
      <c r="E588" s="200" t="s">
        <v>19</v>
      </c>
      <c r="F588" s="201" t="s">
        <v>80</v>
      </c>
      <c r="G588" s="199"/>
      <c r="H588" s="202">
        <v>1</v>
      </c>
      <c r="I588" s="203"/>
      <c r="J588" s="199"/>
      <c r="K588" s="199"/>
      <c r="L588" s="204"/>
      <c r="M588" s="205"/>
      <c r="N588" s="206"/>
      <c r="O588" s="206"/>
      <c r="P588" s="206"/>
      <c r="Q588" s="206"/>
      <c r="R588" s="206"/>
      <c r="S588" s="206"/>
      <c r="T588" s="207"/>
      <c r="AT588" s="208" t="s">
        <v>188</v>
      </c>
      <c r="AU588" s="208" t="s">
        <v>88</v>
      </c>
      <c r="AV588" s="13" t="s">
        <v>88</v>
      </c>
      <c r="AW588" s="13" t="s">
        <v>33</v>
      </c>
      <c r="AX588" s="13" t="s">
        <v>72</v>
      </c>
      <c r="AY588" s="208" t="s">
        <v>169</v>
      </c>
    </row>
    <row r="589" spans="1:65" s="14" customFormat="1" ht="11.25">
      <c r="B589" s="209"/>
      <c r="C589" s="210"/>
      <c r="D589" s="193" t="s">
        <v>188</v>
      </c>
      <c r="E589" s="211" t="s">
        <v>19</v>
      </c>
      <c r="F589" s="212" t="s">
        <v>191</v>
      </c>
      <c r="G589" s="210"/>
      <c r="H589" s="213">
        <v>1</v>
      </c>
      <c r="I589" s="214"/>
      <c r="J589" s="210"/>
      <c r="K589" s="210"/>
      <c r="L589" s="215"/>
      <c r="M589" s="216"/>
      <c r="N589" s="217"/>
      <c r="O589" s="217"/>
      <c r="P589" s="217"/>
      <c r="Q589" s="217"/>
      <c r="R589" s="217"/>
      <c r="S589" s="217"/>
      <c r="T589" s="218"/>
      <c r="AT589" s="219" t="s">
        <v>188</v>
      </c>
      <c r="AU589" s="219" t="s">
        <v>88</v>
      </c>
      <c r="AV589" s="14" t="s">
        <v>176</v>
      </c>
      <c r="AW589" s="14" t="s">
        <v>33</v>
      </c>
      <c r="AX589" s="14" t="s">
        <v>80</v>
      </c>
      <c r="AY589" s="219" t="s">
        <v>169</v>
      </c>
    </row>
    <row r="590" spans="1:65" s="2" customFormat="1" ht="37.9" customHeight="1">
      <c r="A590" s="36"/>
      <c r="B590" s="37"/>
      <c r="C590" s="180" t="s">
        <v>1089</v>
      </c>
      <c r="D590" s="180" t="s">
        <v>171</v>
      </c>
      <c r="E590" s="181" t="s">
        <v>2486</v>
      </c>
      <c r="F590" s="182" t="s">
        <v>2487</v>
      </c>
      <c r="G590" s="183" t="s">
        <v>174</v>
      </c>
      <c r="H590" s="184">
        <v>2</v>
      </c>
      <c r="I590" s="185"/>
      <c r="J590" s="186">
        <f>ROUND(I590*H590,2)</f>
        <v>0</v>
      </c>
      <c r="K590" s="182" t="s">
        <v>2211</v>
      </c>
      <c r="L590" s="41"/>
      <c r="M590" s="187" t="s">
        <v>19</v>
      </c>
      <c r="N590" s="188" t="s">
        <v>44</v>
      </c>
      <c r="O590" s="66"/>
      <c r="P590" s="189">
        <f>O590*H590</f>
        <v>0</v>
      </c>
      <c r="Q590" s="189">
        <v>0</v>
      </c>
      <c r="R590" s="189">
        <f>Q590*H590</f>
        <v>0</v>
      </c>
      <c r="S590" s="189">
        <v>0</v>
      </c>
      <c r="T590" s="190">
        <f>S590*H590</f>
        <v>0</v>
      </c>
      <c r="U590" s="36"/>
      <c r="V590" s="36"/>
      <c r="W590" s="36"/>
      <c r="X590" s="36"/>
      <c r="Y590" s="36"/>
      <c r="Z590" s="36"/>
      <c r="AA590" s="36"/>
      <c r="AB590" s="36"/>
      <c r="AC590" s="36"/>
      <c r="AD590" s="36"/>
      <c r="AE590" s="36"/>
      <c r="AR590" s="191" t="s">
        <v>250</v>
      </c>
      <c r="AT590" s="191" t="s">
        <v>171</v>
      </c>
      <c r="AU590" s="191" t="s">
        <v>88</v>
      </c>
      <c r="AY590" s="19" t="s">
        <v>169</v>
      </c>
      <c r="BE590" s="192">
        <f>IF(N590="základní",J590,0)</f>
        <v>0</v>
      </c>
      <c r="BF590" s="192">
        <f>IF(N590="snížená",J590,0)</f>
        <v>0</v>
      </c>
      <c r="BG590" s="192">
        <f>IF(N590="zákl. přenesená",J590,0)</f>
        <v>0</v>
      </c>
      <c r="BH590" s="192">
        <f>IF(N590="sníž. přenesená",J590,0)</f>
        <v>0</v>
      </c>
      <c r="BI590" s="192">
        <f>IF(N590="nulová",J590,0)</f>
        <v>0</v>
      </c>
      <c r="BJ590" s="19" t="s">
        <v>88</v>
      </c>
      <c r="BK590" s="192">
        <f>ROUND(I590*H590,2)</f>
        <v>0</v>
      </c>
      <c r="BL590" s="19" t="s">
        <v>250</v>
      </c>
      <c r="BM590" s="191" t="s">
        <v>1744</v>
      </c>
    </row>
    <row r="591" spans="1:65" s="2" customFormat="1" ht="19.5">
      <c r="A591" s="36"/>
      <c r="B591" s="37"/>
      <c r="C591" s="38"/>
      <c r="D591" s="193" t="s">
        <v>2212</v>
      </c>
      <c r="E591" s="38"/>
      <c r="F591" s="194" t="s">
        <v>2213</v>
      </c>
      <c r="G591" s="38"/>
      <c r="H591" s="38"/>
      <c r="I591" s="195"/>
      <c r="J591" s="38"/>
      <c r="K591" s="38"/>
      <c r="L591" s="41"/>
      <c r="M591" s="196"/>
      <c r="N591" s="197"/>
      <c r="O591" s="66"/>
      <c r="P591" s="66"/>
      <c r="Q591" s="66"/>
      <c r="R591" s="66"/>
      <c r="S591" s="66"/>
      <c r="T591" s="67"/>
      <c r="U591" s="36"/>
      <c r="V591" s="36"/>
      <c r="W591" s="36"/>
      <c r="X591" s="36"/>
      <c r="Y591" s="36"/>
      <c r="Z591" s="36"/>
      <c r="AA591" s="36"/>
      <c r="AB591" s="36"/>
      <c r="AC591" s="36"/>
      <c r="AD591" s="36"/>
      <c r="AE591" s="36"/>
      <c r="AT591" s="19" t="s">
        <v>2212</v>
      </c>
      <c r="AU591" s="19" t="s">
        <v>88</v>
      </c>
    </row>
    <row r="592" spans="1:65" s="13" customFormat="1" ht="11.25">
      <c r="B592" s="198"/>
      <c r="C592" s="199"/>
      <c r="D592" s="193" t="s">
        <v>188</v>
      </c>
      <c r="E592" s="200" t="s">
        <v>19</v>
      </c>
      <c r="F592" s="201" t="s">
        <v>88</v>
      </c>
      <c r="G592" s="199"/>
      <c r="H592" s="202">
        <v>2</v>
      </c>
      <c r="I592" s="203"/>
      <c r="J592" s="199"/>
      <c r="K592" s="199"/>
      <c r="L592" s="204"/>
      <c r="M592" s="205"/>
      <c r="N592" s="206"/>
      <c r="O592" s="206"/>
      <c r="P592" s="206"/>
      <c r="Q592" s="206"/>
      <c r="R592" s="206"/>
      <c r="S592" s="206"/>
      <c r="T592" s="207"/>
      <c r="AT592" s="208" t="s">
        <v>188</v>
      </c>
      <c r="AU592" s="208" t="s">
        <v>88</v>
      </c>
      <c r="AV592" s="13" t="s">
        <v>88</v>
      </c>
      <c r="AW592" s="13" t="s">
        <v>33</v>
      </c>
      <c r="AX592" s="13" t="s">
        <v>72</v>
      </c>
      <c r="AY592" s="208" t="s">
        <v>169</v>
      </c>
    </row>
    <row r="593" spans="1:65" s="14" customFormat="1" ht="11.25">
      <c r="B593" s="209"/>
      <c r="C593" s="210"/>
      <c r="D593" s="193" t="s">
        <v>188</v>
      </c>
      <c r="E593" s="211" t="s">
        <v>19</v>
      </c>
      <c r="F593" s="212" t="s">
        <v>191</v>
      </c>
      <c r="G593" s="210"/>
      <c r="H593" s="213">
        <v>2</v>
      </c>
      <c r="I593" s="214"/>
      <c r="J593" s="210"/>
      <c r="K593" s="210"/>
      <c r="L593" s="215"/>
      <c r="M593" s="216"/>
      <c r="N593" s="217"/>
      <c r="O593" s="217"/>
      <c r="P593" s="217"/>
      <c r="Q593" s="217"/>
      <c r="R593" s="217"/>
      <c r="S593" s="217"/>
      <c r="T593" s="218"/>
      <c r="AT593" s="219" t="s">
        <v>188</v>
      </c>
      <c r="AU593" s="219" t="s">
        <v>88</v>
      </c>
      <c r="AV593" s="14" t="s">
        <v>176</v>
      </c>
      <c r="AW593" s="14" t="s">
        <v>33</v>
      </c>
      <c r="AX593" s="14" t="s">
        <v>80</v>
      </c>
      <c r="AY593" s="219" t="s">
        <v>169</v>
      </c>
    </row>
    <row r="594" spans="1:65" s="2" customFormat="1" ht="24.2" customHeight="1">
      <c r="A594" s="36"/>
      <c r="B594" s="37"/>
      <c r="C594" s="180" t="s">
        <v>1094</v>
      </c>
      <c r="D594" s="180" t="s">
        <v>171</v>
      </c>
      <c r="E594" s="181" t="s">
        <v>2488</v>
      </c>
      <c r="F594" s="182" t="s">
        <v>2489</v>
      </c>
      <c r="G594" s="183" t="s">
        <v>174</v>
      </c>
      <c r="H594" s="184">
        <v>2</v>
      </c>
      <c r="I594" s="185"/>
      <c r="J594" s="186">
        <f>ROUND(I594*H594,2)</f>
        <v>0</v>
      </c>
      <c r="K594" s="182" t="s">
        <v>2211</v>
      </c>
      <c r="L594" s="41"/>
      <c r="M594" s="187" t="s">
        <v>19</v>
      </c>
      <c r="N594" s="188" t="s">
        <v>44</v>
      </c>
      <c r="O594" s="66"/>
      <c r="P594" s="189">
        <f>O594*H594</f>
        <v>0</v>
      </c>
      <c r="Q594" s="189">
        <v>0</v>
      </c>
      <c r="R594" s="189">
        <f>Q594*H594</f>
        <v>0</v>
      </c>
      <c r="S594" s="189">
        <v>0</v>
      </c>
      <c r="T594" s="190">
        <f>S594*H594</f>
        <v>0</v>
      </c>
      <c r="U594" s="36"/>
      <c r="V594" s="36"/>
      <c r="W594" s="36"/>
      <c r="X594" s="36"/>
      <c r="Y594" s="36"/>
      <c r="Z594" s="36"/>
      <c r="AA594" s="36"/>
      <c r="AB594" s="36"/>
      <c r="AC594" s="36"/>
      <c r="AD594" s="36"/>
      <c r="AE594" s="36"/>
      <c r="AR594" s="191" t="s">
        <v>250</v>
      </c>
      <c r="AT594" s="191" t="s">
        <v>171</v>
      </c>
      <c r="AU594" s="191" t="s">
        <v>88</v>
      </c>
      <c r="AY594" s="19" t="s">
        <v>169</v>
      </c>
      <c r="BE594" s="192">
        <f>IF(N594="základní",J594,0)</f>
        <v>0</v>
      </c>
      <c r="BF594" s="192">
        <f>IF(N594="snížená",J594,0)</f>
        <v>0</v>
      </c>
      <c r="BG594" s="192">
        <f>IF(N594="zákl. přenesená",J594,0)</f>
        <v>0</v>
      </c>
      <c r="BH594" s="192">
        <f>IF(N594="sníž. přenesená",J594,0)</f>
        <v>0</v>
      </c>
      <c r="BI594" s="192">
        <f>IF(N594="nulová",J594,0)</f>
        <v>0</v>
      </c>
      <c r="BJ594" s="19" t="s">
        <v>88</v>
      </c>
      <c r="BK594" s="192">
        <f>ROUND(I594*H594,2)</f>
        <v>0</v>
      </c>
      <c r="BL594" s="19" t="s">
        <v>250</v>
      </c>
      <c r="BM594" s="191" t="s">
        <v>1755</v>
      </c>
    </row>
    <row r="595" spans="1:65" s="2" customFormat="1" ht="19.5">
      <c r="A595" s="36"/>
      <c r="B595" s="37"/>
      <c r="C595" s="38"/>
      <c r="D595" s="193" t="s">
        <v>2212</v>
      </c>
      <c r="E595" s="38"/>
      <c r="F595" s="194" t="s">
        <v>2213</v>
      </c>
      <c r="G595" s="38"/>
      <c r="H595" s="38"/>
      <c r="I595" s="195"/>
      <c r="J595" s="38"/>
      <c r="K595" s="38"/>
      <c r="L595" s="41"/>
      <c r="M595" s="196"/>
      <c r="N595" s="197"/>
      <c r="O595" s="66"/>
      <c r="P595" s="66"/>
      <c r="Q595" s="66"/>
      <c r="R595" s="66"/>
      <c r="S595" s="66"/>
      <c r="T595" s="67"/>
      <c r="U595" s="36"/>
      <c r="V595" s="36"/>
      <c r="W595" s="36"/>
      <c r="X595" s="36"/>
      <c r="Y595" s="36"/>
      <c r="Z595" s="36"/>
      <c r="AA595" s="36"/>
      <c r="AB595" s="36"/>
      <c r="AC595" s="36"/>
      <c r="AD595" s="36"/>
      <c r="AE595" s="36"/>
      <c r="AT595" s="19" t="s">
        <v>2212</v>
      </c>
      <c r="AU595" s="19" t="s">
        <v>88</v>
      </c>
    </row>
    <row r="596" spans="1:65" s="13" customFormat="1" ht="11.25">
      <c r="B596" s="198"/>
      <c r="C596" s="199"/>
      <c r="D596" s="193" t="s">
        <v>188</v>
      </c>
      <c r="E596" s="200" t="s">
        <v>19</v>
      </c>
      <c r="F596" s="201" t="s">
        <v>88</v>
      </c>
      <c r="G596" s="199"/>
      <c r="H596" s="202">
        <v>2</v>
      </c>
      <c r="I596" s="203"/>
      <c r="J596" s="199"/>
      <c r="K596" s="199"/>
      <c r="L596" s="204"/>
      <c r="M596" s="205"/>
      <c r="N596" s="206"/>
      <c r="O596" s="206"/>
      <c r="P596" s="206"/>
      <c r="Q596" s="206"/>
      <c r="R596" s="206"/>
      <c r="S596" s="206"/>
      <c r="T596" s="207"/>
      <c r="AT596" s="208" t="s">
        <v>188</v>
      </c>
      <c r="AU596" s="208" t="s">
        <v>88</v>
      </c>
      <c r="AV596" s="13" t="s">
        <v>88</v>
      </c>
      <c r="AW596" s="13" t="s">
        <v>33</v>
      </c>
      <c r="AX596" s="13" t="s">
        <v>72</v>
      </c>
      <c r="AY596" s="208" t="s">
        <v>169</v>
      </c>
    </row>
    <row r="597" spans="1:65" s="14" customFormat="1" ht="11.25">
      <c r="B597" s="209"/>
      <c r="C597" s="210"/>
      <c r="D597" s="193" t="s">
        <v>188</v>
      </c>
      <c r="E597" s="211" t="s">
        <v>19</v>
      </c>
      <c r="F597" s="212" t="s">
        <v>191</v>
      </c>
      <c r="G597" s="210"/>
      <c r="H597" s="213">
        <v>2</v>
      </c>
      <c r="I597" s="214"/>
      <c r="J597" s="210"/>
      <c r="K597" s="210"/>
      <c r="L597" s="215"/>
      <c r="M597" s="216"/>
      <c r="N597" s="217"/>
      <c r="O597" s="217"/>
      <c r="P597" s="217"/>
      <c r="Q597" s="217"/>
      <c r="R597" s="217"/>
      <c r="S597" s="217"/>
      <c r="T597" s="218"/>
      <c r="AT597" s="219" t="s">
        <v>188</v>
      </c>
      <c r="AU597" s="219" t="s">
        <v>88</v>
      </c>
      <c r="AV597" s="14" t="s">
        <v>176</v>
      </c>
      <c r="AW597" s="14" t="s">
        <v>33</v>
      </c>
      <c r="AX597" s="14" t="s">
        <v>80</v>
      </c>
      <c r="AY597" s="219" t="s">
        <v>169</v>
      </c>
    </row>
    <row r="598" spans="1:65" s="2" customFormat="1" ht="24.2" customHeight="1">
      <c r="A598" s="36"/>
      <c r="B598" s="37"/>
      <c r="C598" s="180" t="s">
        <v>1099</v>
      </c>
      <c r="D598" s="180" t="s">
        <v>171</v>
      </c>
      <c r="E598" s="181" t="s">
        <v>2490</v>
      </c>
      <c r="F598" s="182" t="s">
        <v>2491</v>
      </c>
      <c r="G598" s="183" t="s">
        <v>174</v>
      </c>
      <c r="H598" s="184">
        <v>4</v>
      </c>
      <c r="I598" s="185"/>
      <c r="J598" s="186">
        <f>ROUND(I598*H598,2)</f>
        <v>0</v>
      </c>
      <c r="K598" s="182" t="s">
        <v>2211</v>
      </c>
      <c r="L598" s="41"/>
      <c r="M598" s="187" t="s">
        <v>19</v>
      </c>
      <c r="N598" s="188" t="s">
        <v>44</v>
      </c>
      <c r="O598" s="66"/>
      <c r="P598" s="189">
        <f>O598*H598</f>
        <v>0</v>
      </c>
      <c r="Q598" s="189">
        <v>0</v>
      </c>
      <c r="R598" s="189">
        <f>Q598*H598</f>
        <v>0</v>
      </c>
      <c r="S598" s="189">
        <v>0</v>
      </c>
      <c r="T598" s="190">
        <f>S598*H598</f>
        <v>0</v>
      </c>
      <c r="U598" s="36"/>
      <c r="V598" s="36"/>
      <c r="W598" s="36"/>
      <c r="X598" s="36"/>
      <c r="Y598" s="36"/>
      <c r="Z598" s="36"/>
      <c r="AA598" s="36"/>
      <c r="AB598" s="36"/>
      <c r="AC598" s="36"/>
      <c r="AD598" s="36"/>
      <c r="AE598" s="36"/>
      <c r="AR598" s="191" t="s">
        <v>250</v>
      </c>
      <c r="AT598" s="191" t="s">
        <v>171</v>
      </c>
      <c r="AU598" s="191" t="s">
        <v>88</v>
      </c>
      <c r="AY598" s="19" t="s">
        <v>169</v>
      </c>
      <c r="BE598" s="192">
        <f>IF(N598="základní",J598,0)</f>
        <v>0</v>
      </c>
      <c r="BF598" s="192">
        <f>IF(N598="snížená",J598,0)</f>
        <v>0</v>
      </c>
      <c r="BG598" s="192">
        <f>IF(N598="zákl. přenesená",J598,0)</f>
        <v>0</v>
      </c>
      <c r="BH598" s="192">
        <f>IF(N598="sníž. přenesená",J598,0)</f>
        <v>0</v>
      </c>
      <c r="BI598" s="192">
        <f>IF(N598="nulová",J598,0)</f>
        <v>0</v>
      </c>
      <c r="BJ598" s="19" t="s">
        <v>88</v>
      </c>
      <c r="BK598" s="192">
        <f>ROUND(I598*H598,2)</f>
        <v>0</v>
      </c>
      <c r="BL598" s="19" t="s">
        <v>250</v>
      </c>
      <c r="BM598" s="191" t="s">
        <v>1764</v>
      </c>
    </row>
    <row r="599" spans="1:65" s="2" customFormat="1" ht="19.5">
      <c r="A599" s="36"/>
      <c r="B599" s="37"/>
      <c r="C599" s="38"/>
      <c r="D599" s="193" t="s">
        <v>2212</v>
      </c>
      <c r="E599" s="38"/>
      <c r="F599" s="194" t="s">
        <v>2213</v>
      </c>
      <c r="G599" s="38"/>
      <c r="H599" s="38"/>
      <c r="I599" s="195"/>
      <c r="J599" s="38"/>
      <c r="K599" s="38"/>
      <c r="L599" s="41"/>
      <c r="M599" s="196"/>
      <c r="N599" s="197"/>
      <c r="O599" s="66"/>
      <c r="P599" s="66"/>
      <c r="Q599" s="66"/>
      <c r="R599" s="66"/>
      <c r="S599" s="66"/>
      <c r="T599" s="67"/>
      <c r="U599" s="36"/>
      <c r="V599" s="36"/>
      <c r="W599" s="36"/>
      <c r="X599" s="36"/>
      <c r="Y599" s="36"/>
      <c r="Z599" s="36"/>
      <c r="AA599" s="36"/>
      <c r="AB599" s="36"/>
      <c r="AC599" s="36"/>
      <c r="AD599" s="36"/>
      <c r="AE599" s="36"/>
      <c r="AT599" s="19" t="s">
        <v>2212</v>
      </c>
      <c r="AU599" s="19" t="s">
        <v>88</v>
      </c>
    </row>
    <row r="600" spans="1:65" s="13" customFormat="1" ht="11.25">
      <c r="B600" s="198"/>
      <c r="C600" s="199"/>
      <c r="D600" s="193" t="s">
        <v>188</v>
      </c>
      <c r="E600" s="200" t="s">
        <v>19</v>
      </c>
      <c r="F600" s="201" t="s">
        <v>176</v>
      </c>
      <c r="G600" s="199"/>
      <c r="H600" s="202">
        <v>4</v>
      </c>
      <c r="I600" s="203"/>
      <c r="J600" s="199"/>
      <c r="K600" s="199"/>
      <c r="L600" s="204"/>
      <c r="M600" s="205"/>
      <c r="N600" s="206"/>
      <c r="O600" s="206"/>
      <c r="P600" s="206"/>
      <c r="Q600" s="206"/>
      <c r="R600" s="206"/>
      <c r="S600" s="206"/>
      <c r="T600" s="207"/>
      <c r="AT600" s="208" t="s">
        <v>188</v>
      </c>
      <c r="AU600" s="208" t="s">
        <v>88</v>
      </c>
      <c r="AV600" s="13" t="s">
        <v>88</v>
      </c>
      <c r="AW600" s="13" t="s">
        <v>33</v>
      </c>
      <c r="AX600" s="13" t="s">
        <v>72</v>
      </c>
      <c r="AY600" s="208" t="s">
        <v>169</v>
      </c>
    </row>
    <row r="601" spans="1:65" s="14" customFormat="1" ht="11.25">
      <c r="B601" s="209"/>
      <c r="C601" s="210"/>
      <c r="D601" s="193" t="s">
        <v>188</v>
      </c>
      <c r="E601" s="211" t="s">
        <v>19</v>
      </c>
      <c r="F601" s="212" t="s">
        <v>191</v>
      </c>
      <c r="G601" s="210"/>
      <c r="H601" s="213">
        <v>4</v>
      </c>
      <c r="I601" s="214"/>
      <c r="J601" s="210"/>
      <c r="K601" s="210"/>
      <c r="L601" s="215"/>
      <c r="M601" s="257"/>
      <c r="N601" s="258"/>
      <c r="O601" s="258"/>
      <c r="P601" s="258"/>
      <c r="Q601" s="258"/>
      <c r="R601" s="258"/>
      <c r="S601" s="258"/>
      <c r="T601" s="259"/>
      <c r="AT601" s="219" t="s">
        <v>188</v>
      </c>
      <c r="AU601" s="219" t="s">
        <v>88</v>
      </c>
      <c r="AV601" s="14" t="s">
        <v>176</v>
      </c>
      <c r="AW601" s="14" t="s">
        <v>33</v>
      </c>
      <c r="AX601" s="14" t="s">
        <v>80</v>
      </c>
      <c r="AY601" s="219" t="s">
        <v>169</v>
      </c>
    </row>
    <row r="602" spans="1:65" s="2" customFormat="1" ht="6.95" customHeight="1">
      <c r="A602" s="36"/>
      <c r="B602" s="49"/>
      <c r="C602" s="50"/>
      <c r="D602" s="50"/>
      <c r="E602" s="50"/>
      <c r="F602" s="50"/>
      <c r="G602" s="50"/>
      <c r="H602" s="50"/>
      <c r="I602" s="50"/>
      <c r="J602" s="50"/>
      <c r="K602" s="50"/>
      <c r="L602" s="41"/>
      <c r="M602" s="36"/>
      <c r="O602" s="36"/>
      <c r="P602" s="36"/>
      <c r="Q602" s="36"/>
      <c r="R602" s="36"/>
      <c r="S602" s="36"/>
      <c r="T602" s="36"/>
      <c r="U602" s="36"/>
      <c r="V602" s="36"/>
      <c r="W602" s="36"/>
      <c r="X602" s="36"/>
      <c r="Y602" s="36"/>
      <c r="Z602" s="36"/>
      <c r="AA602" s="36"/>
      <c r="AB602" s="36"/>
      <c r="AC602" s="36"/>
      <c r="AD602" s="36"/>
      <c r="AE602" s="36"/>
    </row>
  </sheetData>
  <sheetProtection algorithmName="SHA-512" hashValue="nEgrUlRGz6DvZNqq+jw+44zWx8bDJXcQjyn9A22m4SnBIlRlztGbVxYtF/EppMuCJfQ73KzzUeQ1FORrZeawhA==" saltValue="D3VKpcXfSY0zulBVPELF6wW1P/bXIVDt6BqtSVfsEGGFP4ERMguyOSx7z82BjLBWFcDMCQ99sk5mcvXMC5EXLg==" spinCount="100000" sheet="1" objects="1" scenarios="1" formatColumns="0" formatRows="0" autoFilter="0"/>
  <autoFilter ref="C96:K601" xr:uid="{00000000-0009-0000-0000-000003000000}"/>
  <mergeCells count="12">
    <mergeCell ref="E89:H89"/>
    <mergeCell ref="L2:V2"/>
    <mergeCell ref="E50:H50"/>
    <mergeCell ref="E52:H52"/>
    <mergeCell ref="E54:H54"/>
    <mergeCell ref="E85:H85"/>
    <mergeCell ref="E87:H8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17"/>
  <sheetViews>
    <sheetView showGridLines="0" tabSelected="1" topLeftCell="A181" workbookViewId="0">
      <selection activeCell="F189" sqref="F189"/>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95</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s="1" customFormat="1" ht="12" customHeight="1">
      <c r="B8" s="22"/>
      <c r="D8" s="114" t="s">
        <v>145</v>
      </c>
      <c r="L8" s="22"/>
    </row>
    <row r="9" spans="1:46" s="2" customFormat="1" ht="16.5" customHeight="1">
      <c r="A9" s="36"/>
      <c r="B9" s="41"/>
      <c r="C9" s="36"/>
      <c r="D9" s="36"/>
      <c r="E9" s="405" t="s">
        <v>388</v>
      </c>
      <c r="F9" s="408"/>
      <c r="G9" s="408"/>
      <c r="H9" s="408"/>
      <c r="I9" s="36"/>
      <c r="J9" s="36"/>
      <c r="K9" s="36"/>
      <c r="L9" s="115"/>
      <c r="S9" s="36"/>
      <c r="T9" s="36"/>
      <c r="U9" s="36"/>
      <c r="V9" s="36"/>
      <c r="W9" s="36"/>
      <c r="X9" s="36"/>
      <c r="Y9" s="36"/>
      <c r="Z9" s="36"/>
      <c r="AA9" s="36"/>
      <c r="AB9" s="36"/>
      <c r="AC9" s="36"/>
      <c r="AD9" s="36"/>
      <c r="AE9" s="36"/>
    </row>
    <row r="10" spans="1:46" s="2" customFormat="1" ht="12" customHeight="1">
      <c r="A10" s="36"/>
      <c r="B10" s="41"/>
      <c r="C10" s="36"/>
      <c r="D10" s="114" t="s">
        <v>389</v>
      </c>
      <c r="E10" s="36"/>
      <c r="F10" s="36"/>
      <c r="G10" s="36"/>
      <c r="H10" s="36"/>
      <c r="I10" s="36"/>
      <c r="J10" s="36"/>
      <c r="K10" s="36"/>
      <c r="L10" s="115"/>
      <c r="S10" s="36"/>
      <c r="T10" s="36"/>
      <c r="U10" s="36"/>
      <c r="V10" s="36"/>
      <c r="W10" s="36"/>
      <c r="X10" s="36"/>
      <c r="Y10" s="36"/>
      <c r="Z10" s="36"/>
      <c r="AA10" s="36"/>
      <c r="AB10" s="36"/>
      <c r="AC10" s="36"/>
      <c r="AD10" s="36"/>
      <c r="AE10" s="36"/>
    </row>
    <row r="11" spans="1:46" s="2" customFormat="1" ht="16.5" customHeight="1">
      <c r="A11" s="36"/>
      <c r="B11" s="41"/>
      <c r="C11" s="36"/>
      <c r="D11" s="36"/>
      <c r="E11" s="407" t="s">
        <v>2492</v>
      </c>
      <c r="F11" s="408"/>
      <c r="G11" s="408"/>
      <c r="H11" s="408"/>
      <c r="I11" s="36"/>
      <c r="J11" s="36"/>
      <c r="K11" s="36"/>
      <c r="L11" s="115"/>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46"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46" s="2" customFormat="1" ht="12" customHeight="1">
      <c r="A14" s="36"/>
      <c r="B14" s="41"/>
      <c r="C14" s="36"/>
      <c r="D14" s="114" t="s">
        <v>21</v>
      </c>
      <c r="E14" s="36"/>
      <c r="F14" s="105" t="s">
        <v>22</v>
      </c>
      <c r="G14" s="36"/>
      <c r="H14" s="36"/>
      <c r="I14" s="114" t="s">
        <v>23</v>
      </c>
      <c r="J14" s="116" t="str">
        <f>'Rekapitulace stavby'!AN8</f>
        <v>10. 11. 2020</v>
      </c>
      <c r="K14" s="36"/>
      <c r="L14" s="115"/>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46"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9" t="str">
        <f>'Rekapitulace stavby'!E14</f>
        <v>Vyplň údaj</v>
      </c>
      <c r="F20" s="410"/>
      <c r="G20" s="410"/>
      <c r="H20" s="410"/>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32</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11" t="s">
        <v>19</v>
      </c>
      <c r="F29" s="411"/>
      <c r="G29" s="411"/>
      <c r="H29" s="411"/>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ROUND(J98, 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ROUND((SUM(BE98:BE216)),  2)</f>
        <v>0</v>
      </c>
      <c r="G35" s="36"/>
      <c r="H35" s="36"/>
      <c r="I35" s="126">
        <v>0.21</v>
      </c>
      <c r="J35" s="125">
        <f>ROUND(((SUM(BE98:BE216))*I35),  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ROUND((SUM(BF98:BF216)),  2)</f>
        <v>0</v>
      </c>
      <c r="G36" s="36"/>
      <c r="H36" s="36"/>
      <c r="I36" s="126">
        <v>0.15</v>
      </c>
      <c r="J36" s="125">
        <f>ROUND(((SUM(BF98:BF216))*I36),  2)</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45</v>
      </c>
      <c r="F37" s="125">
        <f>ROUND((SUM(BG98:BG216)),  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46</v>
      </c>
      <c r="F38" s="125">
        <f>ROUND((SUM(BH98:BH216)),  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47</v>
      </c>
      <c r="F39" s="125">
        <f>ROUND((SUM(BI98:BI216)),  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412" t="str">
        <f>E7</f>
        <v>Výstavba bytů U Náhonu – Šenov u Nového Jičína</v>
      </c>
      <c r="F50" s="413"/>
      <c r="G50" s="413"/>
      <c r="H50" s="413"/>
      <c r="I50" s="38"/>
      <c r="J50" s="38"/>
      <c r="K50" s="38"/>
      <c r="L50" s="115"/>
      <c r="S50" s="36"/>
      <c r="T50" s="36"/>
      <c r="U50" s="36"/>
      <c r="V50" s="36"/>
      <c r="W50" s="36"/>
      <c r="X50" s="36"/>
      <c r="Y50" s="36"/>
      <c r="Z50" s="36"/>
      <c r="AA50" s="36"/>
      <c r="AB50" s="36"/>
      <c r="AC50" s="36"/>
      <c r="AD50" s="36"/>
      <c r="AE50" s="36"/>
    </row>
    <row r="51" spans="1:47" s="1" customFormat="1" ht="12" customHeight="1">
      <c r="B51" s="23"/>
      <c r="C51" s="31" t="s">
        <v>145</v>
      </c>
      <c r="D51" s="24"/>
      <c r="E51" s="24"/>
      <c r="F51" s="24"/>
      <c r="G51" s="24"/>
      <c r="H51" s="24"/>
      <c r="I51" s="24"/>
      <c r="J51" s="24"/>
      <c r="K51" s="24"/>
      <c r="L51" s="22"/>
    </row>
    <row r="52" spans="1:47" s="2" customFormat="1" ht="16.5" customHeight="1">
      <c r="A52" s="36"/>
      <c r="B52" s="37"/>
      <c r="C52" s="38"/>
      <c r="D52" s="38"/>
      <c r="E52" s="412" t="s">
        <v>388</v>
      </c>
      <c r="F52" s="414"/>
      <c r="G52" s="414"/>
      <c r="H52" s="414"/>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389</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65" t="str">
        <f>E11</f>
        <v>D.1.4.2 - ÚT + Chlazení</v>
      </c>
      <c r="F54" s="414"/>
      <c r="G54" s="414"/>
      <c r="H54" s="414"/>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21</v>
      </c>
      <c r="D56" s="38"/>
      <c r="E56" s="38"/>
      <c r="F56" s="29" t="str">
        <f>F14</f>
        <v>Šenov u Nového Jičína</v>
      </c>
      <c r="G56" s="38"/>
      <c r="H56" s="38"/>
      <c r="I56" s="31" t="s">
        <v>23</v>
      </c>
      <c r="J56" s="61" t="str">
        <f>IF(J14="","",J14)</f>
        <v>10. 11. 2020</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25</v>
      </c>
      <c r="D58" s="38"/>
      <c r="E58" s="38"/>
      <c r="F58" s="29" t="str">
        <f>E17</f>
        <v>Obec Šenov u Nového Jičína</v>
      </c>
      <c r="G58" s="38"/>
      <c r="H58" s="38"/>
      <c r="I58" s="31" t="s">
        <v>31</v>
      </c>
      <c r="J58" s="34" t="str">
        <f>E23</f>
        <v>Ing. Miroslav Havlásek</v>
      </c>
      <c r="K58" s="38"/>
      <c r="L58" s="115"/>
      <c r="S58" s="36"/>
      <c r="T58" s="36"/>
      <c r="U58" s="36"/>
      <c r="V58" s="36"/>
      <c r="W58" s="36"/>
      <c r="X58" s="36"/>
      <c r="Y58" s="36"/>
      <c r="Z58" s="36"/>
      <c r="AA58" s="36"/>
      <c r="AB58" s="36"/>
      <c r="AC58" s="36"/>
      <c r="AD58" s="36"/>
      <c r="AE58" s="36"/>
    </row>
    <row r="59" spans="1:47"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148</v>
      </c>
      <c r="D61" s="139"/>
      <c r="E61" s="139"/>
      <c r="F61" s="139"/>
      <c r="G61" s="139"/>
      <c r="H61" s="139"/>
      <c r="I61" s="139"/>
      <c r="J61" s="140" t="s">
        <v>149</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J98</f>
        <v>0</v>
      </c>
      <c r="K63" s="38"/>
      <c r="L63" s="115"/>
      <c r="S63" s="36"/>
      <c r="T63" s="36"/>
      <c r="U63" s="36"/>
      <c r="V63" s="36"/>
      <c r="W63" s="36"/>
      <c r="X63" s="36"/>
      <c r="Y63" s="36"/>
      <c r="Z63" s="36"/>
      <c r="AA63" s="36"/>
      <c r="AB63" s="36"/>
      <c r="AC63" s="36"/>
      <c r="AD63" s="36"/>
      <c r="AE63" s="36"/>
      <c r="AU63" s="19" t="s">
        <v>150</v>
      </c>
    </row>
    <row r="64" spans="1:47" s="9" customFormat="1" ht="24.95" customHeight="1">
      <c r="B64" s="142"/>
      <c r="C64" s="143"/>
      <c r="D64" s="144" t="s">
        <v>151</v>
      </c>
      <c r="E64" s="145"/>
      <c r="F64" s="145"/>
      <c r="G64" s="145"/>
      <c r="H64" s="145"/>
      <c r="I64" s="145"/>
      <c r="J64" s="146">
        <f>J99</f>
        <v>0</v>
      </c>
      <c r="K64" s="143"/>
      <c r="L64" s="147"/>
    </row>
    <row r="65" spans="1:31" s="10" customFormat="1" ht="19.899999999999999" customHeight="1">
      <c r="B65" s="148"/>
      <c r="C65" s="99"/>
      <c r="D65" s="149" t="s">
        <v>392</v>
      </c>
      <c r="E65" s="150"/>
      <c r="F65" s="150"/>
      <c r="G65" s="150"/>
      <c r="H65" s="150"/>
      <c r="I65" s="150"/>
      <c r="J65" s="151">
        <f>J100</f>
        <v>0</v>
      </c>
      <c r="K65" s="99"/>
      <c r="L65" s="152"/>
    </row>
    <row r="66" spans="1:31" s="10" customFormat="1" ht="19.899999999999999" customHeight="1">
      <c r="B66" s="148"/>
      <c r="C66" s="99"/>
      <c r="D66" s="149" t="s">
        <v>393</v>
      </c>
      <c r="E66" s="150"/>
      <c r="F66" s="150"/>
      <c r="G66" s="150"/>
      <c r="H66" s="150"/>
      <c r="I66" s="150"/>
      <c r="J66" s="151">
        <f>J103</f>
        <v>0</v>
      </c>
      <c r="K66" s="99"/>
      <c r="L66" s="152"/>
    </row>
    <row r="67" spans="1:31" s="10" customFormat="1" ht="19.899999999999999" customHeight="1">
      <c r="B67" s="148"/>
      <c r="C67" s="99"/>
      <c r="D67" s="149" t="s">
        <v>395</v>
      </c>
      <c r="E67" s="150"/>
      <c r="F67" s="150"/>
      <c r="G67" s="150"/>
      <c r="H67" s="150"/>
      <c r="I67" s="150"/>
      <c r="J67" s="151">
        <f>J105</f>
        <v>0</v>
      </c>
      <c r="K67" s="99"/>
      <c r="L67" s="152"/>
    </row>
    <row r="68" spans="1:31" s="9" customFormat="1" ht="24.95" customHeight="1">
      <c r="B68" s="142"/>
      <c r="C68" s="143"/>
      <c r="D68" s="144" t="s">
        <v>397</v>
      </c>
      <c r="E68" s="145"/>
      <c r="F68" s="145"/>
      <c r="G68" s="145"/>
      <c r="H68" s="145"/>
      <c r="I68" s="145"/>
      <c r="J68" s="146">
        <f>J109</f>
        <v>0</v>
      </c>
      <c r="K68" s="143"/>
      <c r="L68" s="147"/>
    </row>
    <row r="69" spans="1:31" s="10" customFormat="1" ht="19.899999999999999" customHeight="1">
      <c r="B69" s="148"/>
      <c r="C69" s="99"/>
      <c r="D69" s="149" t="s">
        <v>400</v>
      </c>
      <c r="E69" s="150"/>
      <c r="F69" s="150"/>
      <c r="G69" s="150"/>
      <c r="H69" s="150"/>
      <c r="I69" s="150"/>
      <c r="J69" s="151">
        <f>J110</f>
        <v>0</v>
      </c>
      <c r="K69" s="99"/>
      <c r="L69" s="152"/>
    </row>
    <row r="70" spans="1:31" s="10" customFormat="1" ht="19.899999999999999" customHeight="1">
      <c r="B70" s="148"/>
      <c r="C70" s="99"/>
      <c r="D70" s="149" t="s">
        <v>2493</v>
      </c>
      <c r="E70" s="150"/>
      <c r="F70" s="150"/>
      <c r="G70" s="150"/>
      <c r="H70" s="150"/>
      <c r="I70" s="150"/>
      <c r="J70" s="151">
        <f>J123</f>
        <v>0</v>
      </c>
      <c r="K70" s="99"/>
      <c r="L70" s="152"/>
    </row>
    <row r="71" spans="1:31" s="10" customFormat="1" ht="19.899999999999999" customHeight="1">
      <c r="B71" s="148"/>
      <c r="C71" s="99"/>
      <c r="D71" s="149" t="s">
        <v>2494</v>
      </c>
      <c r="E71" s="150"/>
      <c r="F71" s="150"/>
      <c r="G71" s="150"/>
      <c r="H71" s="150"/>
      <c r="I71" s="150"/>
      <c r="J71" s="151">
        <f>J149</f>
        <v>0</v>
      </c>
      <c r="K71" s="99"/>
      <c r="L71" s="152"/>
    </row>
    <row r="72" spans="1:31" s="10" customFormat="1" ht="19.899999999999999" customHeight="1">
      <c r="B72" s="148"/>
      <c r="C72" s="99"/>
      <c r="D72" s="149" t="s">
        <v>2495</v>
      </c>
      <c r="E72" s="150"/>
      <c r="F72" s="150"/>
      <c r="G72" s="150"/>
      <c r="H72" s="150"/>
      <c r="I72" s="150"/>
      <c r="J72" s="151">
        <f>J160</f>
        <v>0</v>
      </c>
      <c r="K72" s="99"/>
      <c r="L72" s="152"/>
    </row>
    <row r="73" spans="1:31" s="10" customFormat="1" ht="19.899999999999999" customHeight="1">
      <c r="B73" s="148"/>
      <c r="C73" s="99"/>
      <c r="D73" s="149" t="s">
        <v>2496</v>
      </c>
      <c r="E73" s="150"/>
      <c r="F73" s="150"/>
      <c r="G73" s="150"/>
      <c r="H73" s="150"/>
      <c r="I73" s="150"/>
      <c r="J73" s="151">
        <f>J184</f>
        <v>0</v>
      </c>
      <c r="K73" s="99"/>
      <c r="L73" s="152"/>
    </row>
    <row r="74" spans="1:31" s="10" customFormat="1" ht="19.899999999999999" customHeight="1">
      <c r="B74" s="148"/>
      <c r="C74" s="99"/>
      <c r="D74" s="149" t="s">
        <v>415</v>
      </c>
      <c r="E74" s="150"/>
      <c r="F74" s="150"/>
      <c r="G74" s="150"/>
      <c r="H74" s="150"/>
      <c r="I74" s="150"/>
      <c r="J74" s="151">
        <f>J212</f>
        <v>0</v>
      </c>
      <c r="K74" s="99"/>
      <c r="L74" s="152"/>
    </row>
    <row r="75" spans="1:31" s="9" customFormat="1" ht="24.95" customHeight="1">
      <c r="B75" s="142"/>
      <c r="C75" s="143"/>
      <c r="D75" s="144" t="s">
        <v>2497</v>
      </c>
      <c r="E75" s="145"/>
      <c r="F75" s="145"/>
      <c r="G75" s="145"/>
      <c r="H75" s="145"/>
      <c r="I75" s="145"/>
      <c r="J75" s="146">
        <f>J214</f>
        <v>0</v>
      </c>
      <c r="K75" s="143"/>
      <c r="L75" s="147"/>
    </row>
    <row r="76" spans="1:31" s="10" customFormat="1" ht="19.899999999999999" customHeight="1">
      <c r="B76" s="148"/>
      <c r="C76" s="99"/>
      <c r="D76" s="149" t="s">
        <v>2498</v>
      </c>
      <c r="E76" s="150"/>
      <c r="F76" s="150"/>
      <c r="G76" s="150"/>
      <c r="H76" s="150"/>
      <c r="I76" s="150"/>
      <c r="J76" s="151">
        <f>J215</f>
        <v>0</v>
      </c>
      <c r="K76" s="99"/>
      <c r="L76" s="152"/>
    </row>
    <row r="77" spans="1:31" s="2" customFormat="1" ht="21.7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6.95" customHeight="1">
      <c r="A78" s="36"/>
      <c r="B78" s="49"/>
      <c r="C78" s="50"/>
      <c r="D78" s="50"/>
      <c r="E78" s="50"/>
      <c r="F78" s="50"/>
      <c r="G78" s="50"/>
      <c r="H78" s="50"/>
      <c r="I78" s="50"/>
      <c r="J78" s="50"/>
      <c r="K78" s="50"/>
      <c r="L78" s="115"/>
      <c r="S78" s="36"/>
      <c r="T78" s="36"/>
      <c r="U78" s="36"/>
      <c r="V78" s="36"/>
      <c r="W78" s="36"/>
      <c r="X78" s="36"/>
      <c r="Y78" s="36"/>
      <c r="Z78" s="36"/>
      <c r="AA78" s="36"/>
      <c r="AB78" s="36"/>
      <c r="AC78" s="36"/>
      <c r="AD78" s="36"/>
      <c r="AE78" s="36"/>
    </row>
    <row r="82" spans="1:31" s="2" customFormat="1" ht="6.95" customHeight="1">
      <c r="A82" s="36"/>
      <c r="B82" s="51"/>
      <c r="C82" s="52"/>
      <c r="D82" s="52"/>
      <c r="E82" s="52"/>
      <c r="F82" s="52"/>
      <c r="G82" s="52"/>
      <c r="H82" s="52"/>
      <c r="I82" s="52"/>
      <c r="J82" s="52"/>
      <c r="K82" s="52"/>
      <c r="L82" s="115"/>
      <c r="S82" s="36"/>
      <c r="T82" s="36"/>
      <c r="U82" s="36"/>
      <c r="V82" s="36"/>
      <c r="W82" s="36"/>
      <c r="X82" s="36"/>
      <c r="Y82" s="36"/>
      <c r="Z82" s="36"/>
      <c r="AA82" s="36"/>
      <c r="AB82" s="36"/>
      <c r="AC82" s="36"/>
      <c r="AD82" s="36"/>
      <c r="AE82" s="36"/>
    </row>
    <row r="83" spans="1:31" s="2" customFormat="1" ht="24.95" customHeight="1">
      <c r="A83" s="36"/>
      <c r="B83" s="37"/>
      <c r="C83" s="25" t="s">
        <v>154</v>
      </c>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2" customHeight="1">
      <c r="A85" s="36"/>
      <c r="B85" s="37"/>
      <c r="C85" s="31" t="s">
        <v>16</v>
      </c>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6.5" customHeight="1">
      <c r="A86" s="36"/>
      <c r="B86" s="37"/>
      <c r="C86" s="38"/>
      <c r="D86" s="38"/>
      <c r="E86" s="412" t="str">
        <f>E7</f>
        <v>Výstavba bytů U Náhonu – Šenov u Nového Jičína</v>
      </c>
      <c r="F86" s="413"/>
      <c r="G86" s="413"/>
      <c r="H86" s="413"/>
      <c r="I86" s="38"/>
      <c r="J86" s="38"/>
      <c r="K86" s="38"/>
      <c r="L86" s="115"/>
      <c r="S86" s="36"/>
      <c r="T86" s="36"/>
      <c r="U86" s="36"/>
      <c r="V86" s="36"/>
      <c r="W86" s="36"/>
      <c r="X86" s="36"/>
      <c r="Y86" s="36"/>
      <c r="Z86" s="36"/>
      <c r="AA86" s="36"/>
      <c r="AB86" s="36"/>
      <c r="AC86" s="36"/>
      <c r="AD86" s="36"/>
      <c r="AE86" s="36"/>
    </row>
    <row r="87" spans="1:31" s="1" customFormat="1" ht="12" customHeight="1">
      <c r="B87" s="23"/>
      <c r="C87" s="31" t="s">
        <v>145</v>
      </c>
      <c r="D87" s="24"/>
      <c r="E87" s="24"/>
      <c r="F87" s="24"/>
      <c r="G87" s="24"/>
      <c r="H87" s="24"/>
      <c r="I87" s="24"/>
      <c r="J87" s="24"/>
      <c r="K87" s="24"/>
      <c r="L87" s="22"/>
    </row>
    <row r="88" spans="1:31" s="2" customFormat="1" ht="16.5" customHeight="1">
      <c r="A88" s="36"/>
      <c r="B88" s="37"/>
      <c r="C88" s="38"/>
      <c r="D88" s="38"/>
      <c r="E88" s="412" t="s">
        <v>388</v>
      </c>
      <c r="F88" s="414"/>
      <c r="G88" s="414"/>
      <c r="H88" s="414"/>
      <c r="I88" s="38"/>
      <c r="J88" s="38"/>
      <c r="K88" s="38"/>
      <c r="L88" s="115"/>
      <c r="S88" s="36"/>
      <c r="T88" s="36"/>
      <c r="U88" s="36"/>
      <c r="V88" s="36"/>
      <c r="W88" s="36"/>
      <c r="X88" s="36"/>
      <c r="Y88" s="36"/>
      <c r="Z88" s="36"/>
      <c r="AA88" s="36"/>
      <c r="AB88" s="36"/>
      <c r="AC88" s="36"/>
      <c r="AD88" s="36"/>
      <c r="AE88" s="36"/>
    </row>
    <row r="89" spans="1:31" s="2" customFormat="1" ht="12" customHeight="1">
      <c r="A89" s="36"/>
      <c r="B89" s="37"/>
      <c r="C89" s="31" t="s">
        <v>389</v>
      </c>
      <c r="D89" s="38"/>
      <c r="E89" s="38"/>
      <c r="F89" s="38"/>
      <c r="G89" s="38"/>
      <c r="H89" s="38"/>
      <c r="I89" s="38"/>
      <c r="J89" s="38"/>
      <c r="K89" s="38"/>
      <c r="L89" s="115"/>
      <c r="S89" s="36"/>
      <c r="T89" s="36"/>
      <c r="U89" s="36"/>
      <c r="V89" s="36"/>
      <c r="W89" s="36"/>
      <c r="X89" s="36"/>
      <c r="Y89" s="36"/>
      <c r="Z89" s="36"/>
      <c r="AA89" s="36"/>
      <c r="AB89" s="36"/>
      <c r="AC89" s="36"/>
      <c r="AD89" s="36"/>
      <c r="AE89" s="36"/>
    </row>
    <row r="90" spans="1:31" s="2" customFormat="1" ht="16.5" customHeight="1">
      <c r="A90" s="36"/>
      <c r="B90" s="37"/>
      <c r="C90" s="38"/>
      <c r="D90" s="38"/>
      <c r="E90" s="365" t="str">
        <f>E11</f>
        <v>D.1.4.2 - ÚT + Chlazení</v>
      </c>
      <c r="F90" s="414"/>
      <c r="G90" s="414"/>
      <c r="H90" s="414"/>
      <c r="I90" s="38"/>
      <c r="J90" s="38"/>
      <c r="K90" s="38"/>
      <c r="L90" s="115"/>
      <c r="S90" s="36"/>
      <c r="T90" s="36"/>
      <c r="U90" s="36"/>
      <c r="V90" s="36"/>
      <c r="W90" s="36"/>
      <c r="X90" s="36"/>
      <c r="Y90" s="36"/>
      <c r="Z90" s="36"/>
      <c r="AA90" s="36"/>
      <c r="AB90" s="36"/>
      <c r="AC90" s="36"/>
      <c r="AD90" s="36"/>
      <c r="AE90" s="36"/>
    </row>
    <row r="91" spans="1:31" s="2" customFormat="1" ht="6.95" customHeight="1">
      <c r="A91" s="36"/>
      <c r="B91" s="37"/>
      <c r="C91" s="38"/>
      <c r="D91" s="38"/>
      <c r="E91" s="38"/>
      <c r="F91" s="38"/>
      <c r="G91" s="38"/>
      <c r="H91" s="38"/>
      <c r="I91" s="38"/>
      <c r="J91" s="38"/>
      <c r="K91" s="38"/>
      <c r="L91" s="115"/>
      <c r="S91" s="36"/>
      <c r="T91" s="36"/>
      <c r="U91" s="36"/>
      <c r="V91" s="36"/>
      <c r="W91" s="36"/>
      <c r="X91" s="36"/>
      <c r="Y91" s="36"/>
      <c r="Z91" s="36"/>
      <c r="AA91" s="36"/>
      <c r="AB91" s="36"/>
      <c r="AC91" s="36"/>
      <c r="AD91" s="36"/>
      <c r="AE91" s="36"/>
    </row>
    <row r="92" spans="1:31" s="2" customFormat="1" ht="12" customHeight="1">
      <c r="A92" s="36"/>
      <c r="B92" s="37"/>
      <c r="C92" s="31" t="s">
        <v>21</v>
      </c>
      <c r="D92" s="38"/>
      <c r="E92" s="38"/>
      <c r="F92" s="29" t="str">
        <f>F14</f>
        <v>Šenov u Nového Jičína</v>
      </c>
      <c r="G92" s="38"/>
      <c r="H92" s="38"/>
      <c r="I92" s="31" t="s">
        <v>23</v>
      </c>
      <c r="J92" s="61" t="str">
        <f>IF(J14="","",J14)</f>
        <v>10. 11. 2020</v>
      </c>
      <c r="K92" s="38"/>
      <c r="L92" s="115"/>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38"/>
      <c r="J93" s="38"/>
      <c r="K93" s="38"/>
      <c r="L93" s="115"/>
      <c r="S93" s="36"/>
      <c r="T93" s="36"/>
      <c r="U93" s="36"/>
      <c r="V93" s="36"/>
      <c r="W93" s="36"/>
      <c r="X93" s="36"/>
      <c r="Y93" s="36"/>
      <c r="Z93" s="36"/>
      <c r="AA93" s="36"/>
      <c r="AB93" s="36"/>
      <c r="AC93" s="36"/>
      <c r="AD93" s="36"/>
      <c r="AE93" s="36"/>
    </row>
    <row r="94" spans="1:31" s="2" customFormat="1" ht="25.7" customHeight="1">
      <c r="A94" s="36"/>
      <c r="B94" s="37"/>
      <c r="C94" s="31" t="s">
        <v>25</v>
      </c>
      <c r="D94" s="38"/>
      <c r="E94" s="38"/>
      <c r="F94" s="29" t="str">
        <f>E17</f>
        <v>Obec Šenov u Nového Jičína</v>
      </c>
      <c r="G94" s="38"/>
      <c r="H94" s="38"/>
      <c r="I94" s="31" t="s">
        <v>31</v>
      </c>
      <c r="J94" s="34" t="str">
        <f>E23</f>
        <v>Ing. Miroslav Havlásek</v>
      </c>
      <c r="K94" s="38"/>
      <c r="L94" s="115"/>
      <c r="S94" s="36"/>
      <c r="T94" s="36"/>
      <c r="U94" s="36"/>
      <c r="V94" s="36"/>
      <c r="W94" s="36"/>
      <c r="X94" s="36"/>
      <c r="Y94" s="36"/>
      <c r="Z94" s="36"/>
      <c r="AA94" s="36"/>
      <c r="AB94" s="36"/>
      <c r="AC94" s="36"/>
      <c r="AD94" s="36"/>
      <c r="AE94" s="36"/>
    </row>
    <row r="95" spans="1:31" s="2" customFormat="1" ht="15.2" customHeight="1">
      <c r="A95" s="36"/>
      <c r="B95" s="37"/>
      <c r="C95" s="31" t="s">
        <v>29</v>
      </c>
      <c r="D95" s="38"/>
      <c r="E95" s="38"/>
      <c r="F95" s="29" t="str">
        <f>IF(E20="","",E20)</f>
        <v>Vyplň údaj</v>
      </c>
      <c r="G95" s="38"/>
      <c r="H95" s="38"/>
      <c r="I95" s="31" t="s">
        <v>34</v>
      </c>
      <c r="J95" s="34" t="str">
        <f>E26</f>
        <v xml:space="preserve"> </v>
      </c>
      <c r="K95" s="38"/>
      <c r="L95" s="115"/>
      <c r="S95" s="36"/>
      <c r="T95" s="36"/>
      <c r="U95" s="36"/>
      <c r="V95" s="36"/>
      <c r="W95" s="36"/>
      <c r="X95" s="36"/>
      <c r="Y95" s="36"/>
      <c r="Z95" s="36"/>
      <c r="AA95" s="36"/>
      <c r="AB95" s="36"/>
      <c r="AC95" s="36"/>
      <c r="AD95" s="36"/>
      <c r="AE95" s="36"/>
    </row>
    <row r="96" spans="1:31" s="2" customFormat="1" ht="10.35" customHeight="1">
      <c r="A96" s="36"/>
      <c r="B96" s="37"/>
      <c r="C96" s="38"/>
      <c r="D96" s="38"/>
      <c r="E96" s="38"/>
      <c r="F96" s="38"/>
      <c r="G96" s="38"/>
      <c r="H96" s="38"/>
      <c r="I96" s="38"/>
      <c r="J96" s="38"/>
      <c r="K96" s="38"/>
      <c r="L96" s="115"/>
      <c r="S96" s="36"/>
      <c r="T96" s="36"/>
      <c r="U96" s="36"/>
      <c r="V96" s="36"/>
      <c r="W96" s="36"/>
      <c r="X96" s="36"/>
      <c r="Y96" s="36"/>
      <c r="Z96" s="36"/>
      <c r="AA96" s="36"/>
      <c r="AB96" s="36"/>
      <c r="AC96" s="36"/>
      <c r="AD96" s="36"/>
      <c r="AE96" s="36"/>
    </row>
    <row r="97" spans="1:65" s="11" customFormat="1" ht="29.25" customHeight="1">
      <c r="A97" s="153"/>
      <c r="B97" s="154"/>
      <c r="C97" s="155" t="s">
        <v>155</v>
      </c>
      <c r="D97" s="156" t="s">
        <v>57</v>
      </c>
      <c r="E97" s="156" t="s">
        <v>53</v>
      </c>
      <c r="F97" s="156" t="s">
        <v>54</v>
      </c>
      <c r="G97" s="156" t="s">
        <v>156</v>
      </c>
      <c r="H97" s="156" t="s">
        <v>157</v>
      </c>
      <c r="I97" s="156" t="s">
        <v>158</v>
      </c>
      <c r="J97" s="156" t="s">
        <v>149</v>
      </c>
      <c r="K97" s="157" t="s">
        <v>159</v>
      </c>
      <c r="L97" s="158"/>
      <c r="M97" s="70" t="s">
        <v>19</v>
      </c>
      <c r="N97" s="71" t="s">
        <v>42</v>
      </c>
      <c r="O97" s="71" t="s">
        <v>160</v>
      </c>
      <c r="P97" s="71" t="s">
        <v>161</v>
      </c>
      <c r="Q97" s="71" t="s">
        <v>162</v>
      </c>
      <c r="R97" s="71" t="s">
        <v>163</v>
      </c>
      <c r="S97" s="71" t="s">
        <v>164</v>
      </c>
      <c r="T97" s="72" t="s">
        <v>165</v>
      </c>
      <c r="U97" s="153"/>
      <c r="V97" s="153"/>
      <c r="W97" s="153"/>
      <c r="X97" s="153"/>
      <c r="Y97" s="153"/>
      <c r="Z97" s="153"/>
      <c r="AA97" s="153"/>
      <c r="AB97" s="153"/>
      <c r="AC97" s="153"/>
      <c r="AD97" s="153"/>
      <c r="AE97" s="153"/>
    </row>
    <row r="98" spans="1:65" s="2" customFormat="1" ht="22.9" customHeight="1">
      <c r="A98" s="36"/>
      <c r="B98" s="37"/>
      <c r="C98" s="77" t="s">
        <v>166</v>
      </c>
      <c r="D98" s="38"/>
      <c r="E98" s="38"/>
      <c r="F98" s="38"/>
      <c r="G98" s="38"/>
      <c r="H98" s="38"/>
      <c r="I98" s="38"/>
      <c r="J98" s="159">
        <f>BK98</f>
        <v>0</v>
      </c>
      <c r="K98" s="38"/>
      <c r="L98" s="41"/>
      <c r="M98" s="73"/>
      <c r="N98" s="160"/>
      <c r="O98" s="74"/>
      <c r="P98" s="161">
        <f>P99+P109+P214</f>
        <v>0</v>
      </c>
      <c r="Q98" s="74"/>
      <c r="R98" s="161">
        <f>R99+R109+R214</f>
        <v>0</v>
      </c>
      <c r="S98" s="74"/>
      <c r="T98" s="162">
        <f>T99+T109+T214</f>
        <v>0</v>
      </c>
      <c r="U98" s="36"/>
      <c r="V98" s="36"/>
      <c r="W98" s="36"/>
      <c r="X98" s="36"/>
      <c r="Y98" s="36"/>
      <c r="Z98" s="36"/>
      <c r="AA98" s="36"/>
      <c r="AB98" s="36"/>
      <c r="AC98" s="36"/>
      <c r="AD98" s="36"/>
      <c r="AE98" s="36"/>
      <c r="AT98" s="19" t="s">
        <v>71</v>
      </c>
      <c r="AU98" s="19" t="s">
        <v>150</v>
      </c>
      <c r="BK98" s="163">
        <f>BK99+BK109+BK214</f>
        <v>0</v>
      </c>
    </row>
    <row r="99" spans="1:65" s="12" customFormat="1" ht="25.9" customHeight="1">
      <c r="B99" s="164"/>
      <c r="C99" s="165"/>
      <c r="D99" s="166" t="s">
        <v>71</v>
      </c>
      <c r="E99" s="167" t="s">
        <v>167</v>
      </c>
      <c r="F99" s="167" t="s">
        <v>168</v>
      </c>
      <c r="G99" s="165"/>
      <c r="H99" s="165"/>
      <c r="I99" s="168"/>
      <c r="J99" s="169">
        <f>BK99</f>
        <v>0</v>
      </c>
      <c r="K99" s="165"/>
      <c r="L99" s="170"/>
      <c r="M99" s="171"/>
      <c r="N99" s="172"/>
      <c r="O99" s="172"/>
      <c r="P99" s="173">
        <f>P100+P103+P105</f>
        <v>0</v>
      </c>
      <c r="Q99" s="172"/>
      <c r="R99" s="173">
        <f>R100+R103+R105</f>
        <v>0</v>
      </c>
      <c r="S99" s="172"/>
      <c r="T99" s="174">
        <f>T100+T103+T105</f>
        <v>0</v>
      </c>
      <c r="AR99" s="175" t="s">
        <v>80</v>
      </c>
      <c r="AT99" s="176" t="s">
        <v>71</v>
      </c>
      <c r="AU99" s="176" t="s">
        <v>72</v>
      </c>
      <c r="AY99" s="175" t="s">
        <v>169</v>
      </c>
      <c r="BK99" s="177">
        <f>BK100+BK103+BK105</f>
        <v>0</v>
      </c>
    </row>
    <row r="100" spans="1:65" s="12" customFormat="1" ht="22.9" customHeight="1">
      <c r="B100" s="164"/>
      <c r="C100" s="165"/>
      <c r="D100" s="166" t="s">
        <v>71</v>
      </c>
      <c r="E100" s="178" t="s">
        <v>107</v>
      </c>
      <c r="F100" s="178" t="s">
        <v>545</v>
      </c>
      <c r="G100" s="165"/>
      <c r="H100" s="165"/>
      <c r="I100" s="168"/>
      <c r="J100" s="179">
        <f>BK100</f>
        <v>0</v>
      </c>
      <c r="K100" s="165"/>
      <c r="L100" s="170"/>
      <c r="M100" s="171"/>
      <c r="N100" s="172"/>
      <c r="O100" s="172"/>
      <c r="P100" s="173">
        <f>SUM(P101:P102)</f>
        <v>0</v>
      </c>
      <c r="Q100" s="172"/>
      <c r="R100" s="173">
        <f>SUM(R101:R102)</f>
        <v>0</v>
      </c>
      <c r="S100" s="172"/>
      <c r="T100" s="174">
        <f>SUM(T101:T102)</f>
        <v>0</v>
      </c>
      <c r="AR100" s="175" t="s">
        <v>80</v>
      </c>
      <c r="AT100" s="176" t="s">
        <v>71</v>
      </c>
      <c r="AU100" s="176" t="s">
        <v>80</v>
      </c>
      <c r="AY100" s="175" t="s">
        <v>169</v>
      </c>
      <c r="BK100" s="177">
        <f>SUM(BK101:BK102)</f>
        <v>0</v>
      </c>
    </row>
    <row r="101" spans="1:65" s="2" customFormat="1" ht="24.2" customHeight="1">
      <c r="A101" s="36"/>
      <c r="B101" s="37"/>
      <c r="C101" s="180" t="s">
        <v>80</v>
      </c>
      <c r="D101" s="180" t="s">
        <v>171</v>
      </c>
      <c r="E101" s="181" t="s">
        <v>2499</v>
      </c>
      <c r="F101" s="182" t="s">
        <v>2500</v>
      </c>
      <c r="G101" s="183" t="s">
        <v>174</v>
      </c>
      <c r="H101" s="184">
        <v>21</v>
      </c>
      <c r="I101" s="185"/>
      <c r="J101" s="186">
        <f>ROUND(I101*H101,2)</f>
        <v>0</v>
      </c>
      <c r="K101" s="182" t="s">
        <v>2211</v>
      </c>
      <c r="L101" s="41"/>
      <c r="M101" s="187" t="s">
        <v>19</v>
      </c>
      <c r="N101" s="188" t="s">
        <v>44</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176</v>
      </c>
      <c r="AT101" s="191" t="s">
        <v>171</v>
      </c>
      <c r="AU101" s="191" t="s">
        <v>88</v>
      </c>
      <c r="AY101" s="19" t="s">
        <v>169</v>
      </c>
      <c r="BE101" s="192">
        <f>IF(N101="základní",J101,0)</f>
        <v>0</v>
      </c>
      <c r="BF101" s="192">
        <f>IF(N101="snížená",J101,0)</f>
        <v>0</v>
      </c>
      <c r="BG101" s="192">
        <f>IF(N101="zákl. přenesená",J101,0)</f>
        <v>0</v>
      </c>
      <c r="BH101" s="192">
        <f>IF(N101="sníž. přenesená",J101,0)</f>
        <v>0</v>
      </c>
      <c r="BI101" s="192">
        <f>IF(N101="nulová",J101,0)</f>
        <v>0</v>
      </c>
      <c r="BJ101" s="19" t="s">
        <v>88</v>
      </c>
      <c r="BK101" s="192">
        <f>ROUND(I101*H101,2)</f>
        <v>0</v>
      </c>
      <c r="BL101" s="19" t="s">
        <v>176</v>
      </c>
      <c r="BM101" s="191" t="s">
        <v>88</v>
      </c>
    </row>
    <row r="102" spans="1:65" s="2" customFormat="1" ht="24.2" customHeight="1">
      <c r="A102" s="36"/>
      <c r="B102" s="37"/>
      <c r="C102" s="180" t="s">
        <v>88</v>
      </c>
      <c r="D102" s="180" t="s">
        <v>171</v>
      </c>
      <c r="E102" s="181" t="s">
        <v>2501</v>
      </c>
      <c r="F102" s="182" t="s">
        <v>2502</v>
      </c>
      <c r="G102" s="183" t="s">
        <v>174</v>
      </c>
      <c r="H102" s="184">
        <v>4</v>
      </c>
      <c r="I102" s="185"/>
      <c r="J102" s="186">
        <f>ROUND(I102*H102,2)</f>
        <v>0</v>
      </c>
      <c r="K102" s="182" t="s">
        <v>2211</v>
      </c>
      <c r="L102" s="41"/>
      <c r="M102" s="187" t="s">
        <v>19</v>
      </c>
      <c r="N102" s="188" t="s">
        <v>44</v>
      </c>
      <c r="O102" s="66"/>
      <c r="P102" s="189">
        <f>O102*H102</f>
        <v>0</v>
      </c>
      <c r="Q102" s="189">
        <v>0</v>
      </c>
      <c r="R102" s="189">
        <f>Q102*H102</f>
        <v>0</v>
      </c>
      <c r="S102" s="189">
        <v>0</v>
      </c>
      <c r="T102" s="190">
        <f>S102*H102</f>
        <v>0</v>
      </c>
      <c r="U102" s="36"/>
      <c r="V102" s="36"/>
      <c r="W102" s="36"/>
      <c r="X102" s="36"/>
      <c r="Y102" s="36"/>
      <c r="Z102" s="36"/>
      <c r="AA102" s="36"/>
      <c r="AB102" s="36"/>
      <c r="AC102" s="36"/>
      <c r="AD102" s="36"/>
      <c r="AE102" s="36"/>
      <c r="AR102" s="191" t="s">
        <v>176</v>
      </c>
      <c r="AT102" s="191" t="s">
        <v>171</v>
      </c>
      <c r="AU102" s="191" t="s">
        <v>88</v>
      </c>
      <c r="AY102" s="19" t="s">
        <v>169</v>
      </c>
      <c r="BE102" s="192">
        <f>IF(N102="základní",J102,0)</f>
        <v>0</v>
      </c>
      <c r="BF102" s="192">
        <f>IF(N102="snížená",J102,0)</f>
        <v>0</v>
      </c>
      <c r="BG102" s="192">
        <f>IF(N102="zákl. přenesená",J102,0)</f>
        <v>0</v>
      </c>
      <c r="BH102" s="192">
        <f>IF(N102="sníž. přenesená",J102,0)</f>
        <v>0</v>
      </c>
      <c r="BI102" s="192">
        <f>IF(N102="nulová",J102,0)</f>
        <v>0</v>
      </c>
      <c r="BJ102" s="19" t="s">
        <v>88</v>
      </c>
      <c r="BK102" s="192">
        <f>ROUND(I102*H102,2)</f>
        <v>0</v>
      </c>
      <c r="BL102" s="19" t="s">
        <v>176</v>
      </c>
      <c r="BM102" s="191" t="s">
        <v>176</v>
      </c>
    </row>
    <row r="103" spans="1:65" s="12" customFormat="1" ht="22.9" customHeight="1">
      <c r="B103" s="164"/>
      <c r="C103" s="165"/>
      <c r="D103" s="166" t="s">
        <v>71</v>
      </c>
      <c r="E103" s="178" t="s">
        <v>176</v>
      </c>
      <c r="F103" s="178" t="s">
        <v>681</v>
      </c>
      <c r="G103" s="165"/>
      <c r="H103" s="165"/>
      <c r="I103" s="168"/>
      <c r="J103" s="179">
        <f>BK103</f>
        <v>0</v>
      </c>
      <c r="K103" s="165"/>
      <c r="L103" s="170"/>
      <c r="M103" s="171"/>
      <c r="N103" s="172"/>
      <c r="O103" s="172"/>
      <c r="P103" s="173">
        <f>P104</f>
        <v>0</v>
      </c>
      <c r="Q103" s="172"/>
      <c r="R103" s="173">
        <f>R104</f>
        <v>0</v>
      </c>
      <c r="S103" s="172"/>
      <c r="T103" s="174">
        <f>T104</f>
        <v>0</v>
      </c>
      <c r="AR103" s="175" t="s">
        <v>80</v>
      </c>
      <c r="AT103" s="176" t="s">
        <v>71</v>
      </c>
      <c r="AU103" s="176" t="s">
        <v>80</v>
      </c>
      <c r="AY103" s="175" t="s">
        <v>169</v>
      </c>
      <c r="BK103" s="177">
        <f>BK104</f>
        <v>0</v>
      </c>
    </row>
    <row r="104" spans="1:65" s="2" customFormat="1" ht="14.45" customHeight="1">
      <c r="A104" s="36"/>
      <c r="B104" s="37"/>
      <c r="C104" s="180" t="s">
        <v>107</v>
      </c>
      <c r="D104" s="180" t="s">
        <v>171</v>
      </c>
      <c r="E104" s="181" t="s">
        <v>2503</v>
      </c>
      <c r="F104" s="182" t="s">
        <v>2504</v>
      </c>
      <c r="G104" s="183" t="s">
        <v>174</v>
      </c>
      <c r="H104" s="184">
        <v>9</v>
      </c>
      <c r="I104" s="185"/>
      <c r="J104" s="186">
        <f>ROUND(I104*H104,2)</f>
        <v>0</v>
      </c>
      <c r="K104" s="182" t="s">
        <v>2211</v>
      </c>
      <c r="L104" s="41"/>
      <c r="M104" s="187" t="s">
        <v>19</v>
      </c>
      <c r="N104" s="188" t="s">
        <v>44</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176</v>
      </c>
      <c r="AT104" s="191" t="s">
        <v>171</v>
      </c>
      <c r="AU104" s="191" t="s">
        <v>88</v>
      </c>
      <c r="AY104" s="19" t="s">
        <v>169</v>
      </c>
      <c r="BE104" s="192">
        <f>IF(N104="základní",J104,0)</f>
        <v>0</v>
      </c>
      <c r="BF104" s="192">
        <f>IF(N104="snížená",J104,0)</f>
        <v>0</v>
      </c>
      <c r="BG104" s="192">
        <f>IF(N104="zákl. přenesená",J104,0)</f>
        <v>0</v>
      </c>
      <c r="BH104" s="192">
        <f>IF(N104="sníž. přenesená",J104,0)</f>
        <v>0</v>
      </c>
      <c r="BI104" s="192">
        <f>IF(N104="nulová",J104,0)</f>
        <v>0</v>
      </c>
      <c r="BJ104" s="19" t="s">
        <v>88</v>
      </c>
      <c r="BK104" s="192">
        <f>ROUND(I104*H104,2)</f>
        <v>0</v>
      </c>
      <c r="BL104" s="19" t="s">
        <v>176</v>
      </c>
      <c r="BM104" s="191" t="s">
        <v>200</v>
      </c>
    </row>
    <row r="105" spans="1:65" s="12" customFormat="1" ht="22.9" customHeight="1">
      <c r="B105" s="164"/>
      <c r="C105" s="165"/>
      <c r="D105" s="166" t="s">
        <v>71</v>
      </c>
      <c r="E105" s="178" t="s">
        <v>214</v>
      </c>
      <c r="F105" s="178" t="s">
        <v>1060</v>
      </c>
      <c r="G105" s="165"/>
      <c r="H105" s="165"/>
      <c r="I105" s="168"/>
      <c r="J105" s="179">
        <f>BK105</f>
        <v>0</v>
      </c>
      <c r="K105" s="165"/>
      <c r="L105" s="170"/>
      <c r="M105" s="171"/>
      <c r="N105" s="172"/>
      <c r="O105" s="172"/>
      <c r="P105" s="173">
        <f>SUM(P106:P108)</f>
        <v>0</v>
      </c>
      <c r="Q105" s="172"/>
      <c r="R105" s="173">
        <f>SUM(R106:R108)</f>
        <v>0</v>
      </c>
      <c r="S105" s="172"/>
      <c r="T105" s="174">
        <f>SUM(T106:T108)</f>
        <v>0</v>
      </c>
      <c r="AR105" s="175" t="s">
        <v>80</v>
      </c>
      <c r="AT105" s="176" t="s">
        <v>71</v>
      </c>
      <c r="AU105" s="176" t="s">
        <v>80</v>
      </c>
      <c r="AY105" s="175" t="s">
        <v>169</v>
      </c>
      <c r="BK105" s="177">
        <f>SUM(BK106:BK108)</f>
        <v>0</v>
      </c>
    </row>
    <row r="106" spans="1:65" s="2" customFormat="1" ht="24.2" customHeight="1">
      <c r="A106" s="36"/>
      <c r="B106" s="37"/>
      <c r="C106" s="180" t="s">
        <v>176</v>
      </c>
      <c r="D106" s="180" t="s">
        <v>171</v>
      </c>
      <c r="E106" s="181" t="s">
        <v>2505</v>
      </c>
      <c r="F106" s="182" t="s">
        <v>2506</v>
      </c>
      <c r="G106" s="183" t="s">
        <v>174</v>
      </c>
      <c r="H106" s="184">
        <v>21</v>
      </c>
      <c r="I106" s="185"/>
      <c r="J106" s="186">
        <f>ROUND(I106*H106,2)</f>
        <v>0</v>
      </c>
      <c r="K106" s="182" t="s">
        <v>2211</v>
      </c>
      <c r="L106" s="41"/>
      <c r="M106" s="187" t="s">
        <v>19</v>
      </c>
      <c r="N106" s="188" t="s">
        <v>44</v>
      </c>
      <c r="O106" s="66"/>
      <c r="P106" s="189">
        <f>O106*H106</f>
        <v>0</v>
      </c>
      <c r="Q106" s="189">
        <v>0</v>
      </c>
      <c r="R106" s="189">
        <f>Q106*H106</f>
        <v>0</v>
      </c>
      <c r="S106" s="189">
        <v>0</v>
      </c>
      <c r="T106" s="190">
        <f>S106*H106</f>
        <v>0</v>
      </c>
      <c r="U106" s="36"/>
      <c r="V106" s="36"/>
      <c r="W106" s="36"/>
      <c r="X106" s="36"/>
      <c r="Y106" s="36"/>
      <c r="Z106" s="36"/>
      <c r="AA106" s="36"/>
      <c r="AB106" s="36"/>
      <c r="AC106" s="36"/>
      <c r="AD106" s="36"/>
      <c r="AE106" s="36"/>
      <c r="AR106" s="191" t="s">
        <v>176</v>
      </c>
      <c r="AT106" s="191" t="s">
        <v>171</v>
      </c>
      <c r="AU106" s="191" t="s">
        <v>88</v>
      </c>
      <c r="AY106" s="19" t="s">
        <v>169</v>
      </c>
      <c r="BE106" s="192">
        <f>IF(N106="základní",J106,0)</f>
        <v>0</v>
      </c>
      <c r="BF106" s="192">
        <f>IF(N106="snížená",J106,0)</f>
        <v>0</v>
      </c>
      <c r="BG106" s="192">
        <f>IF(N106="zákl. přenesená",J106,0)</f>
        <v>0</v>
      </c>
      <c r="BH106" s="192">
        <f>IF(N106="sníž. přenesená",J106,0)</f>
        <v>0</v>
      </c>
      <c r="BI106" s="192">
        <f>IF(N106="nulová",J106,0)</f>
        <v>0</v>
      </c>
      <c r="BJ106" s="19" t="s">
        <v>88</v>
      </c>
      <c r="BK106" s="192">
        <f>ROUND(I106*H106,2)</f>
        <v>0</v>
      </c>
      <c r="BL106" s="19" t="s">
        <v>176</v>
      </c>
      <c r="BM106" s="191" t="s">
        <v>209</v>
      </c>
    </row>
    <row r="107" spans="1:65" s="2" customFormat="1" ht="24.2" customHeight="1">
      <c r="A107" s="36"/>
      <c r="B107" s="37"/>
      <c r="C107" s="180" t="s">
        <v>196</v>
      </c>
      <c r="D107" s="180" t="s">
        <v>171</v>
      </c>
      <c r="E107" s="181" t="s">
        <v>2507</v>
      </c>
      <c r="F107" s="182" t="s">
        <v>2508</v>
      </c>
      <c r="G107" s="183" t="s">
        <v>174</v>
      </c>
      <c r="H107" s="184">
        <v>4</v>
      </c>
      <c r="I107" s="185"/>
      <c r="J107" s="186">
        <f>ROUND(I107*H107,2)</f>
        <v>0</v>
      </c>
      <c r="K107" s="182" t="s">
        <v>2211</v>
      </c>
      <c r="L107" s="41"/>
      <c r="M107" s="187" t="s">
        <v>19</v>
      </c>
      <c r="N107" s="188" t="s">
        <v>44</v>
      </c>
      <c r="O107" s="66"/>
      <c r="P107" s="189">
        <f>O107*H107</f>
        <v>0</v>
      </c>
      <c r="Q107" s="189">
        <v>0</v>
      </c>
      <c r="R107" s="189">
        <f>Q107*H107</f>
        <v>0</v>
      </c>
      <c r="S107" s="189">
        <v>0</v>
      </c>
      <c r="T107" s="190">
        <f>S107*H107</f>
        <v>0</v>
      </c>
      <c r="U107" s="36"/>
      <c r="V107" s="36"/>
      <c r="W107" s="36"/>
      <c r="X107" s="36"/>
      <c r="Y107" s="36"/>
      <c r="Z107" s="36"/>
      <c r="AA107" s="36"/>
      <c r="AB107" s="36"/>
      <c r="AC107" s="36"/>
      <c r="AD107" s="36"/>
      <c r="AE107" s="36"/>
      <c r="AR107" s="191" t="s">
        <v>176</v>
      </c>
      <c r="AT107" s="191" t="s">
        <v>171</v>
      </c>
      <c r="AU107" s="191" t="s">
        <v>88</v>
      </c>
      <c r="AY107" s="19" t="s">
        <v>169</v>
      </c>
      <c r="BE107" s="192">
        <f>IF(N107="základní",J107,0)</f>
        <v>0</v>
      </c>
      <c r="BF107" s="192">
        <f>IF(N107="snížená",J107,0)</f>
        <v>0</v>
      </c>
      <c r="BG107" s="192">
        <f>IF(N107="zákl. přenesená",J107,0)</f>
        <v>0</v>
      </c>
      <c r="BH107" s="192">
        <f>IF(N107="sníž. přenesená",J107,0)</f>
        <v>0</v>
      </c>
      <c r="BI107" s="192">
        <f>IF(N107="nulová",J107,0)</f>
        <v>0</v>
      </c>
      <c r="BJ107" s="19" t="s">
        <v>88</v>
      </c>
      <c r="BK107" s="192">
        <f>ROUND(I107*H107,2)</f>
        <v>0</v>
      </c>
      <c r="BL107" s="19" t="s">
        <v>176</v>
      </c>
      <c r="BM107" s="191" t="s">
        <v>218</v>
      </c>
    </row>
    <row r="108" spans="1:65" s="2" customFormat="1" ht="24.2" customHeight="1">
      <c r="A108" s="36"/>
      <c r="B108" s="37"/>
      <c r="C108" s="180" t="s">
        <v>200</v>
      </c>
      <c r="D108" s="180" t="s">
        <v>171</v>
      </c>
      <c r="E108" s="181" t="s">
        <v>2509</v>
      </c>
      <c r="F108" s="182" t="s">
        <v>2510</v>
      </c>
      <c r="G108" s="183" t="s">
        <v>174</v>
      </c>
      <c r="H108" s="184">
        <v>9</v>
      </c>
      <c r="I108" s="185"/>
      <c r="J108" s="186">
        <f>ROUND(I108*H108,2)</f>
        <v>0</v>
      </c>
      <c r="K108" s="182" t="s">
        <v>2211</v>
      </c>
      <c r="L108" s="41"/>
      <c r="M108" s="187" t="s">
        <v>19</v>
      </c>
      <c r="N108" s="188" t="s">
        <v>44</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176</v>
      </c>
      <c r="AT108" s="191" t="s">
        <v>171</v>
      </c>
      <c r="AU108" s="191" t="s">
        <v>88</v>
      </c>
      <c r="AY108" s="19" t="s">
        <v>169</v>
      </c>
      <c r="BE108" s="192">
        <f>IF(N108="základní",J108,0)</f>
        <v>0</v>
      </c>
      <c r="BF108" s="192">
        <f>IF(N108="snížená",J108,0)</f>
        <v>0</v>
      </c>
      <c r="BG108" s="192">
        <f>IF(N108="zákl. přenesená",J108,0)</f>
        <v>0</v>
      </c>
      <c r="BH108" s="192">
        <f>IF(N108="sníž. přenesená",J108,0)</f>
        <v>0</v>
      </c>
      <c r="BI108" s="192">
        <f>IF(N108="nulová",J108,0)</f>
        <v>0</v>
      </c>
      <c r="BJ108" s="19" t="s">
        <v>88</v>
      </c>
      <c r="BK108" s="192">
        <f>ROUND(I108*H108,2)</f>
        <v>0</v>
      </c>
      <c r="BL108" s="19" t="s">
        <v>176</v>
      </c>
      <c r="BM108" s="191" t="s">
        <v>227</v>
      </c>
    </row>
    <row r="109" spans="1:65" s="12" customFormat="1" ht="25.9" customHeight="1">
      <c r="B109" s="164"/>
      <c r="C109" s="165"/>
      <c r="D109" s="166" t="s">
        <v>71</v>
      </c>
      <c r="E109" s="167" t="s">
        <v>1126</v>
      </c>
      <c r="F109" s="167" t="s">
        <v>1127</v>
      </c>
      <c r="G109" s="165"/>
      <c r="H109" s="165"/>
      <c r="I109" s="168"/>
      <c r="J109" s="169">
        <f>BK109</f>
        <v>0</v>
      </c>
      <c r="K109" s="165"/>
      <c r="L109" s="170"/>
      <c r="M109" s="171"/>
      <c r="N109" s="172"/>
      <c r="O109" s="172"/>
      <c r="P109" s="173">
        <f>P110+P123+P149+P160+P184+P212</f>
        <v>0</v>
      </c>
      <c r="Q109" s="172"/>
      <c r="R109" s="173">
        <f>R110+R123+R149+R160+R184+R212</f>
        <v>0</v>
      </c>
      <c r="S109" s="172"/>
      <c r="T109" s="174">
        <f>T110+T123+T149+T160+T184+T212</f>
        <v>0</v>
      </c>
      <c r="AR109" s="175" t="s">
        <v>88</v>
      </c>
      <c r="AT109" s="176" t="s">
        <v>71</v>
      </c>
      <c r="AU109" s="176" t="s">
        <v>72</v>
      </c>
      <c r="AY109" s="175" t="s">
        <v>169</v>
      </c>
      <c r="BK109" s="177">
        <f>BK110+BK123+BK149+BK160+BK184+BK212</f>
        <v>0</v>
      </c>
    </row>
    <row r="110" spans="1:65" s="12" customFormat="1" ht="22.9" customHeight="1">
      <c r="B110" s="164"/>
      <c r="C110" s="165"/>
      <c r="D110" s="166" t="s">
        <v>71</v>
      </c>
      <c r="E110" s="178" t="s">
        <v>1263</v>
      </c>
      <c r="F110" s="178" t="s">
        <v>1264</v>
      </c>
      <c r="G110" s="165"/>
      <c r="H110" s="165"/>
      <c r="I110" s="168"/>
      <c r="J110" s="179">
        <f>BK110</f>
        <v>0</v>
      </c>
      <c r="K110" s="165"/>
      <c r="L110" s="170"/>
      <c r="M110" s="171"/>
      <c r="N110" s="172"/>
      <c r="O110" s="172"/>
      <c r="P110" s="173">
        <f>SUM(P111:P122)</f>
        <v>0</v>
      </c>
      <c r="Q110" s="172"/>
      <c r="R110" s="173">
        <f>SUM(R111:R122)</f>
        <v>0</v>
      </c>
      <c r="S110" s="172"/>
      <c r="T110" s="174">
        <f>SUM(T111:T122)</f>
        <v>0</v>
      </c>
      <c r="AR110" s="175" t="s">
        <v>88</v>
      </c>
      <c r="AT110" s="176" t="s">
        <v>71</v>
      </c>
      <c r="AU110" s="176" t="s">
        <v>80</v>
      </c>
      <c r="AY110" s="175" t="s">
        <v>169</v>
      </c>
      <c r="BK110" s="177">
        <f>SUM(BK111:BK122)</f>
        <v>0</v>
      </c>
    </row>
    <row r="111" spans="1:65" s="2" customFormat="1" ht="24.2" customHeight="1">
      <c r="A111" s="36"/>
      <c r="B111" s="37"/>
      <c r="C111" s="180" t="s">
        <v>205</v>
      </c>
      <c r="D111" s="180" t="s">
        <v>171</v>
      </c>
      <c r="E111" s="181" t="s">
        <v>2511</v>
      </c>
      <c r="F111" s="182" t="s">
        <v>2512</v>
      </c>
      <c r="G111" s="183" t="s">
        <v>463</v>
      </c>
      <c r="H111" s="184">
        <v>110</v>
      </c>
      <c r="I111" s="185"/>
      <c r="J111" s="186">
        <f t="shared" ref="J111:J122" si="0">ROUND(I111*H111,2)</f>
        <v>0</v>
      </c>
      <c r="K111" s="182" t="s">
        <v>2211</v>
      </c>
      <c r="L111" s="41"/>
      <c r="M111" s="187" t="s">
        <v>19</v>
      </c>
      <c r="N111" s="188" t="s">
        <v>44</v>
      </c>
      <c r="O111" s="66"/>
      <c r="P111" s="189">
        <f t="shared" ref="P111:P122" si="1">O111*H111</f>
        <v>0</v>
      </c>
      <c r="Q111" s="189">
        <v>0</v>
      </c>
      <c r="R111" s="189">
        <f t="shared" ref="R111:R122" si="2">Q111*H111</f>
        <v>0</v>
      </c>
      <c r="S111" s="189">
        <v>0</v>
      </c>
      <c r="T111" s="190">
        <f t="shared" ref="T111:T122" si="3">S111*H111</f>
        <v>0</v>
      </c>
      <c r="U111" s="36"/>
      <c r="V111" s="36"/>
      <c r="W111" s="36"/>
      <c r="X111" s="36"/>
      <c r="Y111" s="36"/>
      <c r="Z111" s="36"/>
      <c r="AA111" s="36"/>
      <c r="AB111" s="36"/>
      <c r="AC111" s="36"/>
      <c r="AD111" s="36"/>
      <c r="AE111" s="36"/>
      <c r="AR111" s="191" t="s">
        <v>250</v>
      </c>
      <c r="AT111" s="191" t="s">
        <v>171</v>
      </c>
      <c r="AU111" s="191" t="s">
        <v>88</v>
      </c>
      <c r="AY111" s="19" t="s">
        <v>169</v>
      </c>
      <c r="BE111" s="192">
        <f t="shared" ref="BE111:BE122" si="4">IF(N111="základní",J111,0)</f>
        <v>0</v>
      </c>
      <c r="BF111" s="192">
        <f t="shared" ref="BF111:BF122" si="5">IF(N111="snížená",J111,0)</f>
        <v>0</v>
      </c>
      <c r="BG111" s="192">
        <f t="shared" ref="BG111:BG122" si="6">IF(N111="zákl. přenesená",J111,0)</f>
        <v>0</v>
      </c>
      <c r="BH111" s="192">
        <f t="shared" ref="BH111:BH122" si="7">IF(N111="sníž. přenesená",J111,0)</f>
        <v>0</v>
      </c>
      <c r="BI111" s="192">
        <f t="shared" ref="BI111:BI122" si="8">IF(N111="nulová",J111,0)</f>
        <v>0</v>
      </c>
      <c r="BJ111" s="19" t="s">
        <v>88</v>
      </c>
      <c r="BK111" s="192">
        <f t="shared" ref="BK111:BK122" si="9">ROUND(I111*H111,2)</f>
        <v>0</v>
      </c>
      <c r="BL111" s="19" t="s">
        <v>250</v>
      </c>
      <c r="BM111" s="191" t="s">
        <v>242</v>
      </c>
    </row>
    <row r="112" spans="1:65" s="2" customFormat="1" ht="14.45" customHeight="1">
      <c r="A112" s="36"/>
      <c r="B112" s="37"/>
      <c r="C112" s="235" t="s">
        <v>209</v>
      </c>
      <c r="D112" s="235" t="s">
        <v>456</v>
      </c>
      <c r="E112" s="236" t="s">
        <v>2513</v>
      </c>
      <c r="F112" s="237" t="s">
        <v>2514</v>
      </c>
      <c r="G112" s="238" t="s">
        <v>463</v>
      </c>
      <c r="H112" s="239">
        <v>45</v>
      </c>
      <c r="I112" s="240"/>
      <c r="J112" s="241">
        <f t="shared" si="0"/>
        <v>0</v>
      </c>
      <c r="K112" s="237" t="s">
        <v>2211</v>
      </c>
      <c r="L112" s="242"/>
      <c r="M112" s="243" t="s">
        <v>19</v>
      </c>
      <c r="N112" s="244" t="s">
        <v>44</v>
      </c>
      <c r="O112" s="66"/>
      <c r="P112" s="189">
        <f t="shared" si="1"/>
        <v>0</v>
      </c>
      <c r="Q112" s="189">
        <v>0</v>
      </c>
      <c r="R112" s="189">
        <f t="shared" si="2"/>
        <v>0</v>
      </c>
      <c r="S112" s="189">
        <v>0</v>
      </c>
      <c r="T112" s="190">
        <f t="shared" si="3"/>
        <v>0</v>
      </c>
      <c r="U112" s="36"/>
      <c r="V112" s="36"/>
      <c r="W112" s="36"/>
      <c r="X112" s="36"/>
      <c r="Y112" s="36"/>
      <c r="Z112" s="36"/>
      <c r="AA112" s="36"/>
      <c r="AB112" s="36"/>
      <c r="AC112" s="36"/>
      <c r="AD112" s="36"/>
      <c r="AE112" s="36"/>
      <c r="AR112" s="191" t="s">
        <v>323</v>
      </c>
      <c r="AT112" s="191" t="s">
        <v>456</v>
      </c>
      <c r="AU112" s="191" t="s">
        <v>88</v>
      </c>
      <c r="AY112" s="19" t="s">
        <v>169</v>
      </c>
      <c r="BE112" s="192">
        <f t="shared" si="4"/>
        <v>0</v>
      </c>
      <c r="BF112" s="192">
        <f t="shared" si="5"/>
        <v>0</v>
      </c>
      <c r="BG112" s="192">
        <f t="shared" si="6"/>
        <v>0</v>
      </c>
      <c r="BH112" s="192">
        <f t="shared" si="7"/>
        <v>0</v>
      </c>
      <c r="BI112" s="192">
        <f t="shared" si="8"/>
        <v>0</v>
      </c>
      <c r="BJ112" s="19" t="s">
        <v>88</v>
      </c>
      <c r="BK112" s="192">
        <f t="shared" si="9"/>
        <v>0</v>
      </c>
      <c r="BL112" s="19" t="s">
        <v>250</v>
      </c>
      <c r="BM112" s="191" t="s">
        <v>250</v>
      </c>
    </row>
    <row r="113" spans="1:65" s="2" customFormat="1" ht="14.45" customHeight="1">
      <c r="A113" s="36"/>
      <c r="B113" s="37"/>
      <c r="C113" s="235" t="s">
        <v>214</v>
      </c>
      <c r="D113" s="235" t="s">
        <v>456</v>
      </c>
      <c r="E113" s="236" t="s">
        <v>2515</v>
      </c>
      <c r="F113" s="237" t="s">
        <v>2516</v>
      </c>
      <c r="G113" s="238" t="s">
        <v>463</v>
      </c>
      <c r="H113" s="239">
        <v>45</v>
      </c>
      <c r="I113" s="240"/>
      <c r="J113" s="241">
        <f t="shared" si="0"/>
        <v>0</v>
      </c>
      <c r="K113" s="237" t="s">
        <v>2211</v>
      </c>
      <c r="L113" s="242"/>
      <c r="M113" s="243" t="s">
        <v>19</v>
      </c>
      <c r="N113" s="244" t="s">
        <v>44</v>
      </c>
      <c r="O113" s="66"/>
      <c r="P113" s="189">
        <f t="shared" si="1"/>
        <v>0</v>
      </c>
      <c r="Q113" s="189">
        <v>0</v>
      </c>
      <c r="R113" s="189">
        <f t="shared" si="2"/>
        <v>0</v>
      </c>
      <c r="S113" s="189">
        <v>0</v>
      </c>
      <c r="T113" s="190">
        <f t="shared" si="3"/>
        <v>0</v>
      </c>
      <c r="U113" s="36"/>
      <c r="V113" s="36"/>
      <c r="W113" s="36"/>
      <c r="X113" s="36"/>
      <c r="Y113" s="36"/>
      <c r="Z113" s="36"/>
      <c r="AA113" s="36"/>
      <c r="AB113" s="36"/>
      <c r="AC113" s="36"/>
      <c r="AD113" s="36"/>
      <c r="AE113" s="36"/>
      <c r="AR113" s="191" t="s">
        <v>323</v>
      </c>
      <c r="AT113" s="191" t="s">
        <v>456</v>
      </c>
      <c r="AU113" s="191" t="s">
        <v>88</v>
      </c>
      <c r="AY113" s="19" t="s">
        <v>169</v>
      </c>
      <c r="BE113" s="192">
        <f t="shared" si="4"/>
        <v>0</v>
      </c>
      <c r="BF113" s="192">
        <f t="shared" si="5"/>
        <v>0</v>
      </c>
      <c r="BG113" s="192">
        <f t="shared" si="6"/>
        <v>0</v>
      </c>
      <c r="BH113" s="192">
        <f t="shared" si="7"/>
        <v>0</v>
      </c>
      <c r="BI113" s="192">
        <f t="shared" si="8"/>
        <v>0</v>
      </c>
      <c r="BJ113" s="19" t="s">
        <v>88</v>
      </c>
      <c r="BK113" s="192">
        <f t="shared" si="9"/>
        <v>0</v>
      </c>
      <c r="BL113" s="19" t="s">
        <v>250</v>
      </c>
      <c r="BM113" s="191" t="s">
        <v>258</v>
      </c>
    </row>
    <row r="114" spans="1:65" s="2" customFormat="1" ht="14.45" customHeight="1">
      <c r="A114" s="36"/>
      <c r="B114" s="37"/>
      <c r="C114" s="235" t="s">
        <v>218</v>
      </c>
      <c r="D114" s="235" t="s">
        <v>456</v>
      </c>
      <c r="E114" s="236" t="s">
        <v>2517</v>
      </c>
      <c r="F114" s="237" t="s">
        <v>2518</v>
      </c>
      <c r="G114" s="238" t="s">
        <v>463</v>
      </c>
      <c r="H114" s="239">
        <v>10</v>
      </c>
      <c r="I114" s="240"/>
      <c r="J114" s="241">
        <f t="shared" si="0"/>
        <v>0</v>
      </c>
      <c r="K114" s="237" t="s">
        <v>2211</v>
      </c>
      <c r="L114" s="242"/>
      <c r="M114" s="243" t="s">
        <v>19</v>
      </c>
      <c r="N114" s="244" t="s">
        <v>44</v>
      </c>
      <c r="O114" s="66"/>
      <c r="P114" s="189">
        <f t="shared" si="1"/>
        <v>0</v>
      </c>
      <c r="Q114" s="189">
        <v>0</v>
      </c>
      <c r="R114" s="189">
        <f t="shared" si="2"/>
        <v>0</v>
      </c>
      <c r="S114" s="189">
        <v>0</v>
      </c>
      <c r="T114" s="190">
        <f t="shared" si="3"/>
        <v>0</v>
      </c>
      <c r="U114" s="36"/>
      <c r="V114" s="36"/>
      <c r="W114" s="36"/>
      <c r="X114" s="36"/>
      <c r="Y114" s="36"/>
      <c r="Z114" s="36"/>
      <c r="AA114" s="36"/>
      <c r="AB114" s="36"/>
      <c r="AC114" s="36"/>
      <c r="AD114" s="36"/>
      <c r="AE114" s="36"/>
      <c r="AR114" s="191" t="s">
        <v>323</v>
      </c>
      <c r="AT114" s="191" t="s">
        <v>456</v>
      </c>
      <c r="AU114" s="191" t="s">
        <v>88</v>
      </c>
      <c r="AY114" s="19" t="s">
        <v>169</v>
      </c>
      <c r="BE114" s="192">
        <f t="shared" si="4"/>
        <v>0</v>
      </c>
      <c r="BF114" s="192">
        <f t="shared" si="5"/>
        <v>0</v>
      </c>
      <c r="BG114" s="192">
        <f t="shared" si="6"/>
        <v>0</v>
      </c>
      <c r="BH114" s="192">
        <f t="shared" si="7"/>
        <v>0</v>
      </c>
      <c r="BI114" s="192">
        <f t="shared" si="8"/>
        <v>0</v>
      </c>
      <c r="BJ114" s="19" t="s">
        <v>88</v>
      </c>
      <c r="BK114" s="192">
        <f t="shared" si="9"/>
        <v>0</v>
      </c>
      <c r="BL114" s="19" t="s">
        <v>250</v>
      </c>
      <c r="BM114" s="191" t="s">
        <v>266</v>
      </c>
    </row>
    <row r="115" spans="1:65" s="2" customFormat="1" ht="14.45" customHeight="1">
      <c r="A115" s="36"/>
      <c r="B115" s="37"/>
      <c r="C115" s="235" t="s">
        <v>222</v>
      </c>
      <c r="D115" s="235" t="s">
        <v>456</v>
      </c>
      <c r="E115" s="236" t="s">
        <v>2519</v>
      </c>
      <c r="F115" s="237" t="s">
        <v>2520</v>
      </c>
      <c r="G115" s="238" t="s">
        <v>463</v>
      </c>
      <c r="H115" s="239">
        <v>10</v>
      </c>
      <c r="I115" s="240"/>
      <c r="J115" s="241">
        <f t="shared" si="0"/>
        <v>0</v>
      </c>
      <c r="K115" s="237" t="s">
        <v>2211</v>
      </c>
      <c r="L115" s="242"/>
      <c r="M115" s="243" t="s">
        <v>19</v>
      </c>
      <c r="N115" s="244" t="s">
        <v>44</v>
      </c>
      <c r="O115" s="66"/>
      <c r="P115" s="189">
        <f t="shared" si="1"/>
        <v>0</v>
      </c>
      <c r="Q115" s="189">
        <v>0</v>
      </c>
      <c r="R115" s="189">
        <f t="shared" si="2"/>
        <v>0</v>
      </c>
      <c r="S115" s="189">
        <v>0</v>
      </c>
      <c r="T115" s="190">
        <f t="shared" si="3"/>
        <v>0</v>
      </c>
      <c r="U115" s="36"/>
      <c r="V115" s="36"/>
      <c r="W115" s="36"/>
      <c r="X115" s="36"/>
      <c r="Y115" s="36"/>
      <c r="Z115" s="36"/>
      <c r="AA115" s="36"/>
      <c r="AB115" s="36"/>
      <c r="AC115" s="36"/>
      <c r="AD115" s="36"/>
      <c r="AE115" s="36"/>
      <c r="AR115" s="191" t="s">
        <v>323</v>
      </c>
      <c r="AT115" s="191" t="s">
        <v>456</v>
      </c>
      <c r="AU115" s="191" t="s">
        <v>88</v>
      </c>
      <c r="AY115" s="19" t="s">
        <v>169</v>
      </c>
      <c r="BE115" s="192">
        <f t="shared" si="4"/>
        <v>0</v>
      </c>
      <c r="BF115" s="192">
        <f t="shared" si="5"/>
        <v>0</v>
      </c>
      <c r="BG115" s="192">
        <f t="shared" si="6"/>
        <v>0</v>
      </c>
      <c r="BH115" s="192">
        <f t="shared" si="7"/>
        <v>0</v>
      </c>
      <c r="BI115" s="192">
        <f t="shared" si="8"/>
        <v>0</v>
      </c>
      <c r="BJ115" s="19" t="s">
        <v>88</v>
      </c>
      <c r="BK115" s="192">
        <f t="shared" si="9"/>
        <v>0</v>
      </c>
      <c r="BL115" s="19" t="s">
        <v>250</v>
      </c>
      <c r="BM115" s="191" t="s">
        <v>275</v>
      </c>
    </row>
    <row r="116" spans="1:65" s="2" customFormat="1" ht="24.2" customHeight="1">
      <c r="A116" s="36"/>
      <c r="B116" s="37"/>
      <c r="C116" s="180" t="s">
        <v>227</v>
      </c>
      <c r="D116" s="180" t="s">
        <v>171</v>
      </c>
      <c r="E116" s="181" t="s">
        <v>2521</v>
      </c>
      <c r="F116" s="182" t="s">
        <v>2522</v>
      </c>
      <c r="G116" s="183" t="s">
        <v>463</v>
      </c>
      <c r="H116" s="184">
        <v>420</v>
      </c>
      <c r="I116" s="185"/>
      <c r="J116" s="186">
        <f t="shared" si="0"/>
        <v>0</v>
      </c>
      <c r="K116" s="182" t="s">
        <v>2211</v>
      </c>
      <c r="L116" s="41"/>
      <c r="M116" s="187" t="s">
        <v>19</v>
      </c>
      <c r="N116" s="188" t="s">
        <v>44</v>
      </c>
      <c r="O116" s="66"/>
      <c r="P116" s="189">
        <f t="shared" si="1"/>
        <v>0</v>
      </c>
      <c r="Q116" s="189">
        <v>0</v>
      </c>
      <c r="R116" s="189">
        <f t="shared" si="2"/>
        <v>0</v>
      </c>
      <c r="S116" s="189">
        <v>0</v>
      </c>
      <c r="T116" s="190">
        <f t="shared" si="3"/>
        <v>0</v>
      </c>
      <c r="U116" s="36"/>
      <c r="V116" s="36"/>
      <c r="W116" s="36"/>
      <c r="X116" s="36"/>
      <c r="Y116" s="36"/>
      <c r="Z116" s="36"/>
      <c r="AA116" s="36"/>
      <c r="AB116" s="36"/>
      <c r="AC116" s="36"/>
      <c r="AD116" s="36"/>
      <c r="AE116" s="36"/>
      <c r="AR116" s="191" t="s">
        <v>250</v>
      </c>
      <c r="AT116" s="191" t="s">
        <v>171</v>
      </c>
      <c r="AU116" s="191" t="s">
        <v>88</v>
      </c>
      <c r="AY116" s="19" t="s">
        <v>169</v>
      </c>
      <c r="BE116" s="192">
        <f t="shared" si="4"/>
        <v>0</v>
      </c>
      <c r="BF116" s="192">
        <f t="shared" si="5"/>
        <v>0</v>
      </c>
      <c r="BG116" s="192">
        <f t="shared" si="6"/>
        <v>0</v>
      </c>
      <c r="BH116" s="192">
        <f t="shared" si="7"/>
        <v>0</v>
      </c>
      <c r="BI116" s="192">
        <f t="shared" si="8"/>
        <v>0</v>
      </c>
      <c r="BJ116" s="19" t="s">
        <v>88</v>
      </c>
      <c r="BK116" s="192">
        <f t="shared" si="9"/>
        <v>0</v>
      </c>
      <c r="BL116" s="19" t="s">
        <v>250</v>
      </c>
      <c r="BM116" s="191" t="s">
        <v>284</v>
      </c>
    </row>
    <row r="117" spans="1:65" s="2" customFormat="1" ht="24.2" customHeight="1">
      <c r="A117" s="36"/>
      <c r="B117" s="37"/>
      <c r="C117" s="235" t="s">
        <v>235</v>
      </c>
      <c r="D117" s="235" t="s">
        <v>456</v>
      </c>
      <c r="E117" s="236" t="s">
        <v>2523</v>
      </c>
      <c r="F117" s="237" t="s">
        <v>2524</v>
      </c>
      <c r="G117" s="238" t="s">
        <v>463</v>
      </c>
      <c r="H117" s="239">
        <v>180</v>
      </c>
      <c r="I117" s="240"/>
      <c r="J117" s="241">
        <f t="shared" si="0"/>
        <v>0</v>
      </c>
      <c r="K117" s="237" t="s">
        <v>2525</v>
      </c>
      <c r="L117" s="242"/>
      <c r="M117" s="243" t="s">
        <v>19</v>
      </c>
      <c r="N117" s="244" t="s">
        <v>44</v>
      </c>
      <c r="O117" s="66"/>
      <c r="P117" s="189">
        <f t="shared" si="1"/>
        <v>0</v>
      </c>
      <c r="Q117" s="189">
        <v>0</v>
      </c>
      <c r="R117" s="189">
        <f t="shared" si="2"/>
        <v>0</v>
      </c>
      <c r="S117" s="189">
        <v>0</v>
      </c>
      <c r="T117" s="190">
        <f t="shared" si="3"/>
        <v>0</v>
      </c>
      <c r="U117" s="36"/>
      <c r="V117" s="36"/>
      <c r="W117" s="36"/>
      <c r="X117" s="36"/>
      <c r="Y117" s="36"/>
      <c r="Z117" s="36"/>
      <c r="AA117" s="36"/>
      <c r="AB117" s="36"/>
      <c r="AC117" s="36"/>
      <c r="AD117" s="36"/>
      <c r="AE117" s="36"/>
      <c r="AR117" s="191" t="s">
        <v>323</v>
      </c>
      <c r="AT117" s="191" t="s">
        <v>456</v>
      </c>
      <c r="AU117" s="191" t="s">
        <v>88</v>
      </c>
      <c r="AY117" s="19" t="s">
        <v>169</v>
      </c>
      <c r="BE117" s="192">
        <f t="shared" si="4"/>
        <v>0</v>
      </c>
      <c r="BF117" s="192">
        <f t="shared" si="5"/>
        <v>0</v>
      </c>
      <c r="BG117" s="192">
        <f t="shared" si="6"/>
        <v>0</v>
      </c>
      <c r="BH117" s="192">
        <f t="shared" si="7"/>
        <v>0</v>
      </c>
      <c r="BI117" s="192">
        <f t="shared" si="8"/>
        <v>0</v>
      </c>
      <c r="BJ117" s="19" t="s">
        <v>88</v>
      </c>
      <c r="BK117" s="192">
        <f t="shared" si="9"/>
        <v>0</v>
      </c>
      <c r="BL117" s="19" t="s">
        <v>250</v>
      </c>
      <c r="BM117" s="191" t="s">
        <v>292</v>
      </c>
    </row>
    <row r="118" spans="1:65" s="2" customFormat="1" ht="24.2" customHeight="1">
      <c r="A118" s="36"/>
      <c r="B118" s="37"/>
      <c r="C118" s="235" t="s">
        <v>242</v>
      </c>
      <c r="D118" s="235" t="s">
        <v>456</v>
      </c>
      <c r="E118" s="236" t="s">
        <v>2526</v>
      </c>
      <c r="F118" s="237" t="s">
        <v>2527</v>
      </c>
      <c r="G118" s="238" t="s">
        <v>463</v>
      </c>
      <c r="H118" s="239">
        <v>70</v>
      </c>
      <c r="I118" s="240"/>
      <c r="J118" s="241">
        <f t="shared" si="0"/>
        <v>0</v>
      </c>
      <c r="K118" s="237" t="s">
        <v>2525</v>
      </c>
      <c r="L118" s="242"/>
      <c r="M118" s="243" t="s">
        <v>19</v>
      </c>
      <c r="N118" s="244" t="s">
        <v>44</v>
      </c>
      <c r="O118" s="66"/>
      <c r="P118" s="189">
        <f t="shared" si="1"/>
        <v>0</v>
      </c>
      <c r="Q118" s="189">
        <v>0</v>
      </c>
      <c r="R118" s="189">
        <f t="shared" si="2"/>
        <v>0</v>
      </c>
      <c r="S118" s="189">
        <v>0</v>
      </c>
      <c r="T118" s="190">
        <f t="shared" si="3"/>
        <v>0</v>
      </c>
      <c r="U118" s="36"/>
      <c r="V118" s="36"/>
      <c r="W118" s="36"/>
      <c r="X118" s="36"/>
      <c r="Y118" s="36"/>
      <c r="Z118" s="36"/>
      <c r="AA118" s="36"/>
      <c r="AB118" s="36"/>
      <c r="AC118" s="36"/>
      <c r="AD118" s="36"/>
      <c r="AE118" s="36"/>
      <c r="AR118" s="191" t="s">
        <v>323</v>
      </c>
      <c r="AT118" s="191" t="s">
        <v>456</v>
      </c>
      <c r="AU118" s="191" t="s">
        <v>88</v>
      </c>
      <c r="AY118" s="19" t="s">
        <v>169</v>
      </c>
      <c r="BE118" s="192">
        <f t="shared" si="4"/>
        <v>0</v>
      </c>
      <c r="BF118" s="192">
        <f t="shared" si="5"/>
        <v>0</v>
      </c>
      <c r="BG118" s="192">
        <f t="shared" si="6"/>
        <v>0</v>
      </c>
      <c r="BH118" s="192">
        <f t="shared" si="7"/>
        <v>0</v>
      </c>
      <c r="BI118" s="192">
        <f t="shared" si="8"/>
        <v>0</v>
      </c>
      <c r="BJ118" s="19" t="s">
        <v>88</v>
      </c>
      <c r="BK118" s="192">
        <f t="shared" si="9"/>
        <v>0</v>
      </c>
      <c r="BL118" s="19" t="s">
        <v>250</v>
      </c>
      <c r="BM118" s="191" t="s">
        <v>301</v>
      </c>
    </row>
    <row r="119" spans="1:65" s="2" customFormat="1" ht="24.2" customHeight="1">
      <c r="A119" s="36"/>
      <c r="B119" s="37"/>
      <c r="C119" s="235" t="s">
        <v>8</v>
      </c>
      <c r="D119" s="235" t="s">
        <v>456</v>
      </c>
      <c r="E119" s="236" t="s">
        <v>2528</v>
      </c>
      <c r="F119" s="237" t="s">
        <v>2529</v>
      </c>
      <c r="G119" s="238" t="s">
        <v>463</v>
      </c>
      <c r="H119" s="239">
        <v>77</v>
      </c>
      <c r="I119" s="240"/>
      <c r="J119" s="241">
        <f t="shared" si="0"/>
        <v>0</v>
      </c>
      <c r="K119" s="237" t="s">
        <v>2525</v>
      </c>
      <c r="L119" s="242"/>
      <c r="M119" s="243" t="s">
        <v>19</v>
      </c>
      <c r="N119" s="244" t="s">
        <v>44</v>
      </c>
      <c r="O119" s="66"/>
      <c r="P119" s="189">
        <f t="shared" si="1"/>
        <v>0</v>
      </c>
      <c r="Q119" s="189">
        <v>0</v>
      </c>
      <c r="R119" s="189">
        <f t="shared" si="2"/>
        <v>0</v>
      </c>
      <c r="S119" s="189">
        <v>0</v>
      </c>
      <c r="T119" s="190">
        <f t="shared" si="3"/>
        <v>0</v>
      </c>
      <c r="U119" s="36"/>
      <c r="V119" s="36"/>
      <c r="W119" s="36"/>
      <c r="X119" s="36"/>
      <c r="Y119" s="36"/>
      <c r="Z119" s="36"/>
      <c r="AA119" s="36"/>
      <c r="AB119" s="36"/>
      <c r="AC119" s="36"/>
      <c r="AD119" s="36"/>
      <c r="AE119" s="36"/>
      <c r="AR119" s="191" t="s">
        <v>323</v>
      </c>
      <c r="AT119" s="191" t="s">
        <v>456</v>
      </c>
      <c r="AU119" s="191" t="s">
        <v>88</v>
      </c>
      <c r="AY119" s="19" t="s">
        <v>169</v>
      </c>
      <c r="BE119" s="192">
        <f t="shared" si="4"/>
        <v>0</v>
      </c>
      <c r="BF119" s="192">
        <f t="shared" si="5"/>
        <v>0</v>
      </c>
      <c r="BG119" s="192">
        <f t="shared" si="6"/>
        <v>0</v>
      </c>
      <c r="BH119" s="192">
        <f t="shared" si="7"/>
        <v>0</v>
      </c>
      <c r="BI119" s="192">
        <f t="shared" si="8"/>
        <v>0</v>
      </c>
      <c r="BJ119" s="19" t="s">
        <v>88</v>
      </c>
      <c r="BK119" s="192">
        <f t="shared" si="9"/>
        <v>0</v>
      </c>
      <c r="BL119" s="19" t="s">
        <v>250</v>
      </c>
      <c r="BM119" s="191" t="s">
        <v>314</v>
      </c>
    </row>
    <row r="120" spans="1:65" s="2" customFormat="1" ht="24.2" customHeight="1">
      <c r="A120" s="36"/>
      <c r="B120" s="37"/>
      <c r="C120" s="235" t="s">
        <v>250</v>
      </c>
      <c r="D120" s="235" t="s">
        <v>456</v>
      </c>
      <c r="E120" s="236" t="s">
        <v>2530</v>
      </c>
      <c r="F120" s="237" t="s">
        <v>2531</v>
      </c>
      <c r="G120" s="238" t="s">
        <v>463</v>
      </c>
      <c r="H120" s="239">
        <v>31</v>
      </c>
      <c r="I120" s="240"/>
      <c r="J120" s="241">
        <f t="shared" si="0"/>
        <v>0</v>
      </c>
      <c r="K120" s="237" t="s">
        <v>2525</v>
      </c>
      <c r="L120" s="242"/>
      <c r="M120" s="243" t="s">
        <v>19</v>
      </c>
      <c r="N120" s="244" t="s">
        <v>44</v>
      </c>
      <c r="O120" s="66"/>
      <c r="P120" s="189">
        <f t="shared" si="1"/>
        <v>0</v>
      </c>
      <c r="Q120" s="189">
        <v>0</v>
      </c>
      <c r="R120" s="189">
        <f t="shared" si="2"/>
        <v>0</v>
      </c>
      <c r="S120" s="189">
        <v>0</v>
      </c>
      <c r="T120" s="190">
        <f t="shared" si="3"/>
        <v>0</v>
      </c>
      <c r="U120" s="36"/>
      <c r="V120" s="36"/>
      <c r="W120" s="36"/>
      <c r="X120" s="36"/>
      <c r="Y120" s="36"/>
      <c r="Z120" s="36"/>
      <c r="AA120" s="36"/>
      <c r="AB120" s="36"/>
      <c r="AC120" s="36"/>
      <c r="AD120" s="36"/>
      <c r="AE120" s="36"/>
      <c r="AR120" s="191" t="s">
        <v>323</v>
      </c>
      <c r="AT120" s="191" t="s">
        <v>456</v>
      </c>
      <c r="AU120" s="191" t="s">
        <v>88</v>
      </c>
      <c r="AY120" s="19" t="s">
        <v>169</v>
      </c>
      <c r="BE120" s="192">
        <f t="shared" si="4"/>
        <v>0</v>
      </c>
      <c r="BF120" s="192">
        <f t="shared" si="5"/>
        <v>0</v>
      </c>
      <c r="BG120" s="192">
        <f t="shared" si="6"/>
        <v>0</v>
      </c>
      <c r="BH120" s="192">
        <f t="shared" si="7"/>
        <v>0</v>
      </c>
      <c r="BI120" s="192">
        <f t="shared" si="8"/>
        <v>0</v>
      </c>
      <c r="BJ120" s="19" t="s">
        <v>88</v>
      </c>
      <c r="BK120" s="192">
        <f t="shared" si="9"/>
        <v>0</v>
      </c>
      <c r="BL120" s="19" t="s">
        <v>250</v>
      </c>
      <c r="BM120" s="191" t="s">
        <v>323</v>
      </c>
    </row>
    <row r="121" spans="1:65" s="2" customFormat="1" ht="24.2" customHeight="1">
      <c r="A121" s="36"/>
      <c r="B121" s="37"/>
      <c r="C121" s="235" t="s">
        <v>254</v>
      </c>
      <c r="D121" s="235" t="s">
        <v>456</v>
      </c>
      <c r="E121" s="236" t="s">
        <v>2532</v>
      </c>
      <c r="F121" s="237" t="s">
        <v>2533</v>
      </c>
      <c r="G121" s="238" t="s">
        <v>463</v>
      </c>
      <c r="H121" s="239">
        <v>4.4000000000000004</v>
      </c>
      <c r="I121" s="240"/>
      <c r="J121" s="241">
        <f t="shared" si="0"/>
        <v>0</v>
      </c>
      <c r="K121" s="237" t="s">
        <v>2525</v>
      </c>
      <c r="L121" s="242"/>
      <c r="M121" s="243" t="s">
        <v>19</v>
      </c>
      <c r="N121" s="244" t="s">
        <v>44</v>
      </c>
      <c r="O121" s="66"/>
      <c r="P121" s="189">
        <f t="shared" si="1"/>
        <v>0</v>
      </c>
      <c r="Q121" s="189">
        <v>0</v>
      </c>
      <c r="R121" s="189">
        <f t="shared" si="2"/>
        <v>0</v>
      </c>
      <c r="S121" s="189">
        <v>0</v>
      </c>
      <c r="T121" s="190">
        <f t="shared" si="3"/>
        <v>0</v>
      </c>
      <c r="U121" s="36"/>
      <c r="V121" s="36"/>
      <c r="W121" s="36"/>
      <c r="X121" s="36"/>
      <c r="Y121" s="36"/>
      <c r="Z121" s="36"/>
      <c r="AA121" s="36"/>
      <c r="AB121" s="36"/>
      <c r="AC121" s="36"/>
      <c r="AD121" s="36"/>
      <c r="AE121" s="36"/>
      <c r="AR121" s="191" t="s">
        <v>323</v>
      </c>
      <c r="AT121" s="191" t="s">
        <v>456</v>
      </c>
      <c r="AU121" s="191" t="s">
        <v>88</v>
      </c>
      <c r="AY121" s="19" t="s">
        <v>169</v>
      </c>
      <c r="BE121" s="192">
        <f t="shared" si="4"/>
        <v>0</v>
      </c>
      <c r="BF121" s="192">
        <f t="shared" si="5"/>
        <v>0</v>
      </c>
      <c r="BG121" s="192">
        <f t="shared" si="6"/>
        <v>0</v>
      </c>
      <c r="BH121" s="192">
        <f t="shared" si="7"/>
        <v>0</v>
      </c>
      <c r="BI121" s="192">
        <f t="shared" si="8"/>
        <v>0</v>
      </c>
      <c r="BJ121" s="19" t="s">
        <v>88</v>
      </c>
      <c r="BK121" s="192">
        <f t="shared" si="9"/>
        <v>0</v>
      </c>
      <c r="BL121" s="19" t="s">
        <v>250</v>
      </c>
      <c r="BM121" s="191" t="s">
        <v>333</v>
      </c>
    </row>
    <row r="122" spans="1:65" s="2" customFormat="1" ht="24.2" customHeight="1">
      <c r="A122" s="36"/>
      <c r="B122" s="37"/>
      <c r="C122" s="235" t="s">
        <v>258</v>
      </c>
      <c r="D122" s="235" t="s">
        <v>456</v>
      </c>
      <c r="E122" s="236" t="s">
        <v>2534</v>
      </c>
      <c r="F122" s="237" t="s">
        <v>2535</v>
      </c>
      <c r="G122" s="238" t="s">
        <v>174</v>
      </c>
      <c r="H122" s="239">
        <v>1</v>
      </c>
      <c r="I122" s="240"/>
      <c r="J122" s="241">
        <f t="shared" si="0"/>
        <v>0</v>
      </c>
      <c r="K122" s="237" t="s">
        <v>2525</v>
      </c>
      <c r="L122" s="242"/>
      <c r="M122" s="243" t="s">
        <v>19</v>
      </c>
      <c r="N122" s="244" t="s">
        <v>44</v>
      </c>
      <c r="O122" s="66"/>
      <c r="P122" s="189">
        <f t="shared" si="1"/>
        <v>0</v>
      </c>
      <c r="Q122" s="189">
        <v>0</v>
      </c>
      <c r="R122" s="189">
        <f t="shared" si="2"/>
        <v>0</v>
      </c>
      <c r="S122" s="189">
        <v>0</v>
      </c>
      <c r="T122" s="190">
        <f t="shared" si="3"/>
        <v>0</v>
      </c>
      <c r="U122" s="36"/>
      <c r="V122" s="36"/>
      <c r="W122" s="36"/>
      <c r="X122" s="36"/>
      <c r="Y122" s="36"/>
      <c r="Z122" s="36"/>
      <c r="AA122" s="36"/>
      <c r="AB122" s="36"/>
      <c r="AC122" s="36"/>
      <c r="AD122" s="36"/>
      <c r="AE122" s="36"/>
      <c r="AR122" s="191" t="s">
        <v>323</v>
      </c>
      <c r="AT122" s="191" t="s">
        <v>456</v>
      </c>
      <c r="AU122" s="191" t="s">
        <v>88</v>
      </c>
      <c r="AY122" s="19" t="s">
        <v>169</v>
      </c>
      <c r="BE122" s="192">
        <f t="shared" si="4"/>
        <v>0</v>
      </c>
      <c r="BF122" s="192">
        <f t="shared" si="5"/>
        <v>0</v>
      </c>
      <c r="BG122" s="192">
        <f t="shared" si="6"/>
        <v>0</v>
      </c>
      <c r="BH122" s="192">
        <f t="shared" si="7"/>
        <v>0</v>
      </c>
      <c r="BI122" s="192">
        <f t="shared" si="8"/>
        <v>0</v>
      </c>
      <c r="BJ122" s="19" t="s">
        <v>88</v>
      </c>
      <c r="BK122" s="192">
        <f t="shared" si="9"/>
        <v>0</v>
      </c>
      <c r="BL122" s="19" t="s">
        <v>250</v>
      </c>
      <c r="BM122" s="191" t="s">
        <v>344</v>
      </c>
    </row>
    <row r="123" spans="1:65" s="12" customFormat="1" ht="22.9" customHeight="1">
      <c r="B123" s="164"/>
      <c r="C123" s="165"/>
      <c r="D123" s="166" t="s">
        <v>71</v>
      </c>
      <c r="E123" s="178" t="s">
        <v>2536</v>
      </c>
      <c r="F123" s="178" t="s">
        <v>2537</v>
      </c>
      <c r="G123" s="165"/>
      <c r="H123" s="165"/>
      <c r="I123" s="168"/>
      <c r="J123" s="179">
        <f>BK123</f>
        <v>0</v>
      </c>
      <c r="K123" s="165"/>
      <c r="L123" s="170"/>
      <c r="M123" s="171"/>
      <c r="N123" s="172"/>
      <c r="O123" s="172"/>
      <c r="P123" s="173">
        <f>SUM(P124:P148)</f>
        <v>0</v>
      </c>
      <c r="Q123" s="172"/>
      <c r="R123" s="173">
        <f>SUM(R124:R148)</f>
        <v>0</v>
      </c>
      <c r="S123" s="172"/>
      <c r="T123" s="174">
        <f>SUM(T124:T148)</f>
        <v>0</v>
      </c>
      <c r="AR123" s="175" t="s">
        <v>88</v>
      </c>
      <c r="AT123" s="176" t="s">
        <v>71</v>
      </c>
      <c r="AU123" s="176" t="s">
        <v>80</v>
      </c>
      <c r="AY123" s="175" t="s">
        <v>169</v>
      </c>
      <c r="BK123" s="177">
        <f>SUM(BK124:BK148)</f>
        <v>0</v>
      </c>
    </row>
    <row r="124" spans="1:65" s="2" customFormat="1" ht="14.45" customHeight="1">
      <c r="A124" s="36"/>
      <c r="B124" s="37"/>
      <c r="C124" s="180" t="s">
        <v>262</v>
      </c>
      <c r="D124" s="180" t="s">
        <v>171</v>
      </c>
      <c r="E124" s="181" t="s">
        <v>2538</v>
      </c>
      <c r="F124" s="182" t="s">
        <v>2539</v>
      </c>
      <c r="G124" s="183" t="s">
        <v>174</v>
      </c>
      <c r="H124" s="184">
        <v>20</v>
      </c>
      <c r="I124" s="185"/>
      <c r="J124" s="186">
        <f t="shared" ref="J124:J148" si="10">ROUND(I124*H124,2)</f>
        <v>0</v>
      </c>
      <c r="K124" s="182" t="s">
        <v>2211</v>
      </c>
      <c r="L124" s="41"/>
      <c r="M124" s="187" t="s">
        <v>19</v>
      </c>
      <c r="N124" s="188" t="s">
        <v>44</v>
      </c>
      <c r="O124" s="66"/>
      <c r="P124" s="189">
        <f t="shared" ref="P124:P148" si="11">O124*H124</f>
        <v>0</v>
      </c>
      <c r="Q124" s="189">
        <v>0</v>
      </c>
      <c r="R124" s="189">
        <f t="shared" ref="R124:R148" si="12">Q124*H124</f>
        <v>0</v>
      </c>
      <c r="S124" s="189">
        <v>0</v>
      </c>
      <c r="T124" s="190">
        <f t="shared" ref="T124:T148" si="13">S124*H124</f>
        <v>0</v>
      </c>
      <c r="U124" s="36"/>
      <c r="V124" s="36"/>
      <c r="W124" s="36"/>
      <c r="X124" s="36"/>
      <c r="Y124" s="36"/>
      <c r="Z124" s="36"/>
      <c r="AA124" s="36"/>
      <c r="AB124" s="36"/>
      <c r="AC124" s="36"/>
      <c r="AD124" s="36"/>
      <c r="AE124" s="36"/>
      <c r="AR124" s="191" t="s">
        <v>250</v>
      </c>
      <c r="AT124" s="191" t="s">
        <v>171</v>
      </c>
      <c r="AU124" s="191" t="s">
        <v>88</v>
      </c>
      <c r="AY124" s="19" t="s">
        <v>169</v>
      </c>
      <c r="BE124" s="192">
        <f t="shared" ref="BE124:BE148" si="14">IF(N124="základní",J124,0)</f>
        <v>0</v>
      </c>
      <c r="BF124" s="192">
        <f t="shared" ref="BF124:BF148" si="15">IF(N124="snížená",J124,0)</f>
        <v>0</v>
      </c>
      <c r="BG124" s="192">
        <f t="shared" ref="BG124:BG148" si="16">IF(N124="zákl. přenesená",J124,0)</f>
        <v>0</v>
      </c>
      <c r="BH124" s="192">
        <f t="shared" ref="BH124:BH148" si="17">IF(N124="sníž. přenesená",J124,0)</f>
        <v>0</v>
      </c>
      <c r="BI124" s="192">
        <f t="shared" ref="BI124:BI148" si="18">IF(N124="nulová",J124,0)</f>
        <v>0</v>
      </c>
      <c r="BJ124" s="19" t="s">
        <v>88</v>
      </c>
      <c r="BK124" s="192">
        <f t="shared" ref="BK124:BK148" si="19">ROUND(I124*H124,2)</f>
        <v>0</v>
      </c>
      <c r="BL124" s="19" t="s">
        <v>250</v>
      </c>
      <c r="BM124" s="191" t="s">
        <v>355</v>
      </c>
    </row>
    <row r="125" spans="1:65" s="2" customFormat="1" ht="24.2" customHeight="1">
      <c r="A125" s="36"/>
      <c r="B125" s="37"/>
      <c r="C125" s="180" t="s">
        <v>266</v>
      </c>
      <c r="D125" s="180" t="s">
        <v>171</v>
      </c>
      <c r="E125" s="181" t="s">
        <v>2540</v>
      </c>
      <c r="F125" s="182" t="s">
        <v>2541</v>
      </c>
      <c r="G125" s="183" t="s">
        <v>174</v>
      </c>
      <c r="H125" s="184">
        <v>1</v>
      </c>
      <c r="I125" s="185"/>
      <c r="J125" s="186">
        <f t="shared" si="10"/>
        <v>0</v>
      </c>
      <c r="K125" s="182" t="s">
        <v>2211</v>
      </c>
      <c r="L125" s="41"/>
      <c r="M125" s="187" t="s">
        <v>19</v>
      </c>
      <c r="N125" s="188" t="s">
        <v>44</v>
      </c>
      <c r="O125" s="66"/>
      <c r="P125" s="189">
        <f t="shared" si="11"/>
        <v>0</v>
      </c>
      <c r="Q125" s="189">
        <v>0</v>
      </c>
      <c r="R125" s="189">
        <f t="shared" si="12"/>
        <v>0</v>
      </c>
      <c r="S125" s="189">
        <v>0</v>
      </c>
      <c r="T125" s="190">
        <f t="shared" si="13"/>
        <v>0</v>
      </c>
      <c r="U125" s="36"/>
      <c r="V125" s="36"/>
      <c r="W125" s="36"/>
      <c r="X125" s="36"/>
      <c r="Y125" s="36"/>
      <c r="Z125" s="36"/>
      <c r="AA125" s="36"/>
      <c r="AB125" s="36"/>
      <c r="AC125" s="36"/>
      <c r="AD125" s="36"/>
      <c r="AE125" s="36"/>
      <c r="AR125" s="191" t="s">
        <v>250</v>
      </c>
      <c r="AT125" s="191" t="s">
        <v>171</v>
      </c>
      <c r="AU125" s="191" t="s">
        <v>88</v>
      </c>
      <c r="AY125" s="19" t="s">
        <v>169</v>
      </c>
      <c r="BE125" s="192">
        <f t="shared" si="14"/>
        <v>0</v>
      </c>
      <c r="BF125" s="192">
        <f t="shared" si="15"/>
        <v>0</v>
      </c>
      <c r="BG125" s="192">
        <f t="shared" si="16"/>
        <v>0</v>
      </c>
      <c r="BH125" s="192">
        <f t="shared" si="17"/>
        <v>0</v>
      </c>
      <c r="BI125" s="192">
        <f t="shared" si="18"/>
        <v>0</v>
      </c>
      <c r="BJ125" s="19" t="s">
        <v>88</v>
      </c>
      <c r="BK125" s="192">
        <f t="shared" si="19"/>
        <v>0</v>
      </c>
      <c r="BL125" s="19" t="s">
        <v>250</v>
      </c>
      <c r="BM125" s="191" t="s">
        <v>366</v>
      </c>
    </row>
    <row r="126" spans="1:65" s="2" customFormat="1" ht="24.2" customHeight="1">
      <c r="A126" s="36"/>
      <c r="B126" s="37"/>
      <c r="C126" s="180" t="s">
        <v>7</v>
      </c>
      <c r="D126" s="180" t="s">
        <v>171</v>
      </c>
      <c r="E126" s="181" t="s">
        <v>2542</v>
      </c>
      <c r="F126" s="182" t="s">
        <v>2543</v>
      </c>
      <c r="G126" s="183" t="s">
        <v>174</v>
      </c>
      <c r="H126" s="184">
        <v>1</v>
      </c>
      <c r="I126" s="185"/>
      <c r="J126" s="186">
        <f t="shared" si="10"/>
        <v>0</v>
      </c>
      <c r="K126" s="182" t="s">
        <v>2211</v>
      </c>
      <c r="L126" s="41"/>
      <c r="M126" s="187" t="s">
        <v>19</v>
      </c>
      <c r="N126" s="188" t="s">
        <v>44</v>
      </c>
      <c r="O126" s="66"/>
      <c r="P126" s="189">
        <f t="shared" si="11"/>
        <v>0</v>
      </c>
      <c r="Q126" s="189">
        <v>0</v>
      </c>
      <c r="R126" s="189">
        <f t="shared" si="12"/>
        <v>0</v>
      </c>
      <c r="S126" s="189">
        <v>0</v>
      </c>
      <c r="T126" s="190">
        <f t="shared" si="13"/>
        <v>0</v>
      </c>
      <c r="U126" s="36"/>
      <c r="V126" s="36"/>
      <c r="W126" s="36"/>
      <c r="X126" s="36"/>
      <c r="Y126" s="36"/>
      <c r="Z126" s="36"/>
      <c r="AA126" s="36"/>
      <c r="AB126" s="36"/>
      <c r="AC126" s="36"/>
      <c r="AD126" s="36"/>
      <c r="AE126" s="36"/>
      <c r="AR126" s="191" t="s">
        <v>250</v>
      </c>
      <c r="AT126" s="191" t="s">
        <v>171</v>
      </c>
      <c r="AU126" s="191" t="s">
        <v>88</v>
      </c>
      <c r="AY126" s="19" t="s">
        <v>169</v>
      </c>
      <c r="BE126" s="192">
        <f t="shared" si="14"/>
        <v>0</v>
      </c>
      <c r="BF126" s="192">
        <f t="shared" si="15"/>
        <v>0</v>
      </c>
      <c r="BG126" s="192">
        <f t="shared" si="16"/>
        <v>0</v>
      </c>
      <c r="BH126" s="192">
        <f t="shared" si="17"/>
        <v>0</v>
      </c>
      <c r="BI126" s="192">
        <f t="shared" si="18"/>
        <v>0</v>
      </c>
      <c r="BJ126" s="19" t="s">
        <v>88</v>
      </c>
      <c r="BK126" s="192">
        <f t="shared" si="19"/>
        <v>0</v>
      </c>
      <c r="BL126" s="19" t="s">
        <v>250</v>
      </c>
      <c r="BM126" s="191" t="s">
        <v>630</v>
      </c>
    </row>
    <row r="127" spans="1:65" s="2" customFormat="1" ht="24.2" customHeight="1">
      <c r="A127" s="36"/>
      <c r="B127" s="37"/>
      <c r="C127" s="180" t="s">
        <v>275</v>
      </c>
      <c r="D127" s="180" t="s">
        <v>171</v>
      </c>
      <c r="E127" s="181" t="s">
        <v>2544</v>
      </c>
      <c r="F127" s="182" t="s">
        <v>2545</v>
      </c>
      <c r="G127" s="183" t="s">
        <v>174</v>
      </c>
      <c r="H127" s="184">
        <v>2</v>
      </c>
      <c r="I127" s="185"/>
      <c r="J127" s="186">
        <f t="shared" si="10"/>
        <v>0</v>
      </c>
      <c r="K127" s="182" t="s">
        <v>2211</v>
      </c>
      <c r="L127" s="41"/>
      <c r="M127" s="187" t="s">
        <v>19</v>
      </c>
      <c r="N127" s="188" t="s">
        <v>44</v>
      </c>
      <c r="O127" s="66"/>
      <c r="P127" s="189">
        <f t="shared" si="11"/>
        <v>0</v>
      </c>
      <c r="Q127" s="189">
        <v>0</v>
      </c>
      <c r="R127" s="189">
        <f t="shared" si="12"/>
        <v>0</v>
      </c>
      <c r="S127" s="189">
        <v>0</v>
      </c>
      <c r="T127" s="190">
        <f t="shared" si="13"/>
        <v>0</v>
      </c>
      <c r="U127" s="36"/>
      <c r="V127" s="36"/>
      <c r="W127" s="36"/>
      <c r="X127" s="36"/>
      <c r="Y127" s="36"/>
      <c r="Z127" s="36"/>
      <c r="AA127" s="36"/>
      <c r="AB127" s="36"/>
      <c r="AC127" s="36"/>
      <c r="AD127" s="36"/>
      <c r="AE127" s="36"/>
      <c r="AR127" s="191" t="s">
        <v>250</v>
      </c>
      <c r="AT127" s="191" t="s">
        <v>171</v>
      </c>
      <c r="AU127" s="191" t="s">
        <v>88</v>
      </c>
      <c r="AY127" s="19" t="s">
        <v>169</v>
      </c>
      <c r="BE127" s="192">
        <f t="shared" si="14"/>
        <v>0</v>
      </c>
      <c r="BF127" s="192">
        <f t="shared" si="15"/>
        <v>0</v>
      </c>
      <c r="BG127" s="192">
        <f t="shared" si="16"/>
        <v>0</v>
      </c>
      <c r="BH127" s="192">
        <f t="shared" si="17"/>
        <v>0</v>
      </c>
      <c r="BI127" s="192">
        <f t="shared" si="18"/>
        <v>0</v>
      </c>
      <c r="BJ127" s="19" t="s">
        <v>88</v>
      </c>
      <c r="BK127" s="192">
        <f t="shared" si="19"/>
        <v>0</v>
      </c>
      <c r="BL127" s="19" t="s">
        <v>250</v>
      </c>
      <c r="BM127" s="191" t="s">
        <v>642</v>
      </c>
    </row>
    <row r="128" spans="1:65" s="2" customFormat="1" ht="24.2" customHeight="1">
      <c r="A128" s="36"/>
      <c r="B128" s="37"/>
      <c r="C128" s="180" t="s">
        <v>280</v>
      </c>
      <c r="D128" s="180" t="s">
        <v>171</v>
      </c>
      <c r="E128" s="181" t="s">
        <v>2546</v>
      </c>
      <c r="F128" s="182" t="s">
        <v>2547</v>
      </c>
      <c r="G128" s="183" t="s">
        <v>174</v>
      </c>
      <c r="H128" s="184">
        <v>2</v>
      </c>
      <c r="I128" s="185"/>
      <c r="J128" s="186">
        <f t="shared" si="10"/>
        <v>0</v>
      </c>
      <c r="K128" s="182" t="s">
        <v>2211</v>
      </c>
      <c r="L128" s="41"/>
      <c r="M128" s="187" t="s">
        <v>19</v>
      </c>
      <c r="N128" s="188" t="s">
        <v>44</v>
      </c>
      <c r="O128" s="66"/>
      <c r="P128" s="189">
        <f t="shared" si="11"/>
        <v>0</v>
      </c>
      <c r="Q128" s="189">
        <v>0</v>
      </c>
      <c r="R128" s="189">
        <f t="shared" si="12"/>
        <v>0</v>
      </c>
      <c r="S128" s="189">
        <v>0</v>
      </c>
      <c r="T128" s="190">
        <f t="shared" si="13"/>
        <v>0</v>
      </c>
      <c r="U128" s="36"/>
      <c r="V128" s="36"/>
      <c r="W128" s="36"/>
      <c r="X128" s="36"/>
      <c r="Y128" s="36"/>
      <c r="Z128" s="36"/>
      <c r="AA128" s="36"/>
      <c r="AB128" s="36"/>
      <c r="AC128" s="36"/>
      <c r="AD128" s="36"/>
      <c r="AE128" s="36"/>
      <c r="AR128" s="191" t="s">
        <v>250</v>
      </c>
      <c r="AT128" s="191" t="s">
        <v>171</v>
      </c>
      <c r="AU128" s="191" t="s">
        <v>88</v>
      </c>
      <c r="AY128" s="19" t="s">
        <v>169</v>
      </c>
      <c r="BE128" s="192">
        <f t="shared" si="14"/>
        <v>0</v>
      </c>
      <c r="BF128" s="192">
        <f t="shared" si="15"/>
        <v>0</v>
      </c>
      <c r="BG128" s="192">
        <f t="shared" si="16"/>
        <v>0</v>
      </c>
      <c r="BH128" s="192">
        <f t="shared" si="17"/>
        <v>0</v>
      </c>
      <c r="BI128" s="192">
        <f t="shared" si="18"/>
        <v>0</v>
      </c>
      <c r="BJ128" s="19" t="s">
        <v>88</v>
      </c>
      <c r="BK128" s="192">
        <f t="shared" si="19"/>
        <v>0</v>
      </c>
      <c r="BL128" s="19" t="s">
        <v>250</v>
      </c>
      <c r="BM128" s="191" t="s">
        <v>652</v>
      </c>
    </row>
    <row r="129" spans="1:65" s="2" customFormat="1" ht="49.15" customHeight="1">
      <c r="A129" s="36"/>
      <c r="B129" s="37"/>
      <c r="C129" s="180" t="s">
        <v>284</v>
      </c>
      <c r="D129" s="180" t="s">
        <v>171</v>
      </c>
      <c r="E129" s="181" t="s">
        <v>2548</v>
      </c>
      <c r="F129" s="182" t="s">
        <v>2549</v>
      </c>
      <c r="G129" s="183" t="s">
        <v>174</v>
      </c>
      <c r="H129" s="184">
        <v>2</v>
      </c>
      <c r="I129" s="185"/>
      <c r="J129" s="186">
        <f t="shared" si="10"/>
        <v>0</v>
      </c>
      <c r="K129" s="182" t="s">
        <v>2525</v>
      </c>
      <c r="L129" s="41"/>
      <c r="M129" s="187" t="s">
        <v>19</v>
      </c>
      <c r="N129" s="188" t="s">
        <v>44</v>
      </c>
      <c r="O129" s="66"/>
      <c r="P129" s="189">
        <f t="shared" si="11"/>
        <v>0</v>
      </c>
      <c r="Q129" s="189">
        <v>0</v>
      </c>
      <c r="R129" s="189">
        <f t="shared" si="12"/>
        <v>0</v>
      </c>
      <c r="S129" s="189">
        <v>0</v>
      </c>
      <c r="T129" s="190">
        <f t="shared" si="13"/>
        <v>0</v>
      </c>
      <c r="U129" s="36"/>
      <c r="V129" s="36"/>
      <c r="W129" s="36"/>
      <c r="X129" s="36"/>
      <c r="Y129" s="36"/>
      <c r="Z129" s="36"/>
      <c r="AA129" s="36"/>
      <c r="AB129" s="36"/>
      <c r="AC129" s="36"/>
      <c r="AD129" s="36"/>
      <c r="AE129" s="36"/>
      <c r="AR129" s="191" t="s">
        <v>250</v>
      </c>
      <c r="AT129" s="191" t="s">
        <v>171</v>
      </c>
      <c r="AU129" s="191" t="s">
        <v>88</v>
      </c>
      <c r="AY129" s="19" t="s">
        <v>169</v>
      </c>
      <c r="BE129" s="192">
        <f t="shared" si="14"/>
        <v>0</v>
      </c>
      <c r="BF129" s="192">
        <f t="shared" si="15"/>
        <v>0</v>
      </c>
      <c r="BG129" s="192">
        <f t="shared" si="16"/>
        <v>0</v>
      </c>
      <c r="BH129" s="192">
        <f t="shared" si="17"/>
        <v>0</v>
      </c>
      <c r="BI129" s="192">
        <f t="shared" si="18"/>
        <v>0</v>
      </c>
      <c r="BJ129" s="19" t="s">
        <v>88</v>
      </c>
      <c r="BK129" s="192">
        <f t="shared" si="19"/>
        <v>0</v>
      </c>
      <c r="BL129" s="19" t="s">
        <v>250</v>
      </c>
      <c r="BM129" s="191" t="s">
        <v>663</v>
      </c>
    </row>
    <row r="130" spans="1:65" s="2" customFormat="1" ht="37.9" customHeight="1">
      <c r="A130" s="36"/>
      <c r="B130" s="37"/>
      <c r="C130" s="235" t="s">
        <v>288</v>
      </c>
      <c r="D130" s="235" t="s">
        <v>456</v>
      </c>
      <c r="E130" s="236" t="s">
        <v>2550</v>
      </c>
      <c r="F130" s="237" t="s">
        <v>2551</v>
      </c>
      <c r="G130" s="238" t="s">
        <v>174</v>
      </c>
      <c r="H130" s="239">
        <v>2</v>
      </c>
      <c r="I130" s="240"/>
      <c r="J130" s="241">
        <f t="shared" si="10"/>
        <v>0</v>
      </c>
      <c r="K130" s="237" t="s">
        <v>2525</v>
      </c>
      <c r="L130" s="242"/>
      <c r="M130" s="243" t="s">
        <v>19</v>
      </c>
      <c r="N130" s="244" t="s">
        <v>44</v>
      </c>
      <c r="O130" s="66"/>
      <c r="P130" s="189">
        <f t="shared" si="11"/>
        <v>0</v>
      </c>
      <c r="Q130" s="189">
        <v>0</v>
      </c>
      <c r="R130" s="189">
        <f t="shared" si="12"/>
        <v>0</v>
      </c>
      <c r="S130" s="189">
        <v>0</v>
      </c>
      <c r="T130" s="190">
        <f t="shared" si="13"/>
        <v>0</v>
      </c>
      <c r="U130" s="36"/>
      <c r="V130" s="36"/>
      <c r="W130" s="36"/>
      <c r="X130" s="36"/>
      <c r="Y130" s="36"/>
      <c r="Z130" s="36"/>
      <c r="AA130" s="36"/>
      <c r="AB130" s="36"/>
      <c r="AC130" s="36"/>
      <c r="AD130" s="36"/>
      <c r="AE130" s="36"/>
      <c r="AR130" s="191" t="s">
        <v>323</v>
      </c>
      <c r="AT130" s="191" t="s">
        <v>456</v>
      </c>
      <c r="AU130" s="191" t="s">
        <v>88</v>
      </c>
      <c r="AY130" s="19" t="s">
        <v>169</v>
      </c>
      <c r="BE130" s="192">
        <f t="shared" si="14"/>
        <v>0</v>
      </c>
      <c r="BF130" s="192">
        <f t="shared" si="15"/>
        <v>0</v>
      </c>
      <c r="BG130" s="192">
        <f t="shared" si="16"/>
        <v>0</v>
      </c>
      <c r="BH130" s="192">
        <f t="shared" si="17"/>
        <v>0</v>
      </c>
      <c r="BI130" s="192">
        <f t="shared" si="18"/>
        <v>0</v>
      </c>
      <c r="BJ130" s="19" t="s">
        <v>88</v>
      </c>
      <c r="BK130" s="192">
        <f t="shared" si="19"/>
        <v>0</v>
      </c>
      <c r="BL130" s="19" t="s">
        <v>250</v>
      </c>
      <c r="BM130" s="191" t="s">
        <v>675</v>
      </c>
    </row>
    <row r="131" spans="1:65" s="2" customFormat="1" ht="14.45" customHeight="1">
      <c r="A131" s="36"/>
      <c r="B131" s="37"/>
      <c r="C131" s="235" t="s">
        <v>292</v>
      </c>
      <c r="D131" s="235" t="s">
        <v>456</v>
      </c>
      <c r="E131" s="236" t="s">
        <v>2552</v>
      </c>
      <c r="F131" s="237" t="s">
        <v>2553</v>
      </c>
      <c r="G131" s="238" t="s">
        <v>174</v>
      </c>
      <c r="H131" s="239">
        <v>2</v>
      </c>
      <c r="I131" s="240"/>
      <c r="J131" s="241">
        <f t="shared" si="10"/>
        <v>0</v>
      </c>
      <c r="K131" s="237" t="s">
        <v>2525</v>
      </c>
      <c r="L131" s="242"/>
      <c r="M131" s="243" t="s">
        <v>19</v>
      </c>
      <c r="N131" s="244" t="s">
        <v>44</v>
      </c>
      <c r="O131" s="66"/>
      <c r="P131" s="189">
        <f t="shared" si="11"/>
        <v>0</v>
      </c>
      <c r="Q131" s="189">
        <v>0</v>
      </c>
      <c r="R131" s="189">
        <f t="shared" si="12"/>
        <v>0</v>
      </c>
      <c r="S131" s="189">
        <v>0</v>
      </c>
      <c r="T131" s="190">
        <f t="shared" si="13"/>
        <v>0</v>
      </c>
      <c r="U131" s="36"/>
      <c r="V131" s="36"/>
      <c r="W131" s="36"/>
      <c r="X131" s="36"/>
      <c r="Y131" s="36"/>
      <c r="Z131" s="36"/>
      <c r="AA131" s="36"/>
      <c r="AB131" s="36"/>
      <c r="AC131" s="36"/>
      <c r="AD131" s="36"/>
      <c r="AE131" s="36"/>
      <c r="AR131" s="191" t="s">
        <v>323</v>
      </c>
      <c r="AT131" s="191" t="s">
        <v>456</v>
      </c>
      <c r="AU131" s="191" t="s">
        <v>88</v>
      </c>
      <c r="AY131" s="19" t="s">
        <v>169</v>
      </c>
      <c r="BE131" s="192">
        <f t="shared" si="14"/>
        <v>0</v>
      </c>
      <c r="BF131" s="192">
        <f t="shared" si="15"/>
        <v>0</v>
      </c>
      <c r="BG131" s="192">
        <f t="shared" si="16"/>
        <v>0</v>
      </c>
      <c r="BH131" s="192">
        <f t="shared" si="17"/>
        <v>0</v>
      </c>
      <c r="BI131" s="192">
        <f t="shared" si="18"/>
        <v>0</v>
      </c>
      <c r="BJ131" s="19" t="s">
        <v>88</v>
      </c>
      <c r="BK131" s="192">
        <f t="shared" si="19"/>
        <v>0</v>
      </c>
      <c r="BL131" s="19" t="s">
        <v>250</v>
      </c>
      <c r="BM131" s="191" t="s">
        <v>687</v>
      </c>
    </row>
    <row r="132" spans="1:65" s="2" customFormat="1" ht="14.45" customHeight="1">
      <c r="A132" s="36"/>
      <c r="B132" s="37"/>
      <c r="C132" s="235" t="s">
        <v>296</v>
      </c>
      <c r="D132" s="235" t="s">
        <v>456</v>
      </c>
      <c r="E132" s="236" t="s">
        <v>2554</v>
      </c>
      <c r="F132" s="237" t="s">
        <v>2555</v>
      </c>
      <c r="G132" s="238" t="s">
        <v>174</v>
      </c>
      <c r="H132" s="239">
        <v>2</v>
      </c>
      <c r="I132" s="240"/>
      <c r="J132" s="241">
        <f t="shared" si="10"/>
        <v>0</v>
      </c>
      <c r="K132" s="237" t="s">
        <v>2525</v>
      </c>
      <c r="L132" s="242"/>
      <c r="M132" s="243" t="s">
        <v>19</v>
      </c>
      <c r="N132" s="244" t="s">
        <v>44</v>
      </c>
      <c r="O132" s="66"/>
      <c r="P132" s="189">
        <f t="shared" si="11"/>
        <v>0</v>
      </c>
      <c r="Q132" s="189">
        <v>0</v>
      </c>
      <c r="R132" s="189">
        <f t="shared" si="12"/>
        <v>0</v>
      </c>
      <c r="S132" s="189">
        <v>0</v>
      </c>
      <c r="T132" s="190">
        <f t="shared" si="13"/>
        <v>0</v>
      </c>
      <c r="U132" s="36"/>
      <c r="V132" s="36"/>
      <c r="W132" s="36"/>
      <c r="X132" s="36"/>
      <c r="Y132" s="36"/>
      <c r="Z132" s="36"/>
      <c r="AA132" s="36"/>
      <c r="AB132" s="36"/>
      <c r="AC132" s="36"/>
      <c r="AD132" s="36"/>
      <c r="AE132" s="36"/>
      <c r="AR132" s="191" t="s">
        <v>323</v>
      </c>
      <c r="AT132" s="191" t="s">
        <v>456</v>
      </c>
      <c r="AU132" s="191" t="s">
        <v>88</v>
      </c>
      <c r="AY132" s="19" t="s">
        <v>169</v>
      </c>
      <c r="BE132" s="192">
        <f t="shared" si="14"/>
        <v>0</v>
      </c>
      <c r="BF132" s="192">
        <f t="shared" si="15"/>
        <v>0</v>
      </c>
      <c r="BG132" s="192">
        <f t="shared" si="16"/>
        <v>0</v>
      </c>
      <c r="BH132" s="192">
        <f t="shared" si="17"/>
        <v>0</v>
      </c>
      <c r="BI132" s="192">
        <f t="shared" si="18"/>
        <v>0</v>
      </c>
      <c r="BJ132" s="19" t="s">
        <v>88</v>
      </c>
      <c r="BK132" s="192">
        <f t="shared" si="19"/>
        <v>0</v>
      </c>
      <c r="BL132" s="19" t="s">
        <v>250</v>
      </c>
      <c r="BM132" s="191" t="s">
        <v>695</v>
      </c>
    </row>
    <row r="133" spans="1:65" s="2" customFormat="1" ht="24.2" customHeight="1">
      <c r="A133" s="36"/>
      <c r="B133" s="37"/>
      <c r="C133" s="235" t="s">
        <v>301</v>
      </c>
      <c r="D133" s="235" t="s">
        <v>456</v>
      </c>
      <c r="E133" s="236" t="s">
        <v>2556</v>
      </c>
      <c r="F133" s="237" t="s">
        <v>2557</v>
      </c>
      <c r="G133" s="238" t="s">
        <v>174</v>
      </c>
      <c r="H133" s="239">
        <v>1</v>
      </c>
      <c r="I133" s="240"/>
      <c r="J133" s="241">
        <f t="shared" si="10"/>
        <v>0</v>
      </c>
      <c r="K133" s="237" t="s">
        <v>2525</v>
      </c>
      <c r="L133" s="242"/>
      <c r="M133" s="243" t="s">
        <v>19</v>
      </c>
      <c r="N133" s="244" t="s">
        <v>44</v>
      </c>
      <c r="O133" s="66"/>
      <c r="P133" s="189">
        <f t="shared" si="11"/>
        <v>0</v>
      </c>
      <c r="Q133" s="189">
        <v>0</v>
      </c>
      <c r="R133" s="189">
        <f t="shared" si="12"/>
        <v>0</v>
      </c>
      <c r="S133" s="189">
        <v>0</v>
      </c>
      <c r="T133" s="190">
        <f t="shared" si="13"/>
        <v>0</v>
      </c>
      <c r="U133" s="36"/>
      <c r="V133" s="36"/>
      <c r="W133" s="36"/>
      <c r="X133" s="36"/>
      <c r="Y133" s="36"/>
      <c r="Z133" s="36"/>
      <c r="AA133" s="36"/>
      <c r="AB133" s="36"/>
      <c r="AC133" s="36"/>
      <c r="AD133" s="36"/>
      <c r="AE133" s="36"/>
      <c r="AR133" s="191" t="s">
        <v>323</v>
      </c>
      <c r="AT133" s="191" t="s">
        <v>456</v>
      </c>
      <c r="AU133" s="191" t="s">
        <v>88</v>
      </c>
      <c r="AY133" s="19" t="s">
        <v>169</v>
      </c>
      <c r="BE133" s="192">
        <f t="shared" si="14"/>
        <v>0</v>
      </c>
      <c r="BF133" s="192">
        <f t="shared" si="15"/>
        <v>0</v>
      </c>
      <c r="BG133" s="192">
        <f t="shared" si="16"/>
        <v>0</v>
      </c>
      <c r="BH133" s="192">
        <f t="shared" si="17"/>
        <v>0</v>
      </c>
      <c r="BI133" s="192">
        <f t="shared" si="18"/>
        <v>0</v>
      </c>
      <c r="BJ133" s="19" t="s">
        <v>88</v>
      </c>
      <c r="BK133" s="192">
        <f t="shared" si="19"/>
        <v>0</v>
      </c>
      <c r="BL133" s="19" t="s">
        <v>250</v>
      </c>
      <c r="BM133" s="191" t="s">
        <v>704</v>
      </c>
    </row>
    <row r="134" spans="1:65" s="2" customFormat="1" ht="14.45" customHeight="1">
      <c r="A134" s="36"/>
      <c r="B134" s="37"/>
      <c r="C134" s="235" t="s">
        <v>308</v>
      </c>
      <c r="D134" s="235" t="s">
        <v>456</v>
      </c>
      <c r="E134" s="236" t="s">
        <v>2558</v>
      </c>
      <c r="F134" s="237" t="s">
        <v>2559</v>
      </c>
      <c r="G134" s="238" t="s">
        <v>174</v>
      </c>
      <c r="H134" s="239">
        <v>1</v>
      </c>
      <c r="I134" s="240"/>
      <c r="J134" s="241">
        <f t="shared" si="10"/>
        <v>0</v>
      </c>
      <c r="K134" s="237" t="s">
        <v>2525</v>
      </c>
      <c r="L134" s="242"/>
      <c r="M134" s="243" t="s">
        <v>19</v>
      </c>
      <c r="N134" s="244" t="s">
        <v>44</v>
      </c>
      <c r="O134" s="66"/>
      <c r="P134" s="189">
        <f t="shared" si="11"/>
        <v>0</v>
      </c>
      <c r="Q134" s="189">
        <v>0</v>
      </c>
      <c r="R134" s="189">
        <f t="shared" si="12"/>
        <v>0</v>
      </c>
      <c r="S134" s="189">
        <v>0</v>
      </c>
      <c r="T134" s="190">
        <f t="shared" si="13"/>
        <v>0</v>
      </c>
      <c r="U134" s="36"/>
      <c r="V134" s="36"/>
      <c r="W134" s="36"/>
      <c r="X134" s="36"/>
      <c r="Y134" s="36"/>
      <c r="Z134" s="36"/>
      <c r="AA134" s="36"/>
      <c r="AB134" s="36"/>
      <c r="AC134" s="36"/>
      <c r="AD134" s="36"/>
      <c r="AE134" s="36"/>
      <c r="AR134" s="191" t="s">
        <v>323</v>
      </c>
      <c r="AT134" s="191" t="s">
        <v>456</v>
      </c>
      <c r="AU134" s="191" t="s">
        <v>88</v>
      </c>
      <c r="AY134" s="19" t="s">
        <v>169</v>
      </c>
      <c r="BE134" s="192">
        <f t="shared" si="14"/>
        <v>0</v>
      </c>
      <c r="BF134" s="192">
        <f t="shared" si="15"/>
        <v>0</v>
      </c>
      <c r="BG134" s="192">
        <f t="shared" si="16"/>
        <v>0</v>
      </c>
      <c r="BH134" s="192">
        <f t="shared" si="17"/>
        <v>0</v>
      </c>
      <c r="BI134" s="192">
        <f t="shared" si="18"/>
        <v>0</v>
      </c>
      <c r="BJ134" s="19" t="s">
        <v>88</v>
      </c>
      <c r="BK134" s="192">
        <f t="shared" si="19"/>
        <v>0</v>
      </c>
      <c r="BL134" s="19" t="s">
        <v>250</v>
      </c>
      <c r="BM134" s="191" t="s">
        <v>717</v>
      </c>
    </row>
    <row r="135" spans="1:65" s="2" customFormat="1" ht="24.2" customHeight="1">
      <c r="A135" s="36"/>
      <c r="B135" s="37"/>
      <c r="C135" s="235" t="s">
        <v>314</v>
      </c>
      <c r="D135" s="235" t="s">
        <v>456</v>
      </c>
      <c r="E135" s="236" t="s">
        <v>2560</v>
      </c>
      <c r="F135" s="237" t="s">
        <v>2561</v>
      </c>
      <c r="G135" s="238" t="s">
        <v>174</v>
      </c>
      <c r="H135" s="239">
        <v>1</v>
      </c>
      <c r="I135" s="240"/>
      <c r="J135" s="241">
        <f t="shared" si="10"/>
        <v>0</v>
      </c>
      <c r="K135" s="237" t="s">
        <v>2525</v>
      </c>
      <c r="L135" s="242"/>
      <c r="M135" s="243" t="s">
        <v>19</v>
      </c>
      <c r="N135" s="244" t="s">
        <v>44</v>
      </c>
      <c r="O135" s="66"/>
      <c r="P135" s="189">
        <f t="shared" si="11"/>
        <v>0</v>
      </c>
      <c r="Q135" s="189">
        <v>0</v>
      </c>
      <c r="R135" s="189">
        <f t="shared" si="12"/>
        <v>0</v>
      </c>
      <c r="S135" s="189">
        <v>0</v>
      </c>
      <c r="T135" s="190">
        <f t="shared" si="13"/>
        <v>0</v>
      </c>
      <c r="U135" s="36"/>
      <c r="V135" s="36"/>
      <c r="W135" s="36"/>
      <c r="X135" s="36"/>
      <c r="Y135" s="36"/>
      <c r="Z135" s="36"/>
      <c r="AA135" s="36"/>
      <c r="AB135" s="36"/>
      <c r="AC135" s="36"/>
      <c r="AD135" s="36"/>
      <c r="AE135" s="36"/>
      <c r="AR135" s="191" t="s">
        <v>323</v>
      </c>
      <c r="AT135" s="191" t="s">
        <v>456</v>
      </c>
      <c r="AU135" s="191" t="s">
        <v>88</v>
      </c>
      <c r="AY135" s="19" t="s">
        <v>169</v>
      </c>
      <c r="BE135" s="192">
        <f t="shared" si="14"/>
        <v>0</v>
      </c>
      <c r="BF135" s="192">
        <f t="shared" si="15"/>
        <v>0</v>
      </c>
      <c r="BG135" s="192">
        <f t="shared" si="16"/>
        <v>0</v>
      </c>
      <c r="BH135" s="192">
        <f t="shared" si="17"/>
        <v>0</v>
      </c>
      <c r="BI135" s="192">
        <f t="shared" si="18"/>
        <v>0</v>
      </c>
      <c r="BJ135" s="19" t="s">
        <v>88</v>
      </c>
      <c r="BK135" s="192">
        <f t="shared" si="19"/>
        <v>0</v>
      </c>
      <c r="BL135" s="19" t="s">
        <v>250</v>
      </c>
      <c r="BM135" s="191" t="s">
        <v>730</v>
      </c>
    </row>
    <row r="136" spans="1:65" s="2" customFormat="1" ht="24.2" customHeight="1">
      <c r="A136" s="36"/>
      <c r="B136" s="37"/>
      <c r="C136" s="235" t="s">
        <v>319</v>
      </c>
      <c r="D136" s="235" t="s">
        <v>456</v>
      </c>
      <c r="E136" s="236" t="s">
        <v>2562</v>
      </c>
      <c r="F136" s="237" t="s">
        <v>2563</v>
      </c>
      <c r="G136" s="238" t="s">
        <v>174</v>
      </c>
      <c r="H136" s="239">
        <v>2</v>
      </c>
      <c r="I136" s="240"/>
      <c r="J136" s="241">
        <f t="shared" si="10"/>
        <v>0</v>
      </c>
      <c r="K136" s="237" t="s">
        <v>2525</v>
      </c>
      <c r="L136" s="242"/>
      <c r="M136" s="243" t="s">
        <v>19</v>
      </c>
      <c r="N136" s="244" t="s">
        <v>44</v>
      </c>
      <c r="O136" s="66"/>
      <c r="P136" s="189">
        <f t="shared" si="11"/>
        <v>0</v>
      </c>
      <c r="Q136" s="189">
        <v>0</v>
      </c>
      <c r="R136" s="189">
        <f t="shared" si="12"/>
        <v>0</v>
      </c>
      <c r="S136" s="189">
        <v>0</v>
      </c>
      <c r="T136" s="190">
        <f t="shared" si="13"/>
        <v>0</v>
      </c>
      <c r="U136" s="36"/>
      <c r="V136" s="36"/>
      <c r="W136" s="36"/>
      <c r="X136" s="36"/>
      <c r="Y136" s="36"/>
      <c r="Z136" s="36"/>
      <c r="AA136" s="36"/>
      <c r="AB136" s="36"/>
      <c r="AC136" s="36"/>
      <c r="AD136" s="36"/>
      <c r="AE136" s="36"/>
      <c r="AR136" s="191" t="s">
        <v>323</v>
      </c>
      <c r="AT136" s="191" t="s">
        <v>456</v>
      </c>
      <c r="AU136" s="191" t="s">
        <v>88</v>
      </c>
      <c r="AY136" s="19" t="s">
        <v>169</v>
      </c>
      <c r="BE136" s="192">
        <f t="shared" si="14"/>
        <v>0</v>
      </c>
      <c r="BF136" s="192">
        <f t="shared" si="15"/>
        <v>0</v>
      </c>
      <c r="BG136" s="192">
        <f t="shared" si="16"/>
        <v>0</v>
      </c>
      <c r="BH136" s="192">
        <f t="shared" si="17"/>
        <v>0</v>
      </c>
      <c r="BI136" s="192">
        <f t="shared" si="18"/>
        <v>0</v>
      </c>
      <c r="BJ136" s="19" t="s">
        <v>88</v>
      </c>
      <c r="BK136" s="192">
        <f t="shared" si="19"/>
        <v>0</v>
      </c>
      <c r="BL136" s="19" t="s">
        <v>250</v>
      </c>
      <c r="BM136" s="191" t="s">
        <v>741</v>
      </c>
    </row>
    <row r="137" spans="1:65" s="2" customFormat="1" ht="14.45" customHeight="1">
      <c r="A137" s="36"/>
      <c r="B137" s="37"/>
      <c r="C137" s="235" t="s">
        <v>323</v>
      </c>
      <c r="D137" s="235" t="s">
        <v>456</v>
      </c>
      <c r="E137" s="236" t="s">
        <v>2564</v>
      </c>
      <c r="F137" s="237" t="s">
        <v>2565</v>
      </c>
      <c r="G137" s="238" t="s">
        <v>174</v>
      </c>
      <c r="H137" s="239">
        <v>2</v>
      </c>
      <c r="I137" s="240"/>
      <c r="J137" s="241">
        <f t="shared" si="10"/>
        <v>0</v>
      </c>
      <c r="K137" s="237" t="s">
        <v>2525</v>
      </c>
      <c r="L137" s="242"/>
      <c r="M137" s="243" t="s">
        <v>19</v>
      </c>
      <c r="N137" s="244" t="s">
        <v>44</v>
      </c>
      <c r="O137" s="66"/>
      <c r="P137" s="189">
        <f t="shared" si="11"/>
        <v>0</v>
      </c>
      <c r="Q137" s="189">
        <v>0</v>
      </c>
      <c r="R137" s="189">
        <f t="shared" si="12"/>
        <v>0</v>
      </c>
      <c r="S137" s="189">
        <v>0</v>
      </c>
      <c r="T137" s="190">
        <f t="shared" si="13"/>
        <v>0</v>
      </c>
      <c r="U137" s="36"/>
      <c r="V137" s="36"/>
      <c r="W137" s="36"/>
      <c r="X137" s="36"/>
      <c r="Y137" s="36"/>
      <c r="Z137" s="36"/>
      <c r="AA137" s="36"/>
      <c r="AB137" s="36"/>
      <c r="AC137" s="36"/>
      <c r="AD137" s="36"/>
      <c r="AE137" s="36"/>
      <c r="AR137" s="191" t="s">
        <v>323</v>
      </c>
      <c r="AT137" s="191" t="s">
        <v>456</v>
      </c>
      <c r="AU137" s="191" t="s">
        <v>88</v>
      </c>
      <c r="AY137" s="19" t="s">
        <v>169</v>
      </c>
      <c r="BE137" s="192">
        <f t="shared" si="14"/>
        <v>0</v>
      </c>
      <c r="BF137" s="192">
        <f t="shared" si="15"/>
        <v>0</v>
      </c>
      <c r="BG137" s="192">
        <f t="shared" si="16"/>
        <v>0</v>
      </c>
      <c r="BH137" s="192">
        <f t="shared" si="17"/>
        <v>0</v>
      </c>
      <c r="BI137" s="192">
        <f t="shared" si="18"/>
        <v>0</v>
      </c>
      <c r="BJ137" s="19" t="s">
        <v>88</v>
      </c>
      <c r="BK137" s="192">
        <f t="shared" si="19"/>
        <v>0</v>
      </c>
      <c r="BL137" s="19" t="s">
        <v>250</v>
      </c>
      <c r="BM137" s="191" t="s">
        <v>750</v>
      </c>
    </row>
    <row r="138" spans="1:65" s="2" customFormat="1" ht="14.45" customHeight="1">
      <c r="A138" s="36"/>
      <c r="B138" s="37"/>
      <c r="C138" s="235" t="s">
        <v>328</v>
      </c>
      <c r="D138" s="235" t="s">
        <v>456</v>
      </c>
      <c r="E138" s="236" t="s">
        <v>2566</v>
      </c>
      <c r="F138" s="237" t="s">
        <v>2567</v>
      </c>
      <c r="G138" s="238" t="s">
        <v>174</v>
      </c>
      <c r="H138" s="239">
        <v>2</v>
      </c>
      <c r="I138" s="240"/>
      <c r="J138" s="241">
        <f t="shared" si="10"/>
        <v>0</v>
      </c>
      <c r="K138" s="237" t="s">
        <v>2525</v>
      </c>
      <c r="L138" s="242"/>
      <c r="M138" s="243" t="s">
        <v>19</v>
      </c>
      <c r="N138" s="244" t="s">
        <v>44</v>
      </c>
      <c r="O138" s="66"/>
      <c r="P138" s="189">
        <f t="shared" si="11"/>
        <v>0</v>
      </c>
      <c r="Q138" s="189">
        <v>0</v>
      </c>
      <c r="R138" s="189">
        <f t="shared" si="12"/>
        <v>0</v>
      </c>
      <c r="S138" s="189">
        <v>0</v>
      </c>
      <c r="T138" s="190">
        <f t="shared" si="13"/>
        <v>0</v>
      </c>
      <c r="U138" s="36"/>
      <c r="V138" s="36"/>
      <c r="W138" s="36"/>
      <c r="X138" s="36"/>
      <c r="Y138" s="36"/>
      <c r="Z138" s="36"/>
      <c r="AA138" s="36"/>
      <c r="AB138" s="36"/>
      <c r="AC138" s="36"/>
      <c r="AD138" s="36"/>
      <c r="AE138" s="36"/>
      <c r="AR138" s="191" t="s">
        <v>323</v>
      </c>
      <c r="AT138" s="191" t="s">
        <v>456</v>
      </c>
      <c r="AU138" s="191" t="s">
        <v>88</v>
      </c>
      <c r="AY138" s="19" t="s">
        <v>169</v>
      </c>
      <c r="BE138" s="192">
        <f t="shared" si="14"/>
        <v>0</v>
      </c>
      <c r="BF138" s="192">
        <f t="shared" si="15"/>
        <v>0</v>
      </c>
      <c r="BG138" s="192">
        <f t="shared" si="16"/>
        <v>0</v>
      </c>
      <c r="BH138" s="192">
        <f t="shared" si="17"/>
        <v>0</v>
      </c>
      <c r="BI138" s="192">
        <f t="shared" si="18"/>
        <v>0</v>
      </c>
      <c r="BJ138" s="19" t="s">
        <v>88</v>
      </c>
      <c r="BK138" s="192">
        <f t="shared" si="19"/>
        <v>0</v>
      </c>
      <c r="BL138" s="19" t="s">
        <v>250</v>
      </c>
      <c r="BM138" s="191" t="s">
        <v>759</v>
      </c>
    </row>
    <row r="139" spans="1:65" s="2" customFormat="1" ht="14.45" customHeight="1">
      <c r="A139" s="36"/>
      <c r="B139" s="37"/>
      <c r="C139" s="235" t="s">
        <v>333</v>
      </c>
      <c r="D139" s="235" t="s">
        <v>456</v>
      </c>
      <c r="E139" s="236" t="s">
        <v>2568</v>
      </c>
      <c r="F139" s="237" t="s">
        <v>2569</v>
      </c>
      <c r="G139" s="238" t="s">
        <v>174</v>
      </c>
      <c r="H139" s="239">
        <v>2</v>
      </c>
      <c r="I139" s="240"/>
      <c r="J139" s="241">
        <f t="shared" si="10"/>
        <v>0</v>
      </c>
      <c r="K139" s="237" t="s">
        <v>2525</v>
      </c>
      <c r="L139" s="242"/>
      <c r="M139" s="243" t="s">
        <v>19</v>
      </c>
      <c r="N139" s="244" t="s">
        <v>44</v>
      </c>
      <c r="O139" s="66"/>
      <c r="P139" s="189">
        <f t="shared" si="11"/>
        <v>0</v>
      </c>
      <c r="Q139" s="189">
        <v>0</v>
      </c>
      <c r="R139" s="189">
        <f t="shared" si="12"/>
        <v>0</v>
      </c>
      <c r="S139" s="189">
        <v>0</v>
      </c>
      <c r="T139" s="190">
        <f t="shared" si="13"/>
        <v>0</v>
      </c>
      <c r="U139" s="36"/>
      <c r="V139" s="36"/>
      <c r="W139" s="36"/>
      <c r="X139" s="36"/>
      <c r="Y139" s="36"/>
      <c r="Z139" s="36"/>
      <c r="AA139" s="36"/>
      <c r="AB139" s="36"/>
      <c r="AC139" s="36"/>
      <c r="AD139" s="36"/>
      <c r="AE139" s="36"/>
      <c r="AR139" s="191" t="s">
        <v>323</v>
      </c>
      <c r="AT139" s="191" t="s">
        <v>456</v>
      </c>
      <c r="AU139" s="191" t="s">
        <v>88</v>
      </c>
      <c r="AY139" s="19" t="s">
        <v>169</v>
      </c>
      <c r="BE139" s="192">
        <f t="shared" si="14"/>
        <v>0</v>
      </c>
      <c r="BF139" s="192">
        <f t="shared" si="15"/>
        <v>0</v>
      </c>
      <c r="BG139" s="192">
        <f t="shared" si="16"/>
        <v>0</v>
      </c>
      <c r="BH139" s="192">
        <f t="shared" si="17"/>
        <v>0</v>
      </c>
      <c r="BI139" s="192">
        <f t="shared" si="18"/>
        <v>0</v>
      </c>
      <c r="BJ139" s="19" t="s">
        <v>88</v>
      </c>
      <c r="BK139" s="192">
        <f t="shared" si="19"/>
        <v>0</v>
      </c>
      <c r="BL139" s="19" t="s">
        <v>250</v>
      </c>
      <c r="BM139" s="191" t="s">
        <v>767</v>
      </c>
    </row>
    <row r="140" spans="1:65" s="2" customFormat="1" ht="14.45" customHeight="1">
      <c r="A140" s="36"/>
      <c r="B140" s="37"/>
      <c r="C140" s="235" t="s">
        <v>337</v>
      </c>
      <c r="D140" s="235" t="s">
        <v>456</v>
      </c>
      <c r="E140" s="236" t="s">
        <v>2570</v>
      </c>
      <c r="F140" s="237" t="s">
        <v>2571</v>
      </c>
      <c r="G140" s="238" t="s">
        <v>174</v>
      </c>
      <c r="H140" s="239">
        <v>1</v>
      </c>
      <c r="I140" s="240"/>
      <c r="J140" s="241">
        <f t="shared" si="10"/>
        <v>0</v>
      </c>
      <c r="K140" s="237" t="s">
        <v>2525</v>
      </c>
      <c r="L140" s="242"/>
      <c r="M140" s="243" t="s">
        <v>19</v>
      </c>
      <c r="N140" s="244" t="s">
        <v>44</v>
      </c>
      <c r="O140" s="66"/>
      <c r="P140" s="189">
        <f t="shared" si="11"/>
        <v>0</v>
      </c>
      <c r="Q140" s="189">
        <v>0</v>
      </c>
      <c r="R140" s="189">
        <f t="shared" si="12"/>
        <v>0</v>
      </c>
      <c r="S140" s="189">
        <v>0</v>
      </c>
      <c r="T140" s="190">
        <f t="shared" si="13"/>
        <v>0</v>
      </c>
      <c r="U140" s="36"/>
      <c r="V140" s="36"/>
      <c r="W140" s="36"/>
      <c r="X140" s="36"/>
      <c r="Y140" s="36"/>
      <c r="Z140" s="36"/>
      <c r="AA140" s="36"/>
      <c r="AB140" s="36"/>
      <c r="AC140" s="36"/>
      <c r="AD140" s="36"/>
      <c r="AE140" s="36"/>
      <c r="AR140" s="191" t="s">
        <v>323</v>
      </c>
      <c r="AT140" s="191" t="s">
        <v>456</v>
      </c>
      <c r="AU140" s="191" t="s">
        <v>88</v>
      </c>
      <c r="AY140" s="19" t="s">
        <v>169</v>
      </c>
      <c r="BE140" s="192">
        <f t="shared" si="14"/>
        <v>0</v>
      </c>
      <c r="BF140" s="192">
        <f t="shared" si="15"/>
        <v>0</v>
      </c>
      <c r="BG140" s="192">
        <f t="shared" si="16"/>
        <v>0</v>
      </c>
      <c r="BH140" s="192">
        <f t="shared" si="17"/>
        <v>0</v>
      </c>
      <c r="BI140" s="192">
        <f t="shared" si="18"/>
        <v>0</v>
      </c>
      <c r="BJ140" s="19" t="s">
        <v>88</v>
      </c>
      <c r="BK140" s="192">
        <f t="shared" si="19"/>
        <v>0</v>
      </c>
      <c r="BL140" s="19" t="s">
        <v>250</v>
      </c>
      <c r="BM140" s="191" t="s">
        <v>779</v>
      </c>
    </row>
    <row r="141" spans="1:65" s="2" customFormat="1" ht="14.45" customHeight="1">
      <c r="A141" s="36"/>
      <c r="B141" s="37"/>
      <c r="C141" s="235" t="s">
        <v>344</v>
      </c>
      <c r="D141" s="235" t="s">
        <v>456</v>
      </c>
      <c r="E141" s="236" t="s">
        <v>2572</v>
      </c>
      <c r="F141" s="237" t="s">
        <v>2573</v>
      </c>
      <c r="G141" s="238" t="s">
        <v>174</v>
      </c>
      <c r="H141" s="239">
        <v>1</v>
      </c>
      <c r="I141" s="240"/>
      <c r="J141" s="241">
        <f t="shared" si="10"/>
        <v>0</v>
      </c>
      <c r="K141" s="237" t="s">
        <v>2525</v>
      </c>
      <c r="L141" s="242"/>
      <c r="M141" s="243" t="s">
        <v>19</v>
      </c>
      <c r="N141" s="244" t="s">
        <v>44</v>
      </c>
      <c r="O141" s="66"/>
      <c r="P141" s="189">
        <f t="shared" si="11"/>
        <v>0</v>
      </c>
      <c r="Q141" s="189">
        <v>0</v>
      </c>
      <c r="R141" s="189">
        <f t="shared" si="12"/>
        <v>0</v>
      </c>
      <c r="S141" s="189">
        <v>0</v>
      </c>
      <c r="T141" s="190">
        <f t="shared" si="13"/>
        <v>0</v>
      </c>
      <c r="U141" s="36"/>
      <c r="V141" s="36"/>
      <c r="W141" s="36"/>
      <c r="X141" s="36"/>
      <c r="Y141" s="36"/>
      <c r="Z141" s="36"/>
      <c r="AA141" s="36"/>
      <c r="AB141" s="36"/>
      <c r="AC141" s="36"/>
      <c r="AD141" s="36"/>
      <c r="AE141" s="36"/>
      <c r="AR141" s="191" t="s">
        <v>323</v>
      </c>
      <c r="AT141" s="191" t="s">
        <v>456</v>
      </c>
      <c r="AU141" s="191" t="s">
        <v>88</v>
      </c>
      <c r="AY141" s="19" t="s">
        <v>169</v>
      </c>
      <c r="BE141" s="192">
        <f t="shared" si="14"/>
        <v>0</v>
      </c>
      <c r="BF141" s="192">
        <f t="shared" si="15"/>
        <v>0</v>
      </c>
      <c r="BG141" s="192">
        <f t="shared" si="16"/>
        <v>0</v>
      </c>
      <c r="BH141" s="192">
        <f t="shared" si="17"/>
        <v>0</v>
      </c>
      <c r="BI141" s="192">
        <f t="shared" si="18"/>
        <v>0</v>
      </c>
      <c r="BJ141" s="19" t="s">
        <v>88</v>
      </c>
      <c r="BK141" s="192">
        <f t="shared" si="19"/>
        <v>0</v>
      </c>
      <c r="BL141" s="19" t="s">
        <v>250</v>
      </c>
      <c r="BM141" s="191" t="s">
        <v>790</v>
      </c>
    </row>
    <row r="142" spans="1:65" s="2" customFormat="1" ht="14.45" customHeight="1">
      <c r="A142" s="36"/>
      <c r="B142" s="37"/>
      <c r="C142" s="235" t="s">
        <v>350</v>
      </c>
      <c r="D142" s="235" t="s">
        <v>456</v>
      </c>
      <c r="E142" s="236" t="s">
        <v>2574</v>
      </c>
      <c r="F142" s="237" t="s">
        <v>2575</v>
      </c>
      <c r="G142" s="238" t="s">
        <v>174</v>
      </c>
      <c r="H142" s="239">
        <v>1</v>
      </c>
      <c r="I142" s="240"/>
      <c r="J142" s="241">
        <f t="shared" si="10"/>
        <v>0</v>
      </c>
      <c r="K142" s="237" t="s">
        <v>2525</v>
      </c>
      <c r="L142" s="242"/>
      <c r="M142" s="243" t="s">
        <v>19</v>
      </c>
      <c r="N142" s="244" t="s">
        <v>44</v>
      </c>
      <c r="O142" s="66"/>
      <c r="P142" s="189">
        <f t="shared" si="11"/>
        <v>0</v>
      </c>
      <c r="Q142" s="189">
        <v>0</v>
      </c>
      <c r="R142" s="189">
        <f t="shared" si="12"/>
        <v>0</v>
      </c>
      <c r="S142" s="189">
        <v>0</v>
      </c>
      <c r="T142" s="190">
        <f t="shared" si="13"/>
        <v>0</v>
      </c>
      <c r="U142" s="36"/>
      <c r="V142" s="36"/>
      <c r="W142" s="36"/>
      <c r="X142" s="36"/>
      <c r="Y142" s="36"/>
      <c r="Z142" s="36"/>
      <c r="AA142" s="36"/>
      <c r="AB142" s="36"/>
      <c r="AC142" s="36"/>
      <c r="AD142" s="36"/>
      <c r="AE142" s="36"/>
      <c r="AR142" s="191" t="s">
        <v>323</v>
      </c>
      <c r="AT142" s="191" t="s">
        <v>456</v>
      </c>
      <c r="AU142" s="191" t="s">
        <v>88</v>
      </c>
      <c r="AY142" s="19" t="s">
        <v>169</v>
      </c>
      <c r="BE142" s="192">
        <f t="shared" si="14"/>
        <v>0</v>
      </c>
      <c r="BF142" s="192">
        <f t="shared" si="15"/>
        <v>0</v>
      </c>
      <c r="BG142" s="192">
        <f t="shared" si="16"/>
        <v>0</v>
      </c>
      <c r="BH142" s="192">
        <f t="shared" si="17"/>
        <v>0</v>
      </c>
      <c r="BI142" s="192">
        <f t="shared" si="18"/>
        <v>0</v>
      </c>
      <c r="BJ142" s="19" t="s">
        <v>88</v>
      </c>
      <c r="BK142" s="192">
        <f t="shared" si="19"/>
        <v>0</v>
      </c>
      <c r="BL142" s="19" t="s">
        <v>250</v>
      </c>
      <c r="BM142" s="191" t="s">
        <v>800</v>
      </c>
    </row>
    <row r="143" spans="1:65" s="2" customFormat="1" ht="24.2" customHeight="1">
      <c r="A143" s="36"/>
      <c r="B143" s="37"/>
      <c r="C143" s="235" t="s">
        <v>355</v>
      </c>
      <c r="D143" s="235" t="s">
        <v>456</v>
      </c>
      <c r="E143" s="236" t="s">
        <v>2576</v>
      </c>
      <c r="F143" s="237" t="s">
        <v>2577</v>
      </c>
      <c r="G143" s="238" t="s">
        <v>174</v>
      </c>
      <c r="H143" s="239">
        <v>1</v>
      </c>
      <c r="I143" s="240"/>
      <c r="J143" s="241">
        <f t="shared" si="10"/>
        <v>0</v>
      </c>
      <c r="K143" s="237" t="s">
        <v>2525</v>
      </c>
      <c r="L143" s="242"/>
      <c r="M143" s="243" t="s">
        <v>19</v>
      </c>
      <c r="N143" s="244" t="s">
        <v>44</v>
      </c>
      <c r="O143" s="66"/>
      <c r="P143" s="189">
        <f t="shared" si="11"/>
        <v>0</v>
      </c>
      <c r="Q143" s="189">
        <v>0</v>
      </c>
      <c r="R143" s="189">
        <f t="shared" si="12"/>
        <v>0</v>
      </c>
      <c r="S143" s="189">
        <v>0</v>
      </c>
      <c r="T143" s="190">
        <f t="shared" si="13"/>
        <v>0</v>
      </c>
      <c r="U143" s="36"/>
      <c r="V143" s="36"/>
      <c r="W143" s="36"/>
      <c r="X143" s="36"/>
      <c r="Y143" s="36"/>
      <c r="Z143" s="36"/>
      <c r="AA143" s="36"/>
      <c r="AB143" s="36"/>
      <c r="AC143" s="36"/>
      <c r="AD143" s="36"/>
      <c r="AE143" s="36"/>
      <c r="AR143" s="191" t="s">
        <v>323</v>
      </c>
      <c r="AT143" s="191" t="s">
        <v>456</v>
      </c>
      <c r="AU143" s="191" t="s">
        <v>88</v>
      </c>
      <c r="AY143" s="19" t="s">
        <v>169</v>
      </c>
      <c r="BE143" s="192">
        <f t="shared" si="14"/>
        <v>0</v>
      </c>
      <c r="BF143" s="192">
        <f t="shared" si="15"/>
        <v>0</v>
      </c>
      <c r="BG143" s="192">
        <f t="shared" si="16"/>
        <v>0</v>
      </c>
      <c r="BH143" s="192">
        <f t="shared" si="17"/>
        <v>0</v>
      </c>
      <c r="BI143" s="192">
        <f t="shared" si="18"/>
        <v>0</v>
      </c>
      <c r="BJ143" s="19" t="s">
        <v>88</v>
      </c>
      <c r="BK143" s="192">
        <f t="shared" si="19"/>
        <v>0</v>
      </c>
      <c r="BL143" s="19" t="s">
        <v>250</v>
      </c>
      <c r="BM143" s="191" t="s">
        <v>811</v>
      </c>
    </row>
    <row r="144" spans="1:65" s="2" customFormat="1" ht="14.45" customHeight="1">
      <c r="A144" s="36"/>
      <c r="B144" s="37"/>
      <c r="C144" s="235" t="s">
        <v>361</v>
      </c>
      <c r="D144" s="235" t="s">
        <v>456</v>
      </c>
      <c r="E144" s="236" t="s">
        <v>2578</v>
      </c>
      <c r="F144" s="237" t="s">
        <v>2579</v>
      </c>
      <c r="G144" s="238" t="s">
        <v>174</v>
      </c>
      <c r="H144" s="239">
        <v>1</v>
      </c>
      <c r="I144" s="240"/>
      <c r="J144" s="241">
        <f t="shared" si="10"/>
        <v>0</v>
      </c>
      <c r="K144" s="237" t="s">
        <v>2525</v>
      </c>
      <c r="L144" s="242"/>
      <c r="M144" s="243" t="s">
        <v>19</v>
      </c>
      <c r="N144" s="244" t="s">
        <v>44</v>
      </c>
      <c r="O144" s="66"/>
      <c r="P144" s="189">
        <f t="shared" si="11"/>
        <v>0</v>
      </c>
      <c r="Q144" s="189">
        <v>0</v>
      </c>
      <c r="R144" s="189">
        <f t="shared" si="12"/>
        <v>0</v>
      </c>
      <c r="S144" s="189">
        <v>0</v>
      </c>
      <c r="T144" s="190">
        <f t="shared" si="13"/>
        <v>0</v>
      </c>
      <c r="U144" s="36"/>
      <c r="V144" s="36"/>
      <c r="W144" s="36"/>
      <c r="X144" s="36"/>
      <c r="Y144" s="36"/>
      <c r="Z144" s="36"/>
      <c r="AA144" s="36"/>
      <c r="AB144" s="36"/>
      <c r="AC144" s="36"/>
      <c r="AD144" s="36"/>
      <c r="AE144" s="36"/>
      <c r="AR144" s="191" t="s">
        <v>323</v>
      </c>
      <c r="AT144" s="191" t="s">
        <v>456</v>
      </c>
      <c r="AU144" s="191" t="s">
        <v>88</v>
      </c>
      <c r="AY144" s="19" t="s">
        <v>169</v>
      </c>
      <c r="BE144" s="192">
        <f t="shared" si="14"/>
        <v>0</v>
      </c>
      <c r="BF144" s="192">
        <f t="shared" si="15"/>
        <v>0</v>
      </c>
      <c r="BG144" s="192">
        <f t="shared" si="16"/>
        <v>0</v>
      </c>
      <c r="BH144" s="192">
        <f t="shared" si="17"/>
        <v>0</v>
      </c>
      <c r="BI144" s="192">
        <f t="shared" si="18"/>
        <v>0</v>
      </c>
      <c r="BJ144" s="19" t="s">
        <v>88</v>
      </c>
      <c r="BK144" s="192">
        <f t="shared" si="19"/>
        <v>0</v>
      </c>
      <c r="BL144" s="19" t="s">
        <v>250</v>
      </c>
      <c r="BM144" s="191" t="s">
        <v>825</v>
      </c>
    </row>
    <row r="145" spans="1:65" s="2" customFormat="1" ht="14.45" customHeight="1">
      <c r="A145" s="36"/>
      <c r="B145" s="37"/>
      <c r="C145" s="235" t="s">
        <v>366</v>
      </c>
      <c r="D145" s="235" t="s">
        <v>456</v>
      </c>
      <c r="E145" s="236" t="s">
        <v>2580</v>
      </c>
      <c r="F145" s="237" t="s">
        <v>2581</v>
      </c>
      <c r="G145" s="238" t="s">
        <v>174</v>
      </c>
      <c r="H145" s="239">
        <v>1</v>
      </c>
      <c r="I145" s="240"/>
      <c r="J145" s="241">
        <f t="shared" si="10"/>
        <v>0</v>
      </c>
      <c r="K145" s="237" t="s">
        <v>2525</v>
      </c>
      <c r="L145" s="242"/>
      <c r="M145" s="243" t="s">
        <v>19</v>
      </c>
      <c r="N145" s="244" t="s">
        <v>44</v>
      </c>
      <c r="O145" s="66"/>
      <c r="P145" s="189">
        <f t="shared" si="11"/>
        <v>0</v>
      </c>
      <c r="Q145" s="189">
        <v>0</v>
      </c>
      <c r="R145" s="189">
        <f t="shared" si="12"/>
        <v>0</v>
      </c>
      <c r="S145" s="189">
        <v>0</v>
      </c>
      <c r="T145" s="190">
        <f t="shared" si="13"/>
        <v>0</v>
      </c>
      <c r="U145" s="36"/>
      <c r="V145" s="36"/>
      <c r="W145" s="36"/>
      <c r="X145" s="36"/>
      <c r="Y145" s="36"/>
      <c r="Z145" s="36"/>
      <c r="AA145" s="36"/>
      <c r="AB145" s="36"/>
      <c r="AC145" s="36"/>
      <c r="AD145" s="36"/>
      <c r="AE145" s="36"/>
      <c r="AR145" s="191" t="s">
        <v>323</v>
      </c>
      <c r="AT145" s="191" t="s">
        <v>456</v>
      </c>
      <c r="AU145" s="191" t="s">
        <v>88</v>
      </c>
      <c r="AY145" s="19" t="s">
        <v>169</v>
      </c>
      <c r="BE145" s="192">
        <f t="shared" si="14"/>
        <v>0</v>
      </c>
      <c r="BF145" s="192">
        <f t="shared" si="15"/>
        <v>0</v>
      </c>
      <c r="BG145" s="192">
        <f t="shared" si="16"/>
        <v>0</v>
      </c>
      <c r="BH145" s="192">
        <f t="shared" si="17"/>
        <v>0</v>
      </c>
      <c r="BI145" s="192">
        <f t="shared" si="18"/>
        <v>0</v>
      </c>
      <c r="BJ145" s="19" t="s">
        <v>88</v>
      </c>
      <c r="BK145" s="192">
        <f t="shared" si="19"/>
        <v>0</v>
      </c>
      <c r="BL145" s="19" t="s">
        <v>250</v>
      </c>
      <c r="BM145" s="191" t="s">
        <v>835</v>
      </c>
    </row>
    <row r="146" spans="1:65" s="2" customFormat="1" ht="24.2" customHeight="1">
      <c r="A146" s="36"/>
      <c r="B146" s="37"/>
      <c r="C146" s="180" t="s">
        <v>625</v>
      </c>
      <c r="D146" s="180" t="s">
        <v>171</v>
      </c>
      <c r="E146" s="181" t="s">
        <v>2582</v>
      </c>
      <c r="F146" s="182" t="s">
        <v>2583</v>
      </c>
      <c r="G146" s="183" t="s">
        <v>174</v>
      </c>
      <c r="H146" s="184">
        <v>1</v>
      </c>
      <c r="I146" s="185"/>
      <c r="J146" s="186">
        <f t="shared" si="10"/>
        <v>0</v>
      </c>
      <c r="K146" s="182" t="s">
        <v>2525</v>
      </c>
      <c r="L146" s="41"/>
      <c r="M146" s="187" t="s">
        <v>19</v>
      </c>
      <c r="N146" s="188" t="s">
        <v>44</v>
      </c>
      <c r="O146" s="66"/>
      <c r="P146" s="189">
        <f t="shared" si="11"/>
        <v>0</v>
      </c>
      <c r="Q146" s="189">
        <v>0</v>
      </c>
      <c r="R146" s="189">
        <f t="shared" si="12"/>
        <v>0</v>
      </c>
      <c r="S146" s="189">
        <v>0</v>
      </c>
      <c r="T146" s="190">
        <f t="shared" si="13"/>
        <v>0</v>
      </c>
      <c r="U146" s="36"/>
      <c r="V146" s="36"/>
      <c r="W146" s="36"/>
      <c r="X146" s="36"/>
      <c r="Y146" s="36"/>
      <c r="Z146" s="36"/>
      <c r="AA146" s="36"/>
      <c r="AB146" s="36"/>
      <c r="AC146" s="36"/>
      <c r="AD146" s="36"/>
      <c r="AE146" s="36"/>
      <c r="AR146" s="191" t="s">
        <v>250</v>
      </c>
      <c r="AT146" s="191" t="s">
        <v>171</v>
      </c>
      <c r="AU146" s="191" t="s">
        <v>88</v>
      </c>
      <c r="AY146" s="19" t="s">
        <v>169</v>
      </c>
      <c r="BE146" s="192">
        <f t="shared" si="14"/>
        <v>0</v>
      </c>
      <c r="BF146" s="192">
        <f t="shared" si="15"/>
        <v>0</v>
      </c>
      <c r="BG146" s="192">
        <f t="shared" si="16"/>
        <v>0</v>
      </c>
      <c r="BH146" s="192">
        <f t="shared" si="17"/>
        <v>0</v>
      </c>
      <c r="BI146" s="192">
        <f t="shared" si="18"/>
        <v>0</v>
      </c>
      <c r="BJ146" s="19" t="s">
        <v>88</v>
      </c>
      <c r="BK146" s="192">
        <f t="shared" si="19"/>
        <v>0</v>
      </c>
      <c r="BL146" s="19" t="s">
        <v>250</v>
      </c>
      <c r="BM146" s="191" t="s">
        <v>846</v>
      </c>
    </row>
    <row r="147" spans="1:65" s="2" customFormat="1" ht="24.2" customHeight="1">
      <c r="A147" s="36"/>
      <c r="B147" s="37"/>
      <c r="C147" s="180" t="s">
        <v>630</v>
      </c>
      <c r="D147" s="180" t="s">
        <v>171</v>
      </c>
      <c r="E147" s="181" t="s">
        <v>2584</v>
      </c>
      <c r="F147" s="182" t="s">
        <v>2585</v>
      </c>
      <c r="G147" s="183" t="s">
        <v>174</v>
      </c>
      <c r="H147" s="184">
        <v>1</v>
      </c>
      <c r="I147" s="185"/>
      <c r="J147" s="186">
        <f t="shared" si="10"/>
        <v>0</v>
      </c>
      <c r="K147" s="182" t="s">
        <v>2525</v>
      </c>
      <c r="L147" s="41"/>
      <c r="M147" s="187" t="s">
        <v>19</v>
      </c>
      <c r="N147" s="188" t="s">
        <v>44</v>
      </c>
      <c r="O147" s="66"/>
      <c r="P147" s="189">
        <f t="shared" si="11"/>
        <v>0</v>
      </c>
      <c r="Q147" s="189">
        <v>0</v>
      </c>
      <c r="R147" s="189">
        <f t="shared" si="12"/>
        <v>0</v>
      </c>
      <c r="S147" s="189">
        <v>0</v>
      </c>
      <c r="T147" s="190">
        <f t="shared" si="13"/>
        <v>0</v>
      </c>
      <c r="U147" s="36"/>
      <c r="V147" s="36"/>
      <c r="W147" s="36"/>
      <c r="X147" s="36"/>
      <c r="Y147" s="36"/>
      <c r="Z147" s="36"/>
      <c r="AA147" s="36"/>
      <c r="AB147" s="36"/>
      <c r="AC147" s="36"/>
      <c r="AD147" s="36"/>
      <c r="AE147" s="36"/>
      <c r="AR147" s="191" t="s">
        <v>250</v>
      </c>
      <c r="AT147" s="191" t="s">
        <v>171</v>
      </c>
      <c r="AU147" s="191" t="s">
        <v>88</v>
      </c>
      <c r="AY147" s="19" t="s">
        <v>169</v>
      </c>
      <c r="BE147" s="192">
        <f t="shared" si="14"/>
        <v>0</v>
      </c>
      <c r="BF147" s="192">
        <f t="shared" si="15"/>
        <v>0</v>
      </c>
      <c r="BG147" s="192">
        <f t="shared" si="16"/>
        <v>0</v>
      </c>
      <c r="BH147" s="192">
        <f t="shared" si="17"/>
        <v>0</v>
      </c>
      <c r="BI147" s="192">
        <f t="shared" si="18"/>
        <v>0</v>
      </c>
      <c r="BJ147" s="19" t="s">
        <v>88</v>
      </c>
      <c r="BK147" s="192">
        <f t="shared" si="19"/>
        <v>0</v>
      </c>
      <c r="BL147" s="19" t="s">
        <v>250</v>
      </c>
      <c r="BM147" s="191" t="s">
        <v>855</v>
      </c>
    </row>
    <row r="148" spans="1:65" s="2" customFormat="1" ht="24.2" customHeight="1">
      <c r="A148" s="36"/>
      <c r="B148" s="37"/>
      <c r="C148" s="180" t="s">
        <v>635</v>
      </c>
      <c r="D148" s="180" t="s">
        <v>171</v>
      </c>
      <c r="E148" s="181" t="s">
        <v>2586</v>
      </c>
      <c r="F148" s="182" t="s">
        <v>2587</v>
      </c>
      <c r="G148" s="183" t="s">
        <v>2588</v>
      </c>
      <c r="H148" s="260"/>
      <c r="I148" s="185"/>
      <c r="J148" s="186">
        <f t="shared" si="10"/>
        <v>0</v>
      </c>
      <c r="K148" s="182" t="s">
        <v>2211</v>
      </c>
      <c r="L148" s="41"/>
      <c r="M148" s="187" t="s">
        <v>19</v>
      </c>
      <c r="N148" s="188" t="s">
        <v>44</v>
      </c>
      <c r="O148" s="66"/>
      <c r="P148" s="189">
        <f t="shared" si="11"/>
        <v>0</v>
      </c>
      <c r="Q148" s="189">
        <v>0</v>
      </c>
      <c r="R148" s="189">
        <f t="shared" si="12"/>
        <v>0</v>
      </c>
      <c r="S148" s="189">
        <v>0</v>
      </c>
      <c r="T148" s="190">
        <f t="shared" si="13"/>
        <v>0</v>
      </c>
      <c r="U148" s="36"/>
      <c r="V148" s="36"/>
      <c r="W148" s="36"/>
      <c r="X148" s="36"/>
      <c r="Y148" s="36"/>
      <c r="Z148" s="36"/>
      <c r="AA148" s="36"/>
      <c r="AB148" s="36"/>
      <c r="AC148" s="36"/>
      <c r="AD148" s="36"/>
      <c r="AE148" s="36"/>
      <c r="AR148" s="191" t="s">
        <v>250</v>
      </c>
      <c r="AT148" s="191" t="s">
        <v>171</v>
      </c>
      <c r="AU148" s="191" t="s">
        <v>88</v>
      </c>
      <c r="AY148" s="19" t="s">
        <v>169</v>
      </c>
      <c r="BE148" s="192">
        <f t="shared" si="14"/>
        <v>0</v>
      </c>
      <c r="BF148" s="192">
        <f t="shared" si="15"/>
        <v>0</v>
      </c>
      <c r="BG148" s="192">
        <f t="shared" si="16"/>
        <v>0</v>
      </c>
      <c r="BH148" s="192">
        <f t="shared" si="17"/>
        <v>0</v>
      </c>
      <c r="BI148" s="192">
        <f t="shared" si="18"/>
        <v>0</v>
      </c>
      <c r="BJ148" s="19" t="s">
        <v>88</v>
      </c>
      <c r="BK148" s="192">
        <f t="shared" si="19"/>
        <v>0</v>
      </c>
      <c r="BL148" s="19" t="s">
        <v>250</v>
      </c>
      <c r="BM148" s="191" t="s">
        <v>866</v>
      </c>
    </row>
    <row r="149" spans="1:65" s="12" customFormat="1" ht="22.9" customHeight="1">
      <c r="B149" s="164"/>
      <c r="C149" s="165"/>
      <c r="D149" s="166" t="s">
        <v>71</v>
      </c>
      <c r="E149" s="178" t="s">
        <v>2589</v>
      </c>
      <c r="F149" s="178" t="s">
        <v>2590</v>
      </c>
      <c r="G149" s="165"/>
      <c r="H149" s="165"/>
      <c r="I149" s="168"/>
      <c r="J149" s="179">
        <f>BK149</f>
        <v>0</v>
      </c>
      <c r="K149" s="165"/>
      <c r="L149" s="170"/>
      <c r="M149" s="171"/>
      <c r="N149" s="172"/>
      <c r="O149" s="172"/>
      <c r="P149" s="173">
        <f>SUM(P150:P159)</f>
        <v>0</v>
      </c>
      <c r="Q149" s="172"/>
      <c r="R149" s="173">
        <f>SUM(R150:R159)</f>
        <v>0</v>
      </c>
      <c r="S149" s="172"/>
      <c r="T149" s="174">
        <f>SUM(T150:T159)</f>
        <v>0</v>
      </c>
      <c r="AR149" s="175" t="s">
        <v>88</v>
      </c>
      <c r="AT149" s="176" t="s">
        <v>71</v>
      </c>
      <c r="AU149" s="176" t="s">
        <v>80</v>
      </c>
      <c r="AY149" s="175" t="s">
        <v>169</v>
      </c>
      <c r="BK149" s="177">
        <f>SUM(BK150:BK159)</f>
        <v>0</v>
      </c>
    </row>
    <row r="150" spans="1:65" s="2" customFormat="1" ht="24.2" customHeight="1">
      <c r="A150" s="36"/>
      <c r="B150" s="37"/>
      <c r="C150" s="180" t="s">
        <v>642</v>
      </c>
      <c r="D150" s="180" t="s">
        <v>171</v>
      </c>
      <c r="E150" s="181" t="s">
        <v>2591</v>
      </c>
      <c r="F150" s="182" t="s">
        <v>2592</v>
      </c>
      <c r="G150" s="183" t="s">
        <v>174</v>
      </c>
      <c r="H150" s="184">
        <v>34</v>
      </c>
      <c r="I150" s="185"/>
      <c r="J150" s="186">
        <f t="shared" ref="J150:J159" si="20">ROUND(I150*H150,2)</f>
        <v>0</v>
      </c>
      <c r="K150" s="182" t="s">
        <v>2211</v>
      </c>
      <c r="L150" s="41"/>
      <c r="M150" s="187" t="s">
        <v>19</v>
      </c>
      <c r="N150" s="188" t="s">
        <v>44</v>
      </c>
      <c r="O150" s="66"/>
      <c r="P150" s="189">
        <f t="shared" ref="P150:P159" si="21">O150*H150</f>
        <v>0</v>
      </c>
      <c r="Q150" s="189">
        <v>0</v>
      </c>
      <c r="R150" s="189">
        <f t="shared" ref="R150:R159" si="22">Q150*H150</f>
        <v>0</v>
      </c>
      <c r="S150" s="189">
        <v>0</v>
      </c>
      <c r="T150" s="190">
        <f t="shared" ref="T150:T159" si="23">S150*H150</f>
        <v>0</v>
      </c>
      <c r="U150" s="36"/>
      <c r="V150" s="36"/>
      <c r="W150" s="36"/>
      <c r="X150" s="36"/>
      <c r="Y150" s="36"/>
      <c r="Z150" s="36"/>
      <c r="AA150" s="36"/>
      <c r="AB150" s="36"/>
      <c r="AC150" s="36"/>
      <c r="AD150" s="36"/>
      <c r="AE150" s="36"/>
      <c r="AR150" s="191" t="s">
        <v>250</v>
      </c>
      <c r="AT150" s="191" t="s">
        <v>171</v>
      </c>
      <c r="AU150" s="191" t="s">
        <v>88</v>
      </c>
      <c r="AY150" s="19" t="s">
        <v>169</v>
      </c>
      <c r="BE150" s="192">
        <f t="shared" ref="BE150:BE159" si="24">IF(N150="základní",J150,0)</f>
        <v>0</v>
      </c>
      <c r="BF150" s="192">
        <f t="shared" ref="BF150:BF159" si="25">IF(N150="snížená",J150,0)</f>
        <v>0</v>
      </c>
      <c r="BG150" s="192">
        <f t="shared" ref="BG150:BG159" si="26">IF(N150="zákl. přenesená",J150,0)</f>
        <v>0</v>
      </c>
      <c r="BH150" s="192">
        <f t="shared" ref="BH150:BH159" si="27">IF(N150="sníž. přenesená",J150,0)</f>
        <v>0</v>
      </c>
      <c r="BI150" s="192">
        <f t="shared" ref="BI150:BI159" si="28">IF(N150="nulová",J150,0)</f>
        <v>0</v>
      </c>
      <c r="BJ150" s="19" t="s">
        <v>88</v>
      </c>
      <c r="BK150" s="192">
        <f t="shared" ref="BK150:BK159" si="29">ROUND(I150*H150,2)</f>
        <v>0</v>
      </c>
      <c r="BL150" s="19" t="s">
        <v>250</v>
      </c>
      <c r="BM150" s="191" t="s">
        <v>884</v>
      </c>
    </row>
    <row r="151" spans="1:65" s="2" customFormat="1" ht="24.2" customHeight="1">
      <c r="A151" s="36"/>
      <c r="B151" s="37"/>
      <c r="C151" s="180" t="s">
        <v>648</v>
      </c>
      <c r="D151" s="180" t="s">
        <v>171</v>
      </c>
      <c r="E151" s="181" t="s">
        <v>2593</v>
      </c>
      <c r="F151" s="182" t="s">
        <v>2594</v>
      </c>
      <c r="G151" s="183" t="s">
        <v>174</v>
      </c>
      <c r="H151" s="184">
        <v>24</v>
      </c>
      <c r="I151" s="185"/>
      <c r="J151" s="186">
        <f t="shared" si="20"/>
        <v>0</v>
      </c>
      <c r="K151" s="182" t="s">
        <v>2211</v>
      </c>
      <c r="L151" s="41"/>
      <c r="M151" s="187" t="s">
        <v>19</v>
      </c>
      <c r="N151" s="188" t="s">
        <v>44</v>
      </c>
      <c r="O151" s="66"/>
      <c r="P151" s="189">
        <f t="shared" si="21"/>
        <v>0</v>
      </c>
      <c r="Q151" s="189">
        <v>0</v>
      </c>
      <c r="R151" s="189">
        <f t="shared" si="22"/>
        <v>0</v>
      </c>
      <c r="S151" s="189">
        <v>0</v>
      </c>
      <c r="T151" s="190">
        <f t="shared" si="23"/>
        <v>0</v>
      </c>
      <c r="U151" s="36"/>
      <c r="V151" s="36"/>
      <c r="W151" s="36"/>
      <c r="X151" s="36"/>
      <c r="Y151" s="36"/>
      <c r="Z151" s="36"/>
      <c r="AA151" s="36"/>
      <c r="AB151" s="36"/>
      <c r="AC151" s="36"/>
      <c r="AD151" s="36"/>
      <c r="AE151" s="36"/>
      <c r="AR151" s="191" t="s">
        <v>250</v>
      </c>
      <c r="AT151" s="191" t="s">
        <v>171</v>
      </c>
      <c r="AU151" s="191" t="s">
        <v>88</v>
      </c>
      <c r="AY151" s="19" t="s">
        <v>169</v>
      </c>
      <c r="BE151" s="192">
        <f t="shared" si="24"/>
        <v>0</v>
      </c>
      <c r="BF151" s="192">
        <f t="shared" si="25"/>
        <v>0</v>
      </c>
      <c r="BG151" s="192">
        <f t="shared" si="26"/>
        <v>0</v>
      </c>
      <c r="BH151" s="192">
        <f t="shared" si="27"/>
        <v>0</v>
      </c>
      <c r="BI151" s="192">
        <f t="shared" si="28"/>
        <v>0</v>
      </c>
      <c r="BJ151" s="19" t="s">
        <v>88</v>
      </c>
      <c r="BK151" s="192">
        <f t="shared" si="29"/>
        <v>0</v>
      </c>
      <c r="BL151" s="19" t="s">
        <v>250</v>
      </c>
      <c r="BM151" s="191" t="s">
        <v>898</v>
      </c>
    </row>
    <row r="152" spans="1:65" s="2" customFormat="1" ht="24.2" customHeight="1">
      <c r="A152" s="36"/>
      <c r="B152" s="37"/>
      <c r="C152" s="180" t="s">
        <v>652</v>
      </c>
      <c r="D152" s="180" t="s">
        <v>171</v>
      </c>
      <c r="E152" s="181" t="s">
        <v>2595</v>
      </c>
      <c r="F152" s="182" t="s">
        <v>2596</v>
      </c>
      <c r="G152" s="183" t="s">
        <v>463</v>
      </c>
      <c r="H152" s="184">
        <v>205</v>
      </c>
      <c r="I152" s="185"/>
      <c r="J152" s="186">
        <f t="shared" si="20"/>
        <v>0</v>
      </c>
      <c r="K152" s="182" t="s">
        <v>2211</v>
      </c>
      <c r="L152" s="41"/>
      <c r="M152" s="187" t="s">
        <v>19</v>
      </c>
      <c r="N152" s="188" t="s">
        <v>44</v>
      </c>
      <c r="O152" s="66"/>
      <c r="P152" s="189">
        <f t="shared" si="21"/>
        <v>0</v>
      </c>
      <c r="Q152" s="189">
        <v>0</v>
      </c>
      <c r="R152" s="189">
        <f t="shared" si="22"/>
        <v>0</v>
      </c>
      <c r="S152" s="189">
        <v>0</v>
      </c>
      <c r="T152" s="190">
        <f t="shared" si="23"/>
        <v>0</v>
      </c>
      <c r="U152" s="36"/>
      <c r="V152" s="36"/>
      <c r="W152" s="36"/>
      <c r="X152" s="36"/>
      <c r="Y152" s="36"/>
      <c r="Z152" s="36"/>
      <c r="AA152" s="36"/>
      <c r="AB152" s="36"/>
      <c r="AC152" s="36"/>
      <c r="AD152" s="36"/>
      <c r="AE152" s="36"/>
      <c r="AR152" s="191" t="s">
        <v>250</v>
      </c>
      <c r="AT152" s="191" t="s">
        <v>171</v>
      </c>
      <c r="AU152" s="191" t="s">
        <v>88</v>
      </c>
      <c r="AY152" s="19" t="s">
        <v>169</v>
      </c>
      <c r="BE152" s="192">
        <f t="shared" si="24"/>
        <v>0</v>
      </c>
      <c r="BF152" s="192">
        <f t="shared" si="25"/>
        <v>0</v>
      </c>
      <c r="BG152" s="192">
        <f t="shared" si="26"/>
        <v>0</v>
      </c>
      <c r="BH152" s="192">
        <f t="shared" si="27"/>
        <v>0</v>
      </c>
      <c r="BI152" s="192">
        <f t="shared" si="28"/>
        <v>0</v>
      </c>
      <c r="BJ152" s="19" t="s">
        <v>88</v>
      </c>
      <c r="BK152" s="192">
        <f t="shared" si="29"/>
        <v>0</v>
      </c>
      <c r="BL152" s="19" t="s">
        <v>250</v>
      </c>
      <c r="BM152" s="191" t="s">
        <v>927</v>
      </c>
    </row>
    <row r="153" spans="1:65" s="2" customFormat="1" ht="24.2" customHeight="1">
      <c r="A153" s="36"/>
      <c r="B153" s="37"/>
      <c r="C153" s="180" t="s">
        <v>657</v>
      </c>
      <c r="D153" s="180" t="s">
        <v>171</v>
      </c>
      <c r="E153" s="181" t="s">
        <v>2597</v>
      </c>
      <c r="F153" s="182" t="s">
        <v>2598</v>
      </c>
      <c r="G153" s="183" t="s">
        <v>463</v>
      </c>
      <c r="H153" s="184">
        <v>125</v>
      </c>
      <c r="I153" s="185"/>
      <c r="J153" s="186">
        <f t="shared" si="20"/>
        <v>0</v>
      </c>
      <c r="K153" s="182" t="s">
        <v>2211</v>
      </c>
      <c r="L153" s="41"/>
      <c r="M153" s="187" t="s">
        <v>19</v>
      </c>
      <c r="N153" s="188" t="s">
        <v>44</v>
      </c>
      <c r="O153" s="66"/>
      <c r="P153" s="189">
        <f t="shared" si="21"/>
        <v>0</v>
      </c>
      <c r="Q153" s="189">
        <v>0</v>
      </c>
      <c r="R153" s="189">
        <f t="shared" si="22"/>
        <v>0</v>
      </c>
      <c r="S153" s="189">
        <v>0</v>
      </c>
      <c r="T153" s="190">
        <f t="shared" si="23"/>
        <v>0</v>
      </c>
      <c r="U153" s="36"/>
      <c r="V153" s="36"/>
      <c r="W153" s="36"/>
      <c r="X153" s="36"/>
      <c r="Y153" s="36"/>
      <c r="Z153" s="36"/>
      <c r="AA153" s="36"/>
      <c r="AB153" s="36"/>
      <c r="AC153" s="36"/>
      <c r="AD153" s="36"/>
      <c r="AE153" s="36"/>
      <c r="AR153" s="191" t="s">
        <v>250</v>
      </c>
      <c r="AT153" s="191" t="s">
        <v>171</v>
      </c>
      <c r="AU153" s="191" t="s">
        <v>88</v>
      </c>
      <c r="AY153" s="19" t="s">
        <v>169</v>
      </c>
      <c r="BE153" s="192">
        <f t="shared" si="24"/>
        <v>0</v>
      </c>
      <c r="BF153" s="192">
        <f t="shared" si="25"/>
        <v>0</v>
      </c>
      <c r="BG153" s="192">
        <f t="shared" si="26"/>
        <v>0</v>
      </c>
      <c r="BH153" s="192">
        <f t="shared" si="27"/>
        <v>0</v>
      </c>
      <c r="BI153" s="192">
        <f t="shared" si="28"/>
        <v>0</v>
      </c>
      <c r="BJ153" s="19" t="s">
        <v>88</v>
      </c>
      <c r="BK153" s="192">
        <f t="shared" si="29"/>
        <v>0</v>
      </c>
      <c r="BL153" s="19" t="s">
        <v>250</v>
      </c>
      <c r="BM153" s="191" t="s">
        <v>939</v>
      </c>
    </row>
    <row r="154" spans="1:65" s="2" customFormat="1" ht="24.2" customHeight="1">
      <c r="A154" s="36"/>
      <c r="B154" s="37"/>
      <c r="C154" s="180" t="s">
        <v>663</v>
      </c>
      <c r="D154" s="180" t="s">
        <v>171</v>
      </c>
      <c r="E154" s="181" t="s">
        <v>2599</v>
      </c>
      <c r="F154" s="182" t="s">
        <v>2600</v>
      </c>
      <c r="G154" s="183" t="s">
        <v>463</v>
      </c>
      <c r="H154" s="184">
        <v>45</v>
      </c>
      <c r="I154" s="185"/>
      <c r="J154" s="186">
        <f t="shared" si="20"/>
        <v>0</v>
      </c>
      <c r="K154" s="182" t="s">
        <v>2211</v>
      </c>
      <c r="L154" s="41"/>
      <c r="M154" s="187" t="s">
        <v>19</v>
      </c>
      <c r="N154" s="188" t="s">
        <v>44</v>
      </c>
      <c r="O154" s="66"/>
      <c r="P154" s="189">
        <f t="shared" si="21"/>
        <v>0</v>
      </c>
      <c r="Q154" s="189">
        <v>0</v>
      </c>
      <c r="R154" s="189">
        <f t="shared" si="22"/>
        <v>0</v>
      </c>
      <c r="S154" s="189">
        <v>0</v>
      </c>
      <c r="T154" s="190">
        <f t="shared" si="23"/>
        <v>0</v>
      </c>
      <c r="U154" s="36"/>
      <c r="V154" s="36"/>
      <c r="W154" s="36"/>
      <c r="X154" s="36"/>
      <c r="Y154" s="36"/>
      <c r="Z154" s="36"/>
      <c r="AA154" s="36"/>
      <c r="AB154" s="36"/>
      <c r="AC154" s="36"/>
      <c r="AD154" s="36"/>
      <c r="AE154" s="36"/>
      <c r="AR154" s="191" t="s">
        <v>250</v>
      </c>
      <c r="AT154" s="191" t="s">
        <v>171</v>
      </c>
      <c r="AU154" s="191" t="s">
        <v>88</v>
      </c>
      <c r="AY154" s="19" t="s">
        <v>169</v>
      </c>
      <c r="BE154" s="192">
        <f t="shared" si="24"/>
        <v>0</v>
      </c>
      <c r="BF154" s="192">
        <f t="shared" si="25"/>
        <v>0</v>
      </c>
      <c r="BG154" s="192">
        <f t="shared" si="26"/>
        <v>0</v>
      </c>
      <c r="BH154" s="192">
        <f t="shared" si="27"/>
        <v>0</v>
      </c>
      <c r="BI154" s="192">
        <f t="shared" si="28"/>
        <v>0</v>
      </c>
      <c r="BJ154" s="19" t="s">
        <v>88</v>
      </c>
      <c r="BK154" s="192">
        <f t="shared" si="29"/>
        <v>0</v>
      </c>
      <c r="BL154" s="19" t="s">
        <v>250</v>
      </c>
      <c r="BM154" s="191" t="s">
        <v>948</v>
      </c>
    </row>
    <row r="155" spans="1:65" s="2" customFormat="1" ht="24.2" customHeight="1">
      <c r="A155" s="36"/>
      <c r="B155" s="37"/>
      <c r="C155" s="180" t="s">
        <v>670</v>
      </c>
      <c r="D155" s="180" t="s">
        <v>171</v>
      </c>
      <c r="E155" s="181" t="s">
        <v>2601</v>
      </c>
      <c r="F155" s="182" t="s">
        <v>2602</v>
      </c>
      <c r="G155" s="183" t="s">
        <v>463</v>
      </c>
      <c r="H155" s="184">
        <v>105</v>
      </c>
      <c r="I155" s="185"/>
      <c r="J155" s="186">
        <f t="shared" si="20"/>
        <v>0</v>
      </c>
      <c r="K155" s="182" t="s">
        <v>2211</v>
      </c>
      <c r="L155" s="41"/>
      <c r="M155" s="187" t="s">
        <v>19</v>
      </c>
      <c r="N155" s="188" t="s">
        <v>44</v>
      </c>
      <c r="O155" s="66"/>
      <c r="P155" s="189">
        <f t="shared" si="21"/>
        <v>0</v>
      </c>
      <c r="Q155" s="189">
        <v>0</v>
      </c>
      <c r="R155" s="189">
        <f t="shared" si="22"/>
        <v>0</v>
      </c>
      <c r="S155" s="189">
        <v>0</v>
      </c>
      <c r="T155" s="190">
        <f t="shared" si="23"/>
        <v>0</v>
      </c>
      <c r="U155" s="36"/>
      <c r="V155" s="36"/>
      <c r="W155" s="36"/>
      <c r="X155" s="36"/>
      <c r="Y155" s="36"/>
      <c r="Z155" s="36"/>
      <c r="AA155" s="36"/>
      <c r="AB155" s="36"/>
      <c r="AC155" s="36"/>
      <c r="AD155" s="36"/>
      <c r="AE155" s="36"/>
      <c r="AR155" s="191" t="s">
        <v>250</v>
      </c>
      <c r="AT155" s="191" t="s">
        <v>171</v>
      </c>
      <c r="AU155" s="191" t="s">
        <v>88</v>
      </c>
      <c r="AY155" s="19" t="s">
        <v>169</v>
      </c>
      <c r="BE155" s="192">
        <f t="shared" si="24"/>
        <v>0</v>
      </c>
      <c r="BF155" s="192">
        <f t="shared" si="25"/>
        <v>0</v>
      </c>
      <c r="BG155" s="192">
        <f t="shared" si="26"/>
        <v>0</v>
      </c>
      <c r="BH155" s="192">
        <f t="shared" si="27"/>
        <v>0</v>
      </c>
      <c r="BI155" s="192">
        <f t="shared" si="28"/>
        <v>0</v>
      </c>
      <c r="BJ155" s="19" t="s">
        <v>88</v>
      </c>
      <c r="BK155" s="192">
        <f t="shared" si="29"/>
        <v>0</v>
      </c>
      <c r="BL155" s="19" t="s">
        <v>250</v>
      </c>
      <c r="BM155" s="191" t="s">
        <v>959</v>
      </c>
    </row>
    <row r="156" spans="1:65" s="2" customFormat="1" ht="24.2" customHeight="1">
      <c r="A156" s="36"/>
      <c r="B156" s="37"/>
      <c r="C156" s="180" t="s">
        <v>675</v>
      </c>
      <c r="D156" s="180" t="s">
        <v>171</v>
      </c>
      <c r="E156" s="181" t="s">
        <v>2603</v>
      </c>
      <c r="F156" s="182" t="s">
        <v>2604</v>
      </c>
      <c r="G156" s="183" t="s">
        <v>463</v>
      </c>
      <c r="H156" s="184">
        <v>45</v>
      </c>
      <c r="I156" s="185"/>
      <c r="J156" s="186">
        <f t="shared" si="20"/>
        <v>0</v>
      </c>
      <c r="K156" s="182" t="s">
        <v>2211</v>
      </c>
      <c r="L156" s="41"/>
      <c r="M156" s="187" t="s">
        <v>19</v>
      </c>
      <c r="N156" s="188" t="s">
        <v>44</v>
      </c>
      <c r="O156" s="66"/>
      <c r="P156" s="189">
        <f t="shared" si="21"/>
        <v>0</v>
      </c>
      <c r="Q156" s="189">
        <v>0</v>
      </c>
      <c r="R156" s="189">
        <f t="shared" si="22"/>
        <v>0</v>
      </c>
      <c r="S156" s="189">
        <v>0</v>
      </c>
      <c r="T156" s="190">
        <f t="shared" si="23"/>
        <v>0</v>
      </c>
      <c r="U156" s="36"/>
      <c r="V156" s="36"/>
      <c r="W156" s="36"/>
      <c r="X156" s="36"/>
      <c r="Y156" s="36"/>
      <c r="Z156" s="36"/>
      <c r="AA156" s="36"/>
      <c r="AB156" s="36"/>
      <c r="AC156" s="36"/>
      <c r="AD156" s="36"/>
      <c r="AE156" s="36"/>
      <c r="AR156" s="191" t="s">
        <v>250</v>
      </c>
      <c r="AT156" s="191" t="s">
        <v>171</v>
      </c>
      <c r="AU156" s="191" t="s">
        <v>88</v>
      </c>
      <c r="AY156" s="19" t="s">
        <v>169</v>
      </c>
      <c r="BE156" s="192">
        <f t="shared" si="24"/>
        <v>0</v>
      </c>
      <c r="BF156" s="192">
        <f t="shared" si="25"/>
        <v>0</v>
      </c>
      <c r="BG156" s="192">
        <f t="shared" si="26"/>
        <v>0</v>
      </c>
      <c r="BH156" s="192">
        <f t="shared" si="27"/>
        <v>0</v>
      </c>
      <c r="BI156" s="192">
        <f t="shared" si="28"/>
        <v>0</v>
      </c>
      <c r="BJ156" s="19" t="s">
        <v>88</v>
      </c>
      <c r="BK156" s="192">
        <f t="shared" si="29"/>
        <v>0</v>
      </c>
      <c r="BL156" s="19" t="s">
        <v>250</v>
      </c>
      <c r="BM156" s="191" t="s">
        <v>971</v>
      </c>
    </row>
    <row r="157" spans="1:65" s="2" customFormat="1" ht="14.45" customHeight="1">
      <c r="A157" s="36"/>
      <c r="B157" s="37"/>
      <c r="C157" s="180" t="s">
        <v>682</v>
      </c>
      <c r="D157" s="180" t="s">
        <v>171</v>
      </c>
      <c r="E157" s="181" t="s">
        <v>2605</v>
      </c>
      <c r="F157" s="182" t="s">
        <v>2606</v>
      </c>
      <c r="G157" s="183" t="s">
        <v>463</v>
      </c>
      <c r="H157" s="184">
        <v>480</v>
      </c>
      <c r="I157" s="185"/>
      <c r="J157" s="186">
        <f t="shared" si="20"/>
        <v>0</v>
      </c>
      <c r="K157" s="182" t="s">
        <v>2211</v>
      </c>
      <c r="L157" s="41"/>
      <c r="M157" s="187" t="s">
        <v>19</v>
      </c>
      <c r="N157" s="188" t="s">
        <v>44</v>
      </c>
      <c r="O157" s="66"/>
      <c r="P157" s="189">
        <f t="shared" si="21"/>
        <v>0</v>
      </c>
      <c r="Q157" s="189">
        <v>0</v>
      </c>
      <c r="R157" s="189">
        <f t="shared" si="22"/>
        <v>0</v>
      </c>
      <c r="S157" s="189">
        <v>0</v>
      </c>
      <c r="T157" s="190">
        <f t="shared" si="23"/>
        <v>0</v>
      </c>
      <c r="U157" s="36"/>
      <c r="V157" s="36"/>
      <c r="W157" s="36"/>
      <c r="X157" s="36"/>
      <c r="Y157" s="36"/>
      <c r="Z157" s="36"/>
      <c r="AA157" s="36"/>
      <c r="AB157" s="36"/>
      <c r="AC157" s="36"/>
      <c r="AD157" s="36"/>
      <c r="AE157" s="36"/>
      <c r="AR157" s="191" t="s">
        <v>250</v>
      </c>
      <c r="AT157" s="191" t="s">
        <v>171</v>
      </c>
      <c r="AU157" s="191" t="s">
        <v>88</v>
      </c>
      <c r="AY157" s="19" t="s">
        <v>169</v>
      </c>
      <c r="BE157" s="192">
        <f t="shared" si="24"/>
        <v>0</v>
      </c>
      <c r="BF157" s="192">
        <f t="shared" si="25"/>
        <v>0</v>
      </c>
      <c r="BG157" s="192">
        <f t="shared" si="26"/>
        <v>0</v>
      </c>
      <c r="BH157" s="192">
        <f t="shared" si="27"/>
        <v>0</v>
      </c>
      <c r="BI157" s="192">
        <f t="shared" si="28"/>
        <v>0</v>
      </c>
      <c r="BJ157" s="19" t="s">
        <v>88</v>
      </c>
      <c r="BK157" s="192">
        <f t="shared" si="29"/>
        <v>0</v>
      </c>
      <c r="BL157" s="19" t="s">
        <v>250</v>
      </c>
      <c r="BM157" s="191" t="s">
        <v>980</v>
      </c>
    </row>
    <row r="158" spans="1:65" s="2" customFormat="1" ht="14.45" customHeight="1">
      <c r="A158" s="36"/>
      <c r="B158" s="37"/>
      <c r="C158" s="180" t="s">
        <v>687</v>
      </c>
      <c r="D158" s="180" t="s">
        <v>171</v>
      </c>
      <c r="E158" s="181" t="s">
        <v>2607</v>
      </c>
      <c r="F158" s="182" t="s">
        <v>2608</v>
      </c>
      <c r="G158" s="183" t="s">
        <v>463</v>
      </c>
      <c r="H158" s="184">
        <v>45</v>
      </c>
      <c r="I158" s="185"/>
      <c r="J158" s="186">
        <f t="shared" si="20"/>
        <v>0</v>
      </c>
      <c r="K158" s="182" t="s">
        <v>2211</v>
      </c>
      <c r="L158" s="41"/>
      <c r="M158" s="187" t="s">
        <v>19</v>
      </c>
      <c r="N158" s="188" t="s">
        <v>44</v>
      </c>
      <c r="O158" s="66"/>
      <c r="P158" s="189">
        <f t="shared" si="21"/>
        <v>0</v>
      </c>
      <c r="Q158" s="189">
        <v>0</v>
      </c>
      <c r="R158" s="189">
        <f t="shared" si="22"/>
        <v>0</v>
      </c>
      <c r="S158" s="189">
        <v>0</v>
      </c>
      <c r="T158" s="190">
        <f t="shared" si="23"/>
        <v>0</v>
      </c>
      <c r="U158" s="36"/>
      <c r="V158" s="36"/>
      <c r="W158" s="36"/>
      <c r="X158" s="36"/>
      <c r="Y158" s="36"/>
      <c r="Z158" s="36"/>
      <c r="AA158" s="36"/>
      <c r="AB158" s="36"/>
      <c r="AC158" s="36"/>
      <c r="AD158" s="36"/>
      <c r="AE158" s="36"/>
      <c r="AR158" s="191" t="s">
        <v>250</v>
      </c>
      <c r="AT158" s="191" t="s">
        <v>171</v>
      </c>
      <c r="AU158" s="191" t="s">
        <v>88</v>
      </c>
      <c r="AY158" s="19" t="s">
        <v>169</v>
      </c>
      <c r="BE158" s="192">
        <f t="shared" si="24"/>
        <v>0</v>
      </c>
      <c r="BF158" s="192">
        <f t="shared" si="25"/>
        <v>0</v>
      </c>
      <c r="BG158" s="192">
        <f t="shared" si="26"/>
        <v>0</v>
      </c>
      <c r="BH158" s="192">
        <f t="shared" si="27"/>
        <v>0</v>
      </c>
      <c r="BI158" s="192">
        <f t="shared" si="28"/>
        <v>0</v>
      </c>
      <c r="BJ158" s="19" t="s">
        <v>88</v>
      </c>
      <c r="BK158" s="192">
        <f t="shared" si="29"/>
        <v>0</v>
      </c>
      <c r="BL158" s="19" t="s">
        <v>250</v>
      </c>
      <c r="BM158" s="191" t="s">
        <v>990</v>
      </c>
    </row>
    <row r="159" spans="1:65" s="2" customFormat="1" ht="24.2" customHeight="1">
      <c r="A159" s="36"/>
      <c r="B159" s="37"/>
      <c r="C159" s="180" t="s">
        <v>691</v>
      </c>
      <c r="D159" s="180" t="s">
        <v>171</v>
      </c>
      <c r="E159" s="181" t="s">
        <v>2609</v>
      </c>
      <c r="F159" s="182" t="s">
        <v>2610</v>
      </c>
      <c r="G159" s="183" t="s">
        <v>2588</v>
      </c>
      <c r="H159" s="260"/>
      <c r="I159" s="185"/>
      <c r="J159" s="186">
        <f t="shared" si="20"/>
        <v>0</v>
      </c>
      <c r="K159" s="182" t="s">
        <v>2211</v>
      </c>
      <c r="L159" s="41"/>
      <c r="M159" s="187" t="s">
        <v>19</v>
      </c>
      <c r="N159" s="188" t="s">
        <v>44</v>
      </c>
      <c r="O159" s="66"/>
      <c r="P159" s="189">
        <f t="shared" si="21"/>
        <v>0</v>
      </c>
      <c r="Q159" s="189">
        <v>0</v>
      </c>
      <c r="R159" s="189">
        <f t="shared" si="22"/>
        <v>0</v>
      </c>
      <c r="S159" s="189">
        <v>0</v>
      </c>
      <c r="T159" s="190">
        <f t="shared" si="23"/>
        <v>0</v>
      </c>
      <c r="U159" s="36"/>
      <c r="V159" s="36"/>
      <c r="W159" s="36"/>
      <c r="X159" s="36"/>
      <c r="Y159" s="36"/>
      <c r="Z159" s="36"/>
      <c r="AA159" s="36"/>
      <c r="AB159" s="36"/>
      <c r="AC159" s="36"/>
      <c r="AD159" s="36"/>
      <c r="AE159" s="36"/>
      <c r="AR159" s="191" t="s">
        <v>250</v>
      </c>
      <c r="AT159" s="191" t="s">
        <v>171</v>
      </c>
      <c r="AU159" s="191" t="s">
        <v>88</v>
      </c>
      <c r="AY159" s="19" t="s">
        <v>169</v>
      </c>
      <c r="BE159" s="192">
        <f t="shared" si="24"/>
        <v>0</v>
      </c>
      <c r="BF159" s="192">
        <f t="shared" si="25"/>
        <v>0</v>
      </c>
      <c r="BG159" s="192">
        <f t="shared" si="26"/>
        <v>0</v>
      </c>
      <c r="BH159" s="192">
        <f t="shared" si="27"/>
        <v>0</v>
      </c>
      <c r="BI159" s="192">
        <f t="shared" si="28"/>
        <v>0</v>
      </c>
      <c r="BJ159" s="19" t="s">
        <v>88</v>
      </c>
      <c r="BK159" s="192">
        <f t="shared" si="29"/>
        <v>0</v>
      </c>
      <c r="BL159" s="19" t="s">
        <v>250</v>
      </c>
      <c r="BM159" s="191" t="s">
        <v>1007</v>
      </c>
    </row>
    <row r="160" spans="1:65" s="12" customFormat="1" ht="22.9" customHeight="1">
      <c r="B160" s="164"/>
      <c r="C160" s="165"/>
      <c r="D160" s="166" t="s">
        <v>71</v>
      </c>
      <c r="E160" s="178" t="s">
        <v>2611</v>
      </c>
      <c r="F160" s="178" t="s">
        <v>2612</v>
      </c>
      <c r="G160" s="165"/>
      <c r="H160" s="165"/>
      <c r="I160" s="168"/>
      <c r="J160" s="179">
        <f>BK160</f>
        <v>0</v>
      </c>
      <c r="K160" s="165"/>
      <c r="L160" s="170"/>
      <c r="M160" s="171"/>
      <c r="N160" s="172"/>
      <c r="O160" s="172"/>
      <c r="P160" s="173">
        <f>SUM(P161:P183)</f>
        <v>0</v>
      </c>
      <c r="Q160" s="172"/>
      <c r="R160" s="173">
        <f>SUM(R161:R183)</f>
        <v>0</v>
      </c>
      <c r="S160" s="172"/>
      <c r="T160" s="174">
        <f>SUM(T161:T183)</f>
        <v>0</v>
      </c>
      <c r="AR160" s="175" t="s">
        <v>88</v>
      </c>
      <c r="AT160" s="176" t="s">
        <v>71</v>
      </c>
      <c r="AU160" s="176" t="s">
        <v>80</v>
      </c>
      <c r="AY160" s="175" t="s">
        <v>169</v>
      </c>
      <c r="BK160" s="177">
        <f>SUM(BK161:BK183)</f>
        <v>0</v>
      </c>
    </row>
    <row r="161" spans="1:65" s="2" customFormat="1" ht="14.45" customHeight="1">
      <c r="A161" s="36"/>
      <c r="B161" s="37"/>
      <c r="C161" s="180" t="s">
        <v>695</v>
      </c>
      <c r="D161" s="180" t="s">
        <v>171</v>
      </c>
      <c r="E161" s="181" t="s">
        <v>2613</v>
      </c>
      <c r="F161" s="182" t="s">
        <v>2614</v>
      </c>
      <c r="G161" s="183" t="s">
        <v>174</v>
      </c>
      <c r="H161" s="184">
        <v>34</v>
      </c>
      <c r="I161" s="185"/>
      <c r="J161" s="186">
        <f t="shared" ref="J161:J183" si="30">ROUND(I161*H161,2)</f>
        <v>0</v>
      </c>
      <c r="K161" s="182" t="s">
        <v>2211</v>
      </c>
      <c r="L161" s="41"/>
      <c r="M161" s="187" t="s">
        <v>19</v>
      </c>
      <c r="N161" s="188" t="s">
        <v>44</v>
      </c>
      <c r="O161" s="66"/>
      <c r="P161" s="189">
        <f t="shared" ref="P161:P183" si="31">O161*H161</f>
        <v>0</v>
      </c>
      <c r="Q161" s="189">
        <v>0</v>
      </c>
      <c r="R161" s="189">
        <f t="shared" ref="R161:R183" si="32">Q161*H161</f>
        <v>0</v>
      </c>
      <c r="S161" s="189">
        <v>0</v>
      </c>
      <c r="T161" s="190">
        <f t="shared" ref="T161:T183" si="33">S161*H161</f>
        <v>0</v>
      </c>
      <c r="U161" s="36"/>
      <c r="V161" s="36"/>
      <c r="W161" s="36"/>
      <c r="X161" s="36"/>
      <c r="Y161" s="36"/>
      <c r="Z161" s="36"/>
      <c r="AA161" s="36"/>
      <c r="AB161" s="36"/>
      <c r="AC161" s="36"/>
      <c r="AD161" s="36"/>
      <c r="AE161" s="36"/>
      <c r="AR161" s="191" t="s">
        <v>250</v>
      </c>
      <c r="AT161" s="191" t="s">
        <v>171</v>
      </c>
      <c r="AU161" s="191" t="s">
        <v>88</v>
      </c>
      <c r="AY161" s="19" t="s">
        <v>169</v>
      </c>
      <c r="BE161" s="192">
        <f t="shared" ref="BE161:BE183" si="34">IF(N161="základní",J161,0)</f>
        <v>0</v>
      </c>
      <c r="BF161" s="192">
        <f t="shared" ref="BF161:BF183" si="35">IF(N161="snížená",J161,0)</f>
        <v>0</v>
      </c>
      <c r="BG161" s="192">
        <f t="shared" ref="BG161:BG183" si="36">IF(N161="zákl. přenesená",J161,0)</f>
        <v>0</v>
      </c>
      <c r="BH161" s="192">
        <f t="shared" ref="BH161:BH183" si="37">IF(N161="sníž. přenesená",J161,0)</f>
        <v>0</v>
      </c>
      <c r="BI161" s="192">
        <f t="shared" ref="BI161:BI183" si="38">IF(N161="nulová",J161,0)</f>
        <v>0</v>
      </c>
      <c r="BJ161" s="19" t="s">
        <v>88</v>
      </c>
      <c r="BK161" s="192">
        <f t="shared" ref="BK161:BK183" si="39">ROUND(I161*H161,2)</f>
        <v>0</v>
      </c>
      <c r="BL161" s="19" t="s">
        <v>250</v>
      </c>
      <c r="BM161" s="191" t="s">
        <v>1017</v>
      </c>
    </row>
    <row r="162" spans="1:65" s="2" customFormat="1" ht="24.2" customHeight="1">
      <c r="A162" s="36"/>
      <c r="B162" s="37"/>
      <c r="C162" s="235" t="s">
        <v>699</v>
      </c>
      <c r="D162" s="235" t="s">
        <v>456</v>
      </c>
      <c r="E162" s="236" t="s">
        <v>2615</v>
      </c>
      <c r="F162" s="237" t="s">
        <v>2616</v>
      </c>
      <c r="G162" s="238" t="s">
        <v>174</v>
      </c>
      <c r="H162" s="239">
        <v>17</v>
      </c>
      <c r="I162" s="240"/>
      <c r="J162" s="241">
        <f t="shared" si="30"/>
        <v>0</v>
      </c>
      <c r="K162" s="237" t="s">
        <v>2525</v>
      </c>
      <c r="L162" s="242"/>
      <c r="M162" s="243" t="s">
        <v>19</v>
      </c>
      <c r="N162" s="244" t="s">
        <v>44</v>
      </c>
      <c r="O162" s="66"/>
      <c r="P162" s="189">
        <f t="shared" si="31"/>
        <v>0</v>
      </c>
      <c r="Q162" s="189">
        <v>0</v>
      </c>
      <c r="R162" s="189">
        <f t="shared" si="32"/>
        <v>0</v>
      </c>
      <c r="S162" s="189">
        <v>0</v>
      </c>
      <c r="T162" s="190">
        <f t="shared" si="33"/>
        <v>0</v>
      </c>
      <c r="U162" s="36"/>
      <c r="V162" s="36"/>
      <c r="W162" s="36"/>
      <c r="X162" s="36"/>
      <c r="Y162" s="36"/>
      <c r="Z162" s="36"/>
      <c r="AA162" s="36"/>
      <c r="AB162" s="36"/>
      <c r="AC162" s="36"/>
      <c r="AD162" s="36"/>
      <c r="AE162" s="36"/>
      <c r="AR162" s="191" t="s">
        <v>323</v>
      </c>
      <c r="AT162" s="191" t="s">
        <v>456</v>
      </c>
      <c r="AU162" s="191" t="s">
        <v>88</v>
      </c>
      <c r="AY162" s="19" t="s">
        <v>169</v>
      </c>
      <c r="BE162" s="192">
        <f t="shared" si="34"/>
        <v>0</v>
      </c>
      <c r="BF162" s="192">
        <f t="shared" si="35"/>
        <v>0</v>
      </c>
      <c r="BG162" s="192">
        <f t="shared" si="36"/>
        <v>0</v>
      </c>
      <c r="BH162" s="192">
        <f t="shared" si="37"/>
        <v>0</v>
      </c>
      <c r="BI162" s="192">
        <f t="shared" si="38"/>
        <v>0</v>
      </c>
      <c r="BJ162" s="19" t="s">
        <v>88</v>
      </c>
      <c r="BK162" s="192">
        <f t="shared" si="39"/>
        <v>0</v>
      </c>
      <c r="BL162" s="19" t="s">
        <v>250</v>
      </c>
      <c r="BM162" s="191" t="s">
        <v>1027</v>
      </c>
    </row>
    <row r="163" spans="1:65" s="2" customFormat="1" ht="14.45" customHeight="1">
      <c r="A163" s="36"/>
      <c r="B163" s="37"/>
      <c r="C163" s="235" t="s">
        <v>704</v>
      </c>
      <c r="D163" s="235" t="s">
        <v>456</v>
      </c>
      <c r="E163" s="236" t="s">
        <v>2617</v>
      </c>
      <c r="F163" s="237" t="s">
        <v>2618</v>
      </c>
      <c r="G163" s="238" t="s">
        <v>174</v>
      </c>
      <c r="H163" s="239">
        <v>17</v>
      </c>
      <c r="I163" s="240"/>
      <c r="J163" s="241">
        <f t="shared" si="30"/>
        <v>0</v>
      </c>
      <c r="K163" s="237" t="s">
        <v>2525</v>
      </c>
      <c r="L163" s="242"/>
      <c r="M163" s="243" t="s">
        <v>19</v>
      </c>
      <c r="N163" s="244" t="s">
        <v>44</v>
      </c>
      <c r="O163" s="66"/>
      <c r="P163" s="189">
        <f t="shared" si="31"/>
        <v>0</v>
      </c>
      <c r="Q163" s="189">
        <v>0</v>
      </c>
      <c r="R163" s="189">
        <f t="shared" si="32"/>
        <v>0</v>
      </c>
      <c r="S163" s="189">
        <v>0</v>
      </c>
      <c r="T163" s="190">
        <f t="shared" si="33"/>
        <v>0</v>
      </c>
      <c r="U163" s="36"/>
      <c r="V163" s="36"/>
      <c r="W163" s="36"/>
      <c r="X163" s="36"/>
      <c r="Y163" s="36"/>
      <c r="Z163" s="36"/>
      <c r="AA163" s="36"/>
      <c r="AB163" s="36"/>
      <c r="AC163" s="36"/>
      <c r="AD163" s="36"/>
      <c r="AE163" s="36"/>
      <c r="AR163" s="191" t="s">
        <v>323</v>
      </c>
      <c r="AT163" s="191" t="s">
        <v>456</v>
      </c>
      <c r="AU163" s="191" t="s">
        <v>88</v>
      </c>
      <c r="AY163" s="19" t="s">
        <v>169</v>
      </c>
      <c r="BE163" s="192">
        <f t="shared" si="34"/>
        <v>0</v>
      </c>
      <c r="BF163" s="192">
        <f t="shared" si="35"/>
        <v>0</v>
      </c>
      <c r="BG163" s="192">
        <f t="shared" si="36"/>
        <v>0</v>
      </c>
      <c r="BH163" s="192">
        <f t="shared" si="37"/>
        <v>0</v>
      </c>
      <c r="BI163" s="192">
        <f t="shared" si="38"/>
        <v>0</v>
      </c>
      <c r="BJ163" s="19" t="s">
        <v>88</v>
      </c>
      <c r="BK163" s="192">
        <f t="shared" si="39"/>
        <v>0</v>
      </c>
      <c r="BL163" s="19" t="s">
        <v>250</v>
      </c>
      <c r="BM163" s="191" t="s">
        <v>1035</v>
      </c>
    </row>
    <row r="164" spans="1:65" s="2" customFormat="1" ht="14.45" customHeight="1">
      <c r="A164" s="36"/>
      <c r="B164" s="37"/>
      <c r="C164" s="180" t="s">
        <v>708</v>
      </c>
      <c r="D164" s="180" t="s">
        <v>171</v>
      </c>
      <c r="E164" s="181" t="s">
        <v>2619</v>
      </c>
      <c r="F164" s="182" t="s">
        <v>2620</v>
      </c>
      <c r="G164" s="183" t="s">
        <v>174</v>
      </c>
      <c r="H164" s="184">
        <v>3</v>
      </c>
      <c r="I164" s="185"/>
      <c r="J164" s="186">
        <f t="shared" si="30"/>
        <v>0</v>
      </c>
      <c r="K164" s="182" t="s">
        <v>2211</v>
      </c>
      <c r="L164" s="41"/>
      <c r="M164" s="187" t="s">
        <v>19</v>
      </c>
      <c r="N164" s="188" t="s">
        <v>44</v>
      </c>
      <c r="O164" s="66"/>
      <c r="P164" s="189">
        <f t="shared" si="31"/>
        <v>0</v>
      </c>
      <c r="Q164" s="189">
        <v>0</v>
      </c>
      <c r="R164" s="189">
        <f t="shared" si="32"/>
        <v>0</v>
      </c>
      <c r="S164" s="189">
        <v>0</v>
      </c>
      <c r="T164" s="190">
        <f t="shared" si="33"/>
        <v>0</v>
      </c>
      <c r="U164" s="36"/>
      <c r="V164" s="36"/>
      <c r="W164" s="36"/>
      <c r="X164" s="36"/>
      <c r="Y164" s="36"/>
      <c r="Z164" s="36"/>
      <c r="AA164" s="36"/>
      <c r="AB164" s="36"/>
      <c r="AC164" s="36"/>
      <c r="AD164" s="36"/>
      <c r="AE164" s="36"/>
      <c r="AR164" s="191" t="s">
        <v>250</v>
      </c>
      <c r="AT164" s="191" t="s">
        <v>171</v>
      </c>
      <c r="AU164" s="191" t="s">
        <v>88</v>
      </c>
      <c r="AY164" s="19" t="s">
        <v>169</v>
      </c>
      <c r="BE164" s="192">
        <f t="shared" si="34"/>
        <v>0</v>
      </c>
      <c r="BF164" s="192">
        <f t="shared" si="35"/>
        <v>0</v>
      </c>
      <c r="BG164" s="192">
        <f t="shared" si="36"/>
        <v>0</v>
      </c>
      <c r="BH164" s="192">
        <f t="shared" si="37"/>
        <v>0</v>
      </c>
      <c r="BI164" s="192">
        <f t="shared" si="38"/>
        <v>0</v>
      </c>
      <c r="BJ164" s="19" t="s">
        <v>88</v>
      </c>
      <c r="BK164" s="192">
        <f t="shared" si="39"/>
        <v>0</v>
      </c>
      <c r="BL164" s="19" t="s">
        <v>250</v>
      </c>
      <c r="BM164" s="191" t="s">
        <v>1044</v>
      </c>
    </row>
    <row r="165" spans="1:65" s="2" customFormat="1" ht="14.45" customHeight="1">
      <c r="A165" s="36"/>
      <c r="B165" s="37"/>
      <c r="C165" s="235" t="s">
        <v>717</v>
      </c>
      <c r="D165" s="235" t="s">
        <v>456</v>
      </c>
      <c r="E165" s="236" t="s">
        <v>2621</v>
      </c>
      <c r="F165" s="237" t="s">
        <v>2622</v>
      </c>
      <c r="G165" s="238" t="s">
        <v>174</v>
      </c>
      <c r="H165" s="239">
        <v>2</v>
      </c>
      <c r="I165" s="240"/>
      <c r="J165" s="241">
        <f t="shared" si="30"/>
        <v>0</v>
      </c>
      <c r="K165" s="237" t="s">
        <v>2525</v>
      </c>
      <c r="L165" s="242"/>
      <c r="M165" s="243" t="s">
        <v>19</v>
      </c>
      <c r="N165" s="244" t="s">
        <v>44</v>
      </c>
      <c r="O165" s="66"/>
      <c r="P165" s="189">
        <f t="shared" si="31"/>
        <v>0</v>
      </c>
      <c r="Q165" s="189">
        <v>0</v>
      </c>
      <c r="R165" s="189">
        <f t="shared" si="32"/>
        <v>0</v>
      </c>
      <c r="S165" s="189">
        <v>0</v>
      </c>
      <c r="T165" s="190">
        <f t="shared" si="33"/>
        <v>0</v>
      </c>
      <c r="U165" s="36"/>
      <c r="V165" s="36"/>
      <c r="W165" s="36"/>
      <c r="X165" s="36"/>
      <c r="Y165" s="36"/>
      <c r="Z165" s="36"/>
      <c r="AA165" s="36"/>
      <c r="AB165" s="36"/>
      <c r="AC165" s="36"/>
      <c r="AD165" s="36"/>
      <c r="AE165" s="36"/>
      <c r="AR165" s="191" t="s">
        <v>323</v>
      </c>
      <c r="AT165" s="191" t="s">
        <v>456</v>
      </c>
      <c r="AU165" s="191" t="s">
        <v>88</v>
      </c>
      <c r="AY165" s="19" t="s">
        <v>169</v>
      </c>
      <c r="BE165" s="192">
        <f t="shared" si="34"/>
        <v>0</v>
      </c>
      <c r="BF165" s="192">
        <f t="shared" si="35"/>
        <v>0</v>
      </c>
      <c r="BG165" s="192">
        <f t="shared" si="36"/>
        <v>0</v>
      </c>
      <c r="BH165" s="192">
        <f t="shared" si="37"/>
        <v>0</v>
      </c>
      <c r="BI165" s="192">
        <f t="shared" si="38"/>
        <v>0</v>
      </c>
      <c r="BJ165" s="19" t="s">
        <v>88</v>
      </c>
      <c r="BK165" s="192">
        <f t="shared" si="39"/>
        <v>0</v>
      </c>
      <c r="BL165" s="19" t="s">
        <v>250</v>
      </c>
      <c r="BM165" s="191" t="s">
        <v>1052</v>
      </c>
    </row>
    <row r="166" spans="1:65" s="2" customFormat="1" ht="14.45" customHeight="1">
      <c r="A166" s="36"/>
      <c r="B166" s="37"/>
      <c r="C166" s="180" t="s">
        <v>723</v>
      </c>
      <c r="D166" s="180" t="s">
        <v>171</v>
      </c>
      <c r="E166" s="181" t="s">
        <v>2623</v>
      </c>
      <c r="F166" s="182" t="s">
        <v>2624</v>
      </c>
      <c r="G166" s="183" t="s">
        <v>174</v>
      </c>
      <c r="H166" s="184">
        <v>2</v>
      </c>
      <c r="I166" s="185"/>
      <c r="J166" s="186">
        <f t="shared" si="30"/>
        <v>0</v>
      </c>
      <c r="K166" s="182" t="s">
        <v>2211</v>
      </c>
      <c r="L166" s="41"/>
      <c r="M166" s="187" t="s">
        <v>19</v>
      </c>
      <c r="N166" s="188" t="s">
        <v>44</v>
      </c>
      <c r="O166" s="66"/>
      <c r="P166" s="189">
        <f t="shared" si="31"/>
        <v>0</v>
      </c>
      <c r="Q166" s="189">
        <v>0</v>
      </c>
      <c r="R166" s="189">
        <f t="shared" si="32"/>
        <v>0</v>
      </c>
      <c r="S166" s="189">
        <v>0</v>
      </c>
      <c r="T166" s="190">
        <f t="shared" si="33"/>
        <v>0</v>
      </c>
      <c r="U166" s="36"/>
      <c r="V166" s="36"/>
      <c r="W166" s="36"/>
      <c r="X166" s="36"/>
      <c r="Y166" s="36"/>
      <c r="Z166" s="36"/>
      <c r="AA166" s="36"/>
      <c r="AB166" s="36"/>
      <c r="AC166" s="36"/>
      <c r="AD166" s="36"/>
      <c r="AE166" s="36"/>
      <c r="AR166" s="191" t="s">
        <v>250</v>
      </c>
      <c r="AT166" s="191" t="s">
        <v>171</v>
      </c>
      <c r="AU166" s="191" t="s">
        <v>88</v>
      </c>
      <c r="AY166" s="19" t="s">
        <v>169</v>
      </c>
      <c r="BE166" s="192">
        <f t="shared" si="34"/>
        <v>0</v>
      </c>
      <c r="BF166" s="192">
        <f t="shared" si="35"/>
        <v>0</v>
      </c>
      <c r="BG166" s="192">
        <f t="shared" si="36"/>
        <v>0</v>
      </c>
      <c r="BH166" s="192">
        <f t="shared" si="37"/>
        <v>0</v>
      </c>
      <c r="BI166" s="192">
        <f t="shared" si="38"/>
        <v>0</v>
      </c>
      <c r="BJ166" s="19" t="s">
        <v>88</v>
      </c>
      <c r="BK166" s="192">
        <f t="shared" si="39"/>
        <v>0</v>
      </c>
      <c r="BL166" s="19" t="s">
        <v>250</v>
      </c>
      <c r="BM166" s="191" t="s">
        <v>1061</v>
      </c>
    </row>
    <row r="167" spans="1:65" s="2" customFormat="1" ht="14.45" customHeight="1">
      <c r="A167" s="36"/>
      <c r="B167" s="37"/>
      <c r="C167" s="235" t="s">
        <v>730</v>
      </c>
      <c r="D167" s="235" t="s">
        <v>456</v>
      </c>
      <c r="E167" s="236" t="s">
        <v>2625</v>
      </c>
      <c r="F167" s="237" t="s">
        <v>2626</v>
      </c>
      <c r="G167" s="238" t="s">
        <v>174</v>
      </c>
      <c r="H167" s="239">
        <v>2</v>
      </c>
      <c r="I167" s="240"/>
      <c r="J167" s="241">
        <f t="shared" si="30"/>
        <v>0</v>
      </c>
      <c r="K167" s="237" t="s">
        <v>2525</v>
      </c>
      <c r="L167" s="242"/>
      <c r="M167" s="243" t="s">
        <v>19</v>
      </c>
      <c r="N167" s="244" t="s">
        <v>44</v>
      </c>
      <c r="O167" s="66"/>
      <c r="P167" s="189">
        <f t="shared" si="31"/>
        <v>0</v>
      </c>
      <c r="Q167" s="189">
        <v>0</v>
      </c>
      <c r="R167" s="189">
        <f t="shared" si="32"/>
        <v>0</v>
      </c>
      <c r="S167" s="189">
        <v>0</v>
      </c>
      <c r="T167" s="190">
        <f t="shared" si="33"/>
        <v>0</v>
      </c>
      <c r="U167" s="36"/>
      <c r="V167" s="36"/>
      <c r="W167" s="36"/>
      <c r="X167" s="36"/>
      <c r="Y167" s="36"/>
      <c r="Z167" s="36"/>
      <c r="AA167" s="36"/>
      <c r="AB167" s="36"/>
      <c r="AC167" s="36"/>
      <c r="AD167" s="36"/>
      <c r="AE167" s="36"/>
      <c r="AR167" s="191" t="s">
        <v>323</v>
      </c>
      <c r="AT167" s="191" t="s">
        <v>456</v>
      </c>
      <c r="AU167" s="191" t="s">
        <v>88</v>
      </c>
      <c r="AY167" s="19" t="s">
        <v>169</v>
      </c>
      <c r="BE167" s="192">
        <f t="shared" si="34"/>
        <v>0</v>
      </c>
      <c r="BF167" s="192">
        <f t="shared" si="35"/>
        <v>0</v>
      </c>
      <c r="BG167" s="192">
        <f t="shared" si="36"/>
        <v>0</v>
      </c>
      <c r="BH167" s="192">
        <f t="shared" si="37"/>
        <v>0</v>
      </c>
      <c r="BI167" s="192">
        <f t="shared" si="38"/>
        <v>0</v>
      </c>
      <c r="BJ167" s="19" t="s">
        <v>88</v>
      </c>
      <c r="BK167" s="192">
        <f t="shared" si="39"/>
        <v>0</v>
      </c>
      <c r="BL167" s="19" t="s">
        <v>250</v>
      </c>
      <c r="BM167" s="191" t="s">
        <v>1071</v>
      </c>
    </row>
    <row r="168" spans="1:65" s="2" customFormat="1" ht="24.2" customHeight="1">
      <c r="A168" s="36"/>
      <c r="B168" s="37"/>
      <c r="C168" s="180" t="s">
        <v>737</v>
      </c>
      <c r="D168" s="180" t="s">
        <v>171</v>
      </c>
      <c r="E168" s="181" t="s">
        <v>2627</v>
      </c>
      <c r="F168" s="182" t="s">
        <v>2628</v>
      </c>
      <c r="G168" s="183" t="s">
        <v>174</v>
      </c>
      <c r="H168" s="184">
        <v>10</v>
      </c>
      <c r="I168" s="185"/>
      <c r="J168" s="186">
        <f t="shared" si="30"/>
        <v>0</v>
      </c>
      <c r="K168" s="182" t="s">
        <v>2211</v>
      </c>
      <c r="L168" s="41"/>
      <c r="M168" s="187" t="s">
        <v>19</v>
      </c>
      <c r="N168" s="188" t="s">
        <v>44</v>
      </c>
      <c r="O168" s="66"/>
      <c r="P168" s="189">
        <f t="shared" si="31"/>
        <v>0</v>
      </c>
      <c r="Q168" s="189">
        <v>0</v>
      </c>
      <c r="R168" s="189">
        <f t="shared" si="32"/>
        <v>0</v>
      </c>
      <c r="S168" s="189">
        <v>0</v>
      </c>
      <c r="T168" s="190">
        <f t="shared" si="33"/>
        <v>0</v>
      </c>
      <c r="U168" s="36"/>
      <c r="V168" s="36"/>
      <c r="W168" s="36"/>
      <c r="X168" s="36"/>
      <c r="Y168" s="36"/>
      <c r="Z168" s="36"/>
      <c r="AA168" s="36"/>
      <c r="AB168" s="36"/>
      <c r="AC168" s="36"/>
      <c r="AD168" s="36"/>
      <c r="AE168" s="36"/>
      <c r="AR168" s="191" t="s">
        <v>250</v>
      </c>
      <c r="AT168" s="191" t="s">
        <v>171</v>
      </c>
      <c r="AU168" s="191" t="s">
        <v>88</v>
      </c>
      <c r="AY168" s="19" t="s">
        <v>169</v>
      </c>
      <c r="BE168" s="192">
        <f t="shared" si="34"/>
        <v>0</v>
      </c>
      <c r="BF168" s="192">
        <f t="shared" si="35"/>
        <v>0</v>
      </c>
      <c r="BG168" s="192">
        <f t="shared" si="36"/>
        <v>0</v>
      </c>
      <c r="BH168" s="192">
        <f t="shared" si="37"/>
        <v>0</v>
      </c>
      <c r="BI168" s="192">
        <f t="shared" si="38"/>
        <v>0</v>
      </c>
      <c r="BJ168" s="19" t="s">
        <v>88</v>
      </c>
      <c r="BK168" s="192">
        <f t="shared" si="39"/>
        <v>0</v>
      </c>
      <c r="BL168" s="19" t="s">
        <v>250</v>
      </c>
      <c r="BM168" s="191" t="s">
        <v>1081</v>
      </c>
    </row>
    <row r="169" spans="1:65" s="2" customFormat="1" ht="14.45" customHeight="1">
      <c r="A169" s="36"/>
      <c r="B169" s="37"/>
      <c r="C169" s="180" t="s">
        <v>741</v>
      </c>
      <c r="D169" s="180" t="s">
        <v>171</v>
      </c>
      <c r="E169" s="181" t="s">
        <v>2629</v>
      </c>
      <c r="F169" s="182" t="s">
        <v>2630</v>
      </c>
      <c r="G169" s="183" t="s">
        <v>174</v>
      </c>
      <c r="H169" s="184">
        <v>3</v>
      </c>
      <c r="I169" s="185"/>
      <c r="J169" s="186">
        <f t="shared" si="30"/>
        <v>0</v>
      </c>
      <c r="K169" s="182" t="s">
        <v>2211</v>
      </c>
      <c r="L169" s="41"/>
      <c r="M169" s="187" t="s">
        <v>19</v>
      </c>
      <c r="N169" s="188" t="s">
        <v>44</v>
      </c>
      <c r="O169" s="66"/>
      <c r="P169" s="189">
        <f t="shared" si="31"/>
        <v>0</v>
      </c>
      <c r="Q169" s="189">
        <v>0</v>
      </c>
      <c r="R169" s="189">
        <f t="shared" si="32"/>
        <v>0</v>
      </c>
      <c r="S169" s="189">
        <v>0</v>
      </c>
      <c r="T169" s="190">
        <f t="shared" si="33"/>
        <v>0</v>
      </c>
      <c r="U169" s="36"/>
      <c r="V169" s="36"/>
      <c r="W169" s="36"/>
      <c r="X169" s="36"/>
      <c r="Y169" s="36"/>
      <c r="Z169" s="36"/>
      <c r="AA169" s="36"/>
      <c r="AB169" s="36"/>
      <c r="AC169" s="36"/>
      <c r="AD169" s="36"/>
      <c r="AE169" s="36"/>
      <c r="AR169" s="191" t="s">
        <v>250</v>
      </c>
      <c r="AT169" s="191" t="s">
        <v>171</v>
      </c>
      <c r="AU169" s="191" t="s">
        <v>88</v>
      </c>
      <c r="AY169" s="19" t="s">
        <v>169</v>
      </c>
      <c r="BE169" s="192">
        <f t="shared" si="34"/>
        <v>0</v>
      </c>
      <c r="BF169" s="192">
        <f t="shared" si="35"/>
        <v>0</v>
      </c>
      <c r="BG169" s="192">
        <f t="shared" si="36"/>
        <v>0</v>
      </c>
      <c r="BH169" s="192">
        <f t="shared" si="37"/>
        <v>0</v>
      </c>
      <c r="BI169" s="192">
        <f t="shared" si="38"/>
        <v>0</v>
      </c>
      <c r="BJ169" s="19" t="s">
        <v>88</v>
      </c>
      <c r="BK169" s="192">
        <f t="shared" si="39"/>
        <v>0</v>
      </c>
      <c r="BL169" s="19" t="s">
        <v>250</v>
      </c>
      <c r="BM169" s="191" t="s">
        <v>1089</v>
      </c>
    </row>
    <row r="170" spans="1:65" s="2" customFormat="1" ht="14.45" customHeight="1">
      <c r="A170" s="36"/>
      <c r="B170" s="37"/>
      <c r="C170" s="180" t="s">
        <v>746</v>
      </c>
      <c r="D170" s="180" t="s">
        <v>171</v>
      </c>
      <c r="E170" s="181" t="s">
        <v>2631</v>
      </c>
      <c r="F170" s="182" t="s">
        <v>2632</v>
      </c>
      <c r="G170" s="183" t="s">
        <v>174</v>
      </c>
      <c r="H170" s="184">
        <v>2</v>
      </c>
      <c r="I170" s="185"/>
      <c r="J170" s="186">
        <f t="shared" si="30"/>
        <v>0</v>
      </c>
      <c r="K170" s="182" t="s">
        <v>2211</v>
      </c>
      <c r="L170" s="41"/>
      <c r="M170" s="187" t="s">
        <v>19</v>
      </c>
      <c r="N170" s="188" t="s">
        <v>44</v>
      </c>
      <c r="O170" s="66"/>
      <c r="P170" s="189">
        <f t="shared" si="31"/>
        <v>0</v>
      </c>
      <c r="Q170" s="189">
        <v>0</v>
      </c>
      <c r="R170" s="189">
        <f t="shared" si="32"/>
        <v>0</v>
      </c>
      <c r="S170" s="189">
        <v>0</v>
      </c>
      <c r="T170" s="190">
        <f t="shared" si="33"/>
        <v>0</v>
      </c>
      <c r="U170" s="36"/>
      <c r="V170" s="36"/>
      <c r="W170" s="36"/>
      <c r="X170" s="36"/>
      <c r="Y170" s="36"/>
      <c r="Z170" s="36"/>
      <c r="AA170" s="36"/>
      <c r="AB170" s="36"/>
      <c r="AC170" s="36"/>
      <c r="AD170" s="36"/>
      <c r="AE170" s="36"/>
      <c r="AR170" s="191" t="s">
        <v>250</v>
      </c>
      <c r="AT170" s="191" t="s">
        <v>171</v>
      </c>
      <c r="AU170" s="191" t="s">
        <v>88</v>
      </c>
      <c r="AY170" s="19" t="s">
        <v>169</v>
      </c>
      <c r="BE170" s="192">
        <f t="shared" si="34"/>
        <v>0</v>
      </c>
      <c r="BF170" s="192">
        <f t="shared" si="35"/>
        <v>0</v>
      </c>
      <c r="BG170" s="192">
        <f t="shared" si="36"/>
        <v>0</v>
      </c>
      <c r="BH170" s="192">
        <f t="shared" si="37"/>
        <v>0</v>
      </c>
      <c r="BI170" s="192">
        <f t="shared" si="38"/>
        <v>0</v>
      </c>
      <c r="BJ170" s="19" t="s">
        <v>88</v>
      </c>
      <c r="BK170" s="192">
        <f t="shared" si="39"/>
        <v>0</v>
      </c>
      <c r="BL170" s="19" t="s">
        <v>250</v>
      </c>
      <c r="BM170" s="191" t="s">
        <v>1099</v>
      </c>
    </row>
    <row r="171" spans="1:65" s="2" customFormat="1" ht="14.45" customHeight="1">
      <c r="A171" s="36"/>
      <c r="B171" s="37"/>
      <c r="C171" s="180" t="s">
        <v>750</v>
      </c>
      <c r="D171" s="180" t="s">
        <v>171</v>
      </c>
      <c r="E171" s="181" t="s">
        <v>2633</v>
      </c>
      <c r="F171" s="182" t="s">
        <v>2634</v>
      </c>
      <c r="G171" s="183" t="s">
        <v>174</v>
      </c>
      <c r="H171" s="184">
        <v>3</v>
      </c>
      <c r="I171" s="185"/>
      <c r="J171" s="186">
        <f t="shared" si="30"/>
        <v>0</v>
      </c>
      <c r="K171" s="182" t="s">
        <v>2211</v>
      </c>
      <c r="L171" s="41"/>
      <c r="M171" s="187" t="s">
        <v>19</v>
      </c>
      <c r="N171" s="188" t="s">
        <v>44</v>
      </c>
      <c r="O171" s="66"/>
      <c r="P171" s="189">
        <f t="shared" si="31"/>
        <v>0</v>
      </c>
      <c r="Q171" s="189">
        <v>0</v>
      </c>
      <c r="R171" s="189">
        <f t="shared" si="32"/>
        <v>0</v>
      </c>
      <c r="S171" s="189">
        <v>0</v>
      </c>
      <c r="T171" s="190">
        <f t="shared" si="33"/>
        <v>0</v>
      </c>
      <c r="U171" s="36"/>
      <c r="V171" s="36"/>
      <c r="W171" s="36"/>
      <c r="X171" s="36"/>
      <c r="Y171" s="36"/>
      <c r="Z171" s="36"/>
      <c r="AA171" s="36"/>
      <c r="AB171" s="36"/>
      <c r="AC171" s="36"/>
      <c r="AD171" s="36"/>
      <c r="AE171" s="36"/>
      <c r="AR171" s="191" t="s">
        <v>250</v>
      </c>
      <c r="AT171" s="191" t="s">
        <v>171</v>
      </c>
      <c r="AU171" s="191" t="s">
        <v>88</v>
      </c>
      <c r="AY171" s="19" t="s">
        <v>169</v>
      </c>
      <c r="BE171" s="192">
        <f t="shared" si="34"/>
        <v>0</v>
      </c>
      <c r="BF171" s="192">
        <f t="shared" si="35"/>
        <v>0</v>
      </c>
      <c r="BG171" s="192">
        <f t="shared" si="36"/>
        <v>0</v>
      </c>
      <c r="BH171" s="192">
        <f t="shared" si="37"/>
        <v>0</v>
      </c>
      <c r="BI171" s="192">
        <f t="shared" si="38"/>
        <v>0</v>
      </c>
      <c r="BJ171" s="19" t="s">
        <v>88</v>
      </c>
      <c r="BK171" s="192">
        <f t="shared" si="39"/>
        <v>0</v>
      </c>
      <c r="BL171" s="19" t="s">
        <v>250</v>
      </c>
      <c r="BM171" s="191" t="s">
        <v>1108</v>
      </c>
    </row>
    <row r="172" spans="1:65" s="2" customFormat="1" ht="24.2" customHeight="1">
      <c r="A172" s="36"/>
      <c r="B172" s="37"/>
      <c r="C172" s="180" t="s">
        <v>755</v>
      </c>
      <c r="D172" s="180" t="s">
        <v>171</v>
      </c>
      <c r="E172" s="181" t="s">
        <v>2635</v>
      </c>
      <c r="F172" s="182" t="s">
        <v>2636</v>
      </c>
      <c r="G172" s="183" t="s">
        <v>174</v>
      </c>
      <c r="H172" s="184">
        <v>30</v>
      </c>
      <c r="I172" s="185"/>
      <c r="J172" s="186">
        <f t="shared" si="30"/>
        <v>0</v>
      </c>
      <c r="K172" s="182" t="s">
        <v>2211</v>
      </c>
      <c r="L172" s="41"/>
      <c r="M172" s="187" t="s">
        <v>19</v>
      </c>
      <c r="N172" s="188" t="s">
        <v>44</v>
      </c>
      <c r="O172" s="66"/>
      <c r="P172" s="189">
        <f t="shared" si="31"/>
        <v>0</v>
      </c>
      <c r="Q172" s="189">
        <v>0</v>
      </c>
      <c r="R172" s="189">
        <f t="shared" si="32"/>
        <v>0</v>
      </c>
      <c r="S172" s="189">
        <v>0</v>
      </c>
      <c r="T172" s="190">
        <f t="shared" si="33"/>
        <v>0</v>
      </c>
      <c r="U172" s="36"/>
      <c r="V172" s="36"/>
      <c r="W172" s="36"/>
      <c r="X172" s="36"/>
      <c r="Y172" s="36"/>
      <c r="Z172" s="36"/>
      <c r="AA172" s="36"/>
      <c r="AB172" s="36"/>
      <c r="AC172" s="36"/>
      <c r="AD172" s="36"/>
      <c r="AE172" s="36"/>
      <c r="AR172" s="191" t="s">
        <v>250</v>
      </c>
      <c r="AT172" s="191" t="s">
        <v>171</v>
      </c>
      <c r="AU172" s="191" t="s">
        <v>88</v>
      </c>
      <c r="AY172" s="19" t="s">
        <v>169</v>
      </c>
      <c r="BE172" s="192">
        <f t="shared" si="34"/>
        <v>0</v>
      </c>
      <c r="BF172" s="192">
        <f t="shared" si="35"/>
        <v>0</v>
      </c>
      <c r="BG172" s="192">
        <f t="shared" si="36"/>
        <v>0</v>
      </c>
      <c r="BH172" s="192">
        <f t="shared" si="37"/>
        <v>0</v>
      </c>
      <c r="BI172" s="192">
        <f t="shared" si="38"/>
        <v>0</v>
      </c>
      <c r="BJ172" s="19" t="s">
        <v>88</v>
      </c>
      <c r="BK172" s="192">
        <f t="shared" si="39"/>
        <v>0</v>
      </c>
      <c r="BL172" s="19" t="s">
        <v>250</v>
      </c>
      <c r="BM172" s="191" t="s">
        <v>1121</v>
      </c>
    </row>
    <row r="173" spans="1:65" s="2" customFormat="1" ht="24.2" customHeight="1">
      <c r="A173" s="36"/>
      <c r="B173" s="37"/>
      <c r="C173" s="180" t="s">
        <v>759</v>
      </c>
      <c r="D173" s="180" t="s">
        <v>171</v>
      </c>
      <c r="E173" s="181" t="s">
        <v>2637</v>
      </c>
      <c r="F173" s="182" t="s">
        <v>2638</v>
      </c>
      <c r="G173" s="183" t="s">
        <v>174</v>
      </c>
      <c r="H173" s="184">
        <v>5</v>
      </c>
      <c r="I173" s="185"/>
      <c r="J173" s="186">
        <f t="shared" si="30"/>
        <v>0</v>
      </c>
      <c r="K173" s="182" t="s">
        <v>2211</v>
      </c>
      <c r="L173" s="41"/>
      <c r="M173" s="187" t="s">
        <v>19</v>
      </c>
      <c r="N173" s="188" t="s">
        <v>44</v>
      </c>
      <c r="O173" s="66"/>
      <c r="P173" s="189">
        <f t="shared" si="31"/>
        <v>0</v>
      </c>
      <c r="Q173" s="189">
        <v>0</v>
      </c>
      <c r="R173" s="189">
        <f t="shared" si="32"/>
        <v>0</v>
      </c>
      <c r="S173" s="189">
        <v>0</v>
      </c>
      <c r="T173" s="190">
        <f t="shared" si="33"/>
        <v>0</v>
      </c>
      <c r="U173" s="36"/>
      <c r="V173" s="36"/>
      <c r="W173" s="36"/>
      <c r="X173" s="36"/>
      <c r="Y173" s="36"/>
      <c r="Z173" s="36"/>
      <c r="AA173" s="36"/>
      <c r="AB173" s="36"/>
      <c r="AC173" s="36"/>
      <c r="AD173" s="36"/>
      <c r="AE173" s="36"/>
      <c r="AR173" s="191" t="s">
        <v>250</v>
      </c>
      <c r="AT173" s="191" t="s">
        <v>171</v>
      </c>
      <c r="AU173" s="191" t="s">
        <v>88</v>
      </c>
      <c r="AY173" s="19" t="s">
        <v>169</v>
      </c>
      <c r="BE173" s="192">
        <f t="shared" si="34"/>
        <v>0</v>
      </c>
      <c r="BF173" s="192">
        <f t="shared" si="35"/>
        <v>0</v>
      </c>
      <c r="BG173" s="192">
        <f t="shared" si="36"/>
        <v>0</v>
      </c>
      <c r="BH173" s="192">
        <f t="shared" si="37"/>
        <v>0</v>
      </c>
      <c r="BI173" s="192">
        <f t="shared" si="38"/>
        <v>0</v>
      </c>
      <c r="BJ173" s="19" t="s">
        <v>88</v>
      </c>
      <c r="BK173" s="192">
        <f t="shared" si="39"/>
        <v>0</v>
      </c>
      <c r="BL173" s="19" t="s">
        <v>250</v>
      </c>
      <c r="BM173" s="191" t="s">
        <v>1137</v>
      </c>
    </row>
    <row r="174" spans="1:65" s="2" customFormat="1" ht="24.2" customHeight="1">
      <c r="A174" s="36"/>
      <c r="B174" s="37"/>
      <c r="C174" s="180" t="s">
        <v>763</v>
      </c>
      <c r="D174" s="180" t="s">
        <v>171</v>
      </c>
      <c r="E174" s="181" t="s">
        <v>2639</v>
      </c>
      <c r="F174" s="182" t="s">
        <v>2640</v>
      </c>
      <c r="G174" s="183" t="s">
        <v>174</v>
      </c>
      <c r="H174" s="184">
        <v>2</v>
      </c>
      <c r="I174" s="185"/>
      <c r="J174" s="186">
        <f t="shared" si="30"/>
        <v>0</v>
      </c>
      <c r="K174" s="182" t="s">
        <v>2211</v>
      </c>
      <c r="L174" s="41"/>
      <c r="M174" s="187" t="s">
        <v>19</v>
      </c>
      <c r="N174" s="188" t="s">
        <v>44</v>
      </c>
      <c r="O174" s="66"/>
      <c r="P174" s="189">
        <f t="shared" si="31"/>
        <v>0</v>
      </c>
      <c r="Q174" s="189">
        <v>0</v>
      </c>
      <c r="R174" s="189">
        <f t="shared" si="32"/>
        <v>0</v>
      </c>
      <c r="S174" s="189">
        <v>0</v>
      </c>
      <c r="T174" s="190">
        <f t="shared" si="33"/>
        <v>0</v>
      </c>
      <c r="U174" s="36"/>
      <c r="V174" s="36"/>
      <c r="W174" s="36"/>
      <c r="X174" s="36"/>
      <c r="Y174" s="36"/>
      <c r="Z174" s="36"/>
      <c r="AA174" s="36"/>
      <c r="AB174" s="36"/>
      <c r="AC174" s="36"/>
      <c r="AD174" s="36"/>
      <c r="AE174" s="36"/>
      <c r="AR174" s="191" t="s">
        <v>250</v>
      </c>
      <c r="AT174" s="191" t="s">
        <v>171</v>
      </c>
      <c r="AU174" s="191" t="s">
        <v>88</v>
      </c>
      <c r="AY174" s="19" t="s">
        <v>169</v>
      </c>
      <c r="BE174" s="192">
        <f t="shared" si="34"/>
        <v>0</v>
      </c>
      <c r="BF174" s="192">
        <f t="shared" si="35"/>
        <v>0</v>
      </c>
      <c r="BG174" s="192">
        <f t="shared" si="36"/>
        <v>0</v>
      </c>
      <c r="BH174" s="192">
        <f t="shared" si="37"/>
        <v>0</v>
      </c>
      <c r="BI174" s="192">
        <f t="shared" si="38"/>
        <v>0</v>
      </c>
      <c r="BJ174" s="19" t="s">
        <v>88</v>
      </c>
      <c r="BK174" s="192">
        <f t="shared" si="39"/>
        <v>0</v>
      </c>
      <c r="BL174" s="19" t="s">
        <v>250</v>
      </c>
      <c r="BM174" s="191" t="s">
        <v>1148</v>
      </c>
    </row>
    <row r="175" spans="1:65" s="2" customFormat="1" ht="14.45" customHeight="1">
      <c r="A175" s="36"/>
      <c r="B175" s="37"/>
      <c r="C175" s="180" t="s">
        <v>767</v>
      </c>
      <c r="D175" s="180" t="s">
        <v>171</v>
      </c>
      <c r="E175" s="181" t="s">
        <v>2641</v>
      </c>
      <c r="F175" s="182" t="s">
        <v>2642</v>
      </c>
      <c r="G175" s="183" t="s">
        <v>174</v>
      </c>
      <c r="H175" s="184">
        <v>17</v>
      </c>
      <c r="I175" s="185"/>
      <c r="J175" s="186">
        <f t="shared" si="30"/>
        <v>0</v>
      </c>
      <c r="K175" s="182" t="s">
        <v>2211</v>
      </c>
      <c r="L175" s="41"/>
      <c r="M175" s="187" t="s">
        <v>19</v>
      </c>
      <c r="N175" s="188" t="s">
        <v>44</v>
      </c>
      <c r="O175" s="66"/>
      <c r="P175" s="189">
        <f t="shared" si="31"/>
        <v>0</v>
      </c>
      <c r="Q175" s="189">
        <v>0</v>
      </c>
      <c r="R175" s="189">
        <f t="shared" si="32"/>
        <v>0</v>
      </c>
      <c r="S175" s="189">
        <v>0</v>
      </c>
      <c r="T175" s="190">
        <f t="shared" si="33"/>
        <v>0</v>
      </c>
      <c r="U175" s="36"/>
      <c r="V175" s="36"/>
      <c r="W175" s="36"/>
      <c r="X175" s="36"/>
      <c r="Y175" s="36"/>
      <c r="Z175" s="36"/>
      <c r="AA175" s="36"/>
      <c r="AB175" s="36"/>
      <c r="AC175" s="36"/>
      <c r="AD175" s="36"/>
      <c r="AE175" s="36"/>
      <c r="AR175" s="191" t="s">
        <v>250</v>
      </c>
      <c r="AT175" s="191" t="s">
        <v>171</v>
      </c>
      <c r="AU175" s="191" t="s">
        <v>88</v>
      </c>
      <c r="AY175" s="19" t="s">
        <v>169</v>
      </c>
      <c r="BE175" s="192">
        <f t="shared" si="34"/>
        <v>0</v>
      </c>
      <c r="BF175" s="192">
        <f t="shared" si="35"/>
        <v>0</v>
      </c>
      <c r="BG175" s="192">
        <f t="shared" si="36"/>
        <v>0</v>
      </c>
      <c r="BH175" s="192">
        <f t="shared" si="37"/>
        <v>0</v>
      </c>
      <c r="BI175" s="192">
        <f t="shared" si="38"/>
        <v>0</v>
      </c>
      <c r="BJ175" s="19" t="s">
        <v>88</v>
      </c>
      <c r="BK175" s="192">
        <f t="shared" si="39"/>
        <v>0</v>
      </c>
      <c r="BL175" s="19" t="s">
        <v>250</v>
      </c>
      <c r="BM175" s="191" t="s">
        <v>1157</v>
      </c>
    </row>
    <row r="176" spans="1:65" s="2" customFormat="1" ht="24.2" customHeight="1">
      <c r="A176" s="36"/>
      <c r="B176" s="37"/>
      <c r="C176" s="235" t="s">
        <v>773</v>
      </c>
      <c r="D176" s="235" t="s">
        <v>456</v>
      </c>
      <c r="E176" s="236" t="s">
        <v>2643</v>
      </c>
      <c r="F176" s="237" t="s">
        <v>2644</v>
      </c>
      <c r="G176" s="238" t="s">
        <v>174</v>
      </c>
      <c r="H176" s="239">
        <v>1</v>
      </c>
      <c r="I176" s="240"/>
      <c r="J176" s="241">
        <f t="shared" si="30"/>
        <v>0</v>
      </c>
      <c r="K176" s="237" t="s">
        <v>2525</v>
      </c>
      <c r="L176" s="242"/>
      <c r="M176" s="243" t="s">
        <v>19</v>
      </c>
      <c r="N176" s="244" t="s">
        <v>44</v>
      </c>
      <c r="O176" s="66"/>
      <c r="P176" s="189">
        <f t="shared" si="31"/>
        <v>0</v>
      </c>
      <c r="Q176" s="189">
        <v>0</v>
      </c>
      <c r="R176" s="189">
        <f t="shared" si="32"/>
        <v>0</v>
      </c>
      <c r="S176" s="189">
        <v>0</v>
      </c>
      <c r="T176" s="190">
        <f t="shared" si="33"/>
        <v>0</v>
      </c>
      <c r="U176" s="36"/>
      <c r="V176" s="36"/>
      <c r="W176" s="36"/>
      <c r="X176" s="36"/>
      <c r="Y176" s="36"/>
      <c r="Z176" s="36"/>
      <c r="AA176" s="36"/>
      <c r="AB176" s="36"/>
      <c r="AC176" s="36"/>
      <c r="AD176" s="36"/>
      <c r="AE176" s="36"/>
      <c r="AR176" s="191" t="s">
        <v>323</v>
      </c>
      <c r="AT176" s="191" t="s">
        <v>456</v>
      </c>
      <c r="AU176" s="191" t="s">
        <v>88</v>
      </c>
      <c r="AY176" s="19" t="s">
        <v>169</v>
      </c>
      <c r="BE176" s="192">
        <f t="shared" si="34"/>
        <v>0</v>
      </c>
      <c r="BF176" s="192">
        <f t="shared" si="35"/>
        <v>0</v>
      </c>
      <c r="BG176" s="192">
        <f t="shared" si="36"/>
        <v>0</v>
      </c>
      <c r="BH176" s="192">
        <f t="shared" si="37"/>
        <v>0</v>
      </c>
      <c r="BI176" s="192">
        <f t="shared" si="38"/>
        <v>0</v>
      </c>
      <c r="BJ176" s="19" t="s">
        <v>88</v>
      </c>
      <c r="BK176" s="192">
        <f t="shared" si="39"/>
        <v>0</v>
      </c>
      <c r="BL176" s="19" t="s">
        <v>250</v>
      </c>
      <c r="BM176" s="191" t="s">
        <v>1169</v>
      </c>
    </row>
    <row r="177" spans="1:65" s="2" customFormat="1" ht="24.2" customHeight="1">
      <c r="A177" s="36"/>
      <c r="B177" s="37"/>
      <c r="C177" s="180" t="s">
        <v>779</v>
      </c>
      <c r="D177" s="180" t="s">
        <v>171</v>
      </c>
      <c r="E177" s="181" t="s">
        <v>2645</v>
      </c>
      <c r="F177" s="182" t="s">
        <v>2646</v>
      </c>
      <c r="G177" s="183" t="s">
        <v>174</v>
      </c>
      <c r="H177" s="184">
        <v>20</v>
      </c>
      <c r="I177" s="185"/>
      <c r="J177" s="186">
        <f t="shared" si="30"/>
        <v>0</v>
      </c>
      <c r="K177" s="182" t="s">
        <v>2211</v>
      </c>
      <c r="L177" s="41"/>
      <c r="M177" s="187" t="s">
        <v>19</v>
      </c>
      <c r="N177" s="188" t="s">
        <v>44</v>
      </c>
      <c r="O177" s="66"/>
      <c r="P177" s="189">
        <f t="shared" si="31"/>
        <v>0</v>
      </c>
      <c r="Q177" s="189">
        <v>0</v>
      </c>
      <c r="R177" s="189">
        <f t="shared" si="32"/>
        <v>0</v>
      </c>
      <c r="S177" s="189">
        <v>0</v>
      </c>
      <c r="T177" s="190">
        <f t="shared" si="33"/>
        <v>0</v>
      </c>
      <c r="U177" s="36"/>
      <c r="V177" s="36"/>
      <c r="W177" s="36"/>
      <c r="X177" s="36"/>
      <c r="Y177" s="36"/>
      <c r="Z177" s="36"/>
      <c r="AA177" s="36"/>
      <c r="AB177" s="36"/>
      <c r="AC177" s="36"/>
      <c r="AD177" s="36"/>
      <c r="AE177" s="36"/>
      <c r="AR177" s="191" t="s">
        <v>250</v>
      </c>
      <c r="AT177" s="191" t="s">
        <v>171</v>
      </c>
      <c r="AU177" s="191" t="s">
        <v>88</v>
      </c>
      <c r="AY177" s="19" t="s">
        <v>169</v>
      </c>
      <c r="BE177" s="192">
        <f t="shared" si="34"/>
        <v>0</v>
      </c>
      <c r="BF177" s="192">
        <f t="shared" si="35"/>
        <v>0</v>
      </c>
      <c r="BG177" s="192">
        <f t="shared" si="36"/>
        <v>0</v>
      </c>
      <c r="BH177" s="192">
        <f t="shared" si="37"/>
        <v>0</v>
      </c>
      <c r="BI177" s="192">
        <f t="shared" si="38"/>
        <v>0</v>
      </c>
      <c r="BJ177" s="19" t="s">
        <v>88</v>
      </c>
      <c r="BK177" s="192">
        <f t="shared" si="39"/>
        <v>0</v>
      </c>
      <c r="BL177" s="19" t="s">
        <v>250</v>
      </c>
      <c r="BM177" s="191" t="s">
        <v>1178</v>
      </c>
    </row>
    <row r="178" spans="1:65" s="2" customFormat="1" ht="24.2" customHeight="1">
      <c r="A178" s="36"/>
      <c r="B178" s="37"/>
      <c r="C178" s="180" t="s">
        <v>784</v>
      </c>
      <c r="D178" s="180" t="s">
        <v>171</v>
      </c>
      <c r="E178" s="181" t="s">
        <v>2647</v>
      </c>
      <c r="F178" s="182" t="s">
        <v>2648</v>
      </c>
      <c r="G178" s="183" t="s">
        <v>174</v>
      </c>
      <c r="H178" s="184">
        <v>7</v>
      </c>
      <c r="I178" s="185"/>
      <c r="J178" s="186">
        <f t="shared" si="30"/>
        <v>0</v>
      </c>
      <c r="K178" s="182" t="s">
        <v>2211</v>
      </c>
      <c r="L178" s="41"/>
      <c r="M178" s="187" t="s">
        <v>19</v>
      </c>
      <c r="N178" s="188" t="s">
        <v>44</v>
      </c>
      <c r="O178" s="66"/>
      <c r="P178" s="189">
        <f t="shared" si="31"/>
        <v>0</v>
      </c>
      <c r="Q178" s="189">
        <v>0</v>
      </c>
      <c r="R178" s="189">
        <f t="shared" si="32"/>
        <v>0</v>
      </c>
      <c r="S178" s="189">
        <v>0</v>
      </c>
      <c r="T178" s="190">
        <f t="shared" si="33"/>
        <v>0</v>
      </c>
      <c r="U178" s="36"/>
      <c r="V178" s="36"/>
      <c r="W178" s="36"/>
      <c r="X178" s="36"/>
      <c r="Y178" s="36"/>
      <c r="Z178" s="36"/>
      <c r="AA178" s="36"/>
      <c r="AB178" s="36"/>
      <c r="AC178" s="36"/>
      <c r="AD178" s="36"/>
      <c r="AE178" s="36"/>
      <c r="AR178" s="191" t="s">
        <v>250</v>
      </c>
      <c r="AT178" s="191" t="s">
        <v>171</v>
      </c>
      <c r="AU178" s="191" t="s">
        <v>88</v>
      </c>
      <c r="AY178" s="19" t="s">
        <v>169</v>
      </c>
      <c r="BE178" s="192">
        <f t="shared" si="34"/>
        <v>0</v>
      </c>
      <c r="BF178" s="192">
        <f t="shared" si="35"/>
        <v>0</v>
      </c>
      <c r="BG178" s="192">
        <f t="shared" si="36"/>
        <v>0</v>
      </c>
      <c r="BH178" s="192">
        <f t="shared" si="37"/>
        <v>0</v>
      </c>
      <c r="BI178" s="192">
        <f t="shared" si="38"/>
        <v>0</v>
      </c>
      <c r="BJ178" s="19" t="s">
        <v>88</v>
      </c>
      <c r="BK178" s="192">
        <f t="shared" si="39"/>
        <v>0</v>
      </c>
      <c r="BL178" s="19" t="s">
        <v>250</v>
      </c>
      <c r="BM178" s="191" t="s">
        <v>1188</v>
      </c>
    </row>
    <row r="179" spans="1:65" s="2" customFormat="1" ht="14.45" customHeight="1">
      <c r="A179" s="36"/>
      <c r="B179" s="37"/>
      <c r="C179" s="180" t="s">
        <v>790</v>
      </c>
      <c r="D179" s="180" t="s">
        <v>171</v>
      </c>
      <c r="E179" s="181" t="s">
        <v>2649</v>
      </c>
      <c r="F179" s="182" t="s">
        <v>2650</v>
      </c>
      <c r="G179" s="183" t="s">
        <v>174</v>
      </c>
      <c r="H179" s="184">
        <v>12</v>
      </c>
      <c r="I179" s="185"/>
      <c r="J179" s="186">
        <f t="shared" si="30"/>
        <v>0</v>
      </c>
      <c r="K179" s="182" t="s">
        <v>2211</v>
      </c>
      <c r="L179" s="41"/>
      <c r="M179" s="187" t="s">
        <v>19</v>
      </c>
      <c r="N179" s="188" t="s">
        <v>44</v>
      </c>
      <c r="O179" s="66"/>
      <c r="P179" s="189">
        <f t="shared" si="31"/>
        <v>0</v>
      </c>
      <c r="Q179" s="189">
        <v>0</v>
      </c>
      <c r="R179" s="189">
        <f t="shared" si="32"/>
        <v>0</v>
      </c>
      <c r="S179" s="189">
        <v>0</v>
      </c>
      <c r="T179" s="190">
        <f t="shared" si="33"/>
        <v>0</v>
      </c>
      <c r="U179" s="36"/>
      <c r="V179" s="36"/>
      <c r="W179" s="36"/>
      <c r="X179" s="36"/>
      <c r="Y179" s="36"/>
      <c r="Z179" s="36"/>
      <c r="AA179" s="36"/>
      <c r="AB179" s="36"/>
      <c r="AC179" s="36"/>
      <c r="AD179" s="36"/>
      <c r="AE179" s="36"/>
      <c r="AR179" s="191" t="s">
        <v>250</v>
      </c>
      <c r="AT179" s="191" t="s">
        <v>171</v>
      </c>
      <c r="AU179" s="191" t="s">
        <v>88</v>
      </c>
      <c r="AY179" s="19" t="s">
        <v>169</v>
      </c>
      <c r="BE179" s="192">
        <f t="shared" si="34"/>
        <v>0</v>
      </c>
      <c r="BF179" s="192">
        <f t="shared" si="35"/>
        <v>0</v>
      </c>
      <c r="BG179" s="192">
        <f t="shared" si="36"/>
        <v>0</v>
      </c>
      <c r="BH179" s="192">
        <f t="shared" si="37"/>
        <v>0</v>
      </c>
      <c r="BI179" s="192">
        <f t="shared" si="38"/>
        <v>0</v>
      </c>
      <c r="BJ179" s="19" t="s">
        <v>88</v>
      </c>
      <c r="BK179" s="192">
        <f t="shared" si="39"/>
        <v>0</v>
      </c>
      <c r="BL179" s="19" t="s">
        <v>250</v>
      </c>
      <c r="BM179" s="191" t="s">
        <v>1195</v>
      </c>
    </row>
    <row r="180" spans="1:65" s="2" customFormat="1" ht="24.2" customHeight="1">
      <c r="A180" s="36"/>
      <c r="B180" s="37"/>
      <c r="C180" s="180" t="s">
        <v>795</v>
      </c>
      <c r="D180" s="180" t="s">
        <v>171</v>
      </c>
      <c r="E180" s="181" t="s">
        <v>2651</v>
      </c>
      <c r="F180" s="182" t="s">
        <v>2652</v>
      </c>
      <c r="G180" s="183" t="s">
        <v>174</v>
      </c>
      <c r="H180" s="184">
        <v>2</v>
      </c>
      <c r="I180" s="185"/>
      <c r="J180" s="186">
        <f t="shared" si="30"/>
        <v>0</v>
      </c>
      <c r="K180" s="182" t="s">
        <v>2211</v>
      </c>
      <c r="L180" s="41"/>
      <c r="M180" s="187" t="s">
        <v>19</v>
      </c>
      <c r="N180" s="188" t="s">
        <v>44</v>
      </c>
      <c r="O180" s="66"/>
      <c r="P180" s="189">
        <f t="shared" si="31"/>
        <v>0</v>
      </c>
      <c r="Q180" s="189">
        <v>0</v>
      </c>
      <c r="R180" s="189">
        <f t="shared" si="32"/>
        <v>0</v>
      </c>
      <c r="S180" s="189">
        <v>0</v>
      </c>
      <c r="T180" s="190">
        <f t="shared" si="33"/>
        <v>0</v>
      </c>
      <c r="U180" s="36"/>
      <c r="V180" s="36"/>
      <c r="W180" s="36"/>
      <c r="X180" s="36"/>
      <c r="Y180" s="36"/>
      <c r="Z180" s="36"/>
      <c r="AA180" s="36"/>
      <c r="AB180" s="36"/>
      <c r="AC180" s="36"/>
      <c r="AD180" s="36"/>
      <c r="AE180" s="36"/>
      <c r="AR180" s="191" t="s">
        <v>250</v>
      </c>
      <c r="AT180" s="191" t="s">
        <v>171</v>
      </c>
      <c r="AU180" s="191" t="s">
        <v>88</v>
      </c>
      <c r="AY180" s="19" t="s">
        <v>169</v>
      </c>
      <c r="BE180" s="192">
        <f t="shared" si="34"/>
        <v>0</v>
      </c>
      <c r="BF180" s="192">
        <f t="shared" si="35"/>
        <v>0</v>
      </c>
      <c r="BG180" s="192">
        <f t="shared" si="36"/>
        <v>0</v>
      </c>
      <c r="BH180" s="192">
        <f t="shared" si="37"/>
        <v>0</v>
      </c>
      <c r="BI180" s="192">
        <f t="shared" si="38"/>
        <v>0</v>
      </c>
      <c r="BJ180" s="19" t="s">
        <v>88</v>
      </c>
      <c r="BK180" s="192">
        <f t="shared" si="39"/>
        <v>0</v>
      </c>
      <c r="BL180" s="19" t="s">
        <v>250</v>
      </c>
      <c r="BM180" s="191" t="s">
        <v>1207</v>
      </c>
    </row>
    <row r="181" spans="1:65" s="2" customFormat="1" ht="24.2" customHeight="1">
      <c r="A181" s="36"/>
      <c r="B181" s="37"/>
      <c r="C181" s="235" t="s">
        <v>800</v>
      </c>
      <c r="D181" s="235" t="s">
        <v>456</v>
      </c>
      <c r="E181" s="236" t="s">
        <v>2653</v>
      </c>
      <c r="F181" s="237" t="s">
        <v>2654</v>
      </c>
      <c r="G181" s="238" t="s">
        <v>174</v>
      </c>
      <c r="H181" s="239">
        <v>1</v>
      </c>
      <c r="I181" s="240"/>
      <c r="J181" s="241">
        <f t="shared" si="30"/>
        <v>0</v>
      </c>
      <c r="K181" s="237" t="s">
        <v>2525</v>
      </c>
      <c r="L181" s="242"/>
      <c r="M181" s="243" t="s">
        <v>19</v>
      </c>
      <c r="N181" s="244" t="s">
        <v>44</v>
      </c>
      <c r="O181" s="66"/>
      <c r="P181" s="189">
        <f t="shared" si="31"/>
        <v>0</v>
      </c>
      <c r="Q181" s="189">
        <v>0</v>
      </c>
      <c r="R181" s="189">
        <f t="shared" si="32"/>
        <v>0</v>
      </c>
      <c r="S181" s="189">
        <v>0</v>
      </c>
      <c r="T181" s="190">
        <f t="shared" si="33"/>
        <v>0</v>
      </c>
      <c r="U181" s="36"/>
      <c r="V181" s="36"/>
      <c r="W181" s="36"/>
      <c r="X181" s="36"/>
      <c r="Y181" s="36"/>
      <c r="Z181" s="36"/>
      <c r="AA181" s="36"/>
      <c r="AB181" s="36"/>
      <c r="AC181" s="36"/>
      <c r="AD181" s="36"/>
      <c r="AE181" s="36"/>
      <c r="AR181" s="191" t="s">
        <v>323</v>
      </c>
      <c r="AT181" s="191" t="s">
        <v>456</v>
      </c>
      <c r="AU181" s="191" t="s">
        <v>88</v>
      </c>
      <c r="AY181" s="19" t="s">
        <v>169</v>
      </c>
      <c r="BE181" s="192">
        <f t="shared" si="34"/>
        <v>0</v>
      </c>
      <c r="BF181" s="192">
        <f t="shared" si="35"/>
        <v>0</v>
      </c>
      <c r="BG181" s="192">
        <f t="shared" si="36"/>
        <v>0</v>
      </c>
      <c r="BH181" s="192">
        <f t="shared" si="37"/>
        <v>0</v>
      </c>
      <c r="BI181" s="192">
        <f t="shared" si="38"/>
        <v>0</v>
      </c>
      <c r="BJ181" s="19" t="s">
        <v>88</v>
      </c>
      <c r="BK181" s="192">
        <f t="shared" si="39"/>
        <v>0</v>
      </c>
      <c r="BL181" s="19" t="s">
        <v>250</v>
      </c>
      <c r="BM181" s="191" t="s">
        <v>1217</v>
      </c>
    </row>
    <row r="182" spans="1:65" s="2" customFormat="1" ht="37.9" customHeight="1">
      <c r="A182" s="36"/>
      <c r="B182" s="37"/>
      <c r="C182" s="235" t="s">
        <v>806</v>
      </c>
      <c r="D182" s="235" t="s">
        <v>456</v>
      </c>
      <c r="E182" s="236" t="s">
        <v>2655</v>
      </c>
      <c r="F182" s="237" t="s">
        <v>2656</v>
      </c>
      <c r="G182" s="238" t="s">
        <v>174</v>
      </c>
      <c r="H182" s="239">
        <v>1</v>
      </c>
      <c r="I182" s="240"/>
      <c r="J182" s="241">
        <f t="shared" si="30"/>
        <v>0</v>
      </c>
      <c r="K182" s="237" t="s">
        <v>2525</v>
      </c>
      <c r="L182" s="242"/>
      <c r="M182" s="243" t="s">
        <v>19</v>
      </c>
      <c r="N182" s="244" t="s">
        <v>44</v>
      </c>
      <c r="O182" s="66"/>
      <c r="P182" s="189">
        <f t="shared" si="31"/>
        <v>0</v>
      </c>
      <c r="Q182" s="189">
        <v>0</v>
      </c>
      <c r="R182" s="189">
        <f t="shared" si="32"/>
        <v>0</v>
      </c>
      <c r="S182" s="189">
        <v>0</v>
      </c>
      <c r="T182" s="190">
        <f t="shared" si="33"/>
        <v>0</v>
      </c>
      <c r="U182" s="36"/>
      <c r="V182" s="36"/>
      <c r="W182" s="36"/>
      <c r="X182" s="36"/>
      <c r="Y182" s="36"/>
      <c r="Z182" s="36"/>
      <c r="AA182" s="36"/>
      <c r="AB182" s="36"/>
      <c r="AC182" s="36"/>
      <c r="AD182" s="36"/>
      <c r="AE182" s="36"/>
      <c r="AR182" s="191" t="s">
        <v>323</v>
      </c>
      <c r="AT182" s="191" t="s">
        <v>456</v>
      </c>
      <c r="AU182" s="191" t="s">
        <v>88</v>
      </c>
      <c r="AY182" s="19" t="s">
        <v>169</v>
      </c>
      <c r="BE182" s="192">
        <f t="shared" si="34"/>
        <v>0</v>
      </c>
      <c r="BF182" s="192">
        <f t="shared" si="35"/>
        <v>0</v>
      </c>
      <c r="BG182" s="192">
        <f t="shared" si="36"/>
        <v>0</v>
      </c>
      <c r="BH182" s="192">
        <f t="shared" si="37"/>
        <v>0</v>
      </c>
      <c r="BI182" s="192">
        <f t="shared" si="38"/>
        <v>0</v>
      </c>
      <c r="BJ182" s="19" t="s">
        <v>88</v>
      </c>
      <c r="BK182" s="192">
        <f t="shared" si="39"/>
        <v>0</v>
      </c>
      <c r="BL182" s="19" t="s">
        <v>250</v>
      </c>
      <c r="BM182" s="191" t="s">
        <v>1225</v>
      </c>
    </row>
    <row r="183" spans="1:65" s="2" customFormat="1" ht="24.2" customHeight="1">
      <c r="A183" s="36"/>
      <c r="B183" s="37"/>
      <c r="C183" s="180" t="s">
        <v>811</v>
      </c>
      <c r="D183" s="180" t="s">
        <v>171</v>
      </c>
      <c r="E183" s="181" t="s">
        <v>2657</v>
      </c>
      <c r="F183" s="182" t="s">
        <v>2658</v>
      </c>
      <c r="G183" s="183" t="s">
        <v>2588</v>
      </c>
      <c r="H183" s="260"/>
      <c r="I183" s="185"/>
      <c r="J183" s="186">
        <f t="shared" si="30"/>
        <v>0</v>
      </c>
      <c r="K183" s="182" t="s">
        <v>2211</v>
      </c>
      <c r="L183" s="41"/>
      <c r="M183" s="187" t="s">
        <v>19</v>
      </c>
      <c r="N183" s="188" t="s">
        <v>44</v>
      </c>
      <c r="O183" s="66"/>
      <c r="P183" s="189">
        <f t="shared" si="31"/>
        <v>0</v>
      </c>
      <c r="Q183" s="189">
        <v>0</v>
      </c>
      <c r="R183" s="189">
        <f t="shared" si="32"/>
        <v>0</v>
      </c>
      <c r="S183" s="189">
        <v>0</v>
      </c>
      <c r="T183" s="190">
        <f t="shared" si="33"/>
        <v>0</v>
      </c>
      <c r="U183" s="36"/>
      <c r="V183" s="36"/>
      <c r="W183" s="36"/>
      <c r="X183" s="36"/>
      <c r="Y183" s="36"/>
      <c r="Z183" s="36"/>
      <c r="AA183" s="36"/>
      <c r="AB183" s="36"/>
      <c r="AC183" s="36"/>
      <c r="AD183" s="36"/>
      <c r="AE183" s="36"/>
      <c r="AR183" s="191" t="s">
        <v>250</v>
      </c>
      <c r="AT183" s="191" t="s">
        <v>171</v>
      </c>
      <c r="AU183" s="191" t="s">
        <v>88</v>
      </c>
      <c r="AY183" s="19" t="s">
        <v>169</v>
      </c>
      <c r="BE183" s="192">
        <f t="shared" si="34"/>
        <v>0</v>
      </c>
      <c r="BF183" s="192">
        <f t="shared" si="35"/>
        <v>0</v>
      </c>
      <c r="BG183" s="192">
        <f t="shared" si="36"/>
        <v>0</v>
      </c>
      <c r="BH183" s="192">
        <f t="shared" si="37"/>
        <v>0</v>
      </c>
      <c r="BI183" s="192">
        <f t="shared" si="38"/>
        <v>0</v>
      </c>
      <c r="BJ183" s="19" t="s">
        <v>88</v>
      </c>
      <c r="BK183" s="192">
        <f t="shared" si="39"/>
        <v>0</v>
      </c>
      <c r="BL183" s="19" t="s">
        <v>250</v>
      </c>
      <c r="BM183" s="191" t="s">
        <v>1235</v>
      </c>
    </row>
    <row r="184" spans="1:65" s="12" customFormat="1" ht="22.9" customHeight="1">
      <c r="B184" s="164"/>
      <c r="C184" s="165"/>
      <c r="D184" s="166" t="s">
        <v>71</v>
      </c>
      <c r="E184" s="178" t="s">
        <v>2659</v>
      </c>
      <c r="F184" s="178" t="s">
        <v>2660</v>
      </c>
      <c r="G184" s="165"/>
      <c r="H184" s="165"/>
      <c r="I184" s="168"/>
      <c r="J184" s="179">
        <f>BK184</f>
        <v>0</v>
      </c>
      <c r="K184" s="165"/>
      <c r="L184" s="170"/>
      <c r="M184" s="171"/>
      <c r="N184" s="172"/>
      <c r="O184" s="172"/>
      <c r="P184" s="173">
        <f>SUM(P185:P211)</f>
        <v>0</v>
      </c>
      <c r="Q184" s="172"/>
      <c r="R184" s="173">
        <f>SUM(R185:R211)</f>
        <v>0</v>
      </c>
      <c r="S184" s="172"/>
      <c r="T184" s="174">
        <f>SUM(T185:T211)</f>
        <v>0</v>
      </c>
      <c r="AR184" s="175" t="s">
        <v>88</v>
      </c>
      <c r="AT184" s="176" t="s">
        <v>71</v>
      </c>
      <c r="AU184" s="176" t="s">
        <v>80</v>
      </c>
      <c r="AY184" s="175" t="s">
        <v>169</v>
      </c>
      <c r="BK184" s="177">
        <f>SUM(BK185:BK211)</f>
        <v>0</v>
      </c>
    </row>
    <row r="185" spans="1:65" s="2" customFormat="1" ht="14.45" customHeight="1">
      <c r="A185" s="36"/>
      <c r="B185" s="37"/>
      <c r="C185" s="180" t="s">
        <v>818</v>
      </c>
      <c r="D185" s="180" t="s">
        <v>171</v>
      </c>
      <c r="E185" s="181" t="s">
        <v>2661</v>
      </c>
      <c r="F185" s="182" t="s">
        <v>2662</v>
      </c>
      <c r="G185" s="183" t="s">
        <v>174</v>
      </c>
      <c r="H185" s="184">
        <v>17</v>
      </c>
      <c r="I185" s="185"/>
      <c r="J185" s="186">
        <f t="shared" ref="J185:J211" si="40">ROUND(I185*H185,2)</f>
        <v>0</v>
      </c>
      <c r="K185" s="182" t="s">
        <v>2211</v>
      </c>
      <c r="L185" s="41"/>
      <c r="M185" s="187" t="s">
        <v>19</v>
      </c>
      <c r="N185" s="188" t="s">
        <v>44</v>
      </c>
      <c r="O185" s="66"/>
      <c r="P185" s="189">
        <f t="shared" ref="P185:P211" si="41">O185*H185</f>
        <v>0</v>
      </c>
      <c r="Q185" s="189">
        <v>0</v>
      </c>
      <c r="R185" s="189">
        <f t="shared" ref="R185:R211" si="42">Q185*H185</f>
        <v>0</v>
      </c>
      <c r="S185" s="189">
        <v>0</v>
      </c>
      <c r="T185" s="190">
        <f t="shared" ref="T185:T211" si="43">S185*H185</f>
        <v>0</v>
      </c>
      <c r="U185" s="36"/>
      <c r="V185" s="36"/>
      <c r="W185" s="36"/>
      <c r="X185" s="36"/>
      <c r="Y185" s="36"/>
      <c r="Z185" s="36"/>
      <c r="AA185" s="36"/>
      <c r="AB185" s="36"/>
      <c r="AC185" s="36"/>
      <c r="AD185" s="36"/>
      <c r="AE185" s="36"/>
      <c r="AR185" s="191" t="s">
        <v>250</v>
      </c>
      <c r="AT185" s="191" t="s">
        <v>171</v>
      </c>
      <c r="AU185" s="191" t="s">
        <v>88</v>
      </c>
      <c r="AY185" s="19" t="s">
        <v>169</v>
      </c>
      <c r="BE185" s="192">
        <f t="shared" ref="BE185:BE211" si="44">IF(N185="základní",J185,0)</f>
        <v>0</v>
      </c>
      <c r="BF185" s="192">
        <f t="shared" ref="BF185:BF211" si="45">IF(N185="snížená",J185,0)</f>
        <v>0</v>
      </c>
      <c r="BG185" s="192">
        <f t="shared" ref="BG185:BG211" si="46">IF(N185="zákl. přenesená",J185,0)</f>
        <v>0</v>
      </c>
      <c r="BH185" s="192">
        <f t="shared" ref="BH185:BH211" si="47">IF(N185="sníž. přenesená",J185,0)</f>
        <v>0</v>
      </c>
      <c r="BI185" s="192">
        <f t="shared" ref="BI185:BI211" si="48">IF(N185="nulová",J185,0)</f>
        <v>0</v>
      </c>
      <c r="BJ185" s="19" t="s">
        <v>88</v>
      </c>
      <c r="BK185" s="192">
        <f t="shared" ref="BK185:BK211" si="49">ROUND(I185*H185,2)</f>
        <v>0</v>
      </c>
      <c r="BL185" s="19" t="s">
        <v>250</v>
      </c>
      <c r="BM185" s="191" t="s">
        <v>1243</v>
      </c>
    </row>
    <row r="186" spans="1:65" s="2" customFormat="1" ht="14.45" customHeight="1">
      <c r="A186" s="36"/>
      <c r="B186" s="37"/>
      <c r="C186" s="180" t="s">
        <v>825</v>
      </c>
      <c r="D186" s="180" t="s">
        <v>171</v>
      </c>
      <c r="E186" s="181" t="s">
        <v>2663</v>
      </c>
      <c r="F186" s="182" t="s">
        <v>2664</v>
      </c>
      <c r="G186" s="183" t="s">
        <v>174</v>
      </c>
      <c r="H186" s="184">
        <v>17</v>
      </c>
      <c r="I186" s="185"/>
      <c r="J186" s="186">
        <f t="shared" si="40"/>
        <v>0</v>
      </c>
      <c r="K186" s="182" t="s">
        <v>2211</v>
      </c>
      <c r="L186" s="41"/>
      <c r="M186" s="187" t="s">
        <v>19</v>
      </c>
      <c r="N186" s="188" t="s">
        <v>44</v>
      </c>
      <c r="O186" s="66"/>
      <c r="P186" s="189">
        <f t="shared" si="41"/>
        <v>0</v>
      </c>
      <c r="Q186" s="189">
        <v>0</v>
      </c>
      <c r="R186" s="189">
        <f t="shared" si="42"/>
        <v>0</v>
      </c>
      <c r="S186" s="189">
        <v>0</v>
      </c>
      <c r="T186" s="190">
        <f t="shared" si="43"/>
        <v>0</v>
      </c>
      <c r="U186" s="36"/>
      <c r="V186" s="36"/>
      <c r="W186" s="36"/>
      <c r="X186" s="36"/>
      <c r="Y186" s="36"/>
      <c r="Z186" s="36"/>
      <c r="AA186" s="36"/>
      <c r="AB186" s="36"/>
      <c r="AC186" s="36"/>
      <c r="AD186" s="36"/>
      <c r="AE186" s="36"/>
      <c r="AR186" s="191" t="s">
        <v>250</v>
      </c>
      <c r="AT186" s="191" t="s">
        <v>171</v>
      </c>
      <c r="AU186" s="191" t="s">
        <v>88</v>
      </c>
      <c r="AY186" s="19" t="s">
        <v>169</v>
      </c>
      <c r="BE186" s="192">
        <f t="shared" si="44"/>
        <v>0</v>
      </c>
      <c r="BF186" s="192">
        <f t="shared" si="45"/>
        <v>0</v>
      </c>
      <c r="BG186" s="192">
        <f t="shared" si="46"/>
        <v>0</v>
      </c>
      <c r="BH186" s="192">
        <f t="shared" si="47"/>
        <v>0</v>
      </c>
      <c r="BI186" s="192">
        <f t="shared" si="48"/>
        <v>0</v>
      </c>
      <c r="BJ186" s="19" t="s">
        <v>88</v>
      </c>
      <c r="BK186" s="192">
        <f t="shared" si="49"/>
        <v>0</v>
      </c>
      <c r="BL186" s="19" t="s">
        <v>250</v>
      </c>
      <c r="BM186" s="191" t="s">
        <v>1250</v>
      </c>
    </row>
    <row r="187" spans="1:65" s="2" customFormat="1" ht="14.45" customHeight="1">
      <c r="A187" s="36"/>
      <c r="B187" s="37"/>
      <c r="C187" s="235" t="s">
        <v>831</v>
      </c>
      <c r="D187" s="235" t="s">
        <v>456</v>
      </c>
      <c r="E187" s="236" t="s">
        <v>2665</v>
      </c>
      <c r="F187" s="237" t="s">
        <v>2666</v>
      </c>
      <c r="G187" s="238" t="s">
        <v>174</v>
      </c>
      <c r="H187" s="239">
        <v>6</v>
      </c>
      <c r="I187" s="240"/>
      <c r="J187" s="241">
        <f t="shared" si="40"/>
        <v>0</v>
      </c>
      <c r="K187" s="237" t="s">
        <v>2211</v>
      </c>
      <c r="L187" s="242"/>
      <c r="M187" s="243" t="s">
        <v>19</v>
      </c>
      <c r="N187" s="244" t="s">
        <v>44</v>
      </c>
      <c r="O187" s="66"/>
      <c r="P187" s="189">
        <f t="shared" si="41"/>
        <v>0</v>
      </c>
      <c r="Q187" s="189">
        <v>0</v>
      </c>
      <c r="R187" s="189">
        <f t="shared" si="42"/>
        <v>0</v>
      </c>
      <c r="S187" s="189">
        <v>0</v>
      </c>
      <c r="T187" s="190">
        <f t="shared" si="43"/>
        <v>0</v>
      </c>
      <c r="U187" s="36"/>
      <c r="V187" s="36"/>
      <c r="W187" s="36"/>
      <c r="X187" s="36"/>
      <c r="Y187" s="36"/>
      <c r="Z187" s="36"/>
      <c r="AA187" s="36"/>
      <c r="AB187" s="36"/>
      <c r="AC187" s="36"/>
      <c r="AD187" s="36"/>
      <c r="AE187" s="36"/>
      <c r="AR187" s="191" t="s">
        <v>323</v>
      </c>
      <c r="AT187" s="191" t="s">
        <v>456</v>
      </c>
      <c r="AU187" s="191" t="s">
        <v>88</v>
      </c>
      <c r="AY187" s="19" t="s">
        <v>169</v>
      </c>
      <c r="BE187" s="192">
        <f t="shared" si="44"/>
        <v>0</v>
      </c>
      <c r="BF187" s="192">
        <f t="shared" si="45"/>
        <v>0</v>
      </c>
      <c r="BG187" s="192">
        <f t="shared" si="46"/>
        <v>0</v>
      </c>
      <c r="BH187" s="192">
        <f t="shared" si="47"/>
        <v>0</v>
      </c>
      <c r="BI187" s="192">
        <f t="shared" si="48"/>
        <v>0</v>
      </c>
      <c r="BJ187" s="19" t="s">
        <v>88</v>
      </c>
      <c r="BK187" s="192">
        <f t="shared" si="49"/>
        <v>0</v>
      </c>
      <c r="BL187" s="19" t="s">
        <v>250</v>
      </c>
      <c r="BM187" s="191" t="s">
        <v>1258</v>
      </c>
    </row>
    <row r="188" spans="1:65" s="2" customFormat="1" ht="14.45" customHeight="1">
      <c r="A188" s="36"/>
      <c r="B188" s="37"/>
      <c r="C188" s="235" t="s">
        <v>835</v>
      </c>
      <c r="D188" s="235" t="s">
        <v>456</v>
      </c>
      <c r="E188" s="236" t="s">
        <v>2667</v>
      </c>
      <c r="F188" s="237" t="s">
        <v>2668</v>
      </c>
      <c r="G188" s="238" t="s">
        <v>174</v>
      </c>
      <c r="H188" s="239">
        <v>2</v>
      </c>
      <c r="I188" s="240"/>
      <c r="J188" s="241">
        <f t="shared" si="40"/>
        <v>0</v>
      </c>
      <c r="K188" s="237" t="s">
        <v>2211</v>
      </c>
      <c r="L188" s="242"/>
      <c r="M188" s="243" t="s">
        <v>19</v>
      </c>
      <c r="N188" s="244" t="s">
        <v>44</v>
      </c>
      <c r="O188" s="66"/>
      <c r="P188" s="189">
        <f t="shared" si="41"/>
        <v>0</v>
      </c>
      <c r="Q188" s="189">
        <v>0</v>
      </c>
      <c r="R188" s="189">
        <f t="shared" si="42"/>
        <v>0</v>
      </c>
      <c r="S188" s="189">
        <v>0</v>
      </c>
      <c r="T188" s="190">
        <f t="shared" si="43"/>
        <v>0</v>
      </c>
      <c r="U188" s="36"/>
      <c r="V188" s="36"/>
      <c r="W188" s="36"/>
      <c r="X188" s="36"/>
      <c r="Y188" s="36"/>
      <c r="Z188" s="36"/>
      <c r="AA188" s="36"/>
      <c r="AB188" s="36"/>
      <c r="AC188" s="36"/>
      <c r="AD188" s="36"/>
      <c r="AE188" s="36"/>
      <c r="AR188" s="191" t="s">
        <v>323</v>
      </c>
      <c r="AT188" s="191" t="s">
        <v>456</v>
      </c>
      <c r="AU188" s="191" t="s">
        <v>88</v>
      </c>
      <c r="AY188" s="19" t="s">
        <v>169</v>
      </c>
      <c r="BE188" s="192">
        <f t="shared" si="44"/>
        <v>0</v>
      </c>
      <c r="BF188" s="192">
        <f t="shared" si="45"/>
        <v>0</v>
      </c>
      <c r="BG188" s="192">
        <f t="shared" si="46"/>
        <v>0</v>
      </c>
      <c r="BH188" s="192">
        <f t="shared" si="47"/>
        <v>0</v>
      </c>
      <c r="BI188" s="192">
        <f t="shared" si="48"/>
        <v>0</v>
      </c>
      <c r="BJ188" s="19" t="s">
        <v>88</v>
      </c>
      <c r="BK188" s="192">
        <f t="shared" si="49"/>
        <v>0</v>
      </c>
      <c r="BL188" s="19" t="s">
        <v>250</v>
      </c>
      <c r="BM188" s="191" t="s">
        <v>1272</v>
      </c>
    </row>
    <row r="189" spans="1:65" s="2" customFormat="1" ht="14.45" customHeight="1">
      <c r="A189" s="36"/>
      <c r="B189" s="37"/>
      <c r="C189" s="235" t="s">
        <v>841</v>
      </c>
      <c r="D189" s="235" t="s">
        <v>456</v>
      </c>
      <c r="E189" s="236" t="s">
        <v>2669</v>
      </c>
      <c r="F189" s="237" t="s">
        <v>2670</v>
      </c>
      <c r="G189" s="238" t="s">
        <v>174</v>
      </c>
      <c r="H189" s="239">
        <v>6</v>
      </c>
      <c r="I189" s="240"/>
      <c r="J189" s="241">
        <f t="shared" si="40"/>
        <v>0</v>
      </c>
      <c r="K189" s="237" t="s">
        <v>2211</v>
      </c>
      <c r="L189" s="242"/>
      <c r="M189" s="243" t="s">
        <v>19</v>
      </c>
      <c r="N189" s="244" t="s">
        <v>44</v>
      </c>
      <c r="O189" s="66"/>
      <c r="P189" s="189">
        <f t="shared" si="41"/>
        <v>0</v>
      </c>
      <c r="Q189" s="189">
        <v>0</v>
      </c>
      <c r="R189" s="189">
        <f t="shared" si="42"/>
        <v>0</v>
      </c>
      <c r="S189" s="189">
        <v>0</v>
      </c>
      <c r="T189" s="190">
        <f t="shared" si="43"/>
        <v>0</v>
      </c>
      <c r="U189" s="36"/>
      <c r="V189" s="36"/>
      <c r="W189" s="36"/>
      <c r="X189" s="36"/>
      <c r="Y189" s="36"/>
      <c r="Z189" s="36"/>
      <c r="AA189" s="36"/>
      <c r="AB189" s="36"/>
      <c r="AC189" s="36"/>
      <c r="AD189" s="36"/>
      <c r="AE189" s="36"/>
      <c r="AR189" s="191" t="s">
        <v>323</v>
      </c>
      <c r="AT189" s="191" t="s">
        <v>456</v>
      </c>
      <c r="AU189" s="191" t="s">
        <v>88</v>
      </c>
      <c r="AY189" s="19" t="s">
        <v>169</v>
      </c>
      <c r="BE189" s="192">
        <f t="shared" si="44"/>
        <v>0</v>
      </c>
      <c r="BF189" s="192">
        <f t="shared" si="45"/>
        <v>0</v>
      </c>
      <c r="BG189" s="192">
        <f t="shared" si="46"/>
        <v>0</v>
      </c>
      <c r="BH189" s="192">
        <f t="shared" si="47"/>
        <v>0</v>
      </c>
      <c r="BI189" s="192">
        <f t="shared" si="48"/>
        <v>0</v>
      </c>
      <c r="BJ189" s="19" t="s">
        <v>88</v>
      </c>
      <c r="BK189" s="192">
        <f t="shared" si="49"/>
        <v>0</v>
      </c>
      <c r="BL189" s="19" t="s">
        <v>250</v>
      </c>
      <c r="BM189" s="191" t="s">
        <v>1282</v>
      </c>
    </row>
    <row r="190" spans="1:65" s="2" customFormat="1" ht="14.45" customHeight="1">
      <c r="A190" s="36"/>
      <c r="B190" s="37"/>
      <c r="C190" s="235" t="s">
        <v>846</v>
      </c>
      <c r="D190" s="235" t="s">
        <v>456</v>
      </c>
      <c r="E190" s="236" t="s">
        <v>2671</v>
      </c>
      <c r="F190" s="237" t="s">
        <v>2672</v>
      </c>
      <c r="G190" s="238" t="s">
        <v>174</v>
      </c>
      <c r="H190" s="239">
        <v>2</v>
      </c>
      <c r="I190" s="240"/>
      <c r="J190" s="241">
        <f t="shared" si="40"/>
        <v>0</v>
      </c>
      <c r="K190" s="237" t="s">
        <v>2211</v>
      </c>
      <c r="L190" s="242"/>
      <c r="M190" s="243" t="s">
        <v>19</v>
      </c>
      <c r="N190" s="244" t="s">
        <v>44</v>
      </c>
      <c r="O190" s="66"/>
      <c r="P190" s="189">
        <f t="shared" si="41"/>
        <v>0</v>
      </c>
      <c r="Q190" s="189">
        <v>0</v>
      </c>
      <c r="R190" s="189">
        <f t="shared" si="42"/>
        <v>0</v>
      </c>
      <c r="S190" s="189">
        <v>0</v>
      </c>
      <c r="T190" s="190">
        <f t="shared" si="43"/>
        <v>0</v>
      </c>
      <c r="U190" s="36"/>
      <c r="V190" s="36"/>
      <c r="W190" s="36"/>
      <c r="X190" s="36"/>
      <c r="Y190" s="36"/>
      <c r="Z190" s="36"/>
      <c r="AA190" s="36"/>
      <c r="AB190" s="36"/>
      <c r="AC190" s="36"/>
      <c r="AD190" s="36"/>
      <c r="AE190" s="36"/>
      <c r="AR190" s="191" t="s">
        <v>323</v>
      </c>
      <c r="AT190" s="191" t="s">
        <v>456</v>
      </c>
      <c r="AU190" s="191" t="s">
        <v>88</v>
      </c>
      <c r="AY190" s="19" t="s">
        <v>169</v>
      </c>
      <c r="BE190" s="192">
        <f t="shared" si="44"/>
        <v>0</v>
      </c>
      <c r="BF190" s="192">
        <f t="shared" si="45"/>
        <v>0</v>
      </c>
      <c r="BG190" s="192">
        <f t="shared" si="46"/>
        <v>0</v>
      </c>
      <c r="BH190" s="192">
        <f t="shared" si="47"/>
        <v>0</v>
      </c>
      <c r="BI190" s="192">
        <f t="shared" si="48"/>
        <v>0</v>
      </c>
      <c r="BJ190" s="19" t="s">
        <v>88</v>
      </c>
      <c r="BK190" s="192">
        <f t="shared" si="49"/>
        <v>0</v>
      </c>
      <c r="BL190" s="19" t="s">
        <v>250</v>
      </c>
      <c r="BM190" s="191" t="s">
        <v>1296</v>
      </c>
    </row>
    <row r="191" spans="1:65" s="2" customFormat="1" ht="14.45" customHeight="1">
      <c r="A191" s="36"/>
      <c r="B191" s="37"/>
      <c r="C191" s="235" t="s">
        <v>850</v>
      </c>
      <c r="D191" s="235" t="s">
        <v>456</v>
      </c>
      <c r="E191" s="236" t="s">
        <v>2673</v>
      </c>
      <c r="F191" s="237" t="s">
        <v>2674</v>
      </c>
      <c r="G191" s="238" t="s">
        <v>174</v>
      </c>
      <c r="H191" s="239">
        <v>1</v>
      </c>
      <c r="I191" s="240"/>
      <c r="J191" s="241">
        <f t="shared" si="40"/>
        <v>0</v>
      </c>
      <c r="K191" s="237" t="s">
        <v>2211</v>
      </c>
      <c r="L191" s="242"/>
      <c r="M191" s="243" t="s">
        <v>19</v>
      </c>
      <c r="N191" s="244" t="s">
        <v>44</v>
      </c>
      <c r="O191" s="66"/>
      <c r="P191" s="189">
        <f t="shared" si="41"/>
        <v>0</v>
      </c>
      <c r="Q191" s="189">
        <v>0</v>
      </c>
      <c r="R191" s="189">
        <f t="shared" si="42"/>
        <v>0</v>
      </c>
      <c r="S191" s="189">
        <v>0</v>
      </c>
      <c r="T191" s="190">
        <f t="shared" si="43"/>
        <v>0</v>
      </c>
      <c r="U191" s="36"/>
      <c r="V191" s="36"/>
      <c r="W191" s="36"/>
      <c r="X191" s="36"/>
      <c r="Y191" s="36"/>
      <c r="Z191" s="36"/>
      <c r="AA191" s="36"/>
      <c r="AB191" s="36"/>
      <c r="AC191" s="36"/>
      <c r="AD191" s="36"/>
      <c r="AE191" s="36"/>
      <c r="AR191" s="191" t="s">
        <v>323</v>
      </c>
      <c r="AT191" s="191" t="s">
        <v>456</v>
      </c>
      <c r="AU191" s="191" t="s">
        <v>88</v>
      </c>
      <c r="AY191" s="19" t="s">
        <v>169</v>
      </c>
      <c r="BE191" s="192">
        <f t="shared" si="44"/>
        <v>0</v>
      </c>
      <c r="BF191" s="192">
        <f t="shared" si="45"/>
        <v>0</v>
      </c>
      <c r="BG191" s="192">
        <f t="shared" si="46"/>
        <v>0</v>
      </c>
      <c r="BH191" s="192">
        <f t="shared" si="47"/>
        <v>0</v>
      </c>
      <c r="BI191" s="192">
        <f t="shared" si="48"/>
        <v>0</v>
      </c>
      <c r="BJ191" s="19" t="s">
        <v>88</v>
      </c>
      <c r="BK191" s="192">
        <f t="shared" si="49"/>
        <v>0</v>
      </c>
      <c r="BL191" s="19" t="s">
        <v>250</v>
      </c>
      <c r="BM191" s="191" t="s">
        <v>1306</v>
      </c>
    </row>
    <row r="192" spans="1:65" s="2" customFormat="1" ht="24.2" customHeight="1">
      <c r="A192" s="36"/>
      <c r="B192" s="37"/>
      <c r="C192" s="180" t="s">
        <v>855</v>
      </c>
      <c r="D192" s="180" t="s">
        <v>171</v>
      </c>
      <c r="E192" s="181" t="s">
        <v>2675</v>
      </c>
      <c r="F192" s="182" t="s">
        <v>2676</v>
      </c>
      <c r="G192" s="183" t="s">
        <v>174</v>
      </c>
      <c r="H192" s="184">
        <v>10</v>
      </c>
      <c r="I192" s="185"/>
      <c r="J192" s="186">
        <f t="shared" si="40"/>
        <v>0</v>
      </c>
      <c r="K192" s="182" t="s">
        <v>2677</v>
      </c>
      <c r="L192" s="41"/>
      <c r="M192" s="187" t="s">
        <v>19</v>
      </c>
      <c r="N192" s="188" t="s">
        <v>44</v>
      </c>
      <c r="O192" s="66"/>
      <c r="P192" s="189">
        <f t="shared" si="41"/>
        <v>0</v>
      </c>
      <c r="Q192" s="189">
        <v>0</v>
      </c>
      <c r="R192" s="189">
        <f t="shared" si="42"/>
        <v>0</v>
      </c>
      <c r="S192" s="189">
        <v>0</v>
      </c>
      <c r="T192" s="190">
        <f t="shared" si="43"/>
        <v>0</v>
      </c>
      <c r="U192" s="36"/>
      <c r="V192" s="36"/>
      <c r="W192" s="36"/>
      <c r="X192" s="36"/>
      <c r="Y192" s="36"/>
      <c r="Z192" s="36"/>
      <c r="AA192" s="36"/>
      <c r="AB192" s="36"/>
      <c r="AC192" s="36"/>
      <c r="AD192" s="36"/>
      <c r="AE192" s="36"/>
      <c r="AR192" s="191" t="s">
        <v>250</v>
      </c>
      <c r="AT192" s="191" t="s">
        <v>171</v>
      </c>
      <c r="AU192" s="191" t="s">
        <v>88</v>
      </c>
      <c r="AY192" s="19" t="s">
        <v>169</v>
      </c>
      <c r="BE192" s="192">
        <f t="shared" si="44"/>
        <v>0</v>
      </c>
      <c r="BF192" s="192">
        <f t="shared" si="45"/>
        <v>0</v>
      </c>
      <c r="BG192" s="192">
        <f t="shared" si="46"/>
        <v>0</v>
      </c>
      <c r="BH192" s="192">
        <f t="shared" si="47"/>
        <v>0</v>
      </c>
      <c r="BI192" s="192">
        <f t="shared" si="48"/>
        <v>0</v>
      </c>
      <c r="BJ192" s="19" t="s">
        <v>88</v>
      </c>
      <c r="BK192" s="192">
        <f t="shared" si="49"/>
        <v>0</v>
      </c>
      <c r="BL192" s="19" t="s">
        <v>250</v>
      </c>
      <c r="BM192" s="191" t="s">
        <v>1314</v>
      </c>
    </row>
    <row r="193" spans="1:65" s="2" customFormat="1" ht="14.45" customHeight="1">
      <c r="A193" s="36"/>
      <c r="B193" s="37"/>
      <c r="C193" s="235" t="s">
        <v>859</v>
      </c>
      <c r="D193" s="235" t="s">
        <v>456</v>
      </c>
      <c r="E193" s="236" t="s">
        <v>2678</v>
      </c>
      <c r="F193" s="237" t="s">
        <v>2679</v>
      </c>
      <c r="G193" s="238" t="s">
        <v>174</v>
      </c>
      <c r="H193" s="239">
        <v>10</v>
      </c>
      <c r="I193" s="240"/>
      <c r="J193" s="241">
        <f t="shared" si="40"/>
        <v>0</v>
      </c>
      <c r="K193" s="237" t="s">
        <v>2211</v>
      </c>
      <c r="L193" s="242"/>
      <c r="M193" s="243" t="s">
        <v>19</v>
      </c>
      <c r="N193" s="244" t="s">
        <v>44</v>
      </c>
      <c r="O193" s="66"/>
      <c r="P193" s="189">
        <f t="shared" si="41"/>
        <v>0</v>
      </c>
      <c r="Q193" s="189">
        <v>0</v>
      </c>
      <c r="R193" s="189">
        <f t="shared" si="42"/>
        <v>0</v>
      </c>
      <c r="S193" s="189">
        <v>0</v>
      </c>
      <c r="T193" s="190">
        <f t="shared" si="43"/>
        <v>0</v>
      </c>
      <c r="U193" s="36"/>
      <c r="V193" s="36"/>
      <c r="W193" s="36"/>
      <c r="X193" s="36"/>
      <c r="Y193" s="36"/>
      <c r="Z193" s="36"/>
      <c r="AA193" s="36"/>
      <c r="AB193" s="36"/>
      <c r="AC193" s="36"/>
      <c r="AD193" s="36"/>
      <c r="AE193" s="36"/>
      <c r="AR193" s="191" t="s">
        <v>323</v>
      </c>
      <c r="AT193" s="191" t="s">
        <v>456</v>
      </c>
      <c r="AU193" s="191" t="s">
        <v>88</v>
      </c>
      <c r="AY193" s="19" t="s">
        <v>169</v>
      </c>
      <c r="BE193" s="192">
        <f t="shared" si="44"/>
        <v>0</v>
      </c>
      <c r="BF193" s="192">
        <f t="shared" si="45"/>
        <v>0</v>
      </c>
      <c r="BG193" s="192">
        <f t="shared" si="46"/>
        <v>0</v>
      </c>
      <c r="BH193" s="192">
        <f t="shared" si="47"/>
        <v>0</v>
      </c>
      <c r="BI193" s="192">
        <f t="shared" si="48"/>
        <v>0</v>
      </c>
      <c r="BJ193" s="19" t="s">
        <v>88</v>
      </c>
      <c r="BK193" s="192">
        <f t="shared" si="49"/>
        <v>0</v>
      </c>
      <c r="BL193" s="19" t="s">
        <v>250</v>
      </c>
      <c r="BM193" s="191" t="s">
        <v>1325</v>
      </c>
    </row>
    <row r="194" spans="1:65" s="2" customFormat="1" ht="14.45" customHeight="1">
      <c r="A194" s="36"/>
      <c r="B194" s="37"/>
      <c r="C194" s="180" t="s">
        <v>866</v>
      </c>
      <c r="D194" s="180" t="s">
        <v>171</v>
      </c>
      <c r="E194" s="181" t="s">
        <v>2680</v>
      </c>
      <c r="F194" s="182" t="s">
        <v>2681</v>
      </c>
      <c r="G194" s="183" t="s">
        <v>174</v>
      </c>
      <c r="H194" s="184">
        <v>17</v>
      </c>
      <c r="I194" s="185"/>
      <c r="J194" s="186">
        <f t="shared" si="40"/>
        <v>0</v>
      </c>
      <c r="K194" s="182" t="s">
        <v>2211</v>
      </c>
      <c r="L194" s="41"/>
      <c r="M194" s="187" t="s">
        <v>19</v>
      </c>
      <c r="N194" s="188" t="s">
        <v>44</v>
      </c>
      <c r="O194" s="66"/>
      <c r="P194" s="189">
        <f t="shared" si="41"/>
        <v>0</v>
      </c>
      <c r="Q194" s="189">
        <v>0</v>
      </c>
      <c r="R194" s="189">
        <f t="shared" si="42"/>
        <v>0</v>
      </c>
      <c r="S194" s="189">
        <v>0</v>
      </c>
      <c r="T194" s="190">
        <f t="shared" si="43"/>
        <v>0</v>
      </c>
      <c r="U194" s="36"/>
      <c r="V194" s="36"/>
      <c r="W194" s="36"/>
      <c r="X194" s="36"/>
      <c r="Y194" s="36"/>
      <c r="Z194" s="36"/>
      <c r="AA194" s="36"/>
      <c r="AB194" s="36"/>
      <c r="AC194" s="36"/>
      <c r="AD194" s="36"/>
      <c r="AE194" s="36"/>
      <c r="AR194" s="191" t="s">
        <v>250</v>
      </c>
      <c r="AT194" s="191" t="s">
        <v>171</v>
      </c>
      <c r="AU194" s="191" t="s">
        <v>88</v>
      </c>
      <c r="AY194" s="19" t="s">
        <v>169</v>
      </c>
      <c r="BE194" s="192">
        <f t="shared" si="44"/>
        <v>0</v>
      </c>
      <c r="BF194" s="192">
        <f t="shared" si="45"/>
        <v>0</v>
      </c>
      <c r="BG194" s="192">
        <f t="shared" si="46"/>
        <v>0</v>
      </c>
      <c r="BH194" s="192">
        <f t="shared" si="47"/>
        <v>0</v>
      </c>
      <c r="BI194" s="192">
        <f t="shared" si="48"/>
        <v>0</v>
      </c>
      <c r="BJ194" s="19" t="s">
        <v>88</v>
      </c>
      <c r="BK194" s="192">
        <f t="shared" si="49"/>
        <v>0</v>
      </c>
      <c r="BL194" s="19" t="s">
        <v>250</v>
      </c>
      <c r="BM194" s="191" t="s">
        <v>1331</v>
      </c>
    </row>
    <row r="195" spans="1:65" s="2" customFormat="1" ht="14.45" customHeight="1">
      <c r="A195" s="36"/>
      <c r="B195" s="37"/>
      <c r="C195" s="180" t="s">
        <v>871</v>
      </c>
      <c r="D195" s="180" t="s">
        <v>171</v>
      </c>
      <c r="E195" s="181" t="s">
        <v>2682</v>
      </c>
      <c r="F195" s="182" t="s">
        <v>2683</v>
      </c>
      <c r="G195" s="183" t="s">
        <v>185</v>
      </c>
      <c r="H195" s="184">
        <v>505</v>
      </c>
      <c r="I195" s="185"/>
      <c r="J195" s="186">
        <f t="shared" si="40"/>
        <v>0</v>
      </c>
      <c r="K195" s="182" t="s">
        <v>2211</v>
      </c>
      <c r="L195" s="41"/>
      <c r="M195" s="187" t="s">
        <v>19</v>
      </c>
      <c r="N195" s="188" t="s">
        <v>44</v>
      </c>
      <c r="O195" s="66"/>
      <c r="P195" s="189">
        <f t="shared" si="41"/>
        <v>0</v>
      </c>
      <c r="Q195" s="189">
        <v>0</v>
      </c>
      <c r="R195" s="189">
        <f t="shared" si="42"/>
        <v>0</v>
      </c>
      <c r="S195" s="189">
        <v>0</v>
      </c>
      <c r="T195" s="190">
        <f t="shared" si="43"/>
        <v>0</v>
      </c>
      <c r="U195" s="36"/>
      <c r="V195" s="36"/>
      <c r="W195" s="36"/>
      <c r="X195" s="36"/>
      <c r="Y195" s="36"/>
      <c r="Z195" s="36"/>
      <c r="AA195" s="36"/>
      <c r="AB195" s="36"/>
      <c r="AC195" s="36"/>
      <c r="AD195" s="36"/>
      <c r="AE195" s="36"/>
      <c r="AR195" s="191" t="s">
        <v>250</v>
      </c>
      <c r="AT195" s="191" t="s">
        <v>171</v>
      </c>
      <c r="AU195" s="191" t="s">
        <v>88</v>
      </c>
      <c r="AY195" s="19" t="s">
        <v>169</v>
      </c>
      <c r="BE195" s="192">
        <f t="shared" si="44"/>
        <v>0</v>
      </c>
      <c r="BF195" s="192">
        <f t="shared" si="45"/>
        <v>0</v>
      </c>
      <c r="BG195" s="192">
        <f t="shared" si="46"/>
        <v>0</v>
      </c>
      <c r="BH195" s="192">
        <f t="shared" si="47"/>
        <v>0</v>
      </c>
      <c r="BI195" s="192">
        <f t="shared" si="48"/>
        <v>0</v>
      </c>
      <c r="BJ195" s="19" t="s">
        <v>88</v>
      </c>
      <c r="BK195" s="192">
        <f t="shared" si="49"/>
        <v>0</v>
      </c>
      <c r="BL195" s="19" t="s">
        <v>250</v>
      </c>
      <c r="BM195" s="191" t="s">
        <v>1339</v>
      </c>
    </row>
    <row r="196" spans="1:65" s="2" customFormat="1" ht="24.2" customHeight="1">
      <c r="A196" s="36"/>
      <c r="B196" s="37"/>
      <c r="C196" s="235" t="s">
        <v>884</v>
      </c>
      <c r="D196" s="235" t="s">
        <v>456</v>
      </c>
      <c r="E196" s="236" t="s">
        <v>2684</v>
      </c>
      <c r="F196" s="237" t="s">
        <v>2685</v>
      </c>
      <c r="G196" s="238" t="s">
        <v>185</v>
      </c>
      <c r="H196" s="239">
        <v>493</v>
      </c>
      <c r="I196" s="240"/>
      <c r="J196" s="241">
        <f t="shared" si="40"/>
        <v>0</v>
      </c>
      <c r="K196" s="237" t="s">
        <v>2525</v>
      </c>
      <c r="L196" s="242"/>
      <c r="M196" s="243" t="s">
        <v>19</v>
      </c>
      <c r="N196" s="244" t="s">
        <v>44</v>
      </c>
      <c r="O196" s="66"/>
      <c r="P196" s="189">
        <f t="shared" si="41"/>
        <v>0</v>
      </c>
      <c r="Q196" s="189">
        <v>0</v>
      </c>
      <c r="R196" s="189">
        <f t="shared" si="42"/>
        <v>0</v>
      </c>
      <c r="S196" s="189">
        <v>0</v>
      </c>
      <c r="T196" s="190">
        <f t="shared" si="43"/>
        <v>0</v>
      </c>
      <c r="U196" s="36"/>
      <c r="V196" s="36"/>
      <c r="W196" s="36"/>
      <c r="X196" s="36"/>
      <c r="Y196" s="36"/>
      <c r="Z196" s="36"/>
      <c r="AA196" s="36"/>
      <c r="AB196" s="36"/>
      <c r="AC196" s="36"/>
      <c r="AD196" s="36"/>
      <c r="AE196" s="36"/>
      <c r="AR196" s="191" t="s">
        <v>323</v>
      </c>
      <c r="AT196" s="191" t="s">
        <v>456</v>
      </c>
      <c r="AU196" s="191" t="s">
        <v>88</v>
      </c>
      <c r="AY196" s="19" t="s">
        <v>169</v>
      </c>
      <c r="BE196" s="192">
        <f t="shared" si="44"/>
        <v>0</v>
      </c>
      <c r="BF196" s="192">
        <f t="shared" si="45"/>
        <v>0</v>
      </c>
      <c r="BG196" s="192">
        <f t="shared" si="46"/>
        <v>0</v>
      </c>
      <c r="BH196" s="192">
        <f t="shared" si="47"/>
        <v>0</v>
      </c>
      <c r="BI196" s="192">
        <f t="shared" si="48"/>
        <v>0</v>
      </c>
      <c r="BJ196" s="19" t="s">
        <v>88</v>
      </c>
      <c r="BK196" s="192">
        <f t="shared" si="49"/>
        <v>0</v>
      </c>
      <c r="BL196" s="19" t="s">
        <v>250</v>
      </c>
      <c r="BM196" s="191" t="s">
        <v>1352</v>
      </c>
    </row>
    <row r="197" spans="1:65" s="2" customFormat="1" ht="14.45" customHeight="1">
      <c r="A197" s="36"/>
      <c r="B197" s="37"/>
      <c r="C197" s="235" t="s">
        <v>893</v>
      </c>
      <c r="D197" s="235" t="s">
        <v>456</v>
      </c>
      <c r="E197" s="236" t="s">
        <v>2686</v>
      </c>
      <c r="F197" s="237" t="s">
        <v>2687</v>
      </c>
      <c r="G197" s="238" t="s">
        <v>463</v>
      </c>
      <c r="H197" s="239">
        <v>2900</v>
      </c>
      <c r="I197" s="240"/>
      <c r="J197" s="241">
        <f t="shared" si="40"/>
        <v>0</v>
      </c>
      <c r="K197" s="237" t="s">
        <v>2525</v>
      </c>
      <c r="L197" s="242"/>
      <c r="M197" s="243" t="s">
        <v>19</v>
      </c>
      <c r="N197" s="244" t="s">
        <v>44</v>
      </c>
      <c r="O197" s="66"/>
      <c r="P197" s="189">
        <f t="shared" si="41"/>
        <v>0</v>
      </c>
      <c r="Q197" s="189">
        <v>0</v>
      </c>
      <c r="R197" s="189">
        <f t="shared" si="42"/>
        <v>0</v>
      </c>
      <c r="S197" s="189">
        <v>0</v>
      </c>
      <c r="T197" s="190">
        <f t="shared" si="43"/>
        <v>0</v>
      </c>
      <c r="U197" s="36"/>
      <c r="V197" s="36"/>
      <c r="W197" s="36"/>
      <c r="X197" s="36"/>
      <c r="Y197" s="36"/>
      <c r="Z197" s="36"/>
      <c r="AA197" s="36"/>
      <c r="AB197" s="36"/>
      <c r="AC197" s="36"/>
      <c r="AD197" s="36"/>
      <c r="AE197" s="36"/>
      <c r="AR197" s="191" t="s">
        <v>323</v>
      </c>
      <c r="AT197" s="191" t="s">
        <v>456</v>
      </c>
      <c r="AU197" s="191" t="s">
        <v>88</v>
      </c>
      <c r="AY197" s="19" t="s">
        <v>169</v>
      </c>
      <c r="BE197" s="192">
        <f t="shared" si="44"/>
        <v>0</v>
      </c>
      <c r="BF197" s="192">
        <f t="shared" si="45"/>
        <v>0</v>
      </c>
      <c r="BG197" s="192">
        <f t="shared" si="46"/>
        <v>0</v>
      </c>
      <c r="BH197" s="192">
        <f t="shared" si="47"/>
        <v>0</v>
      </c>
      <c r="BI197" s="192">
        <f t="shared" si="48"/>
        <v>0</v>
      </c>
      <c r="BJ197" s="19" t="s">
        <v>88</v>
      </c>
      <c r="BK197" s="192">
        <f t="shared" si="49"/>
        <v>0</v>
      </c>
      <c r="BL197" s="19" t="s">
        <v>250</v>
      </c>
      <c r="BM197" s="191" t="s">
        <v>1365</v>
      </c>
    </row>
    <row r="198" spans="1:65" s="2" customFormat="1" ht="14.45" customHeight="1">
      <c r="A198" s="36"/>
      <c r="B198" s="37"/>
      <c r="C198" s="235" t="s">
        <v>898</v>
      </c>
      <c r="D198" s="235" t="s">
        <v>456</v>
      </c>
      <c r="E198" s="236" t="s">
        <v>2688</v>
      </c>
      <c r="F198" s="237" t="s">
        <v>2689</v>
      </c>
      <c r="G198" s="238" t="s">
        <v>174</v>
      </c>
      <c r="H198" s="239">
        <v>48</v>
      </c>
      <c r="I198" s="240"/>
      <c r="J198" s="241">
        <f t="shared" si="40"/>
        <v>0</v>
      </c>
      <c r="K198" s="237" t="s">
        <v>2525</v>
      </c>
      <c r="L198" s="242"/>
      <c r="M198" s="243" t="s">
        <v>19</v>
      </c>
      <c r="N198" s="244" t="s">
        <v>44</v>
      </c>
      <c r="O198" s="66"/>
      <c r="P198" s="189">
        <f t="shared" si="41"/>
        <v>0</v>
      </c>
      <c r="Q198" s="189">
        <v>0</v>
      </c>
      <c r="R198" s="189">
        <f t="shared" si="42"/>
        <v>0</v>
      </c>
      <c r="S198" s="189">
        <v>0</v>
      </c>
      <c r="T198" s="190">
        <f t="shared" si="43"/>
        <v>0</v>
      </c>
      <c r="U198" s="36"/>
      <c r="V198" s="36"/>
      <c r="W198" s="36"/>
      <c r="X198" s="36"/>
      <c r="Y198" s="36"/>
      <c r="Z198" s="36"/>
      <c r="AA198" s="36"/>
      <c r="AB198" s="36"/>
      <c r="AC198" s="36"/>
      <c r="AD198" s="36"/>
      <c r="AE198" s="36"/>
      <c r="AR198" s="191" t="s">
        <v>323</v>
      </c>
      <c r="AT198" s="191" t="s">
        <v>456</v>
      </c>
      <c r="AU198" s="191" t="s">
        <v>88</v>
      </c>
      <c r="AY198" s="19" t="s">
        <v>169</v>
      </c>
      <c r="BE198" s="192">
        <f t="shared" si="44"/>
        <v>0</v>
      </c>
      <c r="BF198" s="192">
        <f t="shared" si="45"/>
        <v>0</v>
      </c>
      <c r="BG198" s="192">
        <f t="shared" si="46"/>
        <v>0</v>
      </c>
      <c r="BH198" s="192">
        <f t="shared" si="47"/>
        <v>0</v>
      </c>
      <c r="BI198" s="192">
        <f t="shared" si="48"/>
        <v>0</v>
      </c>
      <c r="BJ198" s="19" t="s">
        <v>88</v>
      </c>
      <c r="BK198" s="192">
        <f t="shared" si="49"/>
        <v>0</v>
      </c>
      <c r="BL198" s="19" t="s">
        <v>250</v>
      </c>
      <c r="BM198" s="191" t="s">
        <v>1373</v>
      </c>
    </row>
    <row r="199" spans="1:65" s="2" customFormat="1" ht="37.9" customHeight="1">
      <c r="A199" s="36"/>
      <c r="B199" s="37"/>
      <c r="C199" s="235" t="s">
        <v>922</v>
      </c>
      <c r="D199" s="235" t="s">
        <v>456</v>
      </c>
      <c r="E199" s="236" t="s">
        <v>2690</v>
      </c>
      <c r="F199" s="237" t="s">
        <v>2691</v>
      </c>
      <c r="G199" s="238" t="s">
        <v>174</v>
      </c>
      <c r="H199" s="239">
        <v>1</v>
      </c>
      <c r="I199" s="240"/>
      <c r="J199" s="241">
        <f t="shared" si="40"/>
        <v>0</v>
      </c>
      <c r="K199" s="237" t="s">
        <v>2525</v>
      </c>
      <c r="L199" s="242"/>
      <c r="M199" s="243" t="s">
        <v>19</v>
      </c>
      <c r="N199" s="244" t="s">
        <v>44</v>
      </c>
      <c r="O199" s="66"/>
      <c r="P199" s="189">
        <f t="shared" si="41"/>
        <v>0</v>
      </c>
      <c r="Q199" s="189">
        <v>0</v>
      </c>
      <c r="R199" s="189">
        <f t="shared" si="42"/>
        <v>0</v>
      </c>
      <c r="S199" s="189">
        <v>0</v>
      </c>
      <c r="T199" s="190">
        <f t="shared" si="43"/>
        <v>0</v>
      </c>
      <c r="U199" s="36"/>
      <c r="V199" s="36"/>
      <c r="W199" s="36"/>
      <c r="X199" s="36"/>
      <c r="Y199" s="36"/>
      <c r="Z199" s="36"/>
      <c r="AA199" s="36"/>
      <c r="AB199" s="36"/>
      <c r="AC199" s="36"/>
      <c r="AD199" s="36"/>
      <c r="AE199" s="36"/>
      <c r="AR199" s="191" t="s">
        <v>323</v>
      </c>
      <c r="AT199" s="191" t="s">
        <v>456</v>
      </c>
      <c r="AU199" s="191" t="s">
        <v>88</v>
      </c>
      <c r="AY199" s="19" t="s">
        <v>169</v>
      </c>
      <c r="BE199" s="192">
        <f t="shared" si="44"/>
        <v>0</v>
      </c>
      <c r="BF199" s="192">
        <f t="shared" si="45"/>
        <v>0</v>
      </c>
      <c r="BG199" s="192">
        <f t="shared" si="46"/>
        <v>0</v>
      </c>
      <c r="BH199" s="192">
        <f t="shared" si="47"/>
        <v>0</v>
      </c>
      <c r="BI199" s="192">
        <f t="shared" si="48"/>
        <v>0</v>
      </c>
      <c r="BJ199" s="19" t="s">
        <v>88</v>
      </c>
      <c r="BK199" s="192">
        <f t="shared" si="49"/>
        <v>0</v>
      </c>
      <c r="BL199" s="19" t="s">
        <v>250</v>
      </c>
      <c r="BM199" s="191" t="s">
        <v>1385</v>
      </c>
    </row>
    <row r="200" spans="1:65" s="2" customFormat="1" ht="37.9" customHeight="1">
      <c r="A200" s="36"/>
      <c r="B200" s="37"/>
      <c r="C200" s="235" t="s">
        <v>927</v>
      </c>
      <c r="D200" s="235" t="s">
        <v>456</v>
      </c>
      <c r="E200" s="236" t="s">
        <v>2692</v>
      </c>
      <c r="F200" s="237" t="s">
        <v>2693</v>
      </c>
      <c r="G200" s="238" t="s">
        <v>174</v>
      </c>
      <c r="H200" s="239">
        <v>1</v>
      </c>
      <c r="I200" s="240"/>
      <c r="J200" s="241">
        <f t="shared" si="40"/>
        <v>0</v>
      </c>
      <c r="K200" s="237" t="s">
        <v>2525</v>
      </c>
      <c r="L200" s="242"/>
      <c r="M200" s="243" t="s">
        <v>19</v>
      </c>
      <c r="N200" s="244" t="s">
        <v>44</v>
      </c>
      <c r="O200" s="66"/>
      <c r="P200" s="189">
        <f t="shared" si="41"/>
        <v>0</v>
      </c>
      <c r="Q200" s="189">
        <v>0</v>
      </c>
      <c r="R200" s="189">
        <f t="shared" si="42"/>
        <v>0</v>
      </c>
      <c r="S200" s="189">
        <v>0</v>
      </c>
      <c r="T200" s="190">
        <f t="shared" si="43"/>
        <v>0</v>
      </c>
      <c r="U200" s="36"/>
      <c r="V200" s="36"/>
      <c r="W200" s="36"/>
      <c r="X200" s="36"/>
      <c r="Y200" s="36"/>
      <c r="Z200" s="36"/>
      <c r="AA200" s="36"/>
      <c r="AB200" s="36"/>
      <c r="AC200" s="36"/>
      <c r="AD200" s="36"/>
      <c r="AE200" s="36"/>
      <c r="AR200" s="191" t="s">
        <v>323</v>
      </c>
      <c r="AT200" s="191" t="s">
        <v>456</v>
      </c>
      <c r="AU200" s="191" t="s">
        <v>88</v>
      </c>
      <c r="AY200" s="19" t="s">
        <v>169</v>
      </c>
      <c r="BE200" s="192">
        <f t="shared" si="44"/>
        <v>0</v>
      </c>
      <c r="BF200" s="192">
        <f t="shared" si="45"/>
        <v>0</v>
      </c>
      <c r="BG200" s="192">
        <f t="shared" si="46"/>
        <v>0</v>
      </c>
      <c r="BH200" s="192">
        <f t="shared" si="47"/>
        <v>0</v>
      </c>
      <c r="BI200" s="192">
        <f t="shared" si="48"/>
        <v>0</v>
      </c>
      <c r="BJ200" s="19" t="s">
        <v>88</v>
      </c>
      <c r="BK200" s="192">
        <f t="shared" si="49"/>
        <v>0</v>
      </c>
      <c r="BL200" s="19" t="s">
        <v>250</v>
      </c>
      <c r="BM200" s="191" t="s">
        <v>1396</v>
      </c>
    </row>
    <row r="201" spans="1:65" s="2" customFormat="1" ht="37.9" customHeight="1">
      <c r="A201" s="36"/>
      <c r="B201" s="37"/>
      <c r="C201" s="235" t="s">
        <v>933</v>
      </c>
      <c r="D201" s="235" t="s">
        <v>456</v>
      </c>
      <c r="E201" s="236" t="s">
        <v>2694</v>
      </c>
      <c r="F201" s="237" t="s">
        <v>2695</v>
      </c>
      <c r="G201" s="238" t="s">
        <v>174</v>
      </c>
      <c r="H201" s="239">
        <v>1</v>
      </c>
      <c r="I201" s="240"/>
      <c r="J201" s="241">
        <f t="shared" si="40"/>
        <v>0</v>
      </c>
      <c r="K201" s="237" t="s">
        <v>2525</v>
      </c>
      <c r="L201" s="242"/>
      <c r="M201" s="243" t="s">
        <v>19</v>
      </c>
      <c r="N201" s="244" t="s">
        <v>44</v>
      </c>
      <c r="O201" s="66"/>
      <c r="P201" s="189">
        <f t="shared" si="41"/>
        <v>0</v>
      </c>
      <c r="Q201" s="189">
        <v>0</v>
      </c>
      <c r="R201" s="189">
        <f t="shared" si="42"/>
        <v>0</v>
      </c>
      <c r="S201" s="189">
        <v>0</v>
      </c>
      <c r="T201" s="190">
        <f t="shared" si="43"/>
        <v>0</v>
      </c>
      <c r="U201" s="36"/>
      <c r="V201" s="36"/>
      <c r="W201" s="36"/>
      <c r="X201" s="36"/>
      <c r="Y201" s="36"/>
      <c r="Z201" s="36"/>
      <c r="AA201" s="36"/>
      <c r="AB201" s="36"/>
      <c r="AC201" s="36"/>
      <c r="AD201" s="36"/>
      <c r="AE201" s="36"/>
      <c r="AR201" s="191" t="s">
        <v>323</v>
      </c>
      <c r="AT201" s="191" t="s">
        <v>456</v>
      </c>
      <c r="AU201" s="191" t="s">
        <v>88</v>
      </c>
      <c r="AY201" s="19" t="s">
        <v>169</v>
      </c>
      <c r="BE201" s="192">
        <f t="shared" si="44"/>
        <v>0</v>
      </c>
      <c r="BF201" s="192">
        <f t="shared" si="45"/>
        <v>0</v>
      </c>
      <c r="BG201" s="192">
        <f t="shared" si="46"/>
        <v>0</v>
      </c>
      <c r="BH201" s="192">
        <f t="shared" si="47"/>
        <v>0</v>
      </c>
      <c r="BI201" s="192">
        <f t="shared" si="48"/>
        <v>0</v>
      </c>
      <c r="BJ201" s="19" t="s">
        <v>88</v>
      </c>
      <c r="BK201" s="192">
        <f t="shared" si="49"/>
        <v>0</v>
      </c>
      <c r="BL201" s="19" t="s">
        <v>250</v>
      </c>
      <c r="BM201" s="191" t="s">
        <v>1411</v>
      </c>
    </row>
    <row r="202" spans="1:65" s="2" customFormat="1" ht="37.9" customHeight="1">
      <c r="A202" s="36"/>
      <c r="B202" s="37"/>
      <c r="C202" s="235" t="s">
        <v>939</v>
      </c>
      <c r="D202" s="235" t="s">
        <v>456</v>
      </c>
      <c r="E202" s="236" t="s">
        <v>2696</v>
      </c>
      <c r="F202" s="237" t="s">
        <v>2697</v>
      </c>
      <c r="G202" s="238" t="s">
        <v>174</v>
      </c>
      <c r="H202" s="239">
        <v>1</v>
      </c>
      <c r="I202" s="240"/>
      <c r="J202" s="241">
        <f t="shared" si="40"/>
        <v>0</v>
      </c>
      <c r="K202" s="237" t="s">
        <v>2525</v>
      </c>
      <c r="L202" s="242"/>
      <c r="M202" s="243" t="s">
        <v>19</v>
      </c>
      <c r="N202" s="244" t="s">
        <v>44</v>
      </c>
      <c r="O202" s="66"/>
      <c r="P202" s="189">
        <f t="shared" si="41"/>
        <v>0</v>
      </c>
      <c r="Q202" s="189">
        <v>0</v>
      </c>
      <c r="R202" s="189">
        <f t="shared" si="42"/>
        <v>0</v>
      </c>
      <c r="S202" s="189">
        <v>0</v>
      </c>
      <c r="T202" s="190">
        <f t="shared" si="43"/>
        <v>0</v>
      </c>
      <c r="U202" s="36"/>
      <c r="V202" s="36"/>
      <c r="W202" s="36"/>
      <c r="X202" s="36"/>
      <c r="Y202" s="36"/>
      <c r="Z202" s="36"/>
      <c r="AA202" s="36"/>
      <c r="AB202" s="36"/>
      <c r="AC202" s="36"/>
      <c r="AD202" s="36"/>
      <c r="AE202" s="36"/>
      <c r="AR202" s="191" t="s">
        <v>323</v>
      </c>
      <c r="AT202" s="191" t="s">
        <v>456</v>
      </c>
      <c r="AU202" s="191" t="s">
        <v>88</v>
      </c>
      <c r="AY202" s="19" t="s">
        <v>169</v>
      </c>
      <c r="BE202" s="192">
        <f t="shared" si="44"/>
        <v>0</v>
      </c>
      <c r="BF202" s="192">
        <f t="shared" si="45"/>
        <v>0</v>
      </c>
      <c r="BG202" s="192">
        <f t="shared" si="46"/>
        <v>0</v>
      </c>
      <c r="BH202" s="192">
        <f t="shared" si="47"/>
        <v>0</v>
      </c>
      <c r="BI202" s="192">
        <f t="shared" si="48"/>
        <v>0</v>
      </c>
      <c r="BJ202" s="19" t="s">
        <v>88</v>
      </c>
      <c r="BK202" s="192">
        <f t="shared" si="49"/>
        <v>0</v>
      </c>
      <c r="BL202" s="19" t="s">
        <v>250</v>
      </c>
      <c r="BM202" s="191" t="s">
        <v>1425</v>
      </c>
    </row>
    <row r="203" spans="1:65" s="2" customFormat="1" ht="24.2" customHeight="1">
      <c r="A203" s="36"/>
      <c r="B203" s="37"/>
      <c r="C203" s="235" t="s">
        <v>944</v>
      </c>
      <c r="D203" s="235" t="s">
        <v>456</v>
      </c>
      <c r="E203" s="236" t="s">
        <v>2698</v>
      </c>
      <c r="F203" s="237" t="s">
        <v>2699</v>
      </c>
      <c r="G203" s="238" t="s">
        <v>185</v>
      </c>
      <c r="H203" s="239">
        <v>493</v>
      </c>
      <c r="I203" s="240"/>
      <c r="J203" s="241">
        <f t="shared" si="40"/>
        <v>0</v>
      </c>
      <c r="K203" s="237" t="s">
        <v>2525</v>
      </c>
      <c r="L203" s="242"/>
      <c r="M203" s="243" t="s">
        <v>19</v>
      </c>
      <c r="N203" s="244" t="s">
        <v>44</v>
      </c>
      <c r="O203" s="66"/>
      <c r="P203" s="189">
        <f t="shared" si="41"/>
        <v>0</v>
      </c>
      <c r="Q203" s="189">
        <v>0</v>
      </c>
      <c r="R203" s="189">
        <f t="shared" si="42"/>
        <v>0</v>
      </c>
      <c r="S203" s="189">
        <v>0</v>
      </c>
      <c r="T203" s="190">
        <f t="shared" si="43"/>
        <v>0</v>
      </c>
      <c r="U203" s="36"/>
      <c r="V203" s="36"/>
      <c r="W203" s="36"/>
      <c r="X203" s="36"/>
      <c r="Y203" s="36"/>
      <c r="Z203" s="36"/>
      <c r="AA203" s="36"/>
      <c r="AB203" s="36"/>
      <c r="AC203" s="36"/>
      <c r="AD203" s="36"/>
      <c r="AE203" s="36"/>
      <c r="AR203" s="191" t="s">
        <v>323</v>
      </c>
      <c r="AT203" s="191" t="s">
        <v>456</v>
      </c>
      <c r="AU203" s="191" t="s">
        <v>88</v>
      </c>
      <c r="AY203" s="19" t="s">
        <v>169</v>
      </c>
      <c r="BE203" s="192">
        <f t="shared" si="44"/>
        <v>0</v>
      </c>
      <c r="BF203" s="192">
        <f t="shared" si="45"/>
        <v>0</v>
      </c>
      <c r="BG203" s="192">
        <f t="shared" si="46"/>
        <v>0</v>
      </c>
      <c r="BH203" s="192">
        <f t="shared" si="47"/>
        <v>0</v>
      </c>
      <c r="BI203" s="192">
        <f t="shared" si="48"/>
        <v>0</v>
      </c>
      <c r="BJ203" s="19" t="s">
        <v>88</v>
      </c>
      <c r="BK203" s="192">
        <f t="shared" si="49"/>
        <v>0</v>
      </c>
      <c r="BL203" s="19" t="s">
        <v>250</v>
      </c>
      <c r="BM203" s="191" t="s">
        <v>1436</v>
      </c>
    </row>
    <row r="204" spans="1:65" s="2" customFormat="1" ht="14.45" customHeight="1">
      <c r="A204" s="36"/>
      <c r="B204" s="37"/>
      <c r="C204" s="235" t="s">
        <v>948</v>
      </c>
      <c r="D204" s="235" t="s">
        <v>456</v>
      </c>
      <c r="E204" s="236" t="s">
        <v>2700</v>
      </c>
      <c r="F204" s="237" t="s">
        <v>2701</v>
      </c>
      <c r="G204" s="238" t="s">
        <v>463</v>
      </c>
      <c r="H204" s="239">
        <v>493</v>
      </c>
      <c r="I204" s="240"/>
      <c r="J204" s="241">
        <f t="shared" si="40"/>
        <v>0</v>
      </c>
      <c r="K204" s="237" t="s">
        <v>2525</v>
      </c>
      <c r="L204" s="242"/>
      <c r="M204" s="243" t="s">
        <v>19</v>
      </c>
      <c r="N204" s="244" t="s">
        <v>44</v>
      </c>
      <c r="O204" s="66"/>
      <c r="P204" s="189">
        <f t="shared" si="41"/>
        <v>0</v>
      </c>
      <c r="Q204" s="189">
        <v>0</v>
      </c>
      <c r="R204" s="189">
        <f t="shared" si="42"/>
        <v>0</v>
      </c>
      <c r="S204" s="189">
        <v>0</v>
      </c>
      <c r="T204" s="190">
        <f t="shared" si="43"/>
        <v>0</v>
      </c>
      <c r="U204" s="36"/>
      <c r="V204" s="36"/>
      <c r="W204" s="36"/>
      <c r="X204" s="36"/>
      <c r="Y204" s="36"/>
      <c r="Z204" s="36"/>
      <c r="AA204" s="36"/>
      <c r="AB204" s="36"/>
      <c r="AC204" s="36"/>
      <c r="AD204" s="36"/>
      <c r="AE204" s="36"/>
      <c r="AR204" s="191" t="s">
        <v>323</v>
      </c>
      <c r="AT204" s="191" t="s">
        <v>456</v>
      </c>
      <c r="AU204" s="191" t="s">
        <v>88</v>
      </c>
      <c r="AY204" s="19" t="s">
        <v>169</v>
      </c>
      <c r="BE204" s="192">
        <f t="shared" si="44"/>
        <v>0</v>
      </c>
      <c r="BF204" s="192">
        <f t="shared" si="45"/>
        <v>0</v>
      </c>
      <c r="BG204" s="192">
        <f t="shared" si="46"/>
        <v>0</v>
      </c>
      <c r="BH204" s="192">
        <f t="shared" si="47"/>
        <v>0</v>
      </c>
      <c r="BI204" s="192">
        <f t="shared" si="48"/>
        <v>0</v>
      </c>
      <c r="BJ204" s="19" t="s">
        <v>88</v>
      </c>
      <c r="BK204" s="192">
        <f t="shared" si="49"/>
        <v>0</v>
      </c>
      <c r="BL204" s="19" t="s">
        <v>250</v>
      </c>
      <c r="BM204" s="191" t="s">
        <v>1447</v>
      </c>
    </row>
    <row r="205" spans="1:65" s="2" customFormat="1" ht="37.9" customHeight="1">
      <c r="A205" s="36"/>
      <c r="B205" s="37"/>
      <c r="C205" s="235" t="s">
        <v>955</v>
      </c>
      <c r="D205" s="235" t="s">
        <v>456</v>
      </c>
      <c r="E205" s="236" t="s">
        <v>2702</v>
      </c>
      <c r="F205" s="237" t="s">
        <v>2703</v>
      </c>
      <c r="G205" s="238" t="s">
        <v>174</v>
      </c>
      <c r="H205" s="239">
        <v>13</v>
      </c>
      <c r="I205" s="240"/>
      <c r="J205" s="241">
        <f t="shared" si="40"/>
        <v>0</v>
      </c>
      <c r="K205" s="237" t="s">
        <v>2525</v>
      </c>
      <c r="L205" s="242"/>
      <c r="M205" s="243" t="s">
        <v>19</v>
      </c>
      <c r="N205" s="244" t="s">
        <v>44</v>
      </c>
      <c r="O205" s="66"/>
      <c r="P205" s="189">
        <f t="shared" si="41"/>
        <v>0</v>
      </c>
      <c r="Q205" s="189">
        <v>0</v>
      </c>
      <c r="R205" s="189">
        <f t="shared" si="42"/>
        <v>0</v>
      </c>
      <c r="S205" s="189">
        <v>0</v>
      </c>
      <c r="T205" s="190">
        <f t="shared" si="43"/>
        <v>0</v>
      </c>
      <c r="U205" s="36"/>
      <c r="V205" s="36"/>
      <c r="W205" s="36"/>
      <c r="X205" s="36"/>
      <c r="Y205" s="36"/>
      <c r="Z205" s="36"/>
      <c r="AA205" s="36"/>
      <c r="AB205" s="36"/>
      <c r="AC205" s="36"/>
      <c r="AD205" s="36"/>
      <c r="AE205" s="36"/>
      <c r="AR205" s="191" t="s">
        <v>323</v>
      </c>
      <c r="AT205" s="191" t="s">
        <v>456</v>
      </c>
      <c r="AU205" s="191" t="s">
        <v>88</v>
      </c>
      <c r="AY205" s="19" t="s">
        <v>169</v>
      </c>
      <c r="BE205" s="192">
        <f t="shared" si="44"/>
        <v>0</v>
      </c>
      <c r="BF205" s="192">
        <f t="shared" si="45"/>
        <v>0</v>
      </c>
      <c r="BG205" s="192">
        <f t="shared" si="46"/>
        <v>0</v>
      </c>
      <c r="BH205" s="192">
        <f t="shared" si="47"/>
        <v>0</v>
      </c>
      <c r="BI205" s="192">
        <f t="shared" si="48"/>
        <v>0</v>
      </c>
      <c r="BJ205" s="19" t="s">
        <v>88</v>
      </c>
      <c r="BK205" s="192">
        <f t="shared" si="49"/>
        <v>0</v>
      </c>
      <c r="BL205" s="19" t="s">
        <v>250</v>
      </c>
      <c r="BM205" s="191" t="s">
        <v>1457</v>
      </c>
    </row>
    <row r="206" spans="1:65" s="2" customFormat="1" ht="24.2" customHeight="1">
      <c r="A206" s="36"/>
      <c r="B206" s="37"/>
      <c r="C206" s="235" t="s">
        <v>959</v>
      </c>
      <c r="D206" s="235" t="s">
        <v>456</v>
      </c>
      <c r="E206" s="236" t="s">
        <v>2704</v>
      </c>
      <c r="F206" s="237" t="s">
        <v>2705</v>
      </c>
      <c r="G206" s="238" t="s">
        <v>174</v>
      </c>
      <c r="H206" s="239">
        <v>13</v>
      </c>
      <c r="I206" s="240"/>
      <c r="J206" s="241">
        <f t="shared" si="40"/>
        <v>0</v>
      </c>
      <c r="K206" s="237" t="s">
        <v>2525</v>
      </c>
      <c r="L206" s="242"/>
      <c r="M206" s="243" t="s">
        <v>19</v>
      </c>
      <c r="N206" s="244" t="s">
        <v>44</v>
      </c>
      <c r="O206" s="66"/>
      <c r="P206" s="189">
        <f t="shared" si="41"/>
        <v>0</v>
      </c>
      <c r="Q206" s="189">
        <v>0</v>
      </c>
      <c r="R206" s="189">
        <f t="shared" si="42"/>
        <v>0</v>
      </c>
      <c r="S206" s="189">
        <v>0</v>
      </c>
      <c r="T206" s="190">
        <f t="shared" si="43"/>
        <v>0</v>
      </c>
      <c r="U206" s="36"/>
      <c r="V206" s="36"/>
      <c r="W206" s="36"/>
      <c r="X206" s="36"/>
      <c r="Y206" s="36"/>
      <c r="Z206" s="36"/>
      <c r="AA206" s="36"/>
      <c r="AB206" s="36"/>
      <c r="AC206" s="36"/>
      <c r="AD206" s="36"/>
      <c r="AE206" s="36"/>
      <c r="AR206" s="191" t="s">
        <v>323</v>
      </c>
      <c r="AT206" s="191" t="s">
        <v>456</v>
      </c>
      <c r="AU206" s="191" t="s">
        <v>88</v>
      </c>
      <c r="AY206" s="19" t="s">
        <v>169</v>
      </c>
      <c r="BE206" s="192">
        <f t="shared" si="44"/>
        <v>0</v>
      </c>
      <c r="BF206" s="192">
        <f t="shared" si="45"/>
        <v>0</v>
      </c>
      <c r="BG206" s="192">
        <f t="shared" si="46"/>
        <v>0</v>
      </c>
      <c r="BH206" s="192">
        <f t="shared" si="47"/>
        <v>0</v>
      </c>
      <c r="BI206" s="192">
        <f t="shared" si="48"/>
        <v>0</v>
      </c>
      <c r="BJ206" s="19" t="s">
        <v>88</v>
      </c>
      <c r="BK206" s="192">
        <f t="shared" si="49"/>
        <v>0</v>
      </c>
      <c r="BL206" s="19" t="s">
        <v>250</v>
      </c>
      <c r="BM206" s="191" t="s">
        <v>1466</v>
      </c>
    </row>
    <row r="207" spans="1:65" s="2" customFormat="1" ht="14.45" customHeight="1">
      <c r="A207" s="36"/>
      <c r="B207" s="37"/>
      <c r="C207" s="235" t="s">
        <v>965</v>
      </c>
      <c r="D207" s="235" t="s">
        <v>456</v>
      </c>
      <c r="E207" s="236" t="s">
        <v>2706</v>
      </c>
      <c r="F207" s="237" t="s">
        <v>2707</v>
      </c>
      <c r="G207" s="238" t="s">
        <v>174</v>
      </c>
      <c r="H207" s="239">
        <v>13</v>
      </c>
      <c r="I207" s="240"/>
      <c r="J207" s="241">
        <f t="shared" si="40"/>
        <v>0</v>
      </c>
      <c r="K207" s="237" t="s">
        <v>2525</v>
      </c>
      <c r="L207" s="242"/>
      <c r="M207" s="243" t="s">
        <v>19</v>
      </c>
      <c r="N207" s="244" t="s">
        <v>44</v>
      </c>
      <c r="O207" s="66"/>
      <c r="P207" s="189">
        <f t="shared" si="41"/>
        <v>0</v>
      </c>
      <c r="Q207" s="189">
        <v>0</v>
      </c>
      <c r="R207" s="189">
        <f t="shared" si="42"/>
        <v>0</v>
      </c>
      <c r="S207" s="189">
        <v>0</v>
      </c>
      <c r="T207" s="190">
        <f t="shared" si="43"/>
        <v>0</v>
      </c>
      <c r="U207" s="36"/>
      <c r="V207" s="36"/>
      <c r="W207" s="36"/>
      <c r="X207" s="36"/>
      <c r="Y207" s="36"/>
      <c r="Z207" s="36"/>
      <c r="AA207" s="36"/>
      <c r="AB207" s="36"/>
      <c r="AC207" s="36"/>
      <c r="AD207" s="36"/>
      <c r="AE207" s="36"/>
      <c r="AR207" s="191" t="s">
        <v>323</v>
      </c>
      <c r="AT207" s="191" t="s">
        <v>456</v>
      </c>
      <c r="AU207" s="191" t="s">
        <v>88</v>
      </c>
      <c r="AY207" s="19" t="s">
        <v>169</v>
      </c>
      <c r="BE207" s="192">
        <f t="shared" si="44"/>
        <v>0</v>
      </c>
      <c r="BF207" s="192">
        <f t="shared" si="45"/>
        <v>0</v>
      </c>
      <c r="BG207" s="192">
        <f t="shared" si="46"/>
        <v>0</v>
      </c>
      <c r="BH207" s="192">
        <f t="shared" si="47"/>
        <v>0</v>
      </c>
      <c r="BI207" s="192">
        <f t="shared" si="48"/>
        <v>0</v>
      </c>
      <c r="BJ207" s="19" t="s">
        <v>88</v>
      </c>
      <c r="BK207" s="192">
        <f t="shared" si="49"/>
        <v>0</v>
      </c>
      <c r="BL207" s="19" t="s">
        <v>250</v>
      </c>
      <c r="BM207" s="191" t="s">
        <v>1478</v>
      </c>
    </row>
    <row r="208" spans="1:65" s="2" customFormat="1" ht="24.2" customHeight="1">
      <c r="A208" s="36"/>
      <c r="B208" s="37"/>
      <c r="C208" s="235" t="s">
        <v>971</v>
      </c>
      <c r="D208" s="235" t="s">
        <v>456</v>
      </c>
      <c r="E208" s="236" t="s">
        <v>2708</v>
      </c>
      <c r="F208" s="237" t="s">
        <v>2709</v>
      </c>
      <c r="G208" s="238" t="s">
        <v>174</v>
      </c>
      <c r="H208" s="239">
        <v>13</v>
      </c>
      <c r="I208" s="240"/>
      <c r="J208" s="241">
        <f t="shared" si="40"/>
        <v>0</v>
      </c>
      <c r="K208" s="237" t="s">
        <v>2525</v>
      </c>
      <c r="L208" s="242"/>
      <c r="M208" s="243" t="s">
        <v>19</v>
      </c>
      <c r="N208" s="244" t="s">
        <v>44</v>
      </c>
      <c r="O208" s="66"/>
      <c r="P208" s="189">
        <f t="shared" si="41"/>
        <v>0</v>
      </c>
      <c r="Q208" s="189">
        <v>0</v>
      </c>
      <c r="R208" s="189">
        <f t="shared" si="42"/>
        <v>0</v>
      </c>
      <c r="S208" s="189">
        <v>0</v>
      </c>
      <c r="T208" s="190">
        <f t="shared" si="43"/>
        <v>0</v>
      </c>
      <c r="U208" s="36"/>
      <c r="V208" s="36"/>
      <c r="W208" s="36"/>
      <c r="X208" s="36"/>
      <c r="Y208" s="36"/>
      <c r="Z208" s="36"/>
      <c r="AA208" s="36"/>
      <c r="AB208" s="36"/>
      <c r="AC208" s="36"/>
      <c r="AD208" s="36"/>
      <c r="AE208" s="36"/>
      <c r="AR208" s="191" t="s">
        <v>323</v>
      </c>
      <c r="AT208" s="191" t="s">
        <v>456</v>
      </c>
      <c r="AU208" s="191" t="s">
        <v>88</v>
      </c>
      <c r="AY208" s="19" t="s">
        <v>169</v>
      </c>
      <c r="BE208" s="192">
        <f t="shared" si="44"/>
        <v>0</v>
      </c>
      <c r="BF208" s="192">
        <f t="shared" si="45"/>
        <v>0</v>
      </c>
      <c r="BG208" s="192">
        <f t="shared" si="46"/>
        <v>0</v>
      </c>
      <c r="BH208" s="192">
        <f t="shared" si="47"/>
        <v>0</v>
      </c>
      <c r="BI208" s="192">
        <f t="shared" si="48"/>
        <v>0</v>
      </c>
      <c r="BJ208" s="19" t="s">
        <v>88</v>
      </c>
      <c r="BK208" s="192">
        <f t="shared" si="49"/>
        <v>0</v>
      </c>
      <c r="BL208" s="19" t="s">
        <v>250</v>
      </c>
      <c r="BM208" s="191" t="s">
        <v>1489</v>
      </c>
    </row>
    <row r="209" spans="1:65" s="2" customFormat="1" ht="14.45" customHeight="1">
      <c r="A209" s="36"/>
      <c r="B209" s="37"/>
      <c r="C209" s="235" t="s">
        <v>976</v>
      </c>
      <c r="D209" s="235" t="s">
        <v>456</v>
      </c>
      <c r="E209" s="236" t="s">
        <v>2710</v>
      </c>
      <c r="F209" s="237" t="s">
        <v>2711</v>
      </c>
      <c r="G209" s="238" t="s">
        <v>174</v>
      </c>
      <c r="H209" s="239">
        <v>13</v>
      </c>
      <c r="I209" s="240"/>
      <c r="J209" s="241">
        <f t="shared" si="40"/>
        <v>0</v>
      </c>
      <c r="K209" s="237" t="s">
        <v>2525</v>
      </c>
      <c r="L209" s="242"/>
      <c r="M209" s="243" t="s">
        <v>19</v>
      </c>
      <c r="N209" s="244" t="s">
        <v>44</v>
      </c>
      <c r="O209" s="66"/>
      <c r="P209" s="189">
        <f t="shared" si="41"/>
        <v>0</v>
      </c>
      <c r="Q209" s="189">
        <v>0</v>
      </c>
      <c r="R209" s="189">
        <f t="shared" si="42"/>
        <v>0</v>
      </c>
      <c r="S209" s="189">
        <v>0</v>
      </c>
      <c r="T209" s="190">
        <f t="shared" si="43"/>
        <v>0</v>
      </c>
      <c r="U209" s="36"/>
      <c r="V209" s="36"/>
      <c r="W209" s="36"/>
      <c r="X209" s="36"/>
      <c r="Y209" s="36"/>
      <c r="Z209" s="36"/>
      <c r="AA209" s="36"/>
      <c r="AB209" s="36"/>
      <c r="AC209" s="36"/>
      <c r="AD209" s="36"/>
      <c r="AE209" s="36"/>
      <c r="AR209" s="191" t="s">
        <v>323</v>
      </c>
      <c r="AT209" s="191" t="s">
        <v>456</v>
      </c>
      <c r="AU209" s="191" t="s">
        <v>88</v>
      </c>
      <c r="AY209" s="19" t="s">
        <v>169</v>
      </c>
      <c r="BE209" s="192">
        <f t="shared" si="44"/>
        <v>0</v>
      </c>
      <c r="BF209" s="192">
        <f t="shared" si="45"/>
        <v>0</v>
      </c>
      <c r="BG209" s="192">
        <f t="shared" si="46"/>
        <v>0</v>
      </c>
      <c r="BH209" s="192">
        <f t="shared" si="47"/>
        <v>0</v>
      </c>
      <c r="BI209" s="192">
        <f t="shared" si="48"/>
        <v>0</v>
      </c>
      <c r="BJ209" s="19" t="s">
        <v>88</v>
      </c>
      <c r="BK209" s="192">
        <f t="shared" si="49"/>
        <v>0</v>
      </c>
      <c r="BL209" s="19" t="s">
        <v>250</v>
      </c>
      <c r="BM209" s="191" t="s">
        <v>1500</v>
      </c>
    </row>
    <row r="210" spans="1:65" s="2" customFormat="1" ht="14.45" customHeight="1">
      <c r="A210" s="36"/>
      <c r="B210" s="37"/>
      <c r="C210" s="235" t="s">
        <v>980</v>
      </c>
      <c r="D210" s="235" t="s">
        <v>456</v>
      </c>
      <c r="E210" s="236" t="s">
        <v>2712</v>
      </c>
      <c r="F210" s="237" t="s">
        <v>2713</v>
      </c>
      <c r="G210" s="238" t="s">
        <v>174</v>
      </c>
      <c r="H210" s="239">
        <v>13</v>
      </c>
      <c r="I210" s="240"/>
      <c r="J210" s="241">
        <f t="shared" si="40"/>
        <v>0</v>
      </c>
      <c r="K210" s="237" t="s">
        <v>2525</v>
      </c>
      <c r="L210" s="242"/>
      <c r="M210" s="243" t="s">
        <v>19</v>
      </c>
      <c r="N210" s="244" t="s">
        <v>44</v>
      </c>
      <c r="O210" s="66"/>
      <c r="P210" s="189">
        <f t="shared" si="41"/>
        <v>0</v>
      </c>
      <c r="Q210" s="189">
        <v>0</v>
      </c>
      <c r="R210" s="189">
        <f t="shared" si="42"/>
        <v>0</v>
      </c>
      <c r="S210" s="189">
        <v>0</v>
      </c>
      <c r="T210" s="190">
        <f t="shared" si="43"/>
        <v>0</v>
      </c>
      <c r="U210" s="36"/>
      <c r="V210" s="36"/>
      <c r="W210" s="36"/>
      <c r="X210" s="36"/>
      <c r="Y210" s="36"/>
      <c r="Z210" s="36"/>
      <c r="AA210" s="36"/>
      <c r="AB210" s="36"/>
      <c r="AC210" s="36"/>
      <c r="AD210" s="36"/>
      <c r="AE210" s="36"/>
      <c r="AR210" s="191" t="s">
        <v>323</v>
      </c>
      <c r="AT210" s="191" t="s">
        <v>456</v>
      </c>
      <c r="AU210" s="191" t="s">
        <v>88</v>
      </c>
      <c r="AY210" s="19" t="s">
        <v>169</v>
      </c>
      <c r="BE210" s="192">
        <f t="shared" si="44"/>
        <v>0</v>
      </c>
      <c r="BF210" s="192">
        <f t="shared" si="45"/>
        <v>0</v>
      </c>
      <c r="BG210" s="192">
        <f t="shared" si="46"/>
        <v>0</v>
      </c>
      <c r="BH210" s="192">
        <f t="shared" si="47"/>
        <v>0</v>
      </c>
      <c r="BI210" s="192">
        <f t="shared" si="48"/>
        <v>0</v>
      </c>
      <c r="BJ210" s="19" t="s">
        <v>88</v>
      </c>
      <c r="BK210" s="192">
        <f t="shared" si="49"/>
        <v>0</v>
      </c>
      <c r="BL210" s="19" t="s">
        <v>250</v>
      </c>
      <c r="BM210" s="191" t="s">
        <v>1509</v>
      </c>
    </row>
    <row r="211" spans="1:65" s="2" customFormat="1" ht="24.2" customHeight="1">
      <c r="A211" s="36"/>
      <c r="B211" s="37"/>
      <c r="C211" s="180" t="s">
        <v>984</v>
      </c>
      <c r="D211" s="180" t="s">
        <v>171</v>
      </c>
      <c r="E211" s="181" t="s">
        <v>2714</v>
      </c>
      <c r="F211" s="182" t="s">
        <v>2715</v>
      </c>
      <c r="G211" s="183" t="s">
        <v>2588</v>
      </c>
      <c r="H211" s="260"/>
      <c r="I211" s="185"/>
      <c r="J211" s="186">
        <f t="shared" si="40"/>
        <v>0</v>
      </c>
      <c r="K211" s="182" t="s">
        <v>2211</v>
      </c>
      <c r="L211" s="41"/>
      <c r="M211" s="187" t="s">
        <v>19</v>
      </c>
      <c r="N211" s="188" t="s">
        <v>44</v>
      </c>
      <c r="O211" s="66"/>
      <c r="P211" s="189">
        <f t="shared" si="41"/>
        <v>0</v>
      </c>
      <c r="Q211" s="189">
        <v>0</v>
      </c>
      <c r="R211" s="189">
        <f t="shared" si="42"/>
        <v>0</v>
      </c>
      <c r="S211" s="189">
        <v>0</v>
      </c>
      <c r="T211" s="190">
        <f t="shared" si="43"/>
        <v>0</v>
      </c>
      <c r="U211" s="36"/>
      <c r="V211" s="36"/>
      <c r="W211" s="36"/>
      <c r="X211" s="36"/>
      <c r="Y211" s="36"/>
      <c r="Z211" s="36"/>
      <c r="AA211" s="36"/>
      <c r="AB211" s="36"/>
      <c r="AC211" s="36"/>
      <c r="AD211" s="36"/>
      <c r="AE211" s="36"/>
      <c r="AR211" s="191" t="s">
        <v>250</v>
      </c>
      <c r="AT211" s="191" t="s">
        <v>171</v>
      </c>
      <c r="AU211" s="191" t="s">
        <v>88</v>
      </c>
      <c r="AY211" s="19" t="s">
        <v>169</v>
      </c>
      <c r="BE211" s="192">
        <f t="shared" si="44"/>
        <v>0</v>
      </c>
      <c r="BF211" s="192">
        <f t="shared" si="45"/>
        <v>0</v>
      </c>
      <c r="BG211" s="192">
        <f t="shared" si="46"/>
        <v>0</v>
      </c>
      <c r="BH211" s="192">
        <f t="shared" si="47"/>
        <v>0</v>
      </c>
      <c r="BI211" s="192">
        <f t="shared" si="48"/>
        <v>0</v>
      </c>
      <c r="BJ211" s="19" t="s">
        <v>88</v>
      </c>
      <c r="BK211" s="192">
        <f t="shared" si="49"/>
        <v>0</v>
      </c>
      <c r="BL211" s="19" t="s">
        <v>250</v>
      </c>
      <c r="BM211" s="191" t="s">
        <v>1520</v>
      </c>
    </row>
    <row r="212" spans="1:65" s="12" customFormat="1" ht="22.9" customHeight="1">
      <c r="B212" s="164"/>
      <c r="C212" s="165"/>
      <c r="D212" s="166" t="s">
        <v>71</v>
      </c>
      <c r="E212" s="178" t="s">
        <v>2156</v>
      </c>
      <c r="F212" s="178" t="s">
        <v>2157</v>
      </c>
      <c r="G212" s="165"/>
      <c r="H212" s="165"/>
      <c r="I212" s="168"/>
      <c r="J212" s="179">
        <f>BK212</f>
        <v>0</v>
      </c>
      <c r="K212" s="165"/>
      <c r="L212" s="170"/>
      <c r="M212" s="171"/>
      <c r="N212" s="172"/>
      <c r="O212" s="172"/>
      <c r="P212" s="173">
        <f>P213</f>
        <v>0</v>
      </c>
      <c r="Q212" s="172"/>
      <c r="R212" s="173">
        <f>R213</f>
        <v>0</v>
      </c>
      <c r="S212" s="172"/>
      <c r="T212" s="174">
        <f>T213</f>
        <v>0</v>
      </c>
      <c r="AR212" s="175" t="s">
        <v>88</v>
      </c>
      <c r="AT212" s="176" t="s">
        <v>71</v>
      </c>
      <c r="AU212" s="176" t="s">
        <v>80</v>
      </c>
      <c r="AY212" s="175" t="s">
        <v>169</v>
      </c>
      <c r="BK212" s="177">
        <f>BK213</f>
        <v>0</v>
      </c>
    </row>
    <row r="213" spans="1:65" s="2" customFormat="1" ht="14.45" customHeight="1">
      <c r="A213" s="36"/>
      <c r="B213" s="37"/>
      <c r="C213" s="235" t="s">
        <v>990</v>
      </c>
      <c r="D213" s="235" t="s">
        <v>456</v>
      </c>
      <c r="E213" s="236" t="s">
        <v>2716</v>
      </c>
      <c r="F213" s="237" t="s">
        <v>2717</v>
      </c>
      <c r="G213" s="238" t="s">
        <v>463</v>
      </c>
      <c r="H213" s="239">
        <v>10</v>
      </c>
      <c r="I213" s="240"/>
      <c r="J213" s="241">
        <f>ROUND(I213*H213,2)</f>
        <v>0</v>
      </c>
      <c r="K213" s="237" t="s">
        <v>2525</v>
      </c>
      <c r="L213" s="242"/>
      <c r="M213" s="243" t="s">
        <v>19</v>
      </c>
      <c r="N213" s="244" t="s">
        <v>44</v>
      </c>
      <c r="O213" s="66"/>
      <c r="P213" s="189">
        <f>O213*H213</f>
        <v>0</v>
      </c>
      <c r="Q213" s="189">
        <v>0</v>
      </c>
      <c r="R213" s="189">
        <f>Q213*H213</f>
        <v>0</v>
      </c>
      <c r="S213" s="189">
        <v>0</v>
      </c>
      <c r="T213" s="190">
        <f>S213*H213</f>
        <v>0</v>
      </c>
      <c r="U213" s="36"/>
      <c r="V213" s="36"/>
      <c r="W213" s="36"/>
      <c r="X213" s="36"/>
      <c r="Y213" s="36"/>
      <c r="Z213" s="36"/>
      <c r="AA213" s="36"/>
      <c r="AB213" s="36"/>
      <c r="AC213" s="36"/>
      <c r="AD213" s="36"/>
      <c r="AE213" s="36"/>
      <c r="AR213" s="191" t="s">
        <v>323</v>
      </c>
      <c r="AT213" s="191" t="s">
        <v>456</v>
      </c>
      <c r="AU213" s="191" t="s">
        <v>88</v>
      </c>
      <c r="AY213" s="19" t="s">
        <v>169</v>
      </c>
      <c r="BE213" s="192">
        <f>IF(N213="základní",J213,0)</f>
        <v>0</v>
      </c>
      <c r="BF213" s="192">
        <f>IF(N213="snížená",J213,0)</f>
        <v>0</v>
      </c>
      <c r="BG213" s="192">
        <f>IF(N213="zákl. přenesená",J213,0)</f>
        <v>0</v>
      </c>
      <c r="BH213" s="192">
        <f>IF(N213="sníž. přenesená",J213,0)</f>
        <v>0</v>
      </c>
      <c r="BI213" s="192">
        <f>IF(N213="nulová",J213,0)</f>
        <v>0</v>
      </c>
      <c r="BJ213" s="19" t="s">
        <v>88</v>
      </c>
      <c r="BK213" s="192">
        <f>ROUND(I213*H213,2)</f>
        <v>0</v>
      </c>
      <c r="BL213" s="19" t="s">
        <v>250</v>
      </c>
      <c r="BM213" s="191" t="s">
        <v>1531</v>
      </c>
    </row>
    <row r="214" spans="1:65" s="12" customFormat="1" ht="25.9" customHeight="1">
      <c r="B214" s="164"/>
      <c r="C214" s="165"/>
      <c r="D214" s="166" t="s">
        <v>71</v>
      </c>
      <c r="E214" s="167" t="s">
        <v>2718</v>
      </c>
      <c r="F214" s="167" t="s">
        <v>2718</v>
      </c>
      <c r="G214" s="165"/>
      <c r="H214" s="165"/>
      <c r="I214" s="168"/>
      <c r="J214" s="169">
        <f>BK214</f>
        <v>0</v>
      </c>
      <c r="K214" s="165"/>
      <c r="L214" s="170"/>
      <c r="M214" s="171"/>
      <c r="N214" s="172"/>
      <c r="O214" s="172"/>
      <c r="P214" s="173">
        <f>P215</f>
        <v>0</v>
      </c>
      <c r="Q214" s="172"/>
      <c r="R214" s="173">
        <f>R215</f>
        <v>0</v>
      </c>
      <c r="S214" s="172"/>
      <c r="T214" s="174">
        <f>T215</f>
        <v>0</v>
      </c>
      <c r="AR214" s="175" t="s">
        <v>80</v>
      </c>
      <c r="AT214" s="176" t="s">
        <v>71</v>
      </c>
      <c r="AU214" s="176" t="s">
        <v>72</v>
      </c>
      <c r="AY214" s="175" t="s">
        <v>169</v>
      </c>
      <c r="BK214" s="177">
        <f>BK215</f>
        <v>0</v>
      </c>
    </row>
    <row r="215" spans="1:65" s="12" customFormat="1" ht="22.9" customHeight="1">
      <c r="B215" s="164"/>
      <c r="C215" s="165"/>
      <c r="D215" s="166" t="s">
        <v>71</v>
      </c>
      <c r="E215" s="178" t="s">
        <v>2719</v>
      </c>
      <c r="F215" s="178" t="s">
        <v>2720</v>
      </c>
      <c r="G215" s="165"/>
      <c r="H215" s="165"/>
      <c r="I215" s="168"/>
      <c r="J215" s="179">
        <f>BK215</f>
        <v>0</v>
      </c>
      <c r="K215" s="165"/>
      <c r="L215" s="170"/>
      <c r="M215" s="171"/>
      <c r="N215" s="172"/>
      <c r="O215" s="172"/>
      <c r="P215" s="173">
        <f>P216</f>
        <v>0</v>
      </c>
      <c r="Q215" s="172"/>
      <c r="R215" s="173">
        <f>R216</f>
        <v>0</v>
      </c>
      <c r="S215" s="172"/>
      <c r="T215" s="174">
        <f>T216</f>
        <v>0</v>
      </c>
      <c r="AR215" s="175" t="s">
        <v>80</v>
      </c>
      <c r="AT215" s="176" t="s">
        <v>71</v>
      </c>
      <c r="AU215" s="176" t="s">
        <v>80</v>
      </c>
      <c r="AY215" s="175" t="s">
        <v>169</v>
      </c>
      <c r="BK215" s="177">
        <f>BK216</f>
        <v>0</v>
      </c>
    </row>
    <row r="216" spans="1:65" s="2" customFormat="1" ht="24.2" customHeight="1">
      <c r="A216" s="36"/>
      <c r="B216" s="37"/>
      <c r="C216" s="180" t="s">
        <v>996</v>
      </c>
      <c r="D216" s="180" t="s">
        <v>171</v>
      </c>
      <c r="E216" s="181" t="s">
        <v>2719</v>
      </c>
      <c r="F216" s="182" t="s">
        <v>2721</v>
      </c>
      <c r="G216" s="183" t="s">
        <v>2722</v>
      </c>
      <c r="H216" s="184">
        <v>72</v>
      </c>
      <c r="I216" s="185"/>
      <c r="J216" s="186">
        <f>ROUND(I216*H216,2)</f>
        <v>0</v>
      </c>
      <c r="K216" s="182" t="s">
        <v>2525</v>
      </c>
      <c r="L216" s="41"/>
      <c r="M216" s="261" t="s">
        <v>19</v>
      </c>
      <c r="N216" s="262" t="s">
        <v>44</v>
      </c>
      <c r="O216" s="222"/>
      <c r="P216" s="263">
        <f>O216*H216</f>
        <v>0</v>
      </c>
      <c r="Q216" s="263">
        <v>0</v>
      </c>
      <c r="R216" s="263">
        <f>Q216*H216</f>
        <v>0</v>
      </c>
      <c r="S216" s="263">
        <v>0</v>
      </c>
      <c r="T216" s="264">
        <f>S216*H216</f>
        <v>0</v>
      </c>
      <c r="U216" s="36"/>
      <c r="V216" s="36"/>
      <c r="W216" s="36"/>
      <c r="X216" s="36"/>
      <c r="Y216" s="36"/>
      <c r="Z216" s="36"/>
      <c r="AA216" s="36"/>
      <c r="AB216" s="36"/>
      <c r="AC216" s="36"/>
      <c r="AD216" s="36"/>
      <c r="AE216" s="36"/>
      <c r="AR216" s="191" t="s">
        <v>176</v>
      </c>
      <c r="AT216" s="191" t="s">
        <v>171</v>
      </c>
      <c r="AU216" s="191" t="s">
        <v>88</v>
      </c>
      <c r="AY216" s="19" t="s">
        <v>169</v>
      </c>
      <c r="BE216" s="192">
        <f>IF(N216="základní",J216,0)</f>
        <v>0</v>
      </c>
      <c r="BF216" s="192">
        <f>IF(N216="snížená",J216,0)</f>
        <v>0</v>
      </c>
      <c r="BG216" s="192">
        <f>IF(N216="zákl. přenesená",J216,0)</f>
        <v>0</v>
      </c>
      <c r="BH216" s="192">
        <f>IF(N216="sníž. přenesená",J216,0)</f>
        <v>0</v>
      </c>
      <c r="BI216" s="192">
        <f>IF(N216="nulová",J216,0)</f>
        <v>0</v>
      </c>
      <c r="BJ216" s="19" t="s">
        <v>88</v>
      </c>
      <c r="BK216" s="192">
        <f>ROUND(I216*H216,2)</f>
        <v>0</v>
      </c>
      <c r="BL216" s="19" t="s">
        <v>176</v>
      </c>
      <c r="BM216" s="191" t="s">
        <v>1542</v>
      </c>
    </row>
    <row r="217" spans="1:65" s="2" customFormat="1" ht="6.95" customHeight="1">
      <c r="A217" s="36"/>
      <c r="B217" s="49"/>
      <c r="C217" s="50"/>
      <c r="D217" s="50"/>
      <c r="E217" s="50"/>
      <c r="F217" s="50"/>
      <c r="G217" s="50"/>
      <c r="H217" s="50"/>
      <c r="I217" s="50"/>
      <c r="J217" s="50"/>
      <c r="K217" s="50"/>
      <c r="L217" s="41"/>
      <c r="M217" s="36"/>
      <c r="O217" s="36"/>
      <c r="P217" s="36"/>
      <c r="Q217" s="36"/>
      <c r="R217" s="36"/>
      <c r="S217" s="36"/>
      <c r="T217" s="36"/>
      <c r="U217" s="36"/>
      <c r="V217" s="36"/>
      <c r="W217" s="36"/>
      <c r="X217" s="36"/>
      <c r="Y217" s="36"/>
      <c r="Z217" s="36"/>
      <c r="AA217" s="36"/>
      <c r="AB217" s="36"/>
      <c r="AC217" s="36"/>
      <c r="AD217" s="36"/>
      <c r="AE217" s="36"/>
    </row>
  </sheetData>
  <sheetProtection algorithmName="SHA-512" hashValue="0zcTRvG+L3lh28gOVkZJyVpKn1raZQOaxcNau/RGX7C6SzfSkNS9QsTHbRivS/AL+u5aGRqK8a74P8Hz1f08Ig==" saltValue="R98yLKvo3Q6Ic/Vf48E48yPv+3ZftJ3sH27FsHpDQLbIrVhRd4ZTMa9f65fPkGl9LE51rXej4wgKNVPjwJYwMw==" spinCount="100000" sheet="1" objects="1" scenarios="1" formatColumns="0" formatRows="0" autoFilter="0"/>
  <autoFilter ref="C97:K216" xr:uid="{00000000-0009-0000-0000-000004000000}"/>
  <mergeCells count="12">
    <mergeCell ref="E90:H90"/>
    <mergeCell ref="L2:V2"/>
    <mergeCell ref="E50:H50"/>
    <mergeCell ref="E52:H52"/>
    <mergeCell ref="E54:H54"/>
    <mergeCell ref="E86:H86"/>
    <mergeCell ref="E88:H88"/>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23"/>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98</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s="1" customFormat="1" ht="12" customHeight="1">
      <c r="B8" s="22"/>
      <c r="D8" s="114" t="s">
        <v>145</v>
      </c>
      <c r="L8" s="22"/>
    </row>
    <row r="9" spans="1:46" s="2" customFormat="1" ht="16.5" customHeight="1">
      <c r="A9" s="36"/>
      <c r="B9" s="41"/>
      <c r="C9" s="36"/>
      <c r="D9" s="36"/>
      <c r="E9" s="405" t="s">
        <v>388</v>
      </c>
      <c r="F9" s="408"/>
      <c r="G9" s="408"/>
      <c r="H9" s="408"/>
      <c r="I9" s="36"/>
      <c r="J9" s="36"/>
      <c r="K9" s="36"/>
      <c r="L9" s="115"/>
      <c r="S9" s="36"/>
      <c r="T9" s="36"/>
      <c r="U9" s="36"/>
      <c r="V9" s="36"/>
      <c r="W9" s="36"/>
      <c r="X9" s="36"/>
      <c r="Y9" s="36"/>
      <c r="Z9" s="36"/>
      <c r="AA9" s="36"/>
      <c r="AB9" s="36"/>
      <c r="AC9" s="36"/>
      <c r="AD9" s="36"/>
      <c r="AE9" s="36"/>
    </row>
    <row r="10" spans="1:46" s="2" customFormat="1" ht="12" customHeight="1">
      <c r="A10" s="36"/>
      <c r="B10" s="41"/>
      <c r="C10" s="36"/>
      <c r="D10" s="114" t="s">
        <v>389</v>
      </c>
      <c r="E10" s="36"/>
      <c r="F10" s="36"/>
      <c r="G10" s="36"/>
      <c r="H10" s="36"/>
      <c r="I10" s="36"/>
      <c r="J10" s="36"/>
      <c r="K10" s="36"/>
      <c r="L10" s="115"/>
      <c r="S10" s="36"/>
      <c r="T10" s="36"/>
      <c r="U10" s="36"/>
      <c r="V10" s="36"/>
      <c r="W10" s="36"/>
      <c r="X10" s="36"/>
      <c r="Y10" s="36"/>
      <c r="Z10" s="36"/>
      <c r="AA10" s="36"/>
      <c r="AB10" s="36"/>
      <c r="AC10" s="36"/>
      <c r="AD10" s="36"/>
      <c r="AE10" s="36"/>
    </row>
    <row r="11" spans="1:46" s="2" customFormat="1" ht="16.5" customHeight="1">
      <c r="A11" s="36"/>
      <c r="B11" s="41"/>
      <c r="C11" s="36"/>
      <c r="D11" s="36"/>
      <c r="E11" s="407" t="s">
        <v>2723</v>
      </c>
      <c r="F11" s="408"/>
      <c r="G11" s="408"/>
      <c r="H11" s="408"/>
      <c r="I11" s="36"/>
      <c r="J11" s="36"/>
      <c r="K11" s="36"/>
      <c r="L11" s="115"/>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46"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46" s="2" customFormat="1" ht="12" customHeight="1">
      <c r="A14" s="36"/>
      <c r="B14" s="41"/>
      <c r="C14" s="36"/>
      <c r="D14" s="114" t="s">
        <v>21</v>
      </c>
      <c r="E14" s="36"/>
      <c r="F14" s="105" t="s">
        <v>22</v>
      </c>
      <c r="G14" s="36"/>
      <c r="H14" s="36"/>
      <c r="I14" s="114" t="s">
        <v>23</v>
      </c>
      <c r="J14" s="116" t="str">
        <f>'Rekapitulace stavby'!AN8</f>
        <v>10. 11. 2020</v>
      </c>
      <c r="K14" s="36"/>
      <c r="L14" s="115"/>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46"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9" t="str">
        <f>'Rekapitulace stavby'!E14</f>
        <v>Vyplň údaj</v>
      </c>
      <c r="F20" s="410"/>
      <c r="G20" s="410"/>
      <c r="H20" s="410"/>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32</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11" t="s">
        <v>19</v>
      </c>
      <c r="F29" s="411"/>
      <c r="G29" s="411"/>
      <c r="H29" s="411"/>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ROUND(J87, 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ROUND((SUM(BE87:BE122)),  2)</f>
        <v>0</v>
      </c>
      <c r="G35" s="36"/>
      <c r="H35" s="36"/>
      <c r="I35" s="126">
        <v>0.21</v>
      </c>
      <c r="J35" s="125">
        <f>ROUND(((SUM(BE87:BE122))*I35),  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ROUND((SUM(BF87:BF122)),  2)</f>
        <v>0</v>
      </c>
      <c r="G36" s="36"/>
      <c r="H36" s="36"/>
      <c r="I36" s="126">
        <v>0.15</v>
      </c>
      <c r="J36" s="125">
        <f>ROUND(((SUM(BF87:BF122))*I36),  2)</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45</v>
      </c>
      <c r="F37" s="125">
        <f>ROUND((SUM(BG87:BG122)),  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46</v>
      </c>
      <c r="F38" s="125">
        <f>ROUND((SUM(BH87:BH122)),  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47</v>
      </c>
      <c r="F39" s="125">
        <f>ROUND((SUM(BI87:BI122)),  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412" t="str">
        <f>E7</f>
        <v>Výstavba bytů U Náhonu – Šenov u Nového Jičína</v>
      </c>
      <c r="F50" s="413"/>
      <c r="G50" s="413"/>
      <c r="H50" s="413"/>
      <c r="I50" s="38"/>
      <c r="J50" s="38"/>
      <c r="K50" s="38"/>
      <c r="L50" s="115"/>
      <c r="S50" s="36"/>
      <c r="T50" s="36"/>
      <c r="U50" s="36"/>
      <c r="V50" s="36"/>
      <c r="W50" s="36"/>
      <c r="X50" s="36"/>
      <c r="Y50" s="36"/>
      <c r="Z50" s="36"/>
      <c r="AA50" s="36"/>
      <c r="AB50" s="36"/>
      <c r="AC50" s="36"/>
      <c r="AD50" s="36"/>
      <c r="AE50" s="36"/>
    </row>
    <row r="51" spans="1:47" s="1" customFormat="1" ht="12" customHeight="1">
      <c r="B51" s="23"/>
      <c r="C51" s="31" t="s">
        <v>145</v>
      </c>
      <c r="D51" s="24"/>
      <c r="E51" s="24"/>
      <c r="F51" s="24"/>
      <c r="G51" s="24"/>
      <c r="H51" s="24"/>
      <c r="I51" s="24"/>
      <c r="J51" s="24"/>
      <c r="K51" s="24"/>
      <c r="L51" s="22"/>
    </row>
    <row r="52" spans="1:47" s="2" customFormat="1" ht="16.5" customHeight="1">
      <c r="A52" s="36"/>
      <c r="B52" s="37"/>
      <c r="C52" s="38"/>
      <c r="D52" s="38"/>
      <c r="E52" s="412" t="s">
        <v>388</v>
      </c>
      <c r="F52" s="414"/>
      <c r="G52" s="414"/>
      <c r="H52" s="414"/>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389</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65" t="str">
        <f>E11</f>
        <v>D.1.4.3 - VZT</v>
      </c>
      <c r="F54" s="414"/>
      <c r="G54" s="414"/>
      <c r="H54" s="414"/>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21</v>
      </c>
      <c r="D56" s="38"/>
      <c r="E56" s="38"/>
      <c r="F56" s="29" t="str">
        <f>F14</f>
        <v>Šenov u Nového Jičína</v>
      </c>
      <c r="G56" s="38"/>
      <c r="H56" s="38"/>
      <c r="I56" s="31" t="s">
        <v>23</v>
      </c>
      <c r="J56" s="61" t="str">
        <f>IF(J14="","",J14)</f>
        <v>10. 11. 2020</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25</v>
      </c>
      <c r="D58" s="38"/>
      <c r="E58" s="38"/>
      <c r="F58" s="29" t="str">
        <f>E17</f>
        <v>Obec Šenov u Nového Jičína</v>
      </c>
      <c r="G58" s="38"/>
      <c r="H58" s="38"/>
      <c r="I58" s="31" t="s">
        <v>31</v>
      </c>
      <c r="J58" s="34" t="str">
        <f>E23</f>
        <v>Ing. Miroslav Havlásek</v>
      </c>
      <c r="K58" s="38"/>
      <c r="L58" s="115"/>
      <c r="S58" s="36"/>
      <c r="T58" s="36"/>
      <c r="U58" s="36"/>
      <c r="V58" s="36"/>
      <c r="W58" s="36"/>
      <c r="X58" s="36"/>
      <c r="Y58" s="36"/>
      <c r="Z58" s="36"/>
      <c r="AA58" s="36"/>
      <c r="AB58" s="36"/>
      <c r="AC58" s="36"/>
      <c r="AD58" s="36"/>
      <c r="AE58" s="36"/>
    </row>
    <row r="59" spans="1:47"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148</v>
      </c>
      <c r="D61" s="139"/>
      <c r="E61" s="139"/>
      <c r="F61" s="139"/>
      <c r="G61" s="139"/>
      <c r="H61" s="139"/>
      <c r="I61" s="139"/>
      <c r="J61" s="140" t="s">
        <v>149</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J87</f>
        <v>0</v>
      </c>
      <c r="K63" s="38"/>
      <c r="L63" s="115"/>
      <c r="S63" s="36"/>
      <c r="T63" s="36"/>
      <c r="U63" s="36"/>
      <c r="V63" s="36"/>
      <c r="W63" s="36"/>
      <c r="X63" s="36"/>
      <c r="Y63" s="36"/>
      <c r="Z63" s="36"/>
      <c r="AA63" s="36"/>
      <c r="AB63" s="36"/>
      <c r="AC63" s="36"/>
      <c r="AD63" s="36"/>
      <c r="AE63" s="36"/>
      <c r="AU63" s="19" t="s">
        <v>150</v>
      </c>
    </row>
    <row r="64" spans="1:47" s="9" customFormat="1" ht="24.95" customHeight="1">
      <c r="B64" s="142"/>
      <c r="C64" s="143"/>
      <c r="D64" s="144" t="s">
        <v>2724</v>
      </c>
      <c r="E64" s="145"/>
      <c r="F64" s="145"/>
      <c r="G64" s="145"/>
      <c r="H64" s="145"/>
      <c r="I64" s="145"/>
      <c r="J64" s="146">
        <f>J88</f>
        <v>0</v>
      </c>
      <c r="K64" s="143"/>
      <c r="L64" s="147"/>
    </row>
    <row r="65" spans="1:31" s="9" customFormat="1" ht="24.95" customHeight="1">
      <c r="B65" s="142"/>
      <c r="C65" s="143"/>
      <c r="D65" s="144" t="s">
        <v>2725</v>
      </c>
      <c r="E65" s="145"/>
      <c r="F65" s="145"/>
      <c r="G65" s="145"/>
      <c r="H65" s="145"/>
      <c r="I65" s="145"/>
      <c r="J65" s="146">
        <f>J117</f>
        <v>0</v>
      </c>
      <c r="K65" s="143"/>
      <c r="L65" s="147"/>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154</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412" t="str">
        <f>E7</f>
        <v>Výstavba bytů U Náhonu – Šenov u Nového Jičína</v>
      </c>
      <c r="F75" s="413"/>
      <c r="G75" s="413"/>
      <c r="H75" s="413"/>
      <c r="I75" s="38"/>
      <c r="J75" s="38"/>
      <c r="K75" s="38"/>
      <c r="L75" s="115"/>
      <c r="S75" s="36"/>
      <c r="T75" s="36"/>
      <c r="U75" s="36"/>
      <c r="V75" s="36"/>
      <c r="W75" s="36"/>
      <c r="X75" s="36"/>
      <c r="Y75" s="36"/>
      <c r="Z75" s="36"/>
      <c r="AA75" s="36"/>
      <c r="AB75" s="36"/>
      <c r="AC75" s="36"/>
      <c r="AD75" s="36"/>
      <c r="AE75" s="36"/>
    </row>
    <row r="76" spans="1:31" s="1" customFormat="1" ht="12" customHeight="1">
      <c r="B76" s="23"/>
      <c r="C76" s="31" t="s">
        <v>145</v>
      </c>
      <c r="D76" s="24"/>
      <c r="E76" s="24"/>
      <c r="F76" s="24"/>
      <c r="G76" s="24"/>
      <c r="H76" s="24"/>
      <c r="I76" s="24"/>
      <c r="J76" s="24"/>
      <c r="K76" s="24"/>
      <c r="L76" s="22"/>
    </row>
    <row r="77" spans="1:31" s="2" customFormat="1" ht="16.5" customHeight="1">
      <c r="A77" s="36"/>
      <c r="B77" s="37"/>
      <c r="C77" s="38"/>
      <c r="D77" s="38"/>
      <c r="E77" s="412" t="s">
        <v>388</v>
      </c>
      <c r="F77" s="414"/>
      <c r="G77" s="414"/>
      <c r="H77" s="414"/>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389</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65" t="str">
        <f>E11</f>
        <v>D.1.4.3 - VZT</v>
      </c>
      <c r="F79" s="414"/>
      <c r="G79" s="414"/>
      <c r="H79" s="414"/>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65" s="2" customFormat="1" ht="12" customHeight="1">
      <c r="A81" s="36"/>
      <c r="B81" s="37"/>
      <c r="C81" s="31" t="s">
        <v>21</v>
      </c>
      <c r="D81" s="38"/>
      <c r="E81" s="38"/>
      <c r="F81" s="29" t="str">
        <f>F14</f>
        <v>Šenov u Nového Jičína</v>
      </c>
      <c r="G81" s="38"/>
      <c r="H81" s="38"/>
      <c r="I81" s="31" t="s">
        <v>23</v>
      </c>
      <c r="J81" s="61" t="str">
        <f>IF(J14="","",J14)</f>
        <v>10. 11. 2020</v>
      </c>
      <c r="K81" s="38"/>
      <c r="L81" s="115"/>
      <c r="S81" s="36"/>
      <c r="T81" s="36"/>
      <c r="U81" s="36"/>
      <c r="V81" s="36"/>
      <c r="W81" s="36"/>
      <c r="X81" s="36"/>
      <c r="Y81" s="36"/>
      <c r="Z81" s="36"/>
      <c r="AA81" s="36"/>
      <c r="AB81" s="36"/>
      <c r="AC81" s="36"/>
      <c r="AD81" s="36"/>
      <c r="AE81" s="36"/>
    </row>
    <row r="82" spans="1:65"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65" s="2" customFormat="1" ht="25.7" customHeight="1">
      <c r="A83" s="36"/>
      <c r="B83" s="37"/>
      <c r="C83" s="31" t="s">
        <v>25</v>
      </c>
      <c r="D83" s="38"/>
      <c r="E83" s="38"/>
      <c r="F83" s="29" t="str">
        <f>E17</f>
        <v>Obec Šenov u Nového Jičína</v>
      </c>
      <c r="G83" s="38"/>
      <c r="H83" s="38"/>
      <c r="I83" s="31" t="s">
        <v>31</v>
      </c>
      <c r="J83" s="34" t="str">
        <f>E23</f>
        <v>Ing. Miroslav Havlásek</v>
      </c>
      <c r="K83" s="38"/>
      <c r="L83" s="115"/>
      <c r="S83" s="36"/>
      <c r="T83" s="36"/>
      <c r="U83" s="36"/>
      <c r="V83" s="36"/>
      <c r="W83" s="36"/>
      <c r="X83" s="36"/>
      <c r="Y83" s="36"/>
      <c r="Z83" s="36"/>
      <c r="AA83" s="36"/>
      <c r="AB83" s="36"/>
      <c r="AC83" s="36"/>
      <c r="AD83" s="36"/>
      <c r="AE83" s="36"/>
    </row>
    <row r="84" spans="1:65" s="2" customFormat="1" ht="15.2" customHeight="1">
      <c r="A84" s="36"/>
      <c r="B84" s="37"/>
      <c r="C84" s="31" t="s">
        <v>29</v>
      </c>
      <c r="D84" s="38"/>
      <c r="E84" s="38"/>
      <c r="F84" s="29" t="str">
        <f>IF(E20="","",E20)</f>
        <v>Vyplň údaj</v>
      </c>
      <c r="G84" s="38"/>
      <c r="H84" s="38"/>
      <c r="I84" s="31" t="s">
        <v>34</v>
      </c>
      <c r="J84" s="34" t="str">
        <f>E26</f>
        <v xml:space="preserve"> </v>
      </c>
      <c r="K84" s="38"/>
      <c r="L84" s="115"/>
      <c r="S84" s="36"/>
      <c r="T84" s="36"/>
      <c r="U84" s="36"/>
      <c r="V84" s="36"/>
      <c r="W84" s="36"/>
      <c r="X84" s="36"/>
      <c r="Y84" s="36"/>
      <c r="Z84" s="36"/>
      <c r="AA84" s="36"/>
      <c r="AB84" s="36"/>
      <c r="AC84" s="36"/>
      <c r="AD84" s="36"/>
      <c r="AE84" s="36"/>
    </row>
    <row r="85" spans="1:65"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11" customFormat="1" ht="29.25" customHeight="1">
      <c r="A86" s="153"/>
      <c r="B86" s="154"/>
      <c r="C86" s="155" t="s">
        <v>155</v>
      </c>
      <c r="D86" s="156" t="s">
        <v>57</v>
      </c>
      <c r="E86" s="156" t="s">
        <v>53</v>
      </c>
      <c r="F86" s="156" t="s">
        <v>54</v>
      </c>
      <c r="G86" s="156" t="s">
        <v>156</v>
      </c>
      <c r="H86" s="156" t="s">
        <v>157</v>
      </c>
      <c r="I86" s="156" t="s">
        <v>158</v>
      </c>
      <c r="J86" s="156" t="s">
        <v>149</v>
      </c>
      <c r="K86" s="157" t="s">
        <v>159</v>
      </c>
      <c r="L86" s="158"/>
      <c r="M86" s="70" t="s">
        <v>19</v>
      </c>
      <c r="N86" s="71" t="s">
        <v>42</v>
      </c>
      <c r="O86" s="71" t="s">
        <v>160</v>
      </c>
      <c r="P86" s="71" t="s">
        <v>161</v>
      </c>
      <c r="Q86" s="71" t="s">
        <v>162</v>
      </c>
      <c r="R86" s="71" t="s">
        <v>163</v>
      </c>
      <c r="S86" s="71" t="s">
        <v>164</v>
      </c>
      <c r="T86" s="72" t="s">
        <v>165</v>
      </c>
      <c r="U86" s="153"/>
      <c r="V86" s="153"/>
      <c r="W86" s="153"/>
      <c r="X86" s="153"/>
      <c r="Y86" s="153"/>
      <c r="Z86" s="153"/>
      <c r="AA86" s="153"/>
      <c r="AB86" s="153"/>
      <c r="AC86" s="153"/>
      <c r="AD86" s="153"/>
      <c r="AE86" s="153"/>
    </row>
    <row r="87" spans="1:65" s="2" customFormat="1" ht="22.9" customHeight="1">
      <c r="A87" s="36"/>
      <c r="B87" s="37"/>
      <c r="C87" s="77" t="s">
        <v>166</v>
      </c>
      <c r="D87" s="38"/>
      <c r="E87" s="38"/>
      <c r="F87" s="38"/>
      <c r="G87" s="38"/>
      <c r="H87" s="38"/>
      <c r="I87" s="38"/>
      <c r="J87" s="159">
        <f>BK87</f>
        <v>0</v>
      </c>
      <c r="K87" s="38"/>
      <c r="L87" s="41"/>
      <c r="M87" s="73"/>
      <c r="N87" s="160"/>
      <c r="O87" s="74"/>
      <c r="P87" s="161">
        <f>P88+P117</f>
        <v>0</v>
      </c>
      <c r="Q87" s="74"/>
      <c r="R87" s="161">
        <f>R88+R117</f>
        <v>0</v>
      </c>
      <c r="S87" s="74"/>
      <c r="T87" s="162">
        <f>T88+T117</f>
        <v>0</v>
      </c>
      <c r="U87" s="36"/>
      <c r="V87" s="36"/>
      <c r="W87" s="36"/>
      <c r="X87" s="36"/>
      <c r="Y87" s="36"/>
      <c r="Z87" s="36"/>
      <c r="AA87" s="36"/>
      <c r="AB87" s="36"/>
      <c r="AC87" s="36"/>
      <c r="AD87" s="36"/>
      <c r="AE87" s="36"/>
      <c r="AT87" s="19" t="s">
        <v>71</v>
      </c>
      <c r="AU87" s="19" t="s">
        <v>150</v>
      </c>
      <c r="BK87" s="163">
        <f>BK88+BK117</f>
        <v>0</v>
      </c>
    </row>
    <row r="88" spans="1:65" s="12" customFormat="1" ht="25.9" customHeight="1">
      <c r="B88" s="164"/>
      <c r="C88" s="165"/>
      <c r="D88" s="166" t="s">
        <v>71</v>
      </c>
      <c r="E88" s="167" t="s">
        <v>2726</v>
      </c>
      <c r="F88" s="167" t="s">
        <v>1364</v>
      </c>
      <c r="G88" s="165"/>
      <c r="H88" s="165"/>
      <c r="I88" s="168"/>
      <c r="J88" s="169">
        <f>BK88</f>
        <v>0</v>
      </c>
      <c r="K88" s="165"/>
      <c r="L88" s="170"/>
      <c r="M88" s="171"/>
      <c r="N88" s="172"/>
      <c r="O88" s="172"/>
      <c r="P88" s="173">
        <f>SUM(P89:P116)</f>
        <v>0</v>
      </c>
      <c r="Q88" s="172"/>
      <c r="R88" s="173">
        <f>SUM(R89:R116)</f>
        <v>0</v>
      </c>
      <c r="S88" s="172"/>
      <c r="T88" s="174">
        <f>SUM(T89:T116)</f>
        <v>0</v>
      </c>
      <c r="AR88" s="175" t="s">
        <v>80</v>
      </c>
      <c r="AT88" s="176" t="s">
        <v>71</v>
      </c>
      <c r="AU88" s="176" t="s">
        <v>72</v>
      </c>
      <c r="AY88" s="175" t="s">
        <v>169</v>
      </c>
      <c r="BK88" s="177">
        <f>SUM(BK89:BK116)</f>
        <v>0</v>
      </c>
    </row>
    <row r="89" spans="1:65" s="2" customFormat="1" ht="14.45" customHeight="1">
      <c r="A89" s="36"/>
      <c r="B89" s="37"/>
      <c r="C89" s="180" t="s">
        <v>80</v>
      </c>
      <c r="D89" s="180" t="s">
        <v>171</v>
      </c>
      <c r="E89" s="181" t="s">
        <v>2727</v>
      </c>
      <c r="F89" s="182" t="s">
        <v>2728</v>
      </c>
      <c r="G89" s="183" t="s">
        <v>174</v>
      </c>
      <c r="H89" s="184">
        <v>33</v>
      </c>
      <c r="I89" s="185"/>
      <c r="J89" s="186">
        <f t="shared" ref="J89:J94" si="0">ROUND(I89*H89,2)</f>
        <v>0</v>
      </c>
      <c r="K89" s="182" t="s">
        <v>2525</v>
      </c>
      <c r="L89" s="41"/>
      <c r="M89" s="187" t="s">
        <v>19</v>
      </c>
      <c r="N89" s="188" t="s">
        <v>44</v>
      </c>
      <c r="O89" s="66"/>
      <c r="P89" s="189">
        <f t="shared" ref="P89:P94" si="1">O89*H89</f>
        <v>0</v>
      </c>
      <c r="Q89" s="189">
        <v>0</v>
      </c>
      <c r="R89" s="189">
        <f t="shared" ref="R89:R94" si="2">Q89*H89</f>
        <v>0</v>
      </c>
      <c r="S89" s="189">
        <v>0</v>
      </c>
      <c r="T89" s="190">
        <f t="shared" ref="T89:T94" si="3">S89*H89</f>
        <v>0</v>
      </c>
      <c r="U89" s="36"/>
      <c r="V89" s="36"/>
      <c r="W89" s="36"/>
      <c r="X89" s="36"/>
      <c r="Y89" s="36"/>
      <c r="Z89" s="36"/>
      <c r="AA89" s="36"/>
      <c r="AB89" s="36"/>
      <c r="AC89" s="36"/>
      <c r="AD89" s="36"/>
      <c r="AE89" s="36"/>
      <c r="AR89" s="191" t="s">
        <v>176</v>
      </c>
      <c r="AT89" s="191" t="s">
        <v>171</v>
      </c>
      <c r="AU89" s="191" t="s">
        <v>80</v>
      </c>
      <c r="AY89" s="19" t="s">
        <v>169</v>
      </c>
      <c r="BE89" s="192">
        <f t="shared" ref="BE89:BE94" si="4">IF(N89="základní",J89,0)</f>
        <v>0</v>
      </c>
      <c r="BF89" s="192">
        <f t="shared" ref="BF89:BF94" si="5">IF(N89="snížená",J89,0)</f>
        <v>0</v>
      </c>
      <c r="BG89" s="192">
        <f t="shared" ref="BG89:BG94" si="6">IF(N89="zákl. přenesená",J89,0)</f>
        <v>0</v>
      </c>
      <c r="BH89" s="192">
        <f t="shared" ref="BH89:BH94" si="7">IF(N89="sníž. přenesená",J89,0)</f>
        <v>0</v>
      </c>
      <c r="BI89" s="192">
        <f t="shared" ref="BI89:BI94" si="8">IF(N89="nulová",J89,0)</f>
        <v>0</v>
      </c>
      <c r="BJ89" s="19" t="s">
        <v>88</v>
      </c>
      <c r="BK89" s="192">
        <f t="shared" ref="BK89:BK94" si="9">ROUND(I89*H89,2)</f>
        <v>0</v>
      </c>
      <c r="BL89" s="19" t="s">
        <v>176</v>
      </c>
      <c r="BM89" s="191" t="s">
        <v>88</v>
      </c>
    </row>
    <row r="90" spans="1:65" s="2" customFormat="1" ht="14.45" customHeight="1">
      <c r="A90" s="36"/>
      <c r="B90" s="37"/>
      <c r="C90" s="180" t="s">
        <v>88</v>
      </c>
      <c r="D90" s="180" t="s">
        <v>171</v>
      </c>
      <c r="E90" s="181" t="s">
        <v>2729</v>
      </c>
      <c r="F90" s="182" t="s">
        <v>2730</v>
      </c>
      <c r="G90" s="183" t="s">
        <v>174</v>
      </c>
      <c r="H90" s="184">
        <v>4</v>
      </c>
      <c r="I90" s="185"/>
      <c r="J90" s="186">
        <f t="shared" si="0"/>
        <v>0</v>
      </c>
      <c r="K90" s="182" t="s">
        <v>2525</v>
      </c>
      <c r="L90" s="41"/>
      <c r="M90" s="187" t="s">
        <v>19</v>
      </c>
      <c r="N90" s="188" t="s">
        <v>44</v>
      </c>
      <c r="O90" s="66"/>
      <c r="P90" s="189">
        <f t="shared" si="1"/>
        <v>0</v>
      </c>
      <c r="Q90" s="189">
        <v>0</v>
      </c>
      <c r="R90" s="189">
        <f t="shared" si="2"/>
        <v>0</v>
      </c>
      <c r="S90" s="189">
        <v>0</v>
      </c>
      <c r="T90" s="190">
        <f t="shared" si="3"/>
        <v>0</v>
      </c>
      <c r="U90" s="36"/>
      <c r="V90" s="36"/>
      <c r="W90" s="36"/>
      <c r="X90" s="36"/>
      <c r="Y90" s="36"/>
      <c r="Z90" s="36"/>
      <c r="AA90" s="36"/>
      <c r="AB90" s="36"/>
      <c r="AC90" s="36"/>
      <c r="AD90" s="36"/>
      <c r="AE90" s="36"/>
      <c r="AR90" s="191" t="s">
        <v>176</v>
      </c>
      <c r="AT90" s="191" t="s">
        <v>171</v>
      </c>
      <c r="AU90" s="191" t="s">
        <v>80</v>
      </c>
      <c r="AY90" s="19" t="s">
        <v>169</v>
      </c>
      <c r="BE90" s="192">
        <f t="shared" si="4"/>
        <v>0</v>
      </c>
      <c r="BF90" s="192">
        <f t="shared" si="5"/>
        <v>0</v>
      </c>
      <c r="BG90" s="192">
        <f t="shared" si="6"/>
        <v>0</v>
      </c>
      <c r="BH90" s="192">
        <f t="shared" si="7"/>
        <v>0</v>
      </c>
      <c r="BI90" s="192">
        <f t="shared" si="8"/>
        <v>0</v>
      </c>
      <c r="BJ90" s="19" t="s">
        <v>88</v>
      </c>
      <c r="BK90" s="192">
        <f t="shared" si="9"/>
        <v>0</v>
      </c>
      <c r="BL90" s="19" t="s">
        <v>176</v>
      </c>
      <c r="BM90" s="191" t="s">
        <v>176</v>
      </c>
    </row>
    <row r="91" spans="1:65" s="2" customFormat="1" ht="14.45" customHeight="1">
      <c r="A91" s="36"/>
      <c r="B91" s="37"/>
      <c r="C91" s="180" t="s">
        <v>107</v>
      </c>
      <c r="D91" s="180" t="s">
        <v>171</v>
      </c>
      <c r="E91" s="181" t="s">
        <v>2731</v>
      </c>
      <c r="F91" s="182" t="s">
        <v>2732</v>
      </c>
      <c r="G91" s="183" t="s">
        <v>463</v>
      </c>
      <c r="H91" s="184">
        <v>2</v>
      </c>
      <c r="I91" s="185"/>
      <c r="J91" s="186">
        <f t="shared" si="0"/>
        <v>0</v>
      </c>
      <c r="K91" s="182" t="s">
        <v>2525</v>
      </c>
      <c r="L91" s="41"/>
      <c r="M91" s="187" t="s">
        <v>19</v>
      </c>
      <c r="N91" s="188" t="s">
        <v>44</v>
      </c>
      <c r="O91" s="66"/>
      <c r="P91" s="189">
        <f t="shared" si="1"/>
        <v>0</v>
      </c>
      <c r="Q91" s="189">
        <v>0</v>
      </c>
      <c r="R91" s="189">
        <f t="shared" si="2"/>
        <v>0</v>
      </c>
      <c r="S91" s="189">
        <v>0</v>
      </c>
      <c r="T91" s="190">
        <f t="shared" si="3"/>
        <v>0</v>
      </c>
      <c r="U91" s="36"/>
      <c r="V91" s="36"/>
      <c r="W91" s="36"/>
      <c r="X91" s="36"/>
      <c r="Y91" s="36"/>
      <c r="Z91" s="36"/>
      <c r="AA91" s="36"/>
      <c r="AB91" s="36"/>
      <c r="AC91" s="36"/>
      <c r="AD91" s="36"/>
      <c r="AE91" s="36"/>
      <c r="AR91" s="191" t="s">
        <v>176</v>
      </c>
      <c r="AT91" s="191" t="s">
        <v>171</v>
      </c>
      <c r="AU91" s="191" t="s">
        <v>80</v>
      </c>
      <c r="AY91" s="19" t="s">
        <v>169</v>
      </c>
      <c r="BE91" s="192">
        <f t="shared" si="4"/>
        <v>0</v>
      </c>
      <c r="BF91" s="192">
        <f t="shared" si="5"/>
        <v>0</v>
      </c>
      <c r="BG91" s="192">
        <f t="shared" si="6"/>
        <v>0</v>
      </c>
      <c r="BH91" s="192">
        <f t="shared" si="7"/>
        <v>0</v>
      </c>
      <c r="BI91" s="192">
        <f t="shared" si="8"/>
        <v>0</v>
      </c>
      <c r="BJ91" s="19" t="s">
        <v>88</v>
      </c>
      <c r="BK91" s="192">
        <f t="shared" si="9"/>
        <v>0</v>
      </c>
      <c r="BL91" s="19" t="s">
        <v>176</v>
      </c>
      <c r="BM91" s="191" t="s">
        <v>200</v>
      </c>
    </row>
    <row r="92" spans="1:65" s="2" customFormat="1" ht="14.45" customHeight="1">
      <c r="A92" s="36"/>
      <c r="B92" s="37"/>
      <c r="C92" s="180" t="s">
        <v>176</v>
      </c>
      <c r="D92" s="180" t="s">
        <v>171</v>
      </c>
      <c r="E92" s="181" t="s">
        <v>2733</v>
      </c>
      <c r="F92" s="182" t="s">
        <v>2734</v>
      </c>
      <c r="G92" s="183" t="s">
        <v>463</v>
      </c>
      <c r="H92" s="184">
        <v>20</v>
      </c>
      <c r="I92" s="185"/>
      <c r="J92" s="186">
        <f t="shared" si="0"/>
        <v>0</v>
      </c>
      <c r="K92" s="182" t="s">
        <v>2525</v>
      </c>
      <c r="L92" s="41"/>
      <c r="M92" s="187" t="s">
        <v>19</v>
      </c>
      <c r="N92" s="188" t="s">
        <v>44</v>
      </c>
      <c r="O92" s="66"/>
      <c r="P92" s="189">
        <f t="shared" si="1"/>
        <v>0</v>
      </c>
      <c r="Q92" s="189">
        <v>0</v>
      </c>
      <c r="R92" s="189">
        <f t="shared" si="2"/>
        <v>0</v>
      </c>
      <c r="S92" s="189">
        <v>0</v>
      </c>
      <c r="T92" s="190">
        <f t="shared" si="3"/>
        <v>0</v>
      </c>
      <c r="U92" s="36"/>
      <c r="V92" s="36"/>
      <c r="W92" s="36"/>
      <c r="X92" s="36"/>
      <c r="Y92" s="36"/>
      <c r="Z92" s="36"/>
      <c r="AA92" s="36"/>
      <c r="AB92" s="36"/>
      <c r="AC92" s="36"/>
      <c r="AD92" s="36"/>
      <c r="AE92" s="36"/>
      <c r="AR92" s="191" t="s">
        <v>176</v>
      </c>
      <c r="AT92" s="191" t="s">
        <v>171</v>
      </c>
      <c r="AU92" s="191" t="s">
        <v>80</v>
      </c>
      <c r="AY92" s="19" t="s">
        <v>169</v>
      </c>
      <c r="BE92" s="192">
        <f t="shared" si="4"/>
        <v>0</v>
      </c>
      <c r="BF92" s="192">
        <f t="shared" si="5"/>
        <v>0</v>
      </c>
      <c r="BG92" s="192">
        <f t="shared" si="6"/>
        <v>0</v>
      </c>
      <c r="BH92" s="192">
        <f t="shared" si="7"/>
        <v>0</v>
      </c>
      <c r="BI92" s="192">
        <f t="shared" si="8"/>
        <v>0</v>
      </c>
      <c r="BJ92" s="19" t="s">
        <v>88</v>
      </c>
      <c r="BK92" s="192">
        <f t="shared" si="9"/>
        <v>0</v>
      </c>
      <c r="BL92" s="19" t="s">
        <v>176</v>
      </c>
      <c r="BM92" s="191" t="s">
        <v>209</v>
      </c>
    </row>
    <row r="93" spans="1:65" s="2" customFormat="1" ht="24.2" customHeight="1">
      <c r="A93" s="36"/>
      <c r="B93" s="37"/>
      <c r="C93" s="180" t="s">
        <v>196</v>
      </c>
      <c r="D93" s="180" t="s">
        <v>171</v>
      </c>
      <c r="E93" s="181" t="s">
        <v>2735</v>
      </c>
      <c r="F93" s="182" t="s">
        <v>2736</v>
      </c>
      <c r="G93" s="183" t="s">
        <v>463</v>
      </c>
      <c r="H93" s="184">
        <v>80</v>
      </c>
      <c r="I93" s="185"/>
      <c r="J93" s="186">
        <f t="shared" si="0"/>
        <v>0</v>
      </c>
      <c r="K93" s="182" t="s">
        <v>2525</v>
      </c>
      <c r="L93" s="41"/>
      <c r="M93" s="187" t="s">
        <v>19</v>
      </c>
      <c r="N93" s="188" t="s">
        <v>44</v>
      </c>
      <c r="O93" s="66"/>
      <c r="P93" s="189">
        <f t="shared" si="1"/>
        <v>0</v>
      </c>
      <c r="Q93" s="189">
        <v>0</v>
      </c>
      <c r="R93" s="189">
        <f t="shared" si="2"/>
        <v>0</v>
      </c>
      <c r="S93" s="189">
        <v>0</v>
      </c>
      <c r="T93" s="190">
        <f t="shared" si="3"/>
        <v>0</v>
      </c>
      <c r="U93" s="36"/>
      <c r="V93" s="36"/>
      <c r="W93" s="36"/>
      <c r="X93" s="36"/>
      <c r="Y93" s="36"/>
      <c r="Z93" s="36"/>
      <c r="AA93" s="36"/>
      <c r="AB93" s="36"/>
      <c r="AC93" s="36"/>
      <c r="AD93" s="36"/>
      <c r="AE93" s="36"/>
      <c r="AR93" s="191" t="s">
        <v>176</v>
      </c>
      <c r="AT93" s="191" t="s">
        <v>171</v>
      </c>
      <c r="AU93" s="191" t="s">
        <v>80</v>
      </c>
      <c r="AY93" s="19" t="s">
        <v>169</v>
      </c>
      <c r="BE93" s="192">
        <f t="shared" si="4"/>
        <v>0</v>
      </c>
      <c r="BF93" s="192">
        <f t="shared" si="5"/>
        <v>0</v>
      </c>
      <c r="BG93" s="192">
        <f t="shared" si="6"/>
        <v>0</v>
      </c>
      <c r="BH93" s="192">
        <f t="shared" si="7"/>
        <v>0</v>
      </c>
      <c r="BI93" s="192">
        <f t="shared" si="8"/>
        <v>0</v>
      </c>
      <c r="BJ93" s="19" t="s">
        <v>88</v>
      </c>
      <c r="BK93" s="192">
        <f t="shared" si="9"/>
        <v>0</v>
      </c>
      <c r="BL93" s="19" t="s">
        <v>176</v>
      </c>
      <c r="BM93" s="191" t="s">
        <v>218</v>
      </c>
    </row>
    <row r="94" spans="1:65" s="2" customFormat="1" ht="24.2" customHeight="1">
      <c r="A94" s="36"/>
      <c r="B94" s="37"/>
      <c r="C94" s="180" t="s">
        <v>200</v>
      </c>
      <c r="D94" s="180" t="s">
        <v>171</v>
      </c>
      <c r="E94" s="181" t="s">
        <v>2737</v>
      </c>
      <c r="F94" s="182" t="s">
        <v>2738</v>
      </c>
      <c r="G94" s="183" t="s">
        <v>2739</v>
      </c>
      <c r="H94" s="184">
        <v>22</v>
      </c>
      <c r="I94" s="185"/>
      <c r="J94" s="186">
        <f t="shared" si="0"/>
        <v>0</v>
      </c>
      <c r="K94" s="182" t="s">
        <v>2525</v>
      </c>
      <c r="L94" s="41"/>
      <c r="M94" s="187" t="s">
        <v>19</v>
      </c>
      <c r="N94" s="188" t="s">
        <v>44</v>
      </c>
      <c r="O94" s="66"/>
      <c r="P94" s="189">
        <f t="shared" si="1"/>
        <v>0</v>
      </c>
      <c r="Q94" s="189">
        <v>0</v>
      </c>
      <c r="R94" s="189">
        <f t="shared" si="2"/>
        <v>0</v>
      </c>
      <c r="S94" s="189">
        <v>0</v>
      </c>
      <c r="T94" s="190">
        <f t="shared" si="3"/>
        <v>0</v>
      </c>
      <c r="U94" s="36"/>
      <c r="V94" s="36"/>
      <c r="W94" s="36"/>
      <c r="X94" s="36"/>
      <c r="Y94" s="36"/>
      <c r="Z94" s="36"/>
      <c r="AA94" s="36"/>
      <c r="AB94" s="36"/>
      <c r="AC94" s="36"/>
      <c r="AD94" s="36"/>
      <c r="AE94" s="36"/>
      <c r="AR94" s="191" t="s">
        <v>176</v>
      </c>
      <c r="AT94" s="191" t="s">
        <v>171</v>
      </c>
      <c r="AU94" s="191" t="s">
        <v>80</v>
      </c>
      <c r="AY94" s="19" t="s">
        <v>169</v>
      </c>
      <c r="BE94" s="192">
        <f t="shared" si="4"/>
        <v>0</v>
      </c>
      <c r="BF94" s="192">
        <f t="shared" si="5"/>
        <v>0</v>
      </c>
      <c r="BG94" s="192">
        <f t="shared" si="6"/>
        <v>0</v>
      </c>
      <c r="BH94" s="192">
        <f t="shared" si="7"/>
        <v>0</v>
      </c>
      <c r="BI94" s="192">
        <f t="shared" si="8"/>
        <v>0</v>
      </c>
      <c r="BJ94" s="19" t="s">
        <v>88</v>
      </c>
      <c r="BK94" s="192">
        <f t="shared" si="9"/>
        <v>0</v>
      </c>
      <c r="BL94" s="19" t="s">
        <v>176</v>
      </c>
      <c r="BM94" s="191" t="s">
        <v>227</v>
      </c>
    </row>
    <row r="95" spans="1:65" s="2" customFormat="1" ht="29.25">
      <c r="A95" s="36"/>
      <c r="B95" s="37"/>
      <c r="C95" s="38"/>
      <c r="D95" s="193" t="s">
        <v>2212</v>
      </c>
      <c r="E95" s="38"/>
      <c r="F95" s="194" t="s">
        <v>2740</v>
      </c>
      <c r="G95" s="38"/>
      <c r="H95" s="38"/>
      <c r="I95" s="195"/>
      <c r="J95" s="38"/>
      <c r="K95" s="38"/>
      <c r="L95" s="41"/>
      <c r="M95" s="196"/>
      <c r="N95" s="197"/>
      <c r="O95" s="66"/>
      <c r="P95" s="66"/>
      <c r="Q95" s="66"/>
      <c r="R95" s="66"/>
      <c r="S95" s="66"/>
      <c r="T95" s="67"/>
      <c r="U95" s="36"/>
      <c r="V95" s="36"/>
      <c r="W95" s="36"/>
      <c r="X95" s="36"/>
      <c r="Y95" s="36"/>
      <c r="Z95" s="36"/>
      <c r="AA95" s="36"/>
      <c r="AB95" s="36"/>
      <c r="AC95" s="36"/>
      <c r="AD95" s="36"/>
      <c r="AE95" s="36"/>
      <c r="AT95" s="19" t="s">
        <v>2212</v>
      </c>
      <c r="AU95" s="19" t="s">
        <v>80</v>
      </c>
    </row>
    <row r="96" spans="1:65" s="2" customFormat="1" ht="24.2" customHeight="1">
      <c r="A96" s="36"/>
      <c r="B96" s="37"/>
      <c r="C96" s="180" t="s">
        <v>205</v>
      </c>
      <c r="D96" s="180" t="s">
        <v>171</v>
      </c>
      <c r="E96" s="181" t="s">
        <v>2741</v>
      </c>
      <c r="F96" s="182" t="s">
        <v>2742</v>
      </c>
      <c r="G96" s="183" t="s">
        <v>2739</v>
      </c>
      <c r="H96" s="184">
        <v>1</v>
      </c>
      <c r="I96" s="185"/>
      <c r="J96" s="186">
        <f>ROUND(I96*H96,2)</f>
        <v>0</v>
      </c>
      <c r="K96" s="182" t="s">
        <v>2525</v>
      </c>
      <c r="L96" s="41"/>
      <c r="M96" s="187" t="s">
        <v>19</v>
      </c>
      <c r="N96" s="188" t="s">
        <v>44</v>
      </c>
      <c r="O96" s="66"/>
      <c r="P96" s="189">
        <f>O96*H96</f>
        <v>0</v>
      </c>
      <c r="Q96" s="189">
        <v>0</v>
      </c>
      <c r="R96" s="189">
        <f>Q96*H96</f>
        <v>0</v>
      </c>
      <c r="S96" s="189">
        <v>0</v>
      </c>
      <c r="T96" s="190">
        <f>S96*H96</f>
        <v>0</v>
      </c>
      <c r="U96" s="36"/>
      <c r="V96" s="36"/>
      <c r="W96" s="36"/>
      <c r="X96" s="36"/>
      <c r="Y96" s="36"/>
      <c r="Z96" s="36"/>
      <c r="AA96" s="36"/>
      <c r="AB96" s="36"/>
      <c r="AC96" s="36"/>
      <c r="AD96" s="36"/>
      <c r="AE96" s="36"/>
      <c r="AR96" s="191" t="s">
        <v>176</v>
      </c>
      <c r="AT96" s="191" t="s">
        <v>171</v>
      </c>
      <c r="AU96" s="191" t="s">
        <v>80</v>
      </c>
      <c r="AY96" s="19" t="s">
        <v>169</v>
      </c>
      <c r="BE96" s="192">
        <f>IF(N96="základní",J96,0)</f>
        <v>0</v>
      </c>
      <c r="BF96" s="192">
        <f>IF(N96="snížená",J96,0)</f>
        <v>0</v>
      </c>
      <c r="BG96" s="192">
        <f>IF(N96="zákl. přenesená",J96,0)</f>
        <v>0</v>
      </c>
      <c r="BH96" s="192">
        <f>IF(N96="sníž. přenesená",J96,0)</f>
        <v>0</v>
      </c>
      <c r="BI96" s="192">
        <f>IF(N96="nulová",J96,0)</f>
        <v>0</v>
      </c>
      <c r="BJ96" s="19" t="s">
        <v>88</v>
      </c>
      <c r="BK96" s="192">
        <f>ROUND(I96*H96,2)</f>
        <v>0</v>
      </c>
      <c r="BL96" s="19" t="s">
        <v>176</v>
      </c>
      <c r="BM96" s="191" t="s">
        <v>242</v>
      </c>
    </row>
    <row r="97" spans="1:65" s="2" customFormat="1" ht="24.2" customHeight="1">
      <c r="A97" s="36"/>
      <c r="B97" s="37"/>
      <c r="C97" s="180" t="s">
        <v>209</v>
      </c>
      <c r="D97" s="180" t="s">
        <v>171</v>
      </c>
      <c r="E97" s="181" t="s">
        <v>2743</v>
      </c>
      <c r="F97" s="182" t="s">
        <v>2744</v>
      </c>
      <c r="G97" s="183" t="s">
        <v>2739</v>
      </c>
      <c r="H97" s="184">
        <v>22</v>
      </c>
      <c r="I97" s="185"/>
      <c r="J97" s="186">
        <f>ROUND(I97*H97,2)</f>
        <v>0</v>
      </c>
      <c r="K97" s="182" t="s">
        <v>2525</v>
      </c>
      <c r="L97" s="41"/>
      <c r="M97" s="187" t="s">
        <v>19</v>
      </c>
      <c r="N97" s="188" t="s">
        <v>44</v>
      </c>
      <c r="O97" s="66"/>
      <c r="P97" s="189">
        <f>O97*H97</f>
        <v>0</v>
      </c>
      <c r="Q97" s="189">
        <v>0</v>
      </c>
      <c r="R97" s="189">
        <f>Q97*H97</f>
        <v>0</v>
      </c>
      <c r="S97" s="189">
        <v>0</v>
      </c>
      <c r="T97" s="190">
        <f>S97*H97</f>
        <v>0</v>
      </c>
      <c r="U97" s="36"/>
      <c r="V97" s="36"/>
      <c r="W97" s="36"/>
      <c r="X97" s="36"/>
      <c r="Y97" s="36"/>
      <c r="Z97" s="36"/>
      <c r="AA97" s="36"/>
      <c r="AB97" s="36"/>
      <c r="AC97" s="36"/>
      <c r="AD97" s="36"/>
      <c r="AE97" s="36"/>
      <c r="AR97" s="191" t="s">
        <v>176</v>
      </c>
      <c r="AT97" s="191" t="s">
        <v>171</v>
      </c>
      <c r="AU97" s="191" t="s">
        <v>80</v>
      </c>
      <c r="AY97" s="19" t="s">
        <v>169</v>
      </c>
      <c r="BE97" s="192">
        <f>IF(N97="základní",J97,0)</f>
        <v>0</v>
      </c>
      <c r="BF97" s="192">
        <f>IF(N97="snížená",J97,0)</f>
        <v>0</v>
      </c>
      <c r="BG97" s="192">
        <f>IF(N97="zákl. přenesená",J97,0)</f>
        <v>0</v>
      </c>
      <c r="BH97" s="192">
        <f>IF(N97="sníž. přenesená",J97,0)</f>
        <v>0</v>
      </c>
      <c r="BI97" s="192">
        <f>IF(N97="nulová",J97,0)</f>
        <v>0</v>
      </c>
      <c r="BJ97" s="19" t="s">
        <v>88</v>
      </c>
      <c r="BK97" s="192">
        <f>ROUND(I97*H97,2)</f>
        <v>0</v>
      </c>
      <c r="BL97" s="19" t="s">
        <v>176</v>
      </c>
      <c r="BM97" s="191" t="s">
        <v>250</v>
      </c>
    </row>
    <row r="98" spans="1:65" s="2" customFormat="1" ht="14.45" customHeight="1">
      <c r="A98" s="36"/>
      <c r="B98" s="37"/>
      <c r="C98" s="180" t="s">
        <v>214</v>
      </c>
      <c r="D98" s="180" t="s">
        <v>171</v>
      </c>
      <c r="E98" s="181" t="s">
        <v>2745</v>
      </c>
      <c r="F98" s="182" t="s">
        <v>2746</v>
      </c>
      <c r="G98" s="183" t="s">
        <v>2739</v>
      </c>
      <c r="H98" s="184">
        <v>22</v>
      </c>
      <c r="I98" s="185"/>
      <c r="J98" s="186">
        <f>ROUND(I98*H98,2)</f>
        <v>0</v>
      </c>
      <c r="K98" s="182" t="s">
        <v>2525</v>
      </c>
      <c r="L98" s="41"/>
      <c r="M98" s="187" t="s">
        <v>19</v>
      </c>
      <c r="N98" s="188" t="s">
        <v>44</v>
      </c>
      <c r="O98" s="66"/>
      <c r="P98" s="189">
        <f>O98*H98</f>
        <v>0</v>
      </c>
      <c r="Q98" s="189">
        <v>0</v>
      </c>
      <c r="R98" s="189">
        <f>Q98*H98</f>
        <v>0</v>
      </c>
      <c r="S98" s="189">
        <v>0</v>
      </c>
      <c r="T98" s="190">
        <f>S98*H98</f>
        <v>0</v>
      </c>
      <c r="U98" s="36"/>
      <c r="V98" s="36"/>
      <c r="W98" s="36"/>
      <c r="X98" s="36"/>
      <c r="Y98" s="36"/>
      <c r="Z98" s="36"/>
      <c r="AA98" s="36"/>
      <c r="AB98" s="36"/>
      <c r="AC98" s="36"/>
      <c r="AD98" s="36"/>
      <c r="AE98" s="36"/>
      <c r="AR98" s="191" t="s">
        <v>176</v>
      </c>
      <c r="AT98" s="191" t="s">
        <v>171</v>
      </c>
      <c r="AU98" s="191" t="s">
        <v>80</v>
      </c>
      <c r="AY98" s="19" t="s">
        <v>169</v>
      </c>
      <c r="BE98" s="192">
        <f>IF(N98="základní",J98,0)</f>
        <v>0</v>
      </c>
      <c r="BF98" s="192">
        <f>IF(N98="snížená",J98,0)</f>
        <v>0</v>
      </c>
      <c r="BG98" s="192">
        <f>IF(N98="zákl. přenesená",J98,0)</f>
        <v>0</v>
      </c>
      <c r="BH98" s="192">
        <f>IF(N98="sníž. přenesená",J98,0)</f>
        <v>0</v>
      </c>
      <c r="BI98" s="192">
        <f>IF(N98="nulová",J98,0)</f>
        <v>0</v>
      </c>
      <c r="BJ98" s="19" t="s">
        <v>88</v>
      </c>
      <c r="BK98" s="192">
        <f>ROUND(I98*H98,2)</f>
        <v>0</v>
      </c>
      <c r="BL98" s="19" t="s">
        <v>176</v>
      </c>
      <c r="BM98" s="191" t="s">
        <v>258</v>
      </c>
    </row>
    <row r="99" spans="1:65" s="2" customFormat="1" ht="24.2" customHeight="1">
      <c r="A99" s="36"/>
      <c r="B99" s="37"/>
      <c r="C99" s="180" t="s">
        <v>218</v>
      </c>
      <c r="D99" s="180" t="s">
        <v>171</v>
      </c>
      <c r="E99" s="181" t="s">
        <v>2747</v>
      </c>
      <c r="F99" s="182" t="s">
        <v>2748</v>
      </c>
      <c r="G99" s="183" t="s">
        <v>174</v>
      </c>
      <c r="H99" s="184">
        <v>1</v>
      </c>
      <c r="I99" s="185"/>
      <c r="J99" s="186">
        <f>ROUND(I99*H99,2)</f>
        <v>0</v>
      </c>
      <c r="K99" s="182" t="s">
        <v>2525</v>
      </c>
      <c r="L99" s="41"/>
      <c r="M99" s="187" t="s">
        <v>19</v>
      </c>
      <c r="N99" s="188" t="s">
        <v>44</v>
      </c>
      <c r="O99" s="66"/>
      <c r="P99" s="189">
        <f>O99*H99</f>
        <v>0</v>
      </c>
      <c r="Q99" s="189">
        <v>0</v>
      </c>
      <c r="R99" s="189">
        <f>Q99*H99</f>
        <v>0</v>
      </c>
      <c r="S99" s="189">
        <v>0</v>
      </c>
      <c r="T99" s="190">
        <f>S99*H99</f>
        <v>0</v>
      </c>
      <c r="U99" s="36"/>
      <c r="V99" s="36"/>
      <c r="W99" s="36"/>
      <c r="X99" s="36"/>
      <c r="Y99" s="36"/>
      <c r="Z99" s="36"/>
      <c r="AA99" s="36"/>
      <c r="AB99" s="36"/>
      <c r="AC99" s="36"/>
      <c r="AD99" s="36"/>
      <c r="AE99" s="36"/>
      <c r="AR99" s="191" t="s">
        <v>176</v>
      </c>
      <c r="AT99" s="191" t="s">
        <v>171</v>
      </c>
      <c r="AU99" s="191" t="s">
        <v>80</v>
      </c>
      <c r="AY99" s="19" t="s">
        <v>169</v>
      </c>
      <c r="BE99" s="192">
        <f>IF(N99="základní",J99,0)</f>
        <v>0</v>
      </c>
      <c r="BF99" s="192">
        <f>IF(N99="snížená",J99,0)</f>
        <v>0</v>
      </c>
      <c r="BG99" s="192">
        <f>IF(N99="zákl. přenesená",J99,0)</f>
        <v>0</v>
      </c>
      <c r="BH99" s="192">
        <f>IF(N99="sníž. přenesená",J99,0)</f>
        <v>0</v>
      </c>
      <c r="BI99" s="192">
        <f>IF(N99="nulová",J99,0)</f>
        <v>0</v>
      </c>
      <c r="BJ99" s="19" t="s">
        <v>88</v>
      </c>
      <c r="BK99" s="192">
        <f>ROUND(I99*H99,2)</f>
        <v>0</v>
      </c>
      <c r="BL99" s="19" t="s">
        <v>176</v>
      </c>
      <c r="BM99" s="191" t="s">
        <v>266</v>
      </c>
    </row>
    <row r="100" spans="1:65" s="2" customFormat="1" ht="29.25">
      <c r="A100" s="36"/>
      <c r="B100" s="37"/>
      <c r="C100" s="38"/>
      <c r="D100" s="193" t="s">
        <v>2212</v>
      </c>
      <c r="E100" s="38"/>
      <c r="F100" s="194" t="s">
        <v>2749</v>
      </c>
      <c r="G100" s="38"/>
      <c r="H100" s="38"/>
      <c r="I100" s="195"/>
      <c r="J100" s="38"/>
      <c r="K100" s="38"/>
      <c r="L100" s="41"/>
      <c r="M100" s="196"/>
      <c r="N100" s="197"/>
      <c r="O100" s="66"/>
      <c r="P100" s="66"/>
      <c r="Q100" s="66"/>
      <c r="R100" s="66"/>
      <c r="S100" s="66"/>
      <c r="T100" s="67"/>
      <c r="U100" s="36"/>
      <c r="V100" s="36"/>
      <c r="W100" s="36"/>
      <c r="X100" s="36"/>
      <c r="Y100" s="36"/>
      <c r="Z100" s="36"/>
      <c r="AA100" s="36"/>
      <c r="AB100" s="36"/>
      <c r="AC100" s="36"/>
      <c r="AD100" s="36"/>
      <c r="AE100" s="36"/>
      <c r="AT100" s="19" t="s">
        <v>2212</v>
      </c>
      <c r="AU100" s="19" t="s">
        <v>80</v>
      </c>
    </row>
    <row r="101" spans="1:65" s="2" customFormat="1" ht="14.45" customHeight="1">
      <c r="A101" s="36"/>
      <c r="B101" s="37"/>
      <c r="C101" s="180" t="s">
        <v>222</v>
      </c>
      <c r="D101" s="180" t="s">
        <v>171</v>
      </c>
      <c r="E101" s="181" t="s">
        <v>2750</v>
      </c>
      <c r="F101" s="182" t="s">
        <v>2751</v>
      </c>
      <c r="G101" s="183" t="s">
        <v>174</v>
      </c>
      <c r="H101" s="184">
        <v>1</v>
      </c>
      <c r="I101" s="185"/>
      <c r="J101" s="186">
        <f>ROUND(I101*H101,2)</f>
        <v>0</v>
      </c>
      <c r="K101" s="182" t="s">
        <v>2525</v>
      </c>
      <c r="L101" s="41"/>
      <c r="M101" s="187" t="s">
        <v>19</v>
      </c>
      <c r="N101" s="188" t="s">
        <v>44</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176</v>
      </c>
      <c r="AT101" s="191" t="s">
        <v>171</v>
      </c>
      <c r="AU101" s="191" t="s">
        <v>80</v>
      </c>
      <c r="AY101" s="19" t="s">
        <v>169</v>
      </c>
      <c r="BE101" s="192">
        <f>IF(N101="základní",J101,0)</f>
        <v>0</v>
      </c>
      <c r="BF101" s="192">
        <f>IF(N101="snížená",J101,0)</f>
        <v>0</v>
      </c>
      <c r="BG101" s="192">
        <f>IF(N101="zákl. přenesená",J101,0)</f>
        <v>0</v>
      </c>
      <c r="BH101" s="192">
        <f>IF(N101="sníž. přenesená",J101,0)</f>
        <v>0</v>
      </c>
      <c r="BI101" s="192">
        <f>IF(N101="nulová",J101,0)</f>
        <v>0</v>
      </c>
      <c r="BJ101" s="19" t="s">
        <v>88</v>
      </c>
      <c r="BK101" s="192">
        <f>ROUND(I101*H101,2)</f>
        <v>0</v>
      </c>
      <c r="BL101" s="19" t="s">
        <v>176</v>
      </c>
      <c r="BM101" s="191" t="s">
        <v>275</v>
      </c>
    </row>
    <row r="102" spans="1:65" s="2" customFormat="1" ht="14.45" customHeight="1">
      <c r="A102" s="36"/>
      <c r="B102" s="37"/>
      <c r="C102" s="180" t="s">
        <v>227</v>
      </c>
      <c r="D102" s="180" t="s">
        <v>171</v>
      </c>
      <c r="E102" s="181" t="s">
        <v>2752</v>
      </c>
      <c r="F102" s="182" t="s">
        <v>2753</v>
      </c>
      <c r="G102" s="183" t="s">
        <v>174</v>
      </c>
      <c r="H102" s="184">
        <v>11</v>
      </c>
      <c r="I102" s="185"/>
      <c r="J102" s="186">
        <f>ROUND(I102*H102,2)</f>
        <v>0</v>
      </c>
      <c r="K102" s="182" t="s">
        <v>2525</v>
      </c>
      <c r="L102" s="41"/>
      <c r="M102" s="187" t="s">
        <v>19</v>
      </c>
      <c r="N102" s="188" t="s">
        <v>44</v>
      </c>
      <c r="O102" s="66"/>
      <c r="P102" s="189">
        <f>O102*H102</f>
        <v>0</v>
      </c>
      <c r="Q102" s="189">
        <v>0</v>
      </c>
      <c r="R102" s="189">
        <f>Q102*H102</f>
        <v>0</v>
      </c>
      <c r="S102" s="189">
        <v>0</v>
      </c>
      <c r="T102" s="190">
        <f>S102*H102</f>
        <v>0</v>
      </c>
      <c r="U102" s="36"/>
      <c r="V102" s="36"/>
      <c r="W102" s="36"/>
      <c r="X102" s="36"/>
      <c r="Y102" s="36"/>
      <c r="Z102" s="36"/>
      <c r="AA102" s="36"/>
      <c r="AB102" s="36"/>
      <c r="AC102" s="36"/>
      <c r="AD102" s="36"/>
      <c r="AE102" s="36"/>
      <c r="AR102" s="191" t="s">
        <v>176</v>
      </c>
      <c r="AT102" s="191" t="s">
        <v>171</v>
      </c>
      <c r="AU102" s="191" t="s">
        <v>80</v>
      </c>
      <c r="AY102" s="19" t="s">
        <v>169</v>
      </c>
      <c r="BE102" s="192">
        <f>IF(N102="základní",J102,0)</f>
        <v>0</v>
      </c>
      <c r="BF102" s="192">
        <f>IF(N102="snížená",J102,0)</f>
        <v>0</v>
      </c>
      <c r="BG102" s="192">
        <f>IF(N102="zákl. přenesená",J102,0)</f>
        <v>0</v>
      </c>
      <c r="BH102" s="192">
        <f>IF(N102="sníž. přenesená",J102,0)</f>
        <v>0</v>
      </c>
      <c r="BI102" s="192">
        <f>IF(N102="nulová",J102,0)</f>
        <v>0</v>
      </c>
      <c r="BJ102" s="19" t="s">
        <v>88</v>
      </c>
      <c r="BK102" s="192">
        <f>ROUND(I102*H102,2)</f>
        <v>0</v>
      </c>
      <c r="BL102" s="19" t="s">
        <v>176</v>
      </c>
      <c r="BM102" s="191" t="s">
        <v>284</v>
      </c>
    </row>
    <row r="103" spans="1:65" s="2" customFormat="1" ht="24.2" customHeight="1">
      <c r="A103" s="36"/>
      <c r="B103" s="37"/>
      <c r="C103" s="180" t="s">
        <v>235</v>
      </c>
      <c r="D103" s="180" t="s">
        <v>171</v>
      </c>
      <c r="E103" s="181" t="s">
        <v>2754</v>
      </c>
      <c r="F103" s="182" t="s">
        <v>2755</v>
      </c>
      <c r="G103" s="183" t="s">
        <v>2739</v>
      </c>
      <c r="H103" s="184">
        <v>1</v>
      </c>
      <c r="I103" s="185"/>
      <c r="J103" s="186">
        <f>ROUND(I103*H103,2)</f>
        <v>0</v>
      </c>
      <c r="K103" s="182" t="s">
        <v>2525</v>
      </c>
      <c r="L103" s="41"/>
      <c r="M103" s="187" t="s">
        <v>19</v>
      </c>
      <c r="N103" s="188" t="s">
        <v>44</v>
      </c>
      <c r="O103" s="66"/>
      <c r="P103" s="189">
        <f>O103*H103</f>
        <v>0</v>
      </c>
      <c r="Q103" s="189">
        <v>0</v>
      </c>
      <c r="R103" s="189">
        <f>Q103*H103</f>
        <v>0</v>
      </c>
      <c r="S103" s="189">
        <v>0</v>
      </c>
      <c r="T103" s="190">
        <f>S103*H103</f>
        <v>0</v>
      </c>
      <c r="U103" s="36"/>
      <c r="V103" s="36"/>
      <c r="W103" s="36"/>
      <c r="X103" s="36"/>
      <c r="Y103" s="36"/>
      <c r="Z103" s="36"/>
      <c r="AA103" s="36"/>
      <c r="AB103" s="36"/>
      <c r="AC103" s="36"/>
      <c r="AD103" s="36"/>
      <c r="AE103" s="36"/>
      <c r="AR103" s="191" t="s">
        <v>176</v>
      </c>
      <c r="AT103" s="191" t="s">
        <v>171</v>
      </c>
      <c r="AU103" s="191" t="s">
        <v>80</v>
      </c>
      <c r="AY103" s="19" t="s">
        <v>169</v>
      </c>
      <c r="BE103" s="192">
        <f>IF(N103="základní",J103,0)</f>
        <v>0</v>
      </c>
      <c r="BF103" s="192">
        <f>IF(N103="snížená",J103,0)</f>
        <v>0</v>
      </c>
      <c r="BG103" s="192">
        <f>IF(N103="zákl. přenesená",J103,0)</f>
        <v>0</v>
      </c>
      <c r="BH103" s="192">
        <f>IF(N103="sníž. přenesená",J103,0)</f>
        <v>0</v>
      </c>
      <c r="BI103" s="192">
        <f>IF(N103="nulová",J103,0)</f>
        <v>0</v>
      </c>
      <c r="BJ103" s="19" t="s">
        <v>88</v>
      </c>
      <c r="BK103" s="192">
        <f>ROUND(I103*H103,2)</f>
        <v>0</v>
      </c>
      <c r="BL103" s="19" t="s">
        <v>176</v>
      </c>
      <c r="BM103" s="191" t="s">
        <v>292</v>
      </c>
    </row>
    <row r="104" spans="1:65" s="2" customFormat="1" ht="24.2" customHeight="1">
      <c r="A104" s="36"/>
      <c r="B104" s="37"/>
      <c r="C104" s="180" t="s">
        <v>242</v>
      </c>
      <c r="D104" s="180" t="s">
        <v>171</v>
      </c>
      <c r="E104" s="181" t="s">
        <v>2756</v>
      </c>
      <c r="F104" s="182" t="s">
        <v>2757</v>
      </c>
      <c r="G104" s="183" t="s">
        <v>174</v>
      </c>
      <c r="H104" s="184">
        <v>22</v>
      </c>
      <c r="I104" s="185"/>
      <c r="J104" s="186">
        <f>ROUND(I104*H104,2)</f>
        <v>0</v>
      </c>
      <c r="K104" s="182" t="s">
        <v>2525</v>
      </c>
      <c r="L104" s="41"/>
      <c r="M104" s="187" t="s">
        <v>19</v>
      </c>
      <c r="N104" s="188" t="s">
        <v>44</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176</v>
      </c>
      <c r="AT104" s="191" t="s">
        <v>171</v>
      </c>
      <c r="AU104" s="191" t="s">
        <v>80</v>
      </c>
      <c r="AY104" s="19" t="s">
        <v>169</v>
      </c>
      <c r="BE104" s="192">
        <f>IF(N104="základní",J104,0)</f>
        <v>0</v>
      </c>
      <c r="BF104" s="192">
        <f>IF(N104="snížená",J104,0)</f>
        <v>0</v>
      </c>
      <c r="BG104" s="192">
        <f>IF(N104="zákl. přenesená",J104,0)</f>
        <v>0</v>
      </c>
      <c r="BH104" s="192">
        <f>IF(N104="sníž. přenesená",J104,0)</f>
        <v>0</v>
      </c>
      <c r="BI104" s="192">
        <f>IF(N104="nulová",J104,0)</f>
        <v>0</v>
      </c>
      <c r="BJ104" s="19" t="s">
        <v>88</v>
      </c>
      <c r="BK104" s="192">
        <f>ROUND(I104*H104,2)</f>
        <v>0</v>
      </c>
      <c r="BL104" s="19" t="s">
        <v>176</v>
      </c>
      <c r="BM104" s="191" t="s">
        <v>301</v>
      </c>
    </row>
    <row r="105" spans="1:65" s="2" customFormat="1" ht="19.5">
      <c r="A105" s="36"/>
      <c r="B105" s="37"/>
      <c r="C105" s="38"/>
      <c r="D105" s="193" t="s">
        <v>2212</v>
      </c>
      <c r="E105" s="38"/>
      <c r="F105" s="194" t="s">
        <v>2758</v>
      </c>
      <c r="G105" s="38"/>
      <c r="H105" s="38"/>
      <c r="I105" s="195"/>
      <c r="J105" s="38"/>
      <c r="K105" s="38"/>
      <c r="L105" s="41"/>
      <c r="M105" s="196"/>
      <c r="N105" s="197"/>
      <c r="O105" s="66"/>
      <c r="P105" s="66"/>
      <c r="Q105" s="66"/>
      <c r="R105" s="66"/>
      <c r="S105" s="66"/>
      <c r="T105" s="67"/>
      <c r="U105" s="36"/>
      <c r="V105" s="36"/>
      <c r="W105" s="36"/>
      <c r="X105" s="36"/>
      <c r="Y105" s="36"/>
      <c r="Z105" s="36"/>
      <c r="AA105" s="36"/>
      <c r="AB105" s="36"/>
      <c r="AC105" s="36"/>
      <c r="AD105" s="36"/>
      <c r="AE105" s="36"/>
      <c r="AT105" s="19" t="s">
        <v>2212</v>
      </c>
      <c r="AU105" s="19" t="s">
        <v>80</v>
      </c>
    </row>
    <row r="106" spans="1:65" s="2" customFormat="1" ht="24.2" customHeight="1">
      <c r="A106" s="36"/>
      <c r="B106" s="37"/>
      <c r="C106" s="180" t="s">
        <v>8</v>
      </c>
      <c r="D106" s="180" t="s">
        <v>171</v>
      </c>
      <c r="E106" s="181" t="s">
        <v>2759</v>
      </c>
      <c r="F106" s="182" t="s">
        <v>2760</v>
      </c>
      <c r="G106" s="183" t="s">
        <v>2739</v>
      </c>
      <c r="H106" s="184">
        <v>1</v>
      </c>
      <c r="I106" s="185"/>
      <c r="J106" s="186">
        <f>ROUND(I106*H106,2)</f>
        <v>0</v>
      </c>
      <c r="K106" s="182" t="s">
        <v>2525</v>
      </c>
      <c r="L106" s="41"/>
      <c r="M106" s="187" t="s">
        <v>19</v>
      </c>
      <c r="N106" s="188" t="s">
        <v>44</v>
      </c>
      <c r="O106" s="66"/>
      <c r="P106" s="189">
        <f>O106*H106</f>
        <v>0</v>
      </c>
      <c r="Q106" s="189">
        <v>0</v>
      </c>
      <c r="R106" s="189">
        <f>Q106*H106</f>
        <v>0</v>
      </c>
      <c r="S106" s="189">
        <v>0</v>
      </c>
      <c r="T106" s="190">
        <f>S106*H106</f>
        <v>0</v>
      </c>
      <c r="U106" s="36"/>
      <c r="V106" s="36"/>
      <c r="W106" s="36"/>
      <c r="X106" s="36"/>
      <c r="Y106" s="36"/>
      <c r="Z106" s="36"/>
      <c r="AA106" s="36"/>
      <c r="AB106" s="36"/>
      <c r="AC106" s="36"/>
      <c r="AD106" s="36"/>
      <c r="AE106" s="36"/>
      <c r="AR106" s="191" t="s">
        <v>176</v>
      </c>
      <c r="AT106" s="191" t="s">
        <v>171</v>
      </c>
      <c r="AU106" s="191" t="s">
        <v>80</v>
      </c>
      <c r="AY106" s="19" t="s">
        <v>169</v>
      </c>
      <c r="BE106" s="192">
        <f>IF(N106="základní",J106,0)</f>
        <v>0</v>
      </c>
      <c r="BF106" s="192">
        <f>IF(N106="snížená",J106,0)</f>
        <v>0</v>
      </c>
      <c r="BG106" s="192">
        <f>IF(N106="zákl. přenesená",J106,0)</f>
        <v>0</v>
      </c>
      <c r="BH106" s="192">
        <f>IF(N106="sníž. přenesená",J106,0)</f>
        <v>0</v>
      </c>
      <c r="BI106" s="192">
        <f>IF(N106="nulová",J106,0)</f>
        <v>0</v>
      </c>
      <c r="BJ106" s="19" t="s">
        <v>88</v>
      </c>
      <c r="BK106" s="192">
        <f>ROUND(I106*H106,2)</f>
        <v>0</v>
      </c>
      <c r="BL106" s="19" t="s">
        <v>176</v>
      </c>
      <c r="BM106" s="191" t="s">
        <v>314</v>
      </c>
    </row>
    <row r="107" spans="1:65" s="2" customFormat="1" ht="19.5">
      <c r="A107" s="36"/>
      <c r="B107" s="37"/>
      <c r="C107" s="38"/>
      <c r="D107" s="193" t="s">
        <v>2212</v>
      </c>
      <c r="E107" s="38"/>
      <c r="F107" s="194" t="s">
        <v>2761</v>
      </c>
      <c r="G107" s="38"/>
      <c r="H107" s="38"/>
      <c r="I107" s="195"/>
      <c r="J107" s="38"/>
      <c r="K107" s="38"/>
      <c r="L107" s="41"/>
      <c r="M107" s="196"/>
      <c r="N107" s="197"/>
      <c r="O107" s="66"/>
      <c r="P107" s="66"/>
      <c r="Q107" s="66"/>
      <c r="R107" s="66"/>
      <c r="S107" s="66"/>
      <c r="T107" s="67"/>
      <c r="U107" s="36"/>
      <c r="V107" s="36"/>
      <c r="W107" s="36"/>
      <c r="X107" s="36"/>
      <c r="Y107" s="36"/>
      <c r="Z107" s="36"/>
      <c r="AA107" s="36"/>
      <c r="AB107" s="36"/>
      <c r="AC107" s="36"/>
      <c r="AD107" s="36"/>
      <c r="AE107" s="36"/>
      <c r="AT107" s="19" t="s">
        <v>2212</v>
      </c>
      <c r="AU107" s="19" t="s">
        <v>80</v>
      </c>
    </row>
    <row r="108" spans="1:65" s="2" customFormat="1" ht="24.2" customHeight="1">
      <c r="A108" s="36"/>
      <c r="B108" s="37"/>
      <c r="C108" s="180" t="s">
        <v>250</v>
      </c>
      <c r="D108" s="180" t="s">
        <v>171</v>
      </c>
      <c r="E108" s="181" t="s">
        <v>2762</v>
      </c>
      <c r="F108" s="182" t="s">
        <v>2760</v>
      </c>
      <c r="G108" s="183" t="s">
        <v>2739</v>
      </c>
      <c r="H108" s="184">
        <v>11</v>
      </c>
      <c r="I108" s="185"/>
      <c r="J108" s="186">
        <f>ROUND(I108*H108,2)</f>
        <v>0</v>
      </c>
      <c r="K108" s="182" t="s">
        <v>2525</v>
      </c>
      <c r="L108" s="41"/>
      <c r="M108" s="187" t="s">
        <v>19</v>
      </c>
      <c r="N108" s="188" t="s">
        <v>44</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176</v>
      </c>
      <c r="AT108" s="191" t="s">
        <v>171</v>
      </c>
      <c r="AU108" s="191" t="s">
        <v>80</v>
      </c>
      <c r="AY108" s="19" t="s">
        <v>169</v>
      </c>
      <c r="BE108" s="192">
        <f>IF(N108="základní",J108,0)</f>
        <v>0</v>
      </c>
      <c r="BF108" s="192">
        <f>IF(N108="snížená",J108,0)</f>
        <v>0</v>
      </c>
      <c r="BG108" s="192">
        <f>IF(N108="zákl. přenesená",J108,0)</f>
        <v>0</v>
      </c>
      <c r="BH108" s="192">
        <f>IF(N108="sníž. přenesená",J108,0)</f>
        <v>0</v>
      </c>
      <c r="BI108" s="192">
        <f>IF(N108="nulová",J108,0)</f>
        <v>0</v>
      </c>
      <c r="BJ108" s="19" t="s">
        <v>88</v>
      </c>
      <c r="BK108" s="192">
        <f>ROUND(I108*H108,2)</f>
        <v>0</v>
      </c>
      <c r="BL108" s="19" t="s">
        <v>176</v>
      </c>
      <c r="BM108" s="191" t="s">
        <v>323</v>
      </c>
    </row>
    <row r="109" spans="1:65" s="2" customFormat="1" ht="19.5">
      <c r="A109" s="36"/>
      <c r="B109" s="37"/>
      <c r="C109" s="38"/>
      <c r="D109" s="193" t="s">
        <v>2212</v>
      </c>
      <c r="E109" s="38"/>
      <c r="F109" s="194" t="s">
        <v>2763</v>
      </c>
      <c r="G109" s="38"/>
      <c r="H109" s="38"/>
      <c r="I109" s="195"/>
      <c r="J109" s="38"/>
      <c r="K109" s="38"/>
      <c r="L109" s="41"/>
      <c r="M109" s="196"/>
      <c r="N109" s="197"/>
      <c r="O109" s="66"/>
      <c r="P109" s="66"/>
      <c r="Q109" s="66"/>
      <c r="R109" s="66"/>
      <c r="S109" s="66"/>
      <c r="T109" s="67"/>
      <c r="U109" s="36"/>
      <c r="V109" s="36"/>
      <c r="W109" s="36"/>
      <c r="X109" s="36"/>
      <c r="Y109" s="36"/>
      <c r="Z109" s="36"/>
      <c r="AA109" s="36"/>
      <c r="AB109" s="36"/>
      <c r="AC109" s="36"/>
      <c r="AD109" s="36"/>
      <c r="AE109" s="36"/>
      <c r="AT109" s="19" t="s">
        <v>2212</v>
      </c>
      <c r="AU109" s="19" t="s">
        <v>80</v>
      </c>
    </row>
    <row r="110" spans="1:65" s="2" customFormat="1" ht="24.2" customHeight="1">
      <c r="A110" s="36"/>
      <c r="B110" s="37"/>
      <c r="C110" s="180" t="s">
        <v>254</v>
      </c>
      <c r="D110" s="180" t="s">
        <v>171</v>
      </c>
      <c r="E110" s="181" t="s">
        <v>2764</v>
      </c>
      <c r="F110" s="182" t="s">
        <v>2765</v>
      </c>
      <c r="G110" s="183" t="s">
        <v>174</v>
      </c>
      <c r="H110" s="184">
        <v>11</v>
      </c>
      <c r="I110" s="185"/>
      <c r="J110" s="186">
        <f>ROUND(I110*H110,2)</f>
        <v>0</v>
      </c>
      <c r="K110" s="182" t="s">
        <v>2525</v>
      </c>
      <c r="L110" s="41"/>
      <c r="M110" s="187" t="s">
        <v>19</v>
      </c>
      <c r="N110" s="188" t="s">
        <v>44</v>
      </c>
      <c r="O110" s="66"/>
      <c r="P110" s="189">
        <f>O110*H110</f>
        <v>0</v>
      </c>
      <c r="Q110" s="189">
        <v>0</v>
      </c>
      <c r="R110" s="189">
        <f>Q110*H110</f>
        <v>0</v>
      </c>
      <c r="S110" s="189">
        <v>0</v>
      </c>
      <c r="T110" s="190">
        <f>S110*H110</f>
        <v>0</v>
      </c>
      <c r="U110" s="36"/>
      <c r="V110" s="36"/>
      <c r="W110" s="36"/>
      <c r="X110" s="36"/>
      <c r="Y110" s="36"/>
      <c r="Z110" s="36"/>
      <c r="AA110" s="36"/>
      <c r="AB110" s="36"/>
      <c r="AC110" s="36"/>
      <c r="AD110" s="36"/>
      <c r="AE110" s="36"/>
      <c r="AR110" s="191" t="s">
        <v>176</v>
      </c>
      <c r="AT110" s="191" t="s">
        <v>171</v>
      </c>
      <c r="AU110" s="191" t="s">
        <v>80</v>
      </c>
      <c r="AY110" s="19" t="s">
        <v>169</v>
      </c>
      <c r="BE110" s="192">
        <f>IF(N110="základní",J110,0)</f>
        <v>0</v>
      </c>
      <c r="BF110" s="192">
        <f>IF(N110="snížená",J110,0)</f>
        <v>0</v>
      </c>
      <c r="BG110" s="192">
        <f>IF(N110="zákl. přenesená",J110,0)</f>
        <v>0</v>
      </c>
      <c r="BH110" s="192">
        <f>IF(N110="sníž. přenesená",J110,0)</f>
        <v>0</v>
      </c>
      <c r="BI110" s="192">
        <f>IF(N110="nulová",J110,0)</f>
        <v>0</v>
      </c>
      <c r="BJ110" s="19" t="s">
        <v>88</v>
      </c>
      <c r="BK110" s="192">
        <f>ROUND(I110*H110,2)</f>
        <v>0</v>
      </c>
      <c r="BL110" s="19" t="s">
        <v>176</v>
      </c>
      <c r="BM110" s="191" t="s">
        <v>333</v>
      </c>
    </row>
    <row r="111" spans="1:65" s="2" customFormat="1" ht="39">
      <c r="A111" s="36"/>
      <c r="B111" s="37"/>
      <c r="C111" s="38"/>
      <c r="D111" s="193" t="s">
        <v>2212</v>
      </c>
      <c r="E111" s="38"/>
      <c r="F111" s="194" t="s">
        <v>2766</v>
      </c>
      <c r="G111" s="38"/>
      <c r="H111" s="38"/>
      <c r="I111" s="195"/>
      <c r="J111" s="38"/>
      <c r="K111" s="38"/>
      <c r="L111" s="41"/>
      <c r="M111" s="196"/>
      <c r="N111" s="197"/>
      <c r="O111" s="66"/>
      <c r="P111" s="66"/>
      <c r="Q111" s="66"/>
      <c r="R111" s="66"/>
      <c r="S111" s="66"/>
      <c r="T111" s="67"/>
      <c r="U111" s="36"/>
      <c r="V111" s="36"/>
      <c r="W111" s="36"/>
      <c r="X111" s="36"/>
      <c r="Y111" s="36"/>
      <c r="Z111" s="36"/>
      <c r="AA111" s="36"/>
      <c r="AB111" s="36"/>
      <c r="AC111" s="36"/>
      <c r="AD111" s="36"/>
      <c r="AE111" s="36"/>
      <c r="AT111" s="19" t="s">
        <v>2212</v>
      </c>
      <c r="AU111" s="19" t="s">
        <v>80</v>
      </c>
    </row>
    <row r="112" spans="1:65" s="2" customFormat="1" ht="24.2" customHeight="1">
      <c r="A112" s="36"/>
      <c r="B112" s="37"/>
      <c r="C112" s="180" t="s">
        <v>258</v>
      </c>
      <c r="D112" s="180" t="s">
        <v>171</v>
      </c>
      <c r="E112" s="181" t="s">
        <v>2767</v>
      </c>
      <c r="F112" s="182" t="s">
        <v>2768</v>
      </c>
      <c r="G112" s="183" t="s">
        <v>174</v>
      </c>
      <c r="H112" s="184">
        <v>11</v>
      </c>
      <c r="I112" s="185"/>
      <c r="J112" s="186">
        <f>ROUND(I112*H112,2)</f>
        <v>0</v>
      </c>
      <c r="K112" s="182" t="s">
        <v>2525</v>
      </c>
      <c r="L112" s="41"/>
      <c r="M112" s="187" t="s">
        <v>19</v>
      </c>
      <c r="N112" s="188" t="s">
        <v>44</v>
      </c>
      <c r="O112" s="66"/>
      <c r="P112" s="189">
        <f>O112*H112</f>
        <v>0</v>
      </c>
      <c r="Q112" s="189">
        <v>0</v>
      </c>
      <c r="R112" s="189">
        <f>Q112*H112</f>
        <v>0</v>
      </c>
      <c r="S112" s="189">
        <v>0</v>
      </c>
      <c r="T112" s="190">
        <f>S112*H112</f>
        <v>0</v>
      </c>
      <c r="U112" s="36"/>
      <c r="V112" s="36"/>
      <c r="W112" s="36"/>
      <c r="X112" s="36"/>
      <c r="Y112" s="36"/>
      <c r="Z112" s="36"/>
      <c r="AA112" s="36"/>
      <c r="AB112" s="36"/>
      <c r="AC112" s="36"/>
      <c r="AD112" s="36"/>
      <c r="AE112" s="36"/>
      <c r="AR112" s="191" t="s">
        <v>176</v>
      </c>
      <c r="AT112" s="191" t="s">
        <v>171</v>
      </c>
      <c r="AU112" s="191" t="s">
        <v>80</v>
      </c>
      <c r="AY112" s="19" t="s">
        <v>169</v>
      </c>
      <c r="BE112" s="192">
        <f>IF(N112="základní",J112,0)</f>
        <v>0</v>
      </c>
      <c r="BF112" s="192">
        <f>IF(N112="snížená",J112,0)</f>
        <v>0</v>
      </c>
      <c r="BG112" s="192">
        <f>IF(N112="zákl. přenesená",J112,0)</f>
        <v>0</v>
      </c>
      <c r="BH112" s="192">
        <f>IF(N112="sníž. přenesená",J112,0)</f>
        <v>0</v>
      </c>
      <c r="BI112" s="192">
        <f>IF(N112="nulová",J112,0)</f>
        <v>0</v>
      </c>
      <c r="BJ112" s="19" t="s">
        <v>88</v>
      </c>
      <c r="BK112" s="192">
        <f>ROUND(I112*H112,2)</f>
        <v>0</v>
      </c>
      <c r="BL112" s="19" t="s">
        <v>176</v>
      </c>
      <c r="BM112" s="191" t="s">
        <v>344</v>
      </c>
    </row>
    <row r="113" spans="1:65" s="2" customFormat="1" ht="24.2" customHeight="1">
      <c r="A113" s="36"/>
      <c r="B113" s="37"/>
      <c r="C113" s="180" t="s">
        <v>262</v>
      </c>
      <c r="D113" s="180" t="s">
        <v>171</v>
      </c>
      <c r="E113" s="181" t="s">
        <v>2769</v>
      </c>
      <c r="F113" s="182" t="s">
        <v>2770</v>
      </c>
      <c r="G113" s="183" t="s">
        <v>2739</v>
      </c>
      <c r="H113" s="184">
        <v>11</v>
      </c>
      <c r="I113" s="185"/>
      <c r="J113" s="186">
        <f>ROUND(I113*H113,2)</f>
        <v>0</v>
      </c>
      <c r="K113" s="182" t="s">
        <v>2525</v>
      </c>
      <c r="L113" s="41"/>
      <c r="M113" s="187" t="s">
        <v>19</v>
      </c>
      <c r="N113" s="188" t="s">
        <v>44</v>
      </c>
      <c r="O113" s="66"/>
      <c r="P113" s="189">
        <f>O113*H113</f>
        <v>0</v>
      </c>
      <c r="Q113" s="189">
        <v>0</v>
      </c>
      <c r="R113" s="189">
        <f>Q113*H113</f>
        <v>0</v>
      </c>
      <c r="S113" s="189">
        <v>0</v>
      </c>
      <c r="T113" s="190">
        <f>S113*H113</f>
        <v>0</v>
      </c>
      <c r="U113" s="36"/>
      <c r="V113" s="36"/>
      <c r="W113" s="36"/>
      <c r="X113" s="36"/>
      <c r="Y113" s="36"/>
      <c r="Z113" s="36"/>
      <c r="AA113" s="36"/>
      <c r="AB113" s="36"/>
      <c r="AC113" s="36"/>
      <c r="AD113" s="36"/>
      <c r="AE113" s="36"/>
      <c r="AR113" s="191" t="s">
        <v>176</v>
      </c>
      <c r="AT113" s="191" t="s">
        <v>171</v>
      </c>
      <c r="AU113" s="191" t="s">
        <v>80</v>
      </c>
      <c r="AY113" s="19" t="s">
        <v>169</v>
      </c>
      <c r="BE113" s="192">
        <f>IF(N113="základní",J113,0)</f>
        <v>0</v>
      </c>
      <c r="BF113" s="192">
        <f>IF(N113="snížená",J113,0)</f>
        <v>0</v>
      </c>
      <c r="BG113" s="192">
        <f>IF(N113="zákl. přenesená",J113,0)</f>
        <v>0</v>
      </c>
      <c r="BH113" s="192">
        <f>IF(N113="sníž. přenesená",J113,0)</f>
        <v>0</v>
      </c>
      <c r="BI113" s="192">
        <f>IF(N113="nulová",J113,0)</f>
        <v>0</v>
      </c>
      <c r="BJ113" s="19" t="s">
        <v>88</v>
      </c>
      <c r="BK113" s="192">
        <f>ROUND(I113*H113,2)</f>
        <v>0</v>
      </c>
      <c r="BL113" s="19" t="s">
        <v>176</v>
      </c>
      <c r="BM113" s="191" t="s">
        <v>355</v>
      </c>
    </row>
    <row r="114" spans="1:65" s="2" customFormat="1" ht="24.2" customHeight="1">
      <c r="A114" s="36"/>
      <c r="B114" s="37"/>
      <c r="C114" s="180" t="s">
        <v>266</v>
      </c>
      <c r="D114" s="180" t="s">
        <v>171</v>
      </c>
      <c r="E114" s="181" t="s">
        <v>2771</v>
      </c>
      <c r="F114" s="182" t="s">
        <v>2772</v>
      </c>
      <c r="G114" s="183" t="s">
        <v>2773</v>
      </c>
      <c r="H114" s="184">
        <v>15</v>
      </c>
      <c r="I114" s="185"/>
      <c r="J114" s="186">
        <f>ROUND(I114*H114,2)</f>
        <v>0</v>
      </c>
      <c r="K114" s="182" t="s">
        <v>2525</v>
      </c>
      <c r="L114" s="41"/>
      <c r="M114" s="187" t="s">
        <v>19</v>
      </c>
      <c r="N114" s="188" t="s">
        <v>44</v>
      </c>
      <c r="O114" s="66"/>
      <c r="P114" s="189">
        <f>O114*H114</f>
        <v>0</v>
      </c>
      <c r="Q114" s="189">
        <v>0</v>
      </c>
      <c r="R114" s="189">
        <f>Q114*H114</f>
        <v>0</v>
      </c>
      <c r="S114" s="189">
        <v>0</v>
      </c>
      <c r="T114" s="190">
        <f>S114*H114</f>
        <v>0</v>
      </c>
      <c r="U114" s="36"/>
      <c r="V114" s="36"/>
      <c r="W114" s="36"/>
      <c r="X114" s="36"/>
      <c r="Y114" s="36"/>
      <c r="Z114" s="36"/>
      <c r="AA114" s="36"/>
      <c r="AB114" s="36"/>
      <c r="AC114" s="36"/>
      <c r="AD114" s="36"/>
      <c r="AE114" s="36"/>
      <c r="AR114" s="191" t="s">
        <v>176</v>
      </c>
      <c r="AT114" s="191" t="s">
        <v>171</v>
      </c>
      <c r="AU114" s="191" t="s">
        <v>80</v>
      </c>
      <c r="AY114" s="19" t="s">
        <v>169</v>
      </c>
      <c r="BE114" s="192">
        <f>IF(N114="základní",J114,0)</f>
        <v>0</v>
      </c>
      <c r="BF114" s="192">
        <f>IF(N114="snížená",J114,0)</f>
        <v>0</v>
      </c>
      <c r="BG114" s="192">
        <f>IF(N114="zákl. přenesená",J114,0)</f>
        <v>0</v>
      </c>
      <c r="BH114" s="192">
        <f>IF(N114="sníž. přenesená",J114,0)</f>
        <v>0</v>
      </c>
      <c r="BI114" s="192">
        <f>IF(N114="nulová",J114,0)</f>
        <v>0</v>
      </c>
      <c r="BJ114" s="19" t="s">
        <v>88</v>
      </c>
      <c r="BK114" s="192">
        <f>ROUND(I114*H114,2)</f>
        <v>0</v>
      </c>
      <c r="BL114" s="19" t="s">
        <v>176</v>
      </c>
      <c r="BM114" s="191" t="s">
        <v>366</v>
      </c>
    </row>
    <row r="115" spans="1:65" s="2" customFormat="1" ht="19.5">
      <c r="A115" s="36"/>
      <c r="B115" s="37"/>
      <c r="C115" s="38"/>
      <c r="D115" s="193" t="s">
        <v>2212</v>
      </c>
      <c r="E115" s="38"/>
      <c r="F115" s="194" t="s">
        <v>2774</v>
      </c>
      <c r="G115" s="38"/>
      <c r="H115" s="38"/>
      <c r="I115" s="195"/>
      <c r="J115" s="38"/>
      <c r="K115" s="38"/>
      <c r="L115" s="41"/>
      <c r="M115" s="196"/>
      <c r="N115" s="197"/>
      <c r="O115" s="66"/>
      <c r="P115" s="66"/>
      <c r="Q115" s="66"/>
      <c r="R115" s="66"/>
      <c r="S115" s="66"/>
      <c r="T115" s="67"/>
      <c r="U115" s="36"/>
      <c r="V115" s="36"/>
      <c r="W115" s="36"/>
      <c r="X115" s="36"/>
      <c r="Y115" s="36"/>
      <c r="Z115" s="36"/>
      <c r="AA115" s="36"/>
      <c r="AB115" s="36"/>
      <c r="AC115" s="36"/>
      <c r="AD115" s="36"/>
      <c r="AE115" s="36"/>
      <c r="AT115" s="19" t="s">
        <v>2212</v>
      </c>
      <c r="AU115" s="19" t="s">
        <v>80</v>
      </c>
    </row>
    <row r="116" spans="1:65" s="2" customFormat="1" ht="14.45" customHeight="1">
      <c r="A116" s="36"/>
      <c r="B116" s="37"/>
      <c r="C116" s="180" t="s">
        <v>7</v>
      </c>
      <c r="D116" s="180" t="s">
        <v>171</v>
      </c>
      <c r="E116" s="181" t="s">
        <v>2775</v>
      </c>
      <c r="F116" s="182" t="s">
        <v>2776</v>
      </c>
      <c r="G116" s="183" t="s">
        <v>2588</v>
      </c>
      <c r="H116" s="260"/>
      <c r="I116" s="185"/>
      <c r="J116" s="186">
        <f>ROUND(I116*H116,2)</f>
        <v>0</v>
      </c>
      <c r="K116" s="182" t="s">
        <v>2525</v>
      </c>
      <c r="L116" s="41"/>
      <c r="M116" s="187" t="s">
        <v>19</v>
      </c>
      <c r="N116" s="188" t="s">
        <v>44</v>
      </c>
      <c r="O116" s="66"/>
      <c r="P116" s="189">
        <f>O116*H116</f>
        <v>0</v>
      </c>
      <c r="Q116" s="189">
        <v>0</v>
      </c>
      <c r="R116" s="189">
        <f>Q116*H116</f>
        <v>0</v>
      </c>
      <c r="S116" s="189">
        <v>0</v>
      </c>
      <c r="T116" s="190">
        <f>S116*H116</f>
        <v>0</v>
      </c>
      <c r="U116" s="36"/>
      <c r="V116" s="36"/>
      <c r="W116" s="36"/>
      <c r="X116" s="36"/>
      <c r="Y116" s="36"/>
      <c r="Z116" s="36"/>
      <c r="AA116" s="36"/>
      <c r="AB116" s="36"/>
      <c r="AC116" s="36"/>
      <c r="AD116" s="36"/>
      <c r="AE116" s="36"/>
      <c r="AR116" s="191" t="s">
        <v>176</v>
      </c>
      <c r="AT116" s="191" t="s">
        <v>171</v>
      </c>
      <c r="AU116" s="191" t="s">
        <v>80</v>
      </c>
      <c r="AY116" s="19" t="s">
        <v>169</v>
      </c>
      <c r="BE116" s="192">
        <f>IF(N116="základní",J116,0)</f>
        <v>0</v>
      </c>
      <c r="BF116" s="192">
        <f>IF(N116="snížená",J116,0)</f>
        <v>0</v>
      </c>
      <c r="BG116" s="192">
        <f>IF(N116="zákl. přenesená",J116,0)</f>
        <v>0</v>
      </c>
      <c r="BH116" s="192">
        <f>IF(N116="sníž. přenesená",J116,0)</f>
        <v>0</v>
      </c>
      <c r="BI116" s="192">
        <f>IF(N116="nulová",J116,0)</f>
        <v>0</v>
      </c>
      <c r="BJ116" s="19" t="s">
        <v>88</v>
      </c>
      <c r="BK116" s="192">
        <f>ROUND(I116*H116,2)</f>
        <v>0</v>
      </c>
      <c r="BL116" s="19" t="s">
        <v>176</v>
      </c>
      <c r="BM116" s="191" t="s">
        <v>630</v>
      </c>
    </row>
    <row r="117" spans="1:65" s="12" customFormat="1" ht="25.9" customHeight="1">
      <c r="B117" s="164"/>
      <c r="C117" s="165"/>
      <c r="D117" s="166" t="s">
        <v>71</v>
      </c>
      <c r="E117" s="167" t="s">
        <v>2777</v>
      </c>
      <c r="F117" s="167" t="s">
        <v>2718</v>
      </c>
      <c r="G117" s="165"/>
      <c r="H117" s="165"/>
      <c r="I117" s="168"/>
      <c r="J117" s="169">
        <f>BK117</f>
        <v>0</v>
      </c>
      <c r="K117" s="165"/>
      <c r="L117" s="170"/>
      <c r="M117" s="171"/>
      <c r="N117" s="172"/>
      <c r="O117" s="172"/>
      <c r="P117" s="173">
        <f>SUM(P118:P122)</f>
        <v>0</v>
      </c>
      <c r="Q117" s="172"/>
      <c r="R117" s="173">
        <f>SUM(R118:R122)</f>
        <v>0</v>
      </c>
      <c r="S117" s="172"/>
      <c r="T117" s="174">
        <f>SUM(T118:T122)</f>
        <v>0</v>
      </c>
      <c r="AR117" s="175" t="s">
        <v>80</v>
      </c>
      <c r="AT117" s="176" t="s">
        <v>71</v>
      </c>
      <c r="AU117" s="176" t="s">
        <v>72</v>
      </c>
      <c r="AY117" s="175" t="s">
        <v>169</v>
      </c>
      <c r="BK117" s="177">
        <f>SUM(BK118:BK122)</f>
        <v>0</v>
      </c>
    </row>
    <row r="118" spans="1:65" s="2" customFormat="1" ht="24.2" customHeight="1">
      <c r="A118" s="36"/>
      <c r="B118" s="37"/>
      <c r="C118" s="180" t="s">
        <v>275</v>
      </c>
      <c r="D118" s="180" t="s">
        <v>171</v>
      </c>
      <c r="E118" s="181" t="s">
        <v>2778</v>
      </c>
      <c r="F118" s="182" t="s">
        <v>2779</v>
      </c>
      <c r="G118" s="183" t="s">
        <v>2739</v>
      </c>
      <c r="H118" s="184">
        <v>11</v>
      </c>
      <c r="I118" s="185"/>
      <c r="J118" s="186">
        <f>ROUND(I118*H118,2)</f>
        <v>0</v>
      </c>
      <c r="K118" s="182" t="s">
        <v>2525</v>
      </c>
      <c r="L118" s="41"/>
      <c r="M118" s="187" t="s">
        <v>19</v>
      </c>
      <c r="N118" s="188" t="s">
        <v>44</v>
      </c>
      <c r="O118" s="66"/>
      <c r="P118" s="189">
        <f>O118*H118</f>
        <v>0</v>
      </c>
      <c r="Q118" s="189">
        <v>0</v>
      </c>
      <c r="R118" s="189">
        <f>Q118*H118</f>
        <v>0</v>
      </c>
      <c r="S118" s="189">
        <v>0</v>
      </c>
      <c r="T118" s="190">
        <f>S118*H118</f>
        <v>0</v>
      </c>
      <c r="U118" s="36"/>
      <c r="V118" s="36"/>
      <c r="W118" s="36"/>
      <c r="X118" s="36"/>
      <c r="Y118" s="36"/>
      <c r="Z118" s="36"/>
      <c r="AA118" s="36"/>
      <c r="AB118" s="36"/>
      <c r="AC118" s="36"/>
      <c r="AD118" s="36"/>
      <c r="AE118" s="36"/>
      <c r="AR118" s="191" t="s">
        <v>176</v>
      </c>
      <c r="AT118" s="191" t="s">
        <v>171</v>
      </c>
      <c r="AU118" s="191" t="s">
        <v>80</v>
      </c>
      <c r="AY118" s="19" t="s">
        <v>169</v>
      </c>
      <c r="BE118" s="192">
        <f>IF(N118="základní",J118,0)</f>
        <v>0</v>
      </c>
      <c r="BF118" s="192">
        <f>IF(N118="snížená",J118,0)</f>
        <v>0</v>
      </c>
      <c r="BG118" s="192">
        <f>IF(N118="zákl. přenesená",J118,0)</f>
        <v>0</v>
      </c>
      <c r="BH118" s="192">
        <f>IF(N118="sníž. přenesená",J118,0)</f>
        <v>0</v>
      </c>
      <c r="BI118" s="192">
        <f>IF(N118="nulová",J118,0)</f>
        <v>0</v>
      </c>
      <c r="BJ118" s="19" t="s">
        <v>88</v>
      </c>
      <c r="BK118" s="192">
        <f>ROUND(I118*H118,2)</f>
        <v>0</v>
      </c>
      <c r="BL118" s="19" t="s">
        <v>176</v>
      </c>
      <c r="BM118" s="191" t="s">
        <v>642</v>
      </c>
    </row>
    <row r="119" spans="1:65" s="2" customFormat="1" ht="14.45" customHeight="1">
      <c r="A119" s="36"/>
      <c r="B119" s="37"/>
      <c r="C119" s="180" t="s">
        <v>280</v>
      </c>
      <c r="D119" s="180" t="s">
        <v>171</v>
      </c>
      <c r="E119" s="181" t="s">
        <v>2780</v>
      </c>
      <c r="F119" s="182" t="s">
        <v>2781</v>
      </c>
      <c r="G119" s="183" t="s">
        <v>19</v>
      </c>
      <c r="H119" s="184">
        <v>0</v>
      </c>
      <c r="I119" s="185"/>
      <c r="J119" s="186">
        <f>ROUND(I119*H119,2)</f>
        <v>0</v>
      </c>
      <c r="K119" s="182" t="s">
        <v>2525</v>
      </c>
      <c r="L119" s="41"/>
      <c r="M119" s="187" t="s">
        <v>19</v>
      </c>
      <c r="N119" s="188" t="s">
        <v>44</v>
      </c>
      <c r="O119" s="66"/>
      <c r="P119" s="189">
        <f>O119*H119</f>
        <v>0</v>
      </c>
      <c r="Q119" s="189">
        <v>0</v>
      </c>
      <c r="R119" s="189">
        <f>Q119*H119</f>
        <v>0</v>
      </c>
      <c r="S119" s="189">
        <v>0</v>
      </c>
      <c r="T119" s="190">
        <f>S119*H119</f>
        <v>0</v>
      </c>
      <c r="U119" s="36"/>
      <c r="V119" s="36"/>
      <c r="W119" s="36"/>
      <c r="X119" s="36"/>
      <c r="Y119" s="36"/>
      <c r="Z119" s="36"/>
      <c r="AA119" s="36"/>
      <c r="AB119" s="36"/>
      <c r="AC119" s="36"/>
      <c r="AD119" s="36"/>
      <c r="AE119" s="36"/>
      <c r="AR119" s="191" t="s">
        <v>176</v>
      </c>
      <c r="AT119" s="191" t="s">
        <v>171</v>
      </c>
      <c r="AU119" s="191" t="s">
        <v>80</v>
      </c>
      <c r="AY119" s="19" t="s">
        <v>169</v>
      </c>
      <c r="BE119" s="192">
        <f>IF(N119="základní",J119,0)</f>
        <v>0</v>
      </c>
      <c r="BF119" s="192">
        <f>IF(N119="snížená",J119,0)</f>
        <v>0</v>
      </c>
      <c r="BG119" s="192">
        <f>IF(N119="zákl. přenesená",J119,0)</f>
        <v>0</v>
      </c>
      <c r="BH119" s="192">
        <f>IF(N119="sníž. přenesená",J119,0)</f>
        <v>0</v>
      </c>
      <c r="BI119" s="192">
        <f>IF(N119="nulová",J119,0)</f>
        <v>0</v>
      </c>
      <c r="BJ119" s="19" t="s">
        <v>88</v>
      </c>
      <c r="BK119" s="192">
        <f>ROUND(I119*H119,2)</f>
        <v>0</v>
      </c>
      <c r="BL119" s="19" t="s">
        <v>176</v>
      </c>
      <c r="BM119" s="191" t="s">
        <v>652</v>
      </c>
    </row>
    <row r="120" spans="1:65" s="2" customFormat="1" ht="24.2" customHeight="1">
      <c r="A120" s="36"/>
      <c r="B120" s="37"/>
      <c r="C120" s="180" t="s">
        <v>284</v>
      </c>
      <c r="D120" s="180" t="s">
        <v>171</v>
      </c>
      <c r="E120" s="181" t="s">
        <v>2782</v>
      </c>
      <c r="F120" s="182" t="s">
        <v>2783</v>
      </c>
      <c r="G120" s="183" t="s">
        <v>2784</v>
      </c>
      <c r="H120" s="184">
        <v>80</v>
      </c>
      <c r="I120" s="185"/>
      <c r="J120" s="186">
        <f>ROUND(I120*H120,2)</f>
        <v>0</v>
      </c>
      <c r="K120" s="182" t="s">
        <v>2525</v>
      </c>
      <c r="L120" s="41"/>
      <c r="M120" s="187" t="s">
        <v>19</v>
      </c>
      <c r="N120" s="188" t="s">
        <v>44</v>
      </c>
      <c r="O120" s="66"/>
      <c r="P120" s="189">
        <f>O120*H120</f>
        <v>0</v>
      </c>
      <c r="Q120" s="189">
        <v>0</v>
      </c>
      <c r="R120" s="189">
        <f>Q120*H120</f>
        <v>0</v>
      </c>
      <c r="S120" s="189">
        <v>0</v>
      </c>
      <c r="T120" s="190">
        <f>S120*H120</f>
        <v>0</v>
      </c>
      <c r="U120" s="36"/>
      <c r="V120" s="36"/>
      <c r="W120" s="36"/>
      <c r="X120" s="36"/>
      <c r="Y120" s="36"/>
      <c r="Z120" s="36"/>
      <c r="AA120" s="36"/>
      <c r="AB120" s="36"/>
      <c r="AC120" s="36"/>
      <c r="AD120" s="36"/>
      <c r="AE120" s="36"/>
      <c r="AR120" s="191" t="s">
        <v>176</v>
      </c>
      <c r="AT120" s="191" t="s">
        <v>171</v>
      </c>
      <c r="AU120" s="191" t="s">
        <v>80</v>
      </c>
      <c r="AY120" s="19" t="s">
        <v>169</v>
      </c>
      <c r="BE120" s="192">
        <f>IF(N120="základní",J120,0)</f>
        <v>0</v>
      </c>
      <c r="BF120" s="192">
        <f>IF(N120="snížená",J120,0)</f>
        <v>0</v>
      </c>
      <c r="BG120" s="192">
        <f>IF(N120="zákl. přenesená",J120,0)</f>
        <v>0</v>
      </c>
      <c r="BH120" s="192">
        <f>IF(N120="sníž. přenesená",J120,0)</f>
        <v>0</v>
      </c>
      <c r="BI120" s="192">
        <f>IF(N120="nulová",J120,0)</f>
        <v>0</v>
      </c>
      <c r="BJ120" s="19" t="s">
        <v>88</v>
      </c>
      <c r="BK120" s="192">
        <f>ROUND(I120*H120,2)</f>
        <v>0</v>
      </c>
      <c r="BL120" s="19" t="s">
        <v>176</v>
      </c>
      <c r="BM120" s="191" t="s">
        <v>663</v>
      </c>
    </row>
    <row r="121" spans="1:65" s="2" customFormat="1" ht="24.2" customHeight="1">
      <c r="A121" s="36"/>
      <c r="B121" s="37"/>
      <c r="C121" s="180" t="s">
        <v>288</v>
      </c>
      <c r="D121" s="180" t="s">
        <v>171</v>
      </c>
      <c r="E121" s="181" t="s">
        <v>2785</v>
      </c>
      <c r="F121" s="182" t="s">
        <v>2786</v>
      </c>
      <c r="G121" s="183" t="s">
        <v>1115</v>
      </c>
      <c r="H121" s="184">
        <v>1</v>
      </c>
      <c r="I121" s="185"/>
      <c r="J121" s="186">
        <f>ROUND(I121*H121,2)</f>
        <v>0</v>
      </c>
      <c r="K121" s="182" t="s">
        <v>2525</v>
      </c>
      <c r="L121" s="41"/>
      <c r="M121" s="187" t="s">
        <v>19</v>
      </c>
      <c r="N121" s="188" t="s">
        <v>44</v>
      </c>
      <c r="O121" s="66"/>
      <c r="P121" s="189">
        <f>O121*H121</f>
        <v>0</v>
      </c>
      <c r="Q121" s="189">
        <v>0</v>
      </c>
      <c r="R121" s="189">
        <f>Q121*H121</f>
        <v>0</v>
      </c>
      <c r="S121" s="189">
        <v>0</v>
      </c>
      <c r="T121" s="190">
        <f>S121*H121</f>
        <v>0</v>
      </c>
      <c r="U121" s="36"/>
      <c r="V121" s="36"/>
      <c r="W121" s="36"/>
      <c r="X121" s="36"/>
      <c r="Y121" s="36"/>
      <c r="Z121" s="36"/>
      <c r="AA121" s="36"/>
      <c r="AB121" s="36"/>
      <c r="AC121" s="36"/>
      <c r="AD121" s="36"/>
      <c r="AE121" s="36"/>
      <c r="AR121" s="191" t="s">
        <v>176</v>
      </c>
      <c r="AT121" s="191" t="s">
        <v>171</v>
      </c>
      <c r="AU121" s="191" t="s">
        <v>80</v>
      </c>
      <c r="AY121" s="19" t="s">
        <v>169</v>
      </c>
      <c r="BE121" s="192">
        <f>IF(N121="základní",J121,0)</f>
        <v>0</v>
      </c>
      <c r="BF121" s="192">
        <f>IF(N121="snížená",J121,0)</f>
        <v>0</v>
      </c>
      <c r="BG121" s="192">
        <f>IF(N121="zákl. přenesená",J121,0)</f>
        <v>0</v>
      </c>
      <c r="BH121" s="192">
        <f>IF(N121="sníž. přenesená",J121,0)</f>
        <v>0</v>
      </c>
      <c r="BI121" s="192">
        <f>IF(N121="nulová",J121,0)</f>
        <v>0</v>
      </c>
      <c r="BJ121" s="19" t="s">
        <v>88</v>
      </c>
      <c r="BK121" s="192">
        <f>ROUND(I121*H121,2)</f>
        <v>0</v>
      </c>
      <c r="BL121" s="19" t="s">
        <v>176</v>
      </c>
      <c r="BM121" s="191" t="s">
        <v>675</v>
      </c>
    </row>
    <row r="122" spans="1:65" s="2" customFormat="1" ht="19.5">
      <c r="A122" s="36"/>
      <c r="B122" s="37"/>
      <c r="C122" s="38"/>
      <c r="D122" s="193" t="s">
        <v>2212</v>
      </c>
      <c r="E122" s="38"/>
      <c r="F122" s="194" t="s">
        <v>2787</v>
      </c>
      <c r="G122" s="38"/>
      <c r="H122" s="38"/>
      <c r="I122" s="195"/>
      <c r="J122" s="38"/>
      <c r="K122" s="38"/>
      <c r="L122" s="41"/>
      <c r="M122" s="220"/>
      <c r="N122" s="221"/>
      <c r="O122" s="222"/>
      <c r="P122" s="222"/>
      <c r="Q122" s="222"/>
      <c r="R122" s="222"/>
      <c r="S122" s="222"/>
      <c r="T122" s="223"/>
      <c r="U122" s="36"/>
      <c r="V122" s="36"/>
      <c r="W122" s="36"/>
      <c r="X122" s="36"/>
      <c r="Y122" s="36"/>
      <c r="Z122" s="36"/>
      <c r="AA122" s="36"/>
      <c r="AB122" s="36"/>
      <c r="AC122" s="36"/>
      <c r="AD122" s="36"/>
      <c r="AE122" s="36"/>
      <c r="AT122" s="19" t="s">
        <v>2212</v>
      </c>
      <c r="AU122" s="19" t="s">
        <v>80</v>
      </c>
    </row>
    <row r="123" spans="1:65" s="2" customFormat="1" ht="6.95" customHeight="1">
      <c r="A123" s="36"/>
      <c r="B123" s="49"/>
      <c r="C123" s="50"/>
      <c r="D123" s="50"/>
      <c r="E123" s="50"/>
      <c r="F123" s="50"/>
      <c r="G123" s="50"/>
      <c r="H123" s="50"/>
      <c r="I123" s="50"/>
      <c r="J123" s="50"/>
      <c r="K123" s="50"/>
      <c r="L123" s="41"/>
      <c r="M123" s="36"/>
      <c r="O123" s="36"/>
      <c r="P123" s="36"/>
      <c r="Q123" s="36"/>
      <c r="R123" s="36"/>
      <c r="S123" s="36"/>
      <c r="T123" s="36"/>
      <c r="U123" s="36"/>
      <c r="V123" s="36"/>
      <c r="W123" s="36"/>
      <c r="X123" s="36"/>
      <c r="Y123" s="36"/>
      <c r="Z123" s="36"/>
      <c r="AA123" s="36"/>
      <c r="AB123" s="36"/>
      <c r="AC123" s="36"/>
      <c r="AD123" s="36"/>
      <c r="AE123" s="36"/>
    </row>
  </sheetData>
  <sheetProtection algorithmName="SHA-512" hashValue="KQdXcA0P/cMf9xDB+fbkTBCL/lSos9wBfoARZ+1nLNaEF2Ys4owuJ7nLwXYzVard0oDaMmvUT8GORYQonEmkWg==" saltValue="RiOaguLQkV1J/EzDwmIvV481qmK+FasZ6g1zUQbU9pDpqiM8WnwpdLJLe3XletMoHhu4YyrL8L9hfuZhn8XBJg==" spinCount="100000" sheet="1" objects="1" scenarios="1" formatColumns="0" formatRows="0" autoFilter="0"/>
  <autoFilter ref="C86:K122" xr:uid="{00000000-0009-0000-0000-000005000000}"/>
  <mergeCells count="12">
    <mergeCell ref="E79:H79"/>
    <mergeCell ref="L2:V2"/>
    <mergeCell ref="E50:H50"/>
    <mergeCell ref="E52:H52"/>
    <mergeCell ref="E54:H54"/>
    <mergeCell ref="E75:H75"/>
    <mergeCell ref="E77:H7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457"/>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101</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s="1" customFormat="1" ht="12" customHeight="1">
      <c r="B8" s="22"/>
      <c r="D8" s="114" t="s">
        <v>145</v>
      </c>
      <c r="L8" s="22"/>
    </row>
    <row r="9" spans="1:46" s="2" customFormat="1" ht="16.5" customHeight="1">
      <c r="A9" s="36"/>
      <c r="B9" s="41"/>
      <c r="C9" s="36"/>
      <c r="D9" s="36"/>
      <c r="E9" s="405" t="s">
        <v>388</v>
      </c>
      <c r="F9" s="408"/>
      <c r="G9" s="408"/>
      <c r="H9" s="408"/>
      <c r="I9" s="36"/>
      <c r="J9" s="36"/>
      <c r="K9" s="36"/>
      <c r="L9" s="115"/>
      <c r="S9" s="36"/>
      <c r="T9" s="36"/>
      <c r="U9" s="36"/>
      <c r="V9" s="36"/>
      <c r="W9" s="36"/>
      <c r="X9" s="36"/>
      <c r="Y9" s="36"/>
      <c r="Z9" s="36"/>
      <c r="AA9" s="36"/>
      <c r="AB9" s="36"/>
      <c r="AC9" s="36"/>
      <c r="AD9" s="36"/>
      <c r="AE9" s="36"/>
    </row>
    <row r="10" spans="1:46" s="2" customFormat="1" ht="12" customHeight="1">
      <c r="A10" s="36"/>
      <c r="B10" s="41"/>
      <c r="C10" s="36"/>
      <c r="D10" s="114" t="s">
        <v>389</v>
      </c>
      <c r="E10" s="36"/>
      <c r="F10" s="36"/>
      <c r="G10" s="36"/>
      <c r="H10" s="36"/>
      <c r="I10" s="36"/>
      <c r="J10" s="36"/>
      <c r="K10" s="36"/>
      <c r="L10" s="115"/>
      <c r="S10" s="36"/>
      <c r="T10" s="36"/>
      <c r="U10" s="36"/>
      <c r="V10" s="36"/>
      <c r="W10" s="36"/>
      <c r="X10" s="36"/>
      <c r="Y10" s="36"/>
      <c r="Z10" s="36"/>
      <c r="AA10" s="36"/>
      <c r="AB10" s="36"/>
      <c r="AC10" s="36"/>
      <c r="AD10" s="36"/>
      <c r="AE10" s="36"/>
    </row>
    <row r="11" spans="1:46" s="2" customFormat="1" ht="16.5" customHeight="1">
      <c r="A11" s="36"/>
      <c r="B11" s="41"/>
      <c r="C11" s="36"/>
      <c r="D11" s="36"/>
      <c r="E11" s="407" t="s">
        <v>2788</v>
      </c>
      <c r="F11" s="408"/>
      <c r="G11" s="408"/>
      <c r="H11" s="408"/>
      <c r="I11" s="36"/>
      <c r="J11" s="36"/>
      <c r="K11" s="36"/>
      <c r="L11" s="115"/>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46"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46" s="2" customFormat="1" ht="12" customHeight="1">
      <c r="A14" s="36"/>
      <c r="B14" s="41"/>
      <c r="C14" s="36"/>
      <c r="D14" s="114" t="s">
        <v>21</v>
      </c>
      <c r="E14" s="36"/>
      <c r="F14" s="105" t="s">
        <v>22</v>
      </c>
      <c r="G14" s="36"/>
      <c r="H14" s="36"/>
      <c r="I14" s="114" t="s">
        <v>23</v>
      </c>
      <c r="J14" s="116" t="str">
        <f>'Rekapitulace stavby'!AN8</f>
        <v>10. 11. 2020</v>
      </c>
      <c r="K14" s="36"/>
      <c r="L14" s="115"/>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46"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9" t="str">
        <f>'Rekapitulace stavby'!E14</f>
        <v>Vyplň údaj</v>
      </c>
      <c r="F20" s="410"/>
      <c r="G20" s="410"/>
      <c r="H20" s="410"/>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32</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23.25" customHeight="1">
      <c r="A29" s="117"/>
      <c r="B29" s="118"/>
      <c r="C29" s="117"/>
      <c r="D29" s="117"/>
      <c r="E29" s="411" t="s">
        <v>2789</v>
      </c>
      <c r="F29" s="411"/>
      <c r="G29" s="411"/>
      <c r="H29" s="411"/>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ROUND(J101, 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ROUND((SUM(BE101:BE456)),  2)</f>
        <v>0</v>
      </c>
      <c r="G35" s="36"/>
      <c r="H35" s="36"/>
      <c r="I35" s="126">
        <v>0.21</v>
      </c>
      <c r="J35" s="125">
        <f>ROUND(((SUM(BE101:BE456))*I35),  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ROUND((SUM(BF101:BF456)),  2)</f>
        <v>0</v>
      </c>
      <c r="G36" s="36"/>
      <c r="H36" s="36"/>
      <c r="I36" s="126">
        <v>0.15</v>
      </c>
      <c r="J36" s="125">
        <f>ROUND(((SUM(BF101:BF456))*I36),  2)</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45</v>
      </c>
      <c r="F37" s="125">
        <f>ROUND((SUM(BG101:BG456)),  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46</v>
      </c>
      <c r="F38" s="125">
        <f>ROUND((SUM(BH101:BH456)),  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47</v>
      </c>
      <c r="F39" s="125">
        <f>ROUND((SUM(BI101:BI456)),  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412" t="str">
        <f>E7</f>
        <v>Výstavba bytů U Náhonu – Šenov u Nového Jičína</v>
      </c>
      <c r="F50" s="413"/>
      <c r="G50" s="413"/>
      <c r="H50" s="413"/>
      <c r="I50" s="38"/>
      <c r="J50" s="38"/>
      <c r="K50" s="38"/>
      <c r="L50" s="115"/>
      <c r="S50" s="36"/>
      <c r="T50" s="36"/>
      <c r="U50" s="36"/>
      <c r="V50" s="36"/>
      <c r="W50" s="36"/>
      <c r="X50" s="36"/>
      <c r="Y50" s="36"/>
      <c r="Z50" s="36"/>
      <c r="AA50" s="36"/>
      <c r="AB50" s="36"/>
      <c r="AC50" s="36"/>
      <c r="AD50" s="36"/>
      <c r="AE50" s="36"/>
    </row>
    <row r="51" spans="1:47" s="1" customFormat="1" ht="12" customHeight="1">
      <c r="B51" s="23"/>
      <c r="C51" s="31" t="s">
        <v>145</v>
      </c>
      <c r="D51" s="24"/>
      <c r="E51" s="24"/>
      <c r="F51" s="24"/>
      <c r="G51" s="24"/>
      <c r="H51" s="24"/>
      <c r="I51" s="24"/>
      <c r="J51" s="24"/>
      <c r="K51" s="24"/>
      <c r="L51" s="22"/>
    </row>
    <row r="52" spans="1:47" s="2" customFormat="1" ht="16.5" customHeight="1">
      <c r="A52" s="36"/>
      <c r="B52" s="37"/>
      <c r="C52" s="38"/>
      <c r="D52" s="38"/>
      <c r="E52" s="412" t="s">
        <v>388</v>
      </c>
      <c r="F52" s="414"/>
      <c r="G52" s="414"/>
      <c r="H52" s="414"/>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389</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65" t="str">
        <f>E11</f>
        <v>D.1.4.4 - Silnoproud</v>
      </c>
      <c r="F54" s="414"/>
      <c r="G54" s="414"/>
      <c r="H54" s="414"/>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21</v>
      </c>
      <c r="D56" s="38"/>
      <c r="E56" s="38"/>
      <c r="F56" s="29" t="str">
        <f>F14</f>
        <v>Šenov u Nového Jičína</v>
      </c>
      <c r="G56" s="38"/>
      <c r="H56" s="38"/>
      <c r="I56" s="31" t="s">
        <v>23</v>
      </c>
      <c r="J56" s="61" t="str">
        <f>IF(J14="","",J14)</f>
        <v>10. 11. 2020</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25</v>
      </c>
      <c r="D58" s="38"/>
      <c r="E58" s="38"/>
      <c r="F58" s="29" t="str">
        <f>E17</f>
        <v>Obec Šenov u Nového Jičína</v>
      </c>
      <c r="G58" s="38"/>
      <c r="H58" s="38"/>
      <c r="I58" s="31" t="s">
        <v>31</v>
      </c>
      <c r="J58" s="34" t="str">
        <f>E23</f>
        <v>Ing. Miroslav Havlásek</v>
      </c>
      <c r="K58" s="38"/>
      <c r="L58" s="115"/>
      <c r="S58" s="36"/>
      <c r="T58" s="36"/>
      <c r="U58" s="36"/>
      <c r="V58" s="36"/>
      <c r="W58" s="36"/>
      <c r="X58" s="36"/>
      <c r="Y58" s="36"/>
      <c r="Z58" s="36"/>
      <c r="AA58" s="36"/>
      <c r="AB58" s="36"/>
      <c r="AC58" s="36"/>
      <c r="AD58" s="36"/>
      <c r="AE58" s="36"/>
    </row>
    <row r="59" spans="1:47"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148</v>
      </c>
      <c r="D61" s="139"/>
      <c r="E61" s="139"/>
      <c r="F61" s="139"/>
      <c r="G61" s="139"/>
      <c r="H61" s="139"/>
      <c r="I61" s="139"/>
      <c r="J61" s="140" t="s">
        <v>149</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J101</f>
        <v>0</v>
      </c>
      <c r="K63" s="38"/>
      <c r="L63" s="115"/>
      <c r="S63" s="36"/>
      <c r="T63" s="36"/>
      <c r="U63" s="36"/>
      <c r="V63" s="36"/>
      <c r="W63" s="36"/>
      <c r="X63" s="36"/>
      <c r="Y63" s="36"/>
      <c r="Z63" s="36"/>
      <c r="AA63" s="36"/>
      <c r="AB63" s="36"/>
      <c r="AC63" s="36"/>
      <c r="AD63" s="36"/>
      <c r="AE63" s="36"/>
      <c r="AU63" s="19" t="s">
        <v>150</v>
      </c>
    </row>
    <row r="64" spans="1:47" s="9" customFormat="1" ht="24.95" customHeight="1">
      <c r="B64" s="142"/>
      <c r="C64" s="143"/>
      <c r="D64" s="144" t="s">
        <v>2790</v>
      </c>
      <c r="E64" s="145"/>
      <c r="F64" s="145"/>
      <c r="G64" s="145"/>
      <c r="H64" s="145"/>
      <c r="I64" s="145"/>
      <c r="J64" s="146">
        <f>J102</f>
        <v>0</v>
      </c>
      <c r="K64" s="143"/>
      <c r="L64" s="147"/>
    </row>
    <row r="65" spans="1:31" s="10" customFormat="1" ht="19.899999999999999" customHeight="1">
      <c r="B65" s="148"/>
      <c r="C65" s="99"/>
      <c r="D65" s="149" t="s">
        <v>2791</v>
      </c>
      <c r="E65" s="150"/>
      <c r="F65" s="150"/>
      <c r="G65" s="150"/>
      <c r="H65" s="150"/>
      <c r="I65" s="150"/>
      <c r="J65" s="151">
        <f>J103</f>
        <v>0</v>
      </c>
      <c r="K65" s="99"/>
      <c r="L65" s="152"/>
    </row>
    <row r="66" spans="1:31" s="10" customFormat="1" ht="19.899999999999999" customHeight="1">
      <c r="B66" s="148"/>
      <c r="C66" s="99"/>
      <c r="D66" s="149" t="s">
        <v>2792</v>
      </c>
      <c r="E66" s="150"/>
      <c r="F66" s="150"/>
      <c r="G66" s="150"/>
      <c r="H66" s="150"/>
      <c r="I66" s="150"/>
      <c r="J66" s="151">
        <f>J107</f>
        <v>0</v>
      </c>
      <c r="K66" s="99"/>
      <c r="L66" s="152"/>
    </row>
    <row r="67" spans="1:31" s="9" customFormat="1" ht="24.95" customHeight="1">
      <c r="B67" s="142"/>
      <c r="C67" s="143"/>
      <c r="D67" s="144" t="s">
        <v>151</v>
      </c>
      <c r="E67" s="145"/>
      <c r="F67" s="145"/>
      <c r="G67" s="145"/>
      <c r="H67" s="145"/>
      <c r="I67" s="145"/>
      <c r="J67" s="146">
        <f>J121</f>
        <v>0</v>
      </c>
      <c r="K67" s="143"/>
      <c r="L67" s="147"/>
    </row>
    <row r="68" spans="1:31" s="10" customFormat="1" ht="19.899999999999999" customHeight="1">
      <c r="B68" s="148"/>
      <c r="C68" s="99"/>
      <c r="D68" s="149" t="s">
        <v>2793</v>
      </c>
      <c r="E68" s="150"/>
      <c r="F68" s="150"/>
      <c r="G68" s="150"/>
      <c r="H68" s="150"/>
      <c r="I68" s="150"/>
      <c r="J68" s="151">
        <f>J122</f>
        <v>0</v>
      </c>
      <c r="K68" s="99"/>
      <c r="L68" s="152"/>
    </row>
    <row r="69" spans="1:31" s="10" customFormat="1" ht="19.899999999999999" customHeight="1">
      <c r="B69" s="148"/>
      <c r="C69" s="99"/>
      <c r="D69" s="149" t="s">
        <v>153</v>
      </c>
      <c r="E69" s="150"/>
      <c r="F69" s="150"/>
      <c r="G69" s="150"/>
      <c r="H69" s="150"/>
      <c r="I69" s="150"/>
      <c r="J69" s="151">
        <f>J135</f>
        <v>0</v>
      </c>
      <c r="K69" s="99"/>
      <c r="L69" s="152"/>
    </row>
    <row r="70" spans="1:31" s="9" customFormat="1" ht="24.95" customHeight="1">
      <c r="B70" s="142"/>
      <c r="C70" s="143"/>
      <c r="D70" s="144" t="s">
        <v>397</v>
      </c>
      <c r="E70" s="145"/>
      <c r="F70" s="145"/>
      <c r="G70" s="145"/>
      <c r="H70" s="145"/>
      <c r="I70" s="145"/>
      <c r="J70" s="146">
        <f>J141</f>
        <v>0</v>
      </c>
      <c r="K70" s="143"/>
      <c r="L70" s="147"/>
    </row>
    <row r="71" spans="1:31" s="10" customFormat="1" ht="19.899999999999999" customHeight="1">
      <c r="B71" s="148"/>
      <c r="C71" s="99"/>
      <c r="D71" s="149" t="s">
        <v>2794</v>
      </c>
      <c r="E71" s="150"/>
      <c r="F71" s="150"/>
      <c r="G71" s="150"/>
      <c r="H71" s="150"/>
      <c r="I71" s="150"/>
      <c r="J71" s="151">
        <f>J142</f>
        <v>0</v>
      </c>
      <c r="K71" s="99"/>
      <c r="L71" s="152"/>
    </row>
    <row r="72" spans="1:31" s="10" customFormat="1" ht="19.899999999999999" customHeight="1">
      <c r="B72" s="148"/>
      <c r="C72" s="99"/>
      <c r="D72" s="149" t="s">
        <v>2795</v>
      </c>
      <c r="E72" s="150"/>
      <c r="F72" s="150"/>
      <c r="G72" s="150"/>
      <c r="H72" s="150"/>
      <c r="I72" s="150"/>
      <c r="J72" s="151">
        <f>J287</f>
        <v>0</v>
      </c>
      <c r="K72" s="99"/>
      <c r="L72" s="152"/>
    </row>
    <row r="73" spans="1:31" s="10" customFormat="1" ht="19.899999999999999" customHeight="1">
      <c r="B73" s="148"/>
      <c r="C73" s="99"/>
      <c r="D73" s="149" t="s">
        <v>2796</v>
      </c>
      <c r="E73" s="150"/>
      <c r="F73" s="150"/>
      <c r="G73" s="150"/>
      <c r="H73" s="150"/>
      <c r="I73" s="150"/>
      <c r="J73" s="151">
        <f>J319</f>
        <v>0</v>
      </c>
      <c r="K73" s="99"/>
      <c r="L73" s="152"/>
    </row>
    <row r="74" spans="1:31" s="10" customFormat="1" ht="19.899999999999999" customHeight="1">
      <c r="B74" s="148"/>
      <c r="C74" s="99"/>
      <c r="D74" s="149" t="s">
        <v>2797</v>
      </c>
      <c r="E74" s="150"/>
      <c r="F74" s="150"/>
      <c r="G74" s="150"/>
      <c r="H74" s="150"/>
      <c r="I74" s="150"/>
      <c r="J74" s="151">
        <f>J343</f>
        <v>0</v>
      </c>
      <c r="K74" s="99"/>
      <c r="L74" s="152"/>
    </row>
    <row r="75" spans="1:31" s="10" customFormat="1" ht="19.899999999999999" customHeight="1">
      <c r="B75" s="148"/>
      <c r="C75" s="99"/>
      <c r="D75" s="149" t="s">
        <v>2798</v>
      </c>
      <c r="E75" s="150"/>
      <c r="F75" s="150"/>
      <c r="G75" s="150"/>
      <c r="H75" s="150"/>
      <c r="I75" s="150"/>
      <c r="J75" s="151">
        <f>J369</f>
        <v>0</v>
      </c>
      <c r="K75" s="99"/>
      <c r="L75" s="152"/>
    </row>
    <row r="76" spans="1:31" s="10" customFormat="1" ht="19.899999999999999" customHeight="1">
      <c r="B76" s="148"/>
      <c r="C76" s="99"/>
      <c r="D76" s="149" t="s">
        <v>2799</v>
      </c>
      <c r="E76" s="150"/>
      <c r="F76" s="150"/>
      <c r="G76" s="150"/>
      <c r="H76" s="150"/>
      <c r="I76" s="150"/>
      <c r="J76" s="151">
        <f>J394</f>
        <v>0</v>
      </c>
      <c r="K76" s="99"/>
      <c r="L76" s="152"/>
    </row>
    <row r="77" spans="1:31" s="10" customFormat="1" ht="19.899999999999999" customHeight="1">
      <c r="B77" s="148"/>
      <c r="C77" s="99"/>
      <c r="D77" s="149" t="s">
        <v>2800</v>
      </c>
      <c r="E77" s="150"/>
      <c r="F77" s="150"/>
      <c r="G77" s="150"/>
      <c r="H77" s="150"/>
      <c r="I77" s="150"/>
      <c r="J77" s="151">
        <f>J411</f>
        <v>0</v>
      </c>
      <c r="K77" s="99"/>
      <c r="L77" s="152"/>
    </row>
    <row r="78" spans="1:31" s="10" customFormat="1" ht="19.899999999999999" customHeight="1">
      <c r="B78" s="148"/>
      <c r="C78" s="99"/>
      <c r="D78" s="149" t="s">
        <v>2801</v>
      </c>
      <c r="E78" s="150"/>
      <c r="F78" s="150"/>
      <c r="G78" s="150"/>
      <c r="H78" s="150"/>
      <c r="I78" s="150"/>
      <c r="J78" s="151">
        <f>J427</f>
        <v>0</v>
      </c>
      <c r="K78" s="99"/>
      <c r="L78" s="152"/>
    </row>
    <row r="79" spans="1:31" s="10" customFormat="1" ht="19.899999999999999" customHeight="1">
      <c r="B79" s="148"/>
      <c r="C79" s="99"/>
      <c r="D79" s="149" t="s">
        <v>2802</v>
      </c>
      <c r="E79" s="150"/>
      <c r="F79" s="150"/>
      <c r="G79" s="150"/>
      <c r="H79" s="150"/>
      <c r="I79" s="150"/>
      <c r="J79" s="151">
        <f>J442</f>
        <v>0</v>
      </c>
      <c r="K79" s="99"/>
      <c r="L79" s="152"/>
    </row>
    <row r="80" spans="1:31" s="2" customFormat="1" ht="21.7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6.95" customHeight="1">
      <c r="A81" s="36"/>
      <c r="B81" s="49"/>
      <c r="C81" s="50"/>
      <c r="D81" s="50"/>
      <c r="E81" s="50"/>
      <c r="F81" s="50"/>
      <c r="G81" s="50"/>
      <c r="H81" s="50"/>
      <c r="I81" s="50"/>
      <c r="J81" s="50"/>
      <c r="K81" s="50"/>
      <c r="L81" s="115"/>
      <c r="S81" s="36"/>
      <c r="T81" s="36"/>
      <c r="U81" s="36"/>
      <c r="V81" s="36"/>
      <c r="W81" s="36"/>
      <c r="X81" s="36"/>
      <c r="Y81" s="36"/>
      <c r="Z81" s="36"/>
      <c r="AA81" s="36"/>
      <c r="AB81" s="36"/>
      <c r="AC81" s="36"/>
      <c r="AD81" s="36"/>
      <c r="AE81" s="36"/>
    </row>
    <row r="85" spans="1:31" s="2" customFormat="1" ht="6.95" customHeight="1">
      <c r="A85" s="36"/>
      <c r="B85" s="51"/>
      <c r="C85" s="52"/>
      <c r="D85" s="52"/>
      <c r="E85" s="52"/>
      <c r="F85" s="52"/>
      <c r="G85" s="52"/>
      <c r="H85" s="52"/>
      <c r="I85" s="52"/>
      <c r="J85" s="52"/>
      <c r="K85" s="52"/>
      <c r="L85" s="115"/>
      <c r="S85" s="36"/>
      <c r="T85" s="36"/>
      <c r="U85" s="36"/>
      <c r="V85" s="36"/>
      <c r="W85" s="36"/>
      <c r="X85" s="36"/>
      <c r="Y85" s="36"/>
      <c r="Z85" s="36"/>
      <c r="AA85" s="36"/>
      <c r="AB85" s="36"/>
      <c r="AC85" s="36"/>
      <c r="AD85" s="36"/>
      <c r="AE85" s="36"/>
    </row>
    <row r="86" spans="1:31" s="2" customFormat="1" ht="24.95" customHeight="1">
      <c r="A86" s="36"/>
      <c r="B86" s="37"/>
      <c r="C86" s="25" t="s">
        <v>154</v>
      </c>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2" customHeight="1">
      <c r="A88" s="36"/>
      <c r="B88" s="37"/>
      <c r="C88" s="31" t="s">
        <v>16</v>
      </c>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16.5" customHeight="1">
      <c r="A89" s="36"/>
      <c r="B89" s="37"/>
      <c r="C89" s="38"/>
      <c r="D89" s="38"/>
      <c r="E89" s="412" t="str">
        <f>E7</f>
        <v>Výstavba bytů U Náhonu – Šenov u Nového Jičína</v>
      </c>
      <c r="F89" s="413"/>
      <c r="G89" s="413"/>
      <c r="H89" s="413"/>
      <c r="I89" s="38"/>
      <c r="J89" s="38"/>
      <c r="K89" s="38"/>
      <c r="L89" s="115"/>
      <c r="S89" s="36"/>
      <c r="T89" s="36"/>
      <c r="U89" s="36"/>
      <c r="V89" s="36"/>
      <c r="W89" s="36"/>
      <c r="X89" s="36"/>
      <c r="Y89" s="36"/>
      <c r="Z89" s="36"/>
      <c r="AA89" s="36"/>
      <c r="AB89" s="36"/>
      <c r="AC89" s="36"/>
      <c r="AD89" s="36"/>
      <c r="AE89" s="36"/>
    </row>
    <row r="90" spans="1:31" s="1" customFormat="1" ht="12" customHeight="1">
      <c r="B90" s="23"/>
      <c r="C90" s="31" t="s">
        <v>145</v>
      </c>
      <c r="D90" s="24"/>
      <c r="E90" s="24"/>
      <c r="F90" s="24"/>
      <c r="G90" s="24"/>
      <c r="H90" s="24"/>
      <c r="I90" s="24"/>
      <c r="J90" s="24"/>
      <c r="K90" s="24"/>
      <c r="L90" s="22"/>
    </row>
    <row r="91" spans="1:31" s="2" customFormat="1" ht="16.5" customHeight="1">
      <c r="A91" s="36"/>
      <c r="B91" s="37"/>
      <c r="C91" s="38"/>
      <c r="D91" s="38"/>
      <c r="E91" s="412" t="s">
        <v>388</v>
      </c>
      <c r="F91" s="414"/>
      <c r="G91" s="414"/>
      <c r="H91" s="414"/>
      <c r="I91" s="38"/>
      <c r="J91" s="38"/>
      <c r="K91" s="38"/>
      <c r="L91" s="115"/>
      <c r="S91" s="36"/>
      <c r="T91" s="36"/>
      <c r="U91" s="36"/>
      <c r="V91" s="36"/>
      <c r="W91" s="36"/>
      <c r="X91" s="36"/>
      <c r="Y91" s="36"/>
      <c r="Z91" s="36"/>
      <c r="AA91" s="36"/>
      <c r="AB91" s="36"/>
      <c r="AC91" s="36"/>
      <c r="AD91" s="36"/>
      <c r="AE91" s="36"/>
    </row>
    <row r="92" spans="1:31" s="2" customFormat="1" ht="12" customHeight="1">
      <c r="A92" s="36"/>
      <c r="B92" s="37"/>
      <c r="C92" s="31" t="s">
        <v>389</v>
      </c>
      <c r="D92" s="38"/>
      <c r="E92" s="38"/>
      <c r="F92" s="38"/>
      <c r="G92" s="38"/>
      <c r="H92" s="38"/>
      <c r="I92" s="38"/>
      <c r="J92" s="38"/>
      <c r="K92" s="38"/>
      <c r="L92" s="115"/>
      <c r="S92" s="36"/>
      <c r="T92" s="36"/>
      <c r="U92" s="36"/>
      <c r="V92" s="36"/>
      <c r="W92" s="36"/>
      <c r="X92" s="36"/>
      <c r="Y92" s="36"/>
      <c r="Z92" s="36"/>
      <c r="AA92" s="36"/>
      <c r="AB92" s="36"/>
      <c r="AC92" s="36"/>
      <c r="AD92" s="36"/>
      <c r="AE92" s="36"/>
    </row>
    <row r="93" spans="1:31" s="2" customFormat="1" ht="16.5" customHeight="1">
      <c r="A93" s="36"/>
      <c r="B93" s="37"/>
      <c r="C93" s="38"/>
      <c r="D93" s="38"/>
      <c r="E93" s="365" t="str">
        <f>E11</f>
        <v>D.1.4.4 - Silnoproud</v>
      </c>
      <c r="F93" s="414"/>
      <c r="G93" s="414"/>
      <c r="H93" s="414"/>
      <c r="I93" s="38"/>
      <c r="J93" s="38"/>
      <c r="K93" s="38"/>
      <c r="L93" s="115"/>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38"/>
      <c r="J94" s="38"/>
      <c r="K94" s="38"/>
      <c r="L94" s="115"/>
      <c r="S94" s="36"/>
      <c r="T94" s="36"/>
      <c r="U94" s="36"/>
      <c r="V94" s="36"/>
      <c r="W94" s="36"/>
      <c r="X94" s="36"/>
      <c r="Y94" s="36"/>
      <c r="Z94" s="36"/>
      <c r="AA94" s="36"/>
      <c r="AB94" s="36"/>
      <c r="AC94" s="36"/>
      <c r="AD94" s="36"/>
      <c r="AE94" s="36"/>
    </row>
    <row r="95" spans="1:31" s="2" customFormat="1" ht="12" customHeight="1">
      <c r="A95" s="36"/>
      <c r="B95" s="37"/>
      <c r="C95" s="31" t="s">
        <v>21</v>
      </c>
      <c r="D95" s="38"/>
      <c r="E95" s="38"/>
      <c r="F95" s="29" t="str">
        <f>F14</f>
        <v>Šenov u Nového Jičína</v>
      </c>
      <c r="G95" s="38"/>
      <c r="H95" s="38"/>
      <c r="I95" s="31" t="s">
        <v>23</v>
      </c>
      <c r="J95" s="61" t="str">
        <f>IF(J14="","",J14)</f>
        <v>10. 11. 2020</v>
      </c>
      <c r="K95" s="38"/>
      <c r="L95" s="115"/>
      <c r="S95" s="36"/>
      <c r="T95" s="36"/>
      <c r="U95" s="36"/>
      <c r="V95" s="36"/>
      <c r="W95" s="36"/>
      <c r="X95" s="36"/>
      <c r="Y95" s="36"/>
      <c r="Z95" s="36"/>
      <c r="AA95" s="36"/>
      <c r="AB95" s="36"/>
      <c r="AC95" s="36"/>
      <c r="AD95" s="36"/>
      <c r="AE95" s="36"/>
    </row>
    <row r="96" spans="1:31" s="2" customFormat="1" ht="6.95" customHeight="1">
      <c r="A96" s="36"/>
      <c r="B96" s="37"/>
      <c r="C96" s="38"/>
      <c r="D96" s="38"/>
      <c r="E96" s="38"/>
      <c r="F96" s="38"/>
      <c r="G96" s="38"/>
      <c r="H96" s="38"/>
      <c r="I96" s="38"/>
      <c r="J96" s="38"/>
      <c r="K96" s="38"/>
      <c r="L96" s="115"/>
      <c r="S96" s="36"/>
      <c r="T96" s="36"/>
      <c r="U96" s="36"/>
      <c r="V96" s="36"/>
      <c r="W96" s="36"/>
      <c r="X96" s="36"/>
      <c r="Y96" s="36"/>
      <c r="Z96" s="36"/>
      <c r="AA96" s="36"/>
      <c r="AB96" s="36"/>
      <c r="AC96" s="36"/>
      <c r="AD96" s="36"/>
      <c r="AE96" s="36"/>
    </row>
    <row r="97" spans="1:65" s="2" customFormat="1" ht="25.7" customHeight="1">
      <c r="A97" s="36"/>
      <c r="B97" s="37"/>
      <c r="C97" s="31" t="s">
        <v>25</v>
      </c>
      <c r="D97" s="38"/>
      <c r="E97" s="38"/>
      <c r="F97" s="29" t="str">
        <f>E17</f>
        <v>Obec Šenov u Nového Jičína</v>
      </c>
      <c r="G97" s="38"/>
      <c r="H97" s="38"/>
      <c r="I97" s="31" t="s">
        <v>31</v>
      </c>
      <c r="J97" s="34" t="str">
        <f>E23</f>
        <v>Ing. Miroslav Havlásek</v>
      </c>
      <c r="K97" s="38"/>
      <c r="L97" s="115"/>
      <c r="S97" s="36"/>
      <c r="T97" s="36"/>
      <c r="U97" s="36"/>
      <c r="V97" s="36"/>
      <c r="W97" s="36"/>
      <c r="X97" s="36"/>
      <c r="Y97" s="36"/>
      <c r="Z97" s="36"/>
      <c r="AA97" s="36"/>
      <c r="AB97" s="36"/>
      <c r="AC97" s="36"/>
      <c r="AD97" s="36"/>
      <c r="AE97" s="36"/>
    </row>
    <row r="98" spans="1:65" s="2" customFormat="1" ht="15.2" customHeight="1">
      <c r="A98" s="36"/>
      <c r="B98" s="37"/>
      <c r="C98" s="31" t="s">
        <v>29</v>
      </c>
      <c r="D98" s="38"/>
      <c r="E98" s="38"/>
      <c r="F98" s="29" t="str">
        <f>IF(E20="","",E20)</f>
        <v>Vyplň údaj</v>
      </c>
      <c r="G98" s="38"/>
      <c r="H98" s="38"/>
      <c r="I98" s="31" t="s">
        <v>34</v>
      </c>
      <c r="J98" s="34" t="str">
        <f>E26</f>
        <v xml:space="preserve"> </v>
      </c>
      <c r="K98" s="38"/>
      <c r="L98" s="115"/>
      <c r="S98" s="36"/>
      <c r="T98" s="36"/>
      <c r="U98" s="36"/>
      <c r="V98" s="36"/>
      <c r="W98" s="36"/>
      <c r="X98" s="36"/>
      <c r="Y98" s="36"/>
      <c r="Z98" s="36"/>
      <c r="AA98" s="36"/>
      <c r="AB98" s="36"/>
      <c r="AC98" s="36"/>
      <c r="AD98" s="36"/>
      <c r="AE98" s="36"/>
    </row>
    <row r="99" spans="1:65" s="2" customFormat="1" ht="10.35" customHeight="1">
      <c r="A99" s="36"/>
      <c r="B99" s="37"/>
      <c r="C99" s="38"/>
      <c r="D99" s="38"/>
      <c r="E99" s="38"/>
      <c r="F99" s="38"/>
      <c r="G99" s="38"/>
      <c r="H99" s="38"/>
      <c r="I99" s="38"/>
      <c r="J99" s="38"/>
      <c r="K99" s="38"/>
      <c r="L99" s="115"/>
      <c r="S99" s="36"/>
      <c r="T99" s="36"/>
      <c r="U99" s="36"/>
      <c r="V99" s="36"/>
      <c r="W99" s="36"/>
      <c r="X99" s="36"/>
      <c r="Y99" s="36"/>
      <c r="Z99" s="36"/>
      <c r="AA99" s="36"/>
      <c r="AB99" s="36"/>
      <c r="AC99" s="36"/>
      <c r="AD99" s="36"/>
      <c r="AE99" s="36"/>
    </row>
    <row r="100" spans="1:65" s="11" customFormat="1" ht="29.25" customHeight="1">
      <c r="A100" s="153"/>
      <c r="B100" s="154"/>
      <c r="C100" s="155" t="s">
        <v>155</v>
      </c>
      <c r="D100" s="156" t="s">
        <v>57</v>
      </c>
      <c r="E100" s="156" t="s">
        <v>53</v>
      </c>
      <c r="F100" s="156" t="s">
        <v>54</v>
      </c>
      <c r="G100" s="156" t="s">
        <v>156</v>
      </c>
      <c r="H100" s="156" t="s">
        <v>157</v>
      </c>
      <c r="I100" s="156" t="s">
        <v>158</v>
      </c>
      <c r="J100" s="156" t="s">
        <v>149</v>
      </c>
      <c r="K100" s="157" t="s">
        <v>159</v>
      </c>
      <c r="L100" s="158"/>
      <c r="M100" s="70" t="s">
        <v>19</v>
      </c>
      <c r="N100" s="71" t="s">
        <v>42</v>
      </c>
      <c r="O100" s="71" t="s">
        <v>160</v>
      </c>
      <c r="P100" s="71" t="s">
        <v>161</v>
      </c>
      <c r="Q100" s="71" t="s">
        <v>162</v>
      </c>
      <c r="R100" s="71" t="s">
        <v>163</v>
      </c>
      <c r="S100" s="71" t="s">
        <v>164</v>
      </c>
      <c r="T100" s="72" t="s">
        <v>165</v>
      </c>
      <c r="U100" s="153"/>
      <c r="V100" s="153"/>
      <c r="W100" s="153"/>
      <c r="X100" s="153"/>
      <c r="Y100" s="153"/>
      <c r="Z100" s="153"/>
      <c r="AA100" s="153"/>
      <c r="AB100" s="153"/>
      <c r="AC100" s="153"/>
      <c r="AD100" s="153"/>
      <c r="AE100" s="153"/>
    </row>
    <row r="101" spans="1:65" s="2" customFormat="1" ht="22.9" customHeight="1">
      <c r="A101" s="36"/>
      <c r="B101" s="37"/>
      <c r="C101" s="77" t="s">
        <v>166</v>
      </c>
      <c r="D101" s="38"/>
      <c r="E101" s="38"/>
      <c r="F101" s="38"/>
      <c r="G101" s="38"/>
      <c r="H101" s="38"/>
      <c r="I101" s="38"/>
      <c r="J101" s="159">
        <f>BK101</f>
        <v>0</v>
      </c>
      <c r="K101" s="38"/>
      <c r="L101" s="41"/>
      <c r="M101" s="73"/>
      <c r="N101" s="160"/>
      <c r="O101" s="74"/>
      <c r="P101" s="161">
        <f>P102+P121+P141</f>
        <v>0</v>
      </c>
      <c r="Q101" s="74"/>
      <c r="R101" s="161">
        <f>R102+R121+R141</f>
        <v>0</v>
      </c>
      <c r="S101" s="74"/>
      <c r="T101" s="162">
        <f>T102+T121+T141</f>
        <v>0</v>
      </c>
      <c r="U101" s="36"/>
      <c r="V101" s="36"/>
      <c r="W101" s="36"/>
      <c r="X101" s="36"/>
      <c r="Y101" s="36"/>
      <c r="Z101" s="36"/>
      <c r="AA101" s="36"/>
      <c r="AB101" s="36"/>
      <c r="AC101" s="36"/>
      <c r="AD101" s="36"/>
      <c r="AE101" s="36"/>
      <c r="AT101" s="19" t="s">
        <v>71</v>
      </c>
      <c r="AU101" s="19" t="s">
        <v>150</v>
      </c>
      <c r="BK101" s="163">
        <f>BK102+BK121+BK141</f>
        <v>0</v>
      </c>
    </row>
    <row r="102" spans="1:65" s="12" customFormat="1" ht="25.9" customHeight="1">
      <c r="B102" s="164"/>
      <c r="C102" s="165"/>
      <c r="D102" s="166" t="s">
        <v>71</v>
      </c>
      <c r="E102" s="167" t="s">
        <v>456</v>
      </c>
      <c r="F102" s="167" t="s">
        <v>2803</v>
      </c>
      <c r="G102" s="165"/>
      <c r="H102" s="165"/>
      <c r="I102" s="168"/>
      <c r="J102" s="169">
        <f>BK102</f>
        <v>0</v>
      </c>
      <c r="K102" s="165"/>
      <c r="L102" s="170"/>
      <c r="M102" s="171"/>
      <c r="N102" s="172"/>
      <c r="O102" s="172"/>
      <c r="P102" s="173">
        <f>P103+P107</f>
        <v>0</v>
      </c>
      <c r="Q102" s="172"/>
      <c r="R102" s="173">
        <f>R103+R107</f>
        <v>0</v>
      </c>
      <c r="S102" s="172"/>
      <c r="T102" s="174">
        <f>T103+T107</f>
        <v>0</v>
      </c>
      <c r="AR102" s="175" t="s">
        <v>107</v>
      </c>
      <c r="AT102" s="176" t="s">
        <v>71</v>
      </c>
      <c r="AU102" s="176" t="s">
        <v>72</v>
      </c>
      <c r="AY102" s="175" t="s">
        <v>169</v>
      </c>
      <c r="BK102" s="177">
        <f>BK103+BK107</f>
        <v>0</v>
      </c>
    </row>
    <row r="103" spans="1:65" s="12" customFormat="1" ht="22.9" customHeight="1">
      <c r="B103" s="164"/>
      <c r="C103" s="165"/>
      <c r="D103" s="166" t="s">
        <v>71</v>
      </c>
      <c r="E103" s="178" t="s">
        <v>2720</v>
      </c>
      <c r="F103" s="178" t="s">
        <v>2804</v>
      </c>
      <c r="G103" s="165"/>
      <c r="H103" s="165"/>
      <c r="I103" s="168"/>
      <c r="J103" s="179">
        <f>BK103</f>
        <v>0</v>
      </c>
      <c r="K103" s="165"/>
      <c r="L103" s="170"/>
      <c r="M103" s="171"/>
      <c r="N103" s="172"/>
      <c r="O103" s="172"/>
      <c r="P103" s="173">
        <f>SUM(P104:P106)</f>
        <v>0</v>
      </c>
      <c r="Q103" s="172"/>
      <c r="R103" s="173">
        <f>SUM(R104:R106)</f>
        <v>0</v>
      </c>
      <c r="S103" s="172"/>
      <c r="T103" s="174">
        <f>SUM(T104:T106)</f>
        <v>0</v>
      </c>
      <c r="AR103" s="175" t="s">
        <v>176</v>
      </c>
      <c r="AT103" s="176" t="s">
        <v>71</v>
      </c>
      <c r="AU103" s="176" t="s">
        <v>80</v>
      </c>
      <c r="AY103" s="175" t="s">
        <v>169</v>
      </c>
      <c r="BK103" s="177">
        <f>SUM(BK104:BK106)</f>
        <v>0</v>
      </c>
    </row>
    <row r="104" spans="1:65" s="2" customFormat="1" ht="24.2" customHeight="1">
      <c r="A104" s="36"/>
      <c r="B104" s="37"/>
      <c r="C104" s="180" t="s">
        <v>80</v>
      </c>
      <c r="D104" s="180" t="s">
        <v>171</v>
      </c>
      <c r="E104" s="181" t="s">
        <v>2805</v>
      </c>
      <c r="F104" s="182" t="s">
        <v>2806</v>
      </c>
      <c r="G104" s="183" t="s">
        <v>2722</v>
      </c>
      <c r="H104" s="184">
        <v>40</v>
      </c>
      <c r="I104" s="185"/>
      <c r="J104" s="186">
        <f>ROUND(I104*H104,2)</f>
        <v>0</v>
      </c>
      <c r="K104" s="182" t="s">
        <v>2211</v>
      </c>
      <c r="L104" s="41"/>
      <c r="M104" s="187" t="s">
        <v>19</v>
      </c>
      <c r="N104" s="188" t="s">
        <v>44</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2807</v>
      </c>
      <c r="AT104" s="191" t="s">
        <v>171</v>
      </c>
      <c r="AU104" s="191" t="s">
        <v>88</v>
      </c>
      <c r="AY104" s="19" t="s">
        <v>169</v>
      </c>
      <c r="BE104" s="192">
        <f>IF(N104="základní",J104,0)</f>
        <v>0</v>
      </c>
      <c r="BF104" s="192">
        <f>IF(N104="snížená",J104,0)</f>
        <v>0</v>
      </c>
      <c r="BG104" s="192">
        <f>IF(N104="zákl. přenesená",J104,0)</f>
        <v>0</v>
      </c>
      <c r="BH104" s="192">
        <f>IF(N104="sníž. přenesená",J104,0)</f>
        <v>0</v>
      </c>
      <c r="BI104" s="192">
        <f>IF(N104="nulová",J104,0)</f>
        <v>0</v>
      </c>
      <c r="BJ104" s="19" t="s">
        <v>88</v>
      </c>
      <c r="BK104" s="192">
        <f>ROUND(I104*H104,2)</f>
        <v>0</v>
      </c>
      <c r="BL104" s="19" t="s">
        <v>2807</v>
      </c>
      <c r="BM104" s="191" t="s">
        <v>88</v>
      </c>
    </row>
    <row r="105" spans="1:65" s="2" customFormat="1" ht="14.45" customHeight="1">
      <c r="A105" s="36"/>
      <c r="B105" s="37"/>
      <c r="C105" s="180" t="s">
        <v>88</v>
      </c>
      <c r="D105" s="180" t="s">
        <v>171</v>
      </c>
      <c r="E105" s="181" t="s">
        <v>2808</v>
      </c>
      <c r="F105" s="182" t="s">
        <v>2809</v>
      </c>
      <c r="G105" s="183" t="s">
        <v>2722</v>
      </c>
      <c r="H105" s="184">
        <v>40</v>
      </c>
      <c r="I105" s="185"/>
      <c r="J105" s="186">
        <f>ROUND(I105*H105,2)</f>
        <v>0</v>
      </c>
      <c r="K105" s="182" t="s">
        <v>2211</v>
      </c>
      <c r="L105" s="41"/>
      <c r="M105" s="187" t="s">
        <v>19</v>
      </c>
      <c r="N105" s="188" t="s">
        <v>44</v>
      </c>
      <c r="O105" s="66"/>
      <c r="P105" s="189">
        <f>O105*H105</f>
        <v>0</v>
      </c>
      <c r="Q105" s="189">
        <v>0</v>
      </c>
      <c r="R105" s="189">
        <f>Q105*H105</f>
        <v>0</v>
      </c>
      <c r="S105" s="189">
        <v>0</v>
      </c>
      <c r="T105" s="190">
        <f>S105*H105</f>
        <v>0</v>
      </c>
      <c r="U105" s="36"/>
      <c r="V105" s="36"/>
      <c r="W105" s="36"/>
      <c r="X105" s="36"/>
      <c r="Y105" s="36"/>
      <c r="Z105" s="36"/>
      <c r="AA105" s="36"/>
      <c r="AB105" s="36"/>
      <c r="AC105" s="36"/>
      <c r="AD105" s="36"/>
      <c r="AE105" s="36"/>
      <c r="AR105" s="191" t="s">
        <v>2807</v>
      </c>
      <c r="AT105" s="191" t="s">
        <v>171</v>
      </c>
      <c r="AU105" s="191" t="s">
        <v>88</v>
      </c>
      <c r="AY105" s="19" t="s">
        <v>169</v>
      </c>
      <c r="BE105" s="192">
        <f>IF(N105="základní",J105,0)</f>
        <v>0</v>
      </c>
      <c r="BF105" s="192">
        <f>IF(N105="snížená",J105,0)</f>
        <v>0</v>
      </c>
      <c r="BG105" s="192">
        <f>IF(N105="zákl. přenesená",J105,0)</f>
        <v>0</v>
      </c>
      <c r="BH105" s="192">
        <f>IF(N105="sníž. přenesená",J105,0)</f>
        <v>0</v>
      </c>
      <c r="BI105" s="192">
        <f>IF(N105="nulová",J105,0)</f>
        <v>0</v>
      </c>
      <c r="BJ105" s="19" t="s">
        <v>88</v>
      </c>
      <c r="BK105" s="192">
        <f>ROUND(I105*H105,2)</f>
        <v>0</v>
      </c>
      <c r="BL105" s="19" t="s">
        <v>2807</v>
      </c>
      <c r="BM105" s="191" t="s">
        <v>176</v>
      </c>
    </row>
    <row r="106" spans="1:65" s="2" customFormat="1" ht="14.45" customHeight="1">
      <c r="A106" s="36"/>
      <c r="B106" s="37"/>
      <c r="C106" s="180" t="s">
        <v>107</v>
      </c>
      <c r="D106" s="180" t="s">
        <v>171</v>
      </c>
      <c r="E106" s="181" t="s">
        <v>2810</v>
      </c>
      <c r="F106" s="182" t="s">
        <v>2811</v>
      </c>
      <c r="G106" s="183" t="s">
        <v>2722</v>
      </c>
      <c r="H106" s="184">
        <v>16</v>
      </c>
      <c r="I106" s="185"/>
      <c r="J106" s="186">
        <f>ROUND(I106*H106,2)</f>
        <v>0</v>
      </c>
      <c r="K106" s="182" t="s">
        <v>2211</v>
      </c>
      <c r="L106" s="41"/>
      <c r="M106" s="187" t="s">
        <v>19</v>
      </c>
      <c r="N106" s="188" t="s">
        <v>44</v>
      </c>
      <c r="O106" s="66"/>
      <c r="P106" s="189">
        <f>O106*H106</f>
        <v>0</v>
      </c>
      <c r="Q106" s="189">
        <v>0</v>
      </c>
      <c r="R106" s="189">
        <f>Q106*H106</f>
        <v>0</v>
      </c>
      <c r="S106" s="189">
        <v>0</v>
      </c>
      <c r="T106" s="190">
        <f>S106*H106</f>
        <v>0</v>
      </c>
      <c r="U106" s="36"/>
      <c r="V106" s="36"/>
      <c r="W106" s="36"/>
      <c r="X106" s="36"/>
      <c r="Y106" s="36"/>
      <c r="Z106" s="36"/>
      <c r="AA106" s="36"/>
      <c r="AB106" s="36"/>
      <c r="AC106" s="36"/>
      <c r="AD106" s="36"/>
      <c r="AE106" s="36"/>
      <c r="AR106" s="191" t="s">
        <v>2807</v>
      </c>
      <c r="AT106" s="191" t="s">
        <v>171</v>
      </c>
      <c r="AU106" s="191" t="s">
        <v>88</v>
      </c>
      <c r="AY106" s="19" t="s">
        <v>169</v>
      </c>
      <c r="BE106" s="192">
        <f>IF(N106="základní",J106,0)</f>
        <v>0</v>
      </c>
      <c r="BF106" s="192">
        <f>IF(N106="snížená",J106,0)</f>
        <v>0</v>
      </c>
      <c r="BG106" s="192">
        <f>IF(N106="zákl. přenesená",J106,0)</f>
        <v>0</v>
      </c>
      <c r="BH106" s="192">
        <f>IF(N106="sníž. přenesená",J106,0)</f>
        <v>0</v>
      </c>
      <c r="BI106" s="192">
        <f>IF(N106="nulová",J106,0)</f>
        <v>0</v>
      </c>
      <c r="BJ106" s="19" t="s">
        <v>88</v>
      </c>
      <c r="BK106" s="192">
        <f>ROUND(I106*H106,2)</f>
        <v>0</v>
      </c>
      <c r="BL106" s="19" t="s">
        <v>2807</v>
      </c>
      <c r="BM106" s="191" t="s">
        <v>200</v>
      </c>
    </row>
    <row r="107" spans="1:65" s="12" customFormat="1" ht="22.9" customHeight="1">
      <c r="B107" s="164"/>
      <c r="C107" s="165"/>
      <c r="D107" s="166" t="s">
        <v>71</v>
      </c>
      <c r="E107" s="178" t="s">
        <v>2812</v>
      </c>
      <c r="F107" s="178" t="s">
        <v>2813</v>
      </c>
      <c r="G107" s="165"/>
      <c r="H107" s="165"/>
      <c r="I107" s="168"/>
      <c r="J107" s="179">
        <f>BK107</f>
        <v>0</v>
      </c>
      <c r="K107" s="165"/>
      <c r="L107" s="170"/>
      <c r="M107" s="171"/>
      <c r="N107" s="172"/>
      <c r="O107" s="172"/>
      <c r="P107" s="173">
        <f>SUM(P108:P120)</f>
        <v>0</v>
      </c>
      <c r="Q107" s="172"/>
      <c r="R107" s="173">
        <f>SUM(R108:R120)</f>
        <v>0</v>
      </c>
      <c r="S107" s="172"/>
      <c r="T107" s="174">
        <f>SUM(T108:T120)</f>
        <v>0</v>
      </c>
      <c r="AR107" s="175" t="s">
        <v>107</v>
      </c>
      <c r="AT107" s="176" t="s">
        <v>71</v>
      </c>
      <c r="AU107" s="176" t="s">
        <v>80</v>
      </c>
      <c r="AY107" s="175" t="s">
        <v>169</v>
      </c>
      <c r="BK107" s="177">
        <f>SUM(BK108:BK120)</f>
        <v>0</v>
      </c>
    </row>
    <row r="108" spans="1:65" s="2" customFormat="1" ht="24.2" customHeight="1">
      <c r="A108" s="36"/>
      <c r="B108" s="37"/>
      <c r="C108" s="180" t="s">
        <v>176</v>
      </c>
      <c r="D108" s="180" t="s">
        <v>171</v>
      </c>
      <c r="E108" s="181" t="s">
        <v>2814</v>
      </c>
      <c r="F108" s="182" t="s">
        <v>2815</v>
      </c>
      <c r="G108" s="183" t="s">
        <v>2816</v>
      </c>
      <c r="H108" s="184">
        <v>0.06</v>
      </c>
      <c r="I108" s="185"/>
      <c r="J108" s="186">
        <f t="shared" ref="J108:J120" si="0">ROUND(I108*H108,2)</f>
        <v>0</v>
      </c>
      <c r="K108" s="182" t="s">
        <v>2211</v>
      </c>
      <c r="L108" s="41"/>
      <c r="M108" s="187" t="s">
        <v>19</v>
      </c>
      <c r="N108" s="188" t="s">
        <v>44</v>
      </c>
      <c r="O108" s="66"/>
      <c r="P108" s="189">
        <f t="shared" ref="P108:P120" si="1">O108*H108</f>
        <v>0</v>
      </c>
      <c r="Q108" s="189">
        <v>0</v>
      </c>
      <c r="R108" s="189">
        <f t="shared" ref="R108:R120" si="2">Q108*H108</f>
        <v>0</v>
      </c>
      <c r="S108" s="189">
        <v>0</v>
      </c>
      <c r="T108" s="190">
        <f t="shared" ref="T108:T120" si="3">S108*H108</f>
        <v>0</v>
      </c>
      <c r="U108" s="36"/>
      <c r="V108" s="36"/>
      <c r="W108" s="36"/>
      <c r="X108" s="36"/>
      <c r="Y108" s="36"/>
      <c r="Z108" s="36"/>
      <c r="AA108" s="36"/>
      <c r="AB108" s="36"/>
      <c r="AC108" s="36"/>
      <c r="AD108" s="36"/>
      <c r="AE108" s="36"/>
      <c r="AR108" s="191" t="s">
        <v>750</v>
      </c>
      <c r="AT108" s="191" t="s">
        <v>171</v>
      </c>
      <c r="AU108" s="191" t="s">
        <v>88</v>
      </c>
      <c r="AY108" s="19" t="s">
        <v>169</v>
      </c>
      <c r="BE108" s="192">
        <f t="shared" ref="BE108:BE120" si="4">IF(N108="základní",J108,0)</f>
        <v>0</v>
      </c>
      <c r="BF108" s="192">
        <f t="shared" ref="BF108:BF120" si="5">IF(N108="snížená",J108,0)</f>
        <v>0</v>
      </c>
      <c r="BG108" s="192">
        <f t="shared" ref="BG108:BG120" si="6">IF(N108="zákl. přenesená",J108,0)</f>
        <v>0</v>
      </c>
      <c r="BH108" s="192">
        <f t="shared" ref="BH108:BH120" si="7">IF(N108="sníž. přenesená",J108,0)</f>
        <v>0</v>
      </c>
      <c r="BI108" s="192">
        <f t="shared" ref="BI108:BI120" si="8">IF(N108="nulová",J108,0)</f>
        <v>0</v>
      </c>
      <c r="BJ108" s="19" t="s">
        <v>88</v>
      </c>
      <c r="BK108" s="192">
        <f t="shared" ref="BK108:BK120" si="9">ROUND(I108*H108,2)</f>
        <v>0</v>
      </c>
      <c r="BL108" s="19" t="s">
        <v>750</v>
      </c>
      <c r="BM108" s="191" t="s">
        <v>209</v>
      </c>
    </row>
    <row r="109" spans="1:65" s="2" customFormat="1" ht="14.45" customHeight="1">
      <c r="A109" s="36"/>
      <c r="B109" s="37"/>
      <c r="C109" s="180" t="s">
        <v>196</v>
      </c>
      <c r="D109" s="180" t="s">
        <v>171</v>
      </c>
      <c r="E109" s="181" t="s">
        <v>2817</v>
      </c>
      <c r="F109" s="182" t="s">
        <v>2818</v>
      </c>
      <c r="G109" s="183" t="s">
        <v>185</v>
      </c>
      <c r="H109" s="184">
        <v>21</v>
      </c>
      <c r="I109" s="185"/>
      <c r="J109" s="186">
        <f t="shared" si="0"/>
        <v>0</v>
      </c>
      <c r="K109" s="182" t="s">
        <v>2211</v>
      </c>
      <c r="L109" s="41"/>
      <c r="M109" s="187" t="s">
        <v>19</v>
      </c>
      <c r="N109" s="188" t="s">
        <v>44</v>
      </c>
      <c r="O109" s="66"/>
      <c r="P109" s="189">
        <f t="shared" si="1"/>
        <v>0</v>
      </c>
      <c r="Q109" s="189">
        <v>0</v>
      </c>
      <c r="R109" s="189">
        <f t="shared" si="2"/>
        <v>0</v>
      </c>
      <c r="S109" s="189">
        <v>0</v>
      </c>
      <c r="T109" s="190">
        <f t="shared" si="3"/>
        <v>0</v>
      </c>
      <c r="U109" s="36"/>
      <c r="V109" s="36"/>
      <c r="W109" s="36"/>
      <c r="X109" s="36"/>
      <c r="Y109" s="36"/>
      <c r="Z109" s="36"/>
      <c r="AA109" s="36"/>
      <c r="AB109" s="36"/>
      <c r="AC109" s="36"/>
      <c r="AD109" s="36"/>
      <c r="AE109" s="36"/>
      <c r="AR109" s="191" t="s">
        <v>750</v>
      </c>
      <c r="AT109" s="191" t="s">
        <v>171</v>
      </c>
      <c r="AU109" s="191" t="s">
        <v>88</v>
      </c>
      <c r="AY109" s="19" t="s">
        <v>169</v>
      </c>
      <c r="BE109" s="192">
        <f t="shared" si="4"/>
        <v>0</v>
      </c>
      <c r="BF109" s="192">
        <f t="shared" si="5"/>
        <v>0</v>
      </c>
      <c r="BG109" s="192">
        <f t="shared" si="6"/>
        <v>0</v>
      </c>
      <c r="BH109" s="192">
        <f t="shared" si="7"/>
        <v>0</v>
      </c>
      <c r="BI109" s="192">
        <f t="shared" si="8"/>
        <v>0</v>
      </c>
      <c r="BJ109" s="19" t="s">
        <v>88</v>
      </c>
      <c r="BK109" s="192">
        <f t="shared" si="9"/>
        <v>0</v>
      </c>
      <c r="BL109" s="19" t="s">
        <v>750</v>
      </c>
      <c r="BM109" s="191" t="s">
        <v>218</v>
      </c>
    </row>
    <row r="110" spans="1:65" s="2" customFormat="1" ht="24.2" customHeight="1">
      <c r="A110" s="36"/>
      <c r="B110" s="37"/>
      <c r="C110" s="180" t="s">
        <v>200</v>
      </c>
      <c r="D110" s="180" t="s">
        <v>171</v>
      </c>
      <c r="E110" s="181" t="s">
        <v>2819</v>
      </c>
      <c r="F110" s="182" t="s">
        <v>2820</v>
      </c>
      <c r="G110" s="183" t="s">
        <v>463</v>
      </c>
      <c r="H110" s="184">
        <v>60</v>
      </c>
      <c r="I110" s="185"/>
      <c r="J110" s="186">
        <f t="shared" si="0"/>
        <v>0</v>
      </c>
      <c r="K110" s="182" t="s">
        <v>2211</v>
      </c>
      <c r="L110" s="41"/>
      <c r="M110" s="187" t="s">
        <v>19</v>
      </c>
      <c r="N110" s="188" t="s">
        <v>44</v>
      </c>
      <c r="O110" s="66"/>
      <c r="P110" s="189">
        <f t="shared" si="1"/>
        <v>0</v>
      </c>
      <c r="Q110" s="189">
        <v>0</v>
      </c>
      <c r="R110" s="189">
        <f t="shared" si="2"/>
        <v>0</v>
      </c>
      <c r="S110" s="189">
        <v>0</v>
      </c>
      <c r="T110" s="190">
        <f t="shared" si="3"/>
        <v>0</v>
      </c>
      <c r="U110" s="36"/>
      <c r="V110" s="36"/>
      <c r="W110" s="36"/>
      <c r="X110" s="36"/>
      <c r="Y110" s="36"/>
      <c r="Z110" s="36"/>
      <c r="AA110" s="36"/>
      <c r="AB110" s="36"/>
      <c r="AC110" s="36"/>
      <c r="AD110" s="36"/>
      <c r="AE110" s="36"/>
      <c r="AR110" s="191" t="s">
        <v>750</v>
      </c>
      <c r="AT110" s="191" t="s">
        <v>171</v>
      </c>
      <c r="AU110" s="191" t="s">
        <v>88</v>
      </c>
      <c r="AY110" s="19" t="s">
        <v>169</v>
      </c>
      <c r="BE110" s="192">
        <f t="shared" si="4"/>
        <v>0</v>
      </c>
      <c r="BF110" s="192">
        <f t="shared" si="5"/>
        <v>0</v>
      </c>
      <c r="BG110" s="192">
        <f t="shared" si="6"/>
        <v>0</v>
      </c>
      <c r="BH110" s="192">
        <f t="shared" si="7"/>
        <v>0</v>
      </c>
      <c r="BI110" s="192">
        <f t="shared" si="8"/>
        <v>0</v>
      </c>
      <c r="BJ110" s="19" t="s">
        <v>88</v>
      </c>
      <c r="BK110" s="192">
        <f t="shared" si="9"/>
        <v>0</v>
      </c>
      <c r="BL110" s="19" t="s">
        <v>750</v>
      </c>
      <c r="BM110" s="191" t="s">
        <v>227</v>
      </c>
    </row>
    <row r="111" spans="1:65" s="2" customFormat="1" ht="24.2" customHeight="1">
      <c r="A111" s="36"/>
      <c r="B111" s="37"/>
      <c r="C111" s="180" t="s">
        <v>205</v>
      </c>
      <c r="D111" s="180" t="s">
        <v>171</v>
      </c>
      <c r="E111" s="181" t="s">
        <v>2821</v>
      </c>
      <c r="F111" s="182" t="s">
        <v>2822</v>
      </c>
      <c r="G111" s="183" t="s">
        <v>463</v>
      </c>
      <c r="H111" s="184">
        <v>60</v>
      </c>
      <c r="I111" s="185"/>
      <c r="J111" s="186">
        <f t="shared" si="0"/>
        <v>0</v>
      </c>
      <c r="K111" s="182" t="s">
        <v>2211</v>
      </c>
      <c r="L111" s="41"/>
      <c r="M111" s="187" t="s">
        <v>19</v>
      </c>
      <c r="N111" s="188" t="s">
        <v>44</v>
      </c>
      <c r="O111" s="66"/>
      <c r="P111" s="189">
        <f t="shared" si="1"/>
        <v>0</v>
      </c>
      <c r="Q111" s="189">
        <v>0</v>
      </c>
      <c r="R111" s="189">
        <f t="shared" si="2"/>
        <v>0</v>
      </c>
      <c r="S111" s="189">
        <v>0</v>
      </c>
      <c r="T111" s="190">
        <f t="shared" si="3"/>
        <v>0</v>
      </c>
      <c r="U111" s="36"/>
      <c r="V111" s="36"/>
      <c r="W111" s="36"/>
      <c r="X111" s="36"/>
      <c r="Y111" s="36"/>
      <c r="Z111" s="36"/>
      <c r="AA111" s="36"/>
      <c r="AB111" s="36"/>
      <c r="AC111" s="36"/>
      <c r="AD111" s="36"/>
      <c r="AE111" s="36"/>
      <c r="AR111" s="191" t="s">
        <v>750</v>
      </c>
      <c r="AT111" s="191" t="s">
        <v>171</v>
      </c>
      <c r="AU111" s="191" t="s">
        <v>88</v>
      </c>
      <c r="AY111" s="19" t="s">
        <v>169</v>
      </c>
      <c r="BE111" s="192">
        <f t="shared" si="4"/>
        <v>0</v>
      </c>
      <c r="BF111" s="192">
        <f t="shared" si="5"/>
        <v>0</v>
      </c>
      <c r="BG111" s="192">
        <f t="shared" si="6"/>
        <v>0</v>
      </c>
      <c r="BH111" s="192">
        <f t="shared" si="7"/>
        <v>0</v>
      </c>
      <c r="BI111" s="192">
        <f t="shared" si="8"/>
        <v>0</v>
      </c>
      <c r="BJ111" s="19" t="s">
        <v>88</v>
      </c>
      <c r="BK111" s="192">
        <f t="shared" si="9"/>
        <v>0</v>
      </c>
      <c r="BL111" s="19" t="s">
        <v>750</v>
      </c>
      <c r="BM111" s="191" t="s">
        <v>242</v>
      </c>
    </row>
    <row r="112" spans="1:65" s="2" customFormat="1" ht="24.2" customHeight="1">
      <c r="A112" s="36"/>
      <c r="B112" s="37"/>
      <c r="C112" s="180" t="s">
        <v>209</v>
      </c>
      <c r="D112" s="180" t="s">
        <v>171</v>
      </c>
      <c r="E112" s="181" t="s">
        <v>2823</v>
      </c>
      <c r="F112" s="182" t="s">
        <v>2824</v>
      </c>
      <c r="G112" s="183" t="s">
        <v>463</v>
      </c>
      <c r="H112" s="184">
        <v>60</v>
      </c>
      <c r="I112" s="185"/>
      <c r="J112" s="186">
        <f t="shared" si="0"/>
        <v>0</v>
      </c>
      <c r="K112" s="182" t="s">
        <v>2211</v>
      </c>
      <c r="L112" s="41"/>
      <c r="M112" s="187" t="s">
        <v>19</v>
      </c>
      <c r="N112" s="188" t="s">
        <v>44</v>
      </c>
      <c r="O112" s="66"/>
      <c r="P112" s="189">
        <f t="shared" si="1"/>
        <v>0</v>
      </c>
      <c r="Q112" s="189">
        <v>0</v>
      </c>
      <c r="R112" s="189">
        <f t="shared" si="2"/>
        <v>0</v>
      </c>
      <c r="S112" s="189">
        <v>0</v>
      </c>
      <c r="T112" s="190">
        <f t="shared" si="3"/>
        <v>0</v>
      </c>
      <c r="U112" s="36"/>
      <c r="V112" s="36"/>
      <c r="W112" s="36"/>
      <c r="X112" s="36"/>
      <c r="Y112" s="36"/>
      <c r="Z112" s="36"/>
      <c r="AA112" s="36"/>
      <c r="AB112" s="36"/>
      <c r="AC112" s="36"/>
      <c r="AD112" s="36"/>
      <c r="AE112" s="36"/>
      <c r="AR112" s="191" t="s">
        <v>750</v>
      </c>
      <c r="AT112" s="191" t="s">
        <v>171</v>
      </c>
      <c r="AU112" s="191" t="s">
        <v>88</v>
      </c>
      <c r="AY112" s="19" t="s">
        <v>169</v>
      </c>
      <c r="BE112" s="192">
        <f t="shared" si="4"/>
        <v>0</v>
      </c>
      <c r="BF112" s="192">
        <f t="shared" si="5"/>
        <v>0</v>
      </c>
      <c r="BG112" s="192">
        <f t="shared" si="6"/>
        <v>0</v>
      </c>
      <c r="BH112" s="192">
        <f t="shared" si="7"/>
        <v>0</v>
      </c>
      <c r="BI112" s="192">
        <f t="shared" si="8"/>
        <v>0</v>
      </c>
      <c r="BJ112" s="19" t="s">
        <v>88</v>
      </c>
      <c r="BK112" s="192">
        <f t="shared" si="9"/>
        <v>0</v>
      </c>
      <c r="BL112" s="19" t="s">
        <v>750</v>
      </c>
      <c r="BM112" s="191" t="s">
        <v>250</v>
      </c>
    </row>
    <row r="113" spans="1:65" s="2" customFormat="1" ht="24.2" customHeight="1">
      <c r="A113" s="36"/>
      <c r="B113" s="37"/>
      <c r="C113" s="235" t="s">
        <v>214</v>
      </c>
      <c r="D113" s="235" t="s">
        <v>456</v>
      </c>
      <c r="E113" s="236" t="s">
        <v>2825</v>
      </c>
      <c r="F113" s="237" t="s">
        <v>2826</v>
      </c>
      <c r="G113" s="238" t="s">
        <v>463</v>
      </c>
      <c r="H113" s="239">
        <v>50</v>
      </c>
      <c r="I113" s="240"/>
      <c r="J113" s="241">
        <f t="shared" si="0"/>
        <v>0</v>
      </c>
      <c r="K113" s="237" t="s">
        <v>2211</v>
      </c>
      <c r="L113" s="242"/>
      <c r="M113" s="243" t="s">
        <v>19</v>
      </c>
      <c r="N113" s="244" t="s">
        <v>44</v>
      </c>
      <c r="O113" s="66"/>
      <c r="P113" s="189">
        <f t="shared" si="1"/>
        <v>0</v>
      </c>
      <c r="Q113" s="189">
        <v>0</v>
      </c>
      <c r="R113" s="189">
        <f t="shared" si="2"/>
        <v>0</v>
      </c>
      <c r="S113" s="189">
        <v>0</v>
      </c>
      <c r="T113" s="190">
        <f t="shared" si="3"/>
        <v>0</v>
      </c>
      <c r="U113" s="36"/>
      <c r="V113" s="36"/>
      <c r="W113" s="36"/>
      <c r="X113" s="36"/>
      <c r="Y113" s="36"/>
      <c r="Z113" s="36"/>
      <c r="AA113" s="36"/>
      <c r="AB113" s="36"/>
      <c r="AC113" s="36"/>
      <c r="AD113" s="36"/>
      <c r="AE113" s="36"/>
      <c r="AR113" s="191" t="s">
        <v>1782</v>
      </c>
      <c r="AT113" s="191" t="s">
        <v>456</v>
      </c>
      <c r="AU113" s="191" t="s">
        <v>88</v>
      </c>
      <c r="AY113" s="19" t="s">
        <v>169</v>
      </c>
      <c r="BE113" s="192">
        <f t="shared" si="4"/>
        <v>0</v>
      </c>
      <c r="BF113" s="192">
        <f t="shared" si="5"/>
        <v>0</v>
      </c>
      <c r="BG113" s="192">
        <f t="shared" si="6"/>
        <v>0</v>
      </c>
      <c r="BH113" s="192">
        <f t="shared" si="7"/>
        <v>0</v>
      </c>
      <c r="BI113" s="192">
        <f t="shared" si="8"/>
        <v>0</v>
      </c>
      <c r="BJ113" s="19" t="s">
        <v>88</v>
      </c>
      <c r="BK113" s="192">
        <f t="shared" si="9"/>
        <v>0</v>
      </c>
      <c r="BL113" s="19" t="s">
        <v>750</v>
      </c>
      <c r="BM113" s="191" t="s">
        <v>258</v>
      </c>
    </row>
    <row r="114" spans="1:65" s="2" customFormat="1" ht="24.2" customHeight="1">
      <c r="A114" s="36"/>
      <c r="B114" s="37"/>
      <c r="C114" s="235" t="s">
        <v>218</v>
      </c>
      <c r="D114" s="235" t="s">
        <v>456</v>
      </c>
      <c r="E114" s="236" t="s">
        <v>2827</v>
      </c>
      <c r="F114" s="237" t="s">
        <v>2828</v>
      </c>
      <c r="G114" s="238" t="s">
        <v>463</v>
      </c>
      <c r="H114" s="239">
        <v>10</v>
      </c>
      <c r="I114" s="240"/>
      <c r="J114" s="241">
        <f t="shared" si="0"/>
        <v>0</v>
      </c>
      <c r="K114" s="237" t="s">
        <v>2211</v>
      </c>
      <c r="L114" s="242"/>
      <c r="M114" s="243" t="s">
        <v>19</v>
      </c>
      <c r="N114" s="244" t="s">
        <v>44</v>
      </c>
      <c r="O114" s="66"/>
      <c r="P114" s="189">
        <f t="shared" si="1"/>
        <v>0</v>
      </c>
      <c r="Q114" s="189">
        <v>0</v>
      </c>
      <c r="R114" s="189">
        <f t="shared" si="2"/>
        <v>0</v>
      </c>
      <c r="S114" s="189">
        <v>0</v>
      </c>
      <c r="T114" s="190">
        <f t="shared" si="3"/>
        <v>0</v>
      </c>
      <c r="U114" s="36"/>
      <c r="V114" s="36"/>
      <c r="W114" s="36"/>
      <c r="X114" s="36"/>
      <c r="Y114" s="36"/>
      <c r="Z114" s="36"/>
      <c r="AA114" s="36"/>
      <c r="AB114" s="36"/>
      <c r="AC114" s="36"/>
      <c r="AD114" s="36"/>
      <c r="AE114" s="36"/>
      <c r="AR114" s="191" t="s">
        <v>1782</v>
      </c>
      <c r="AT114" s="191" t="s">
        <v>456</v>
      </c>
      <c r="AU114" s="191" t="s">
        <v>88</v>
      </c>
      <c r="AY114" s="19" t="s">
        <v>169</v>
      </c>
      <c r="BE114" s="192">
        <f t="shared" si="4"/>
        <v>0</v>
      </c>
      <c r="BF114" s="192">
        <f t="shared" si="5"/>
        <v>0</v>
      </c>
      <c r="BG114" s="192">
        <f t="shared" si="6"/>
        <v>0</v>
      </c>
      <c r="BH114" s="192">
        <f t="shared" si="7"/>
        <v>0</v>
      </c>
      <c r="BI114" s="192">
        <f t="shared" si="8"/>
        <v>0</v>
      </c>
      <c r="BJ114" s="19" t="s">
        <v>88</v>
      </c>
      <c r="BK114" s="192">
        <f t="shared" si="9"/>
        <v>0</v>
      </c>
      <c r="BL114" s="19" t="s">
        <v>750</v>
      </c>
      <c r="BM114" s="191" t="s">
        <v>266</v>
      </c>
    </row>
    <row r="115" spans="1:65" s="2" customFormat="1" ht="24.2" customHeight="1">
      <c r="A115" s="36"/>
      <c r="B115" s="37"/>
      <c r="C115" s="180" t="s">
        <v>222</v>
      </c>
      <c r="D115" s="180" t="s">
        <v>171</v>
      </c>
      <c r="E115" s="181" t="s">
        <v>2829</v>
      </c>
      <c r="F115" s="182" t="s">
        <v>2830</v>
      </c>
      <c r="G115" s="183" t="s">
        <v>463</v>
      </c>
      <c r="H115" s="184">
        <v>60</v>
      </c>
      <c r="I115" s="185"/>
      <c r="J115" s="186">
        <f t="shared" si="0"/>
        <v>0</v>
      </c>
      <c r="K115" s="182" t="s">
        <v>2211</v>
      </c>
      <c r="L115" s="41"/>
      <c r="M115" s="187" t="s">
        <v>19</v>
      </c>
      <c r="N115" s="188" t="s">
        <v>44</v>
      </c>
      <c r="O115" s="66"/>
      <c r="P115" s="189">
        <f t="shared" si="1"/>
        <v>0</v>
      </c>
      <c r="Q115" s="189">
        <v>0</v>
      </c>
      <c r="R115" s="189">
        <f t="shared" si="2"/>
        <v>0</v>
      </c>
      <c r="S115" s="189">
        <v>0</v>
      </c>
      <c r="T115" s="190">
        <f t="shared" si="3"/>
        <v>0</v>
      </c>
      <c r="U115" s="36"/>
      <c r="V115" s="36"/>
      <c r="W115" s="36"/>
      <c r="X115" s="36"/>
      <c r="Y115" s="36"/>
      <c r="Z115" s="36"/>
      <c r="AA115" s="36"/>
      <c r="AB115" s="36"/>
      <c r="AC115" s="36"/>
      <c r="AD115" s="36"/>
      <c r="AE115" s="36"/>
      <c r="AR115" s="191" t="s">
        <v>750</v>
      </c>
      <c r="AT115" s="191" t="s">
        <v>171</v>
      </c>
      <c r="AU115" s="191" t="s">
        <v>88</v>
      </c>
      <c r="AY115" s="19" t="s">
        <v>169</v>
      </c>
      <c r="BE115" s="192">
        <f t="shared" si="4"/>
        <v>0</v>
      </c>
      <c r="BF115" s="192">
        <f t="shared" si="5"/>
        <v>0</v>
      </c>
      <c r="BG115" s="192">
        <f t="shared" si="6"/>
        <v>0</v>
      </c>
      <c r="BH115" s="192">
        <f t="shared" si="7"/>
        <v>0</v>
      </c>
      <c r="BI115" s="192">
        <f t="shared" si="8"/>
        <v>0</v>
      </c>
      <c r="BJ115" s="19" t="s">
        <v>88</v>
      </c>
      <c r="BK115" s="192">
        <f t="shared" si="9"/>
        <v>0</v>
      </c>
      <c r="BL115" s="19" t="s">
        <v>750</v>
      </c>
      <c r="BM115" s="191" t="s">
        <v>275</v>
      </c>
    </row>
    <row r="116" spans="1:65" s="2" customFormat="1" ht="14.45" customHeight="1">
      <c r="A116" s="36"/>
      <c r="B116" s="37"/>
      <c r="C116" s="180" t="s">
        <v>227</v>
      </c>
      <c r="D116" s="180" t="s">
        <v>171</v>
      </c>
      <c r="E116" s="181" t="s">
        <v>2831</v>
      </c>
      <c r="F116" s="182" t="s">
        <v>2832</v>
      </c>
      <c r="G116" s="183" t="s">
        <v>185</v>
      </c>
      <c r="H116" s="184">
        <v>21</v>
      </c>
      <c r="I116" s="185"/>
      <c r="J116" s="186">
        <f t="shared" si="0"/>
        <v>0</v>
      </c>
      <c r="K116" s="182" t="s">
        <v>2211</v>
      </c>
      <c r="L116" s="41"/>
      <c r="M116" s="187" t="s">
        <v>19</v>
      </c>
      <c r="N116" s="188" t="s">
        <v>44</v>
      </c>
      <c r="O116" s="66"/>
      <c r="P116" s="189">
        <f t="shared" si="1"/>
        <v>0</v>
      </c>
      <c r="Q116" s="189">
        <v>0</v>
      </c>
      <c r="R116" s="189">
        <f t="shared" si="2"/>
        <v>0</v>
      </c>
      <c r="S116" s="189">
        <v>0</v>
      </c>
      <c r="T116" s="190">
        <f t="shared" si="3"/>
        <v>0</v>
      </c>
      <c r="U116" s="36"/>
      <c r="V116" s="36"/>
      <c r="W116" s="36"/>
      <c r="X116" s="36"/>
      <c r="Y116" s="36"/>
      <c r="Z116" s="36"/>
      <c r="AA116" s="36"/>
      <c r="AB116" s="36"/>
      <c r="AC116" s="36"/>
      <c r="AD116" s="36"/>
      <c r="AE116" s="36"/>
      <c r="AR116" s="191" t="s">
        <v>750</v>
      </c>
      <c r="AT116" s="191" t="s">
        <v>171</v>
      </c>
      <c r="AU116" s="191" t="s">
        <v>88</v>
      </c>
      <c r="AY116" s="19" t="s">
        <v>169</v>
      </c>
      <c r="BE116" s="192">
        <f t="shared" si="4"/>
        <v>0</v>
      </c>
      <c r="BF116" s="192">
        <f t="shared" si="5"/>
        <v>0</v>
      </c>
      <c r="BG116" s="192">
        <f t="shared" si="6"/>
        <v>0</v>
      </c>
      <c r="BH116" s="192">
        <f t="shared" si="7"/>
        <v>0</v>
      </c>
      <c r="BI116" s="192">
        <f t="shared" si="8"/>
        <v>0</v>
      </c>
      <c r="BJ116" s="19" t="s">
        <v>88</v>
      </c>
      <c r="BK116" s="192">
        <f t="shared" si="9"/>
        <v>0</v>
      </c>
      <c r="BL116" s="19" t="s">
        <v>750</v>
      </c>
      <c r="BM116" s="191" t="s">
        <v>284</v>
      </c>
    </row>
    <row r="117" spans="1:65" s="2" customFormat="1" ht="14.45" customHeight="1">
      <c r="A117" s="36"/>
      <c r="B117" s="37"/>
      <c r="C117" s="180" t="s">
        <v>235</v>
      </c>
      <c r="D117" s="180" t="s">
        <v>171</v>
      </c>
      <c r="E117" s="181" t="s">
        <v>2833</v>
      </c>
      <c r="F117" s="182" t="s">
        <v>2834</v>
      </c>
      <c r="G117" s="183" t="s">
        <v>185</v>
      </c>
      <c r="H117" s="184">
        <v>21</v>
      </c>
      <c r="I117" s="185"/>
      <c r="J117" s="186">
        <f t="shared" si="0"/>
        <v>0</v>
      </c>
      <c r="K117" s="182" t="s">
        <v>2211</v>
      </c>
      <c r="L117" s="41"/>
      <c r="M117" s="187" t="s">
        <v>19</v>
      </c>
      <c r="N117" s="188" t="s">
        <v>44</v>
      </c>
      <c r="O117" s="66"/>
      <c r="P117" s="189">
        <f t="shared" si="1"/>
        <v>0</v>
      </c>
      <c r="Q117" s="189">
        <v>0</v>
      </c>
      <c r="R117" s="189">
        <f t="shared" si="2"/>
        <v>0</v>
      </c>
      <c r="S117" s="189">
        <v>0</v>
      </c>
      <c r="T117" s="190">
        <f t="shared" si="3"/>
        <v>0</v>
      </c>
      <c r="U117" s="36"/>
      <c r="V117" s="36"/>
      <c r="W117" s="36"/>
      <c r="X117" s="36"/>
      <c r="Y117" s="36"/>
      <c r="Z117" s="36"/>
      <c r="AA117" s="36"/>
      <c r="AB117" s="36"/>
      <c r="AC117" s="36"/>
      <c r="AD117" s="36"/>
      <c r="AE117" s="36"/>
      <c r="AR117" s="191" t="s">
        <v>750</v>
      </c>
      <c r="AT117" s="191" t="s">
        <v>171</v>
      </c>
      <c r="AU117" s="191" t="s">
        <v>88</v>
      </c>
      <c r="AY117" s="19" t="s">
        <v>169</v>
      </c>
      <c r="BE117" s="192">
        <f t="shared" si="4"/>
        <v>0</v>
      </c>
      <c r="BF117" s="192">
        <f t="shared" si="5"/>
        <v>0</v>
      </c>
      <c r="BG117" s="192">
        <f t="shared" si="6"/>
        <v>0</v>
      </c>
      <c r="BH117" s="192">
        <f t="shared" si="7"/>
        <v>0</v>
      </c>
      <c r="BI117" s="192">
        <f t="shared" si="8"/>
        <v>0</v>
      </c>
      <c r="BJ117" s="19" t="s">
        <v>88</v>
      </c>
      <c r="BK117" s="192">
        <f t="shared" si="9"/>
        <v>0</v>
      </c>
      <c r="BL117" s="19" t="s">
        <v>750</v>
      </c>
      <c r="BM117" s="191" t="s">
        <v>292</v>
      </c>
    </row>
    <row r="118" spans="1:65" s="2" customFormat="1" ht="14.45" customHeight="1">
      <c r="A118" s="36"/>
      <c r="B118" s="37"/>
      <c r="C118" s="235" t="s">
        <v>242</v>
      </c>
      <c r="D118" s="235" t="s">
        <v>456</v>
      </c>
      <c r="E118" s="236" t="s">
        <v>2835</v>
      </c>
      <c r="F118" s="237" t="s">
        <v>2836</v>
      </c>
      <c r="G118" s="238" t="s">
        <v>347</v>
      </c>
      <c r="H118" s="239">
        <v>3</v>
      </c>
      <c r="I118" s="240"/>
      <c r="J118" s="241">
        <f t="shared" si="0"/>
        <v>0</v>
      </c>
      <c r="K118" s="237" t="s">
        <v>2211</v>
      </c>
      <c r="L118" s="242"/>
      <c r="M118" s="243" t="s">
        <v>19</v>
      </c>
      <c r="N118" s="244" t="s">
        <v>44</v>
      </c>
      <c r="O118" s="66"/>
      <c r="P118" s="189">
        <f t="shared" si="1"/>
        <v>0</v>
      </c>
      <c r="Q118" s="189">
        <v>0</v>
      </c>
      <c r="R118" s="189">
        <f t="shared" si="2"/>
        <v>0</v>
      </c>
      <c r="S118" s="189">
        <v>0</v>
      </c>
      <c r="T118" s="190">
        <f t="shared" si="3"/>
        <v>0</v>
      </c>
      <c r="U118" s="36"/>
      <c r="V118" s="36"/>
      <c r="W118" s="36"/>
      <c r="X118" s="36"/>
      <c r="Y118" s="36"/>
      <c r="Z118" s="36"/>
      <c r="AA118" s="36"/>
      <c r="AB118" s="36"/>
      <c r="AC118" s="36"/>
      <c r="AD118" s="36"/>
      <c r="AE118" s="36"/>
      <c r="AR118" s="191" t="s">
        <v>1782</v>
      </c>
      <c r="AT118" s="191" t="s">
        <v>456</v>
      </c>
      <c r="AU118" s="191" t="s">
        <v>88</v>
      </c>
      <c r="AY118" s="19" t="s">
        <v>169</v>
      </c>
      <c r="BE118" s="192">
        <f t="shared" si="4"/>
        <v>0</v>
      </c>
      <c r="BF118" s="192">
        <f t="shared" si="5"/>
        <v>0</v>
      </c>
      <c r="BG118" s="192">
        <f t="shared" si="6"/>
        <v>0</v>
      </c>
      <c r="BH118" s="192">
        <f t="shared" si="7"/>
        <v>0</v>
      </c>
      <c r="BI118" s="192">
        <f t="shared" si="8"/>
        <v>0</v>
      </c>
      <c r="BJ118" s="19" t="s">
        <v>88</v>
      </c>
      <c r="BK118" s="192">
        <f t="shared" si="9"/>
        <v>0</v>
      </c>
      <c r="BL118" s="19" t="s">
        <v>750</v>
      </c>
      <c r="BM118" s="191" t="s">
        <v>301</v>
      </c>
    </row>
    <row r="119" spans="1:65" s="2" customFormat="1" ht="14.45" customHeight="1">
      <c r="A119" s="36"/>
      <c r="B119" s="37"/>
      <c r="C119" s="235" t="s">
        <v>8</v>
      </c>
      <c r="D119" s="235" t="s">
        <v>456</v>
      </c>
      <c r="E119" s="236" t="s">
        <v>2837</v>
      </c>
      <c r="F119" s="237" t="s">
        <v>2838</v>
      </c>
      <c r="G119" s="238" t="s">
        <v>2784</v>
      </c>
      <c r="H119" s="239">
        <v>3</v>
      </c>
      <c r="I119" s="240"/>
      <c r="J119" s="241">
        <f t="shared" si="0"/>
        <v>0</v>
      </c>
      <c r="K119" s="237" t="s">
        <v>2211</v>
      </c>
      <c r="L119" s="242"/>
      <c r="M119" s="243" t="s">
        <v>19</v>
      </c>
      <c r="N119" s="244" t="s">
        <v>44</v>
      </c>
      <c r="O119" s="66"/>
      <c r="P119" s="189">
        <f t="shared" si="1"/>
        <v>0</v>
      </c>
      <c r="Q119" s="189">
        <v>0</v>
      </c>
      <c r="R119" s="189">
        <f t="shared" si="2"/>
        <v>0</v>
      </c>
      <c r="S119" s="189">
        <v>0</v>
      </c>
      <c r="T119" s="190">
        <f t="shared" si="3"/>
        <v>0</v>
      </c>
      <c r="U119" s="36"/>
      <c r="V119" s="36"/>
      <c r="W119" s="36"/>
      <c r="X119" s="36"/>
      <c r="Y119" s="36"/>
      <c r="Z119" s="36"/>
      <c r="AA119" s="36"/>
      <c r="AB119" s="36"/>
      <c r="AC119" s="36"/>
      <c r="AD119" s="36"/>
      <c r="AE119" s="36"/>
      <c r="AR119" s="191" t="s">
        <v>1782</v>
      </c>
      <c r="AT119" s="191" t="s">
        <v>456</v>
      </c>
      <c r="AU119" s="191" t="s">
        <v>88</v>
      </c>
      <c r="AY119" s="19" t="s">
        <v>169</v>
      </c>
      <c r="BE119" s="192">
        <f t="shared" si="4"/>
        <v>0</v>
      </c>
      <c r="BF119" s="192">
        <f t="shared" si="5"/>
        <v>0</v>
      </c>
      <c r="BG119" s="192">
        <f t="shared" si="6"/>
        <v>0</v>
      </c>
      <c r="BH119" s="192">
        <f t="shared" si="7"/>
        <v>0</v>
      </c>
      <c r="BI119" s="192">
        <f t="shared" si="8"/>
        <v>0</v>
      </c>
      <c r="BJ119" s="19" t="s">
        <v>88</v>
      </c>
      <c r="BK119" s="192">
        <f t="shared" si="9"/>
        <v>0</v>
      </c>
      <c r="BL119" s="19" t="s">
        <v>750</v>
      </c>
      <c r="BM119" s="191" t="s">
        <v>314</v>
      </c>
    </row>
    <row r="120" spans="1:65" s="2" customFormat="1" ht="24.2" customHeight="1">
      <c r="A120" s="36"/>
      <c r="B120" s="37"/>
      <c r="C120" s="235" t="s">
        <v>250</v>
      </c>
      <c r="D120" s="235" t="s">
        <v>456</v>
      </c>
      <c r="E120" s="236" t="s">
        <v>2839</v>
      </c>
      <c r="F120" s="237" t="s">
        <v>2840</v>
      </c>
      <c r="G120" s="238" t="s">
        <v>463</v>
      </c>
      <c r="H120" s="239">
        <v>60</v>
      </c>
      <c r="I120" s="240"/>
      <c r="J120" s="241">
        <f t="shared" si="0"/>
        <v>0</v>
      </c>
      <c r="K120" s="237" t="s">
        <v>2211</v>
      </c>
      <c r="L120" s="242"/>
      <c r="M120" s="243" t="s">
        <v>19</v>
      </c>
      <c r="N120" s="244" t="s">
        <v>44</v>
      </c>
      <c r="O120" s="66"/>
      <c r="P120" s="189">
        <f t="shared" si="1"/>
        <v>0</v>
      </c>
      <c r="Q120" s="189">
        <v>0</v>
      </c>
      <c r="R120" s="189">
        <f t="shared" si="2"/>
        <v>0</v>
      </c>
      <c r="S120" s="189">
        <v>0</v>
      </c>
      <c r="T120" s="190">
        <f t="shared" si="3"/>
        <v>0</v>
      </c>
      <c r="U120" s="36"/>
      <c r="V120" s="36"/>
      <c r="W120" s="36"/>
      <c r="X120" s="36"/>
      <c r="Y120" s="36"/>
      <c r="Z120" s="36"/>
      <c r="AA120" s="36"/>
      <c r="AB120" s="36"/>
      <c r="AC120" s="36"/>
      <c r="AD120" s="36"/>
      <c r="AE120" s="36"/>
      <c r="AR120" s="191" t="s">
        <v>1782</v>
      </c>
      <c r="AT120" s="191" t="s">
        <v>456</v>
      </c>
      <c r="AU120" s="191" t="s">
        <v>88</v>
      </c>
      <c r="AY120" s="19" t="s">
        <v>169</v>
      </c>
      <c r="BE120" s="192">
        <f t="shared" si="4"/>
        <v>0</v>
      </c>
      <c r="BF120" s="192">
        <f t="shared" si="5"/>
        <v>0</v>
      </c>
      <c r="BG120" s="192">
        <f t="shared" si="6"/>
        <v>0</v>
      </c>
      <c r="BH120" s="192">
        <f t="shared" si="7"/>
        <v>0</v>
      </c>
      <c r="BI120" s="192">
        <f t="shared" si="8"/>
        <v>0</v>
      </c>
      <c r="BJ120" s="19" t="s">
        <v>88</v>
      </c>
      <c r="BK120" s="192">
        <f t="shared" si="9"/>
        <v>0</v>
      </c>
      <c r="BL120" s="19" t="s">
        <v>750</v>
      </c>
      <c r="BM120" s="191" t="s">
        <v>323</v>
      </c>
    </row>
    <row r="121" spans="1:65" s="12" customFormat="1" ht="25.9" customHeight="1">
      <c r="B121" s="164"/>
      <c r="C121" s="165"/>
      <c r="D121" s="166" t="s">
        <v>71</v>
      </c>
      <c r="E121" s="167" t="s">
        <v>167</v>
      </c>
      <c r="F121" s="167" t="s">
        <v>168</v>
      </c>
      <c r="G121" s="165"/>
      <c r="H121" s="165"/>
      <c r="I121" s="168"/>
      <c r="J121" s="169">
        <f>BK121</f>
        <v>0</v>
      </c>
      <c r="K121" s="165"/>
      <c r="L121" s="170"/>
      <c r="M121" s="171"/>
      <c r="N121" s="172"/>
      <c r="O121" s="172"/>
      <c r="P121" s="173">
        <f>P122+P135</f>
        <v>0</v>
      </c>
      <c r="Q121" s="172"/>
      <c r="R121" s="173">
        <f>R122+R135</f>
        <v>0</v>
      </c>
      <c r="S121" s="172"/>
      <c r="T121" s="174">
        <f>T122+T135</f>
        <v>0</v>
      </c>
      <c r="AR121" s="175" t="s">
        <v>80</v>
      </c>
      <c r="AT121" s="176" t="s">
        <v>71</v>
      </c>
      <c r="AU121" s="176" t="s">
        <v>72</v>
      </c>
      <c r="AY121" s="175" t="s">
        <v>169</v>
      </c>
      <c r="BK121" s="177">
        <f>BK122+BK135</f>
        <v>0</v>
      </c>
    </row>
    <row r="122" spans="1:65" s="12" customFormat="1" ht="22.9" customHeight="1">
      <c r="B122" s="164"/>
      <c r="C122" s="165"/>
      <c r="D122" s="166" t="s">
        <v>71</v>
      </c>
      <c r="E122" s="178" t="s">
        <v>214</v>
      </c>
      <c r="F122" s="178" t="s">
        <v>2841</v>
      </c>
      <c r="G122" s="165"/>
      <c r="H122" s="165"/>
      <c r="I122" s="168"/>
      <c r="J122" s="179">
        <f>BK122</f>
        <v>0</v>
      </c>
      <c r="K122" s="165"/>
      <c r="L122" s="170"/>
      <c r="M122" s="171"/>
      <c r="N122" s="172"/>
      <c r="O122" s="172"/>
      <c r="P122" s="173">
        <f>SUM(P123:P134)</f>
        <v>0</v>
      </c>
      <c r="Q122" s="172"/>
      <c r="R122" s="173">
        <f>SUM(R123:R134)</f>
        <v>0</v>
      </c>
      <c r="S122" s="172"/>
      <c r="T122" s="174">
        <f>SUM(T123:T134)</f>
        <v>0</v>
      </c>
      <c r="AR122" s="175" t="s">
        <v>80</v>
      </c>
      <c r="AT122" s="176" t="s">
        <v>71</v>
      </c>
      <c r="AU122" s="176" t="s">
        <v>80</v>
      </c>
      <c r="AY122" s="175" t="s">
        <v>169</v>
      </c>
      <c r="BK122" s="177">
        <f>SUM(BK123:BK134)</f>
        <v>0</v>
      </c>
    </row>
    <row r="123" spans="1:65" s="2" customFormat="1" ht="24.2" customHeight="1">
      <c r="A123" s="36"/>
      <c r="B123" s="37"/>
      <c r="C123" s="180" t="s">
        <v>254</v>
      </c>
      <c r="D123" s="180" t="s">
        <v>171</v>
      </c>
      <c r="E123" s="181" t="s">
        <v>2842</v>
      </c>
      <c r="F123" s="182" t="s">
        <v>2843</v>
      </c>
      <c r="G123" s="183" t="s">
        <v>174</v>
      </c>
      <c r="H123" s="184">
        <v>64</v>
      </c>
      <c r="I123" s="185"/>
      <c r="J123" s="186">
        <f t="shared" ref="J123:J134" si="10">ROUND(I123*H123,2)</f>
        <v>0</v>
      </c>
      <c r="K123" s="182" t="s">
        <v>2211</v>
      </c>
      <c r="L123" s="41"/>
      <c r="M123" s="187" t="s">
        <v>19</v>
      </c>
      <c r="N123" s="188" t="s">
        <v>44</v>
      </c>
      <c r="O123" s="66"/>
      <c r="P123" s="189">
        <f t="shared" ref="P123:P134" si="11">O123*H123</f>
        <v>0</v>
      </c>
      <c r="Q123" s="189">
        <v>0</v>
      </c>
      <c r="R123" s="189">
        <f t="shared" ref="R123:R134" si="12">Q123*H123</f>
        <v>0</v>
      </c>
      <c r="S123" s="189">
        <v>0</v>
      </c>
      <c r="T123" s="190">
        <f t="shared" ref="T123:T134" si="13">S123*H123</f>
        <v>0</v>
      </c>
      <c r="U123" s="36"/>
      <c r="V123" s="36"/>
      <c r="W123" s="36"/>
      <c r="X123" s="36"/>
      <c r="Y123" s="36"/>
      <c r="Z123" s="36"/>
      <c r="AA123" s="36"/>
      <c r="AB123" s="36"/>
      <c r="AC123" s="36"/>
      <c r="AD123" s="36"/>
      <c r="AE123" s="36"/>
      <c r="AR123" s="191" t="s">
        <v>176</v>
      </c>
      <c r="AT123" s="191" t="s">
        <v>171</v>
      </c>
      <c r="AU123" s="191" t="s">
        <v>88</v>
      </c>
      <c r="AY123" s="19" t="s">
        <v>169</v>
      </c>
      <c r="BE123" s="192">
        <f t="shared" ref="BE123:BE134" si="14">IF(N123="základní",J123,0)</f>
        <v>0</v>
      </c>
      <c r="BF123" s="192">
        <f t="shared" ref="BF123:BF134" si="15">IF(N123="snížená",J123,0)</f>
        <v>0</v>
      </c>
      <c r="BG123" s="192">
        <f t="shared" ref="BG123:BG134" si="16">IF(N123="zákl. přenesená",J123,0)</f>
        <v>0</v>
      </c>
      <c r="BH123" s="192">
        <f t="shared" ref="BH123:BH134" si="17">IF(N123="sníž. přenesená",J123,0)</f>
        <v>0</v>
      </c>
      <c r="BI123" s="192">
        <f t="shared" ref="BI123:BI134" si="18">IF(N123="nulová",J123,0)</f>
        <v>0</v>
      </c>
      <c r="BJ123" s="19" t="s">
        <v>88</v>
      </c>
      <c r="BK123" s="192">
        <f t="shared" ref="BK123:BK134" si="19">ROUND(I123*H123,2)</f>
        <v>0</v>
      </c>
      <c r="BL123" s="19" t="s">
        <v>176</v>
      </c>
      <c r="BM123" s="191" t="s">
        <v>333</v>
      </c>
    </row>
    <row r="124" spans="1:65" s="2" customFormat="1" ht="24.2" customHeight="1">
      <c r="A124" s="36"/>
      <c r="B124" s="37"/>
      <c r="C124" s="180" t="s">
        <v>258</v>
      </c>
      <c r="D124" s="180" t="s">
        <v>171</v>
      </c>
      <c r="E124" s="181" t="s">
        <v>2844</v>
      </c>
      <c r="F124" s="182" t="s">
        <v>2845</v>
      </c>
      <c r="G124" s="183" t="s">
        <v>174</v>
      </c>
      <c r="H124" s="184">
        <v>27</v>
      </c>
      <c r="I124" s="185"/>
      <c r="J124" s="186">
        <f t="shared" si="10"/>
        <v>0</v>
      </c>
      <c r="K124" s="182" t="s">
        <v>2211</v>
      </c>
      <c r="L124" s="41"/>
      <c r="M124" s="187" t="s">
        <v>19</v>
      </c>
      <c r="N124" s="188" t="s">
        <v>44</v>
      </c>
      <c r="O124" s="66"/>
      <c r="P124" s="189">
        <f t="shared" si="11"/>
        <v>0</v>
      </c>
      <c r="Q124" s="189">
        <v>0</v>
      </c>
      <c r="R124" s="189">
        <f t="shared" si="12"/>
        <v>0</v>
      </c>
      <c r="S124" s="189">
        <v>0</v>
      </c>
      <c r="T124" s="190">
        <f t="shared" si="13"/>
        <v>0</v>
      </c>
      <c r="U124" s="36"/>
      <c r="V124" s="36"/>
      <c r="W124" s="36"/>
      <c r="X124" s="36"/>
      <c r="Y124" s="36"/>
      <c r="Z124" s="36"/>
      <c r="AA124" s="36"/>
      <c r="AB124" s="36"/>
      <c r="AC124" s="36"/>
      <c r="AD124" s="36"/>
      <c r="AE124" s="36"/>
      <c r="AR124" s="191" t="s">
        <v>176</v>
      </c>
      <c r="AT124" s="191" t="s">
        <v>171</v>
      </c>
      <c r="AU124" s="191" t="s">
        <v>88</v>
      </c>
      <c r="AY124" s="19" t="s">
        <v>169</v>
      </c>
      <c r="BE124" s="192">
        <f t="shared" si="14"/>
        <v>0</v>
      </c>
      <c r="BF124" s="192">
        <f t="shared" si="15"/>
        <v>0</v>
      </c>
      <c r="BG124" s="192">
        <f t="shared" si="16"/>
        <v>0</v>
      </c>
      <c r="BH124" s="192">
        <f t="shared" si="17"/>
        <v>0</v>
      </c>
      <c r="BI124" s="192">
        <f t="shared" si="18"/>
        <v>0</v>
      </c>
      <c r="BJ124" s="19" t="s">
        <v>88</v>
      </c>
      <c r="BK124" s="192">
        <f t="shared" si="19"/>
        <v>0</v>
      </c>
      <c r="BL124" s="19" t="s">
        <v>176</v>
      </c>
      <c r="BM124" s="191" t="s">
        <v>344</v>
      </c>
    </row>
    <row r="125" spans="1:65" s="2" customFormat="1" ht="24.2" customHeight="1">
      <c r="A125" s="36"/>
      <c r="B125" s="37"/>
      <c r="C125" s="180" t="s">
        <v>262</v>
      </c>
      <c r="D125" s="180" t="s">
        <v>171</v>
      </c>
      <c r="E125" s="181" t="s">
        <v>2846</v>
      </c>
      <c r="F125" s="182" t="s">
        <v>2847</v>
      </c>
      <c r="G125" s="183" t="s">
        <v>174</v>
      </c>
      <c r="H125" s="184">
        <v>14</v>
      </c>
      <c r="I125" s="185"/>
      <c r="J125" s="186">
        <f t="shared" si="10"/>
        <v>0</v>
      </c>
      <c r="K125" s="182" t="s">
        <v>2211</v>
      </c>
      <c r="L125" s="41"/>
      <c r="M125" s="187" t="s">
        <v>19</v>
      </c>
      <c r="N125" s="188" t="s">
        <v>44</v>
      </c>
      <c r="O125" s="66"/>
      <c r="P125" s="189">
        <f t="shared" si="11"/>
        <v>0</v>
      </c>
      <c r="Q125" s="189">
        <v>0</v>
      </c>
      <c r="R125" s="189">
        <f t="shared" si="12"/>
        <v>0</v>
      </c>
      <c r="S125" s="189">
        <v>0</v>
      </c>
      <c r="T125" s="190">
        <f t="shared" si="13"/>
        <v>0</v>
      </c>
      <c r="U125" s="36"/>
      <c r="V125" s="36"/>
      <c r="W125" s="36"/>
      <c r="X125" s="36"/>
      <c r="Y125" s="36"/>
      <c r="Z125" s="36"/>
      <c r="AA125" s="36"/>
      <c r="AB125" s="36"/>
      <c r="AC125" s="36"/>
      <c r="AD125" s="36"/>
      <c r="AE125" s="36"/>
      <c r="AR125" s="191" t="s">
        <v>176</v>
      </c>
      <c r="AT125" s="191" t="s">
        <v>171</v>
      </c>
      <c r="AU125" s="191" t="s">
        <v>88</v>
      </c>
      <c r="AY125" s="19" t="s">
        <v>169</v>
      </c>
      <c r="BE125" s="192">
        <f t="shared" si="14"/>
        <v>0</v>
      </c>
      <c r="BF125" s="192">
        <f t="shared" si="15"/>
        <v>0</v>
      </c>
      <c r="BG125" s="192">
        <f t="shared" si="16"/>
        <v>0</v>
      </c>
      <c r="BH125" s="192">
        <f t="shared" si="17"/>
        <v>0</v>
      </c>
      <c r="BI125" s="192">
        <f t="shared" si="18"/>
        <v>0</v>
      </c>
      <c r="BJ125" s="19" t="s">
        <v>88</v>
      </c>
      <c r="BK125" s="192">
        <f t="shared" si="19"/>
        <v>0</v>
      </c>
      <c r="BL125" s="19" t="s">
        <v>176</v>
      </c>
      <c r="BM125" s="191" t="s">
        <v>355</v>
      </c>
    </row>
    <row r="126" spans="1:65" s="2" customFormat="1" ht="24.2" customHeight="1">
      <c r="A126" s="36"/>
      <c r="B126" s="37"/>
      <c r="C126" s="180" t="s">
        <v>266</v>
      </c>
      <c r="D126" s="180" t="s">
        <v>171</v>
      </c>
      <c r="E126" s="181" t="s">
        <v>2848</v>
      </c>
      <c r="F126" s="182" t="s">
        <v>2849</v>
      </c>
      <c r="G126" s="183" t="s">
        <v>174</v>
      </c>
      <c r="H126" s="184">
        <v>15</v>
      </c>
      <c r="I126" s="185"/>
      <c r="J126" s="186">
        <f t="shared" si="10"/>
        <v>0</v>
      </c>
      <c r="K126" s="182" t="s">
        <v>2211</v>
      </c>
      <c r="L126" s="41"/>
      <c r="M126" s="187" t="s">
        <v>19</v>
      </c>
      <c r="N126" s="188" t="s">
        <v>44</v>
      </c>
      <c r="O126" s="66"/>
      <c r="P126" s="189">
        <f t="shared" si="11"/>
        <v>0</v>
      </c>
      <c r="Q126" s="189">
        <v>0</v>
      </c>
      <c r="R126" s="189">
        <f t="shared" si="12"/>
        <v>0</v>
      </c>
      <c r="S126" s="189">
        <v>0</v>
      </c>
      <c r="T126" s="190">
        <f t="shared" si="13"/>
        <v>0</v>
      </c>
      <c r="U126" s="36"/>
      <c r="V126" s="36"/>
      <c r="W126" s="36"/>
      <c r="X126" s="36"/>
      <c r="Y126" s="36"/>
      <c r="Z126" s="36"/>
      <c r="AA126" s="36"/>
      <c r="AB126" s="36"/>
      <c r="AC126" s="36"/>
      <c r="AD126" s="36"/>
      <c r="AE126" s="36"/>
      <c r="AR126" s="191" t="s">
        <v>176</v>
      </c>
      <c r="AT126" s="191" t="s">
        <v>171</v>
      </c>
      <c r="AU126" s="191" t="s">
        <v>88</v>
      </c>
      <c r="AY126" s="19" t="s">
        <v>169</v>
      </c>
      <c r="BE126" s="192">
        <f t="shared" si="14"/>
        <v>0</v>
      </c>
      <c r="BF126" s="192">
        <f t="shared" si="15"/>
        <v>0</v>
      </c>
      <c r="BG126" s="192">
        <f t="shared" si="16"/>
        <v>0</v>
      </c>
      <c r="BH126" s="192">
        <f t="shared" si="17"/>
        <v>0</v>
      </c>
      <c r="BI126" s="192">
        <f t="shared" si="18"/>
        <v>0</v>
      </c>
      <c r="BJ126" s="19" t="s">
        <v>88</v>
      </c>
      <c r="BK126" s="192">
        <f t="shared" si="19"/>
        <v>0</v>
      </c>
      <c r="BL126" s="19" t="s">
        <v>176</v>
      </c>
      <c r="BM126" s="191" t="s">
        <v>366</v>
      </c>
    </row>
    <row r="127" spans="1:65" s="2" customFormat="1" ht="24.2" customHeight="1">
      <c r="A127" s="36"/>
      <c r="B127" s="37"/>
      <c r="C127" s="180" t="s">
        <v>7</v>
      </c>
      <c r="D127" s="180" t="s">
        <v>171</v>
      </c>
      <c r="E127" s="181" t="s">
        <v>2850</v>
      </c>
      <c r="F127" s="182" t="s">
        <v>2851</v>
      </c>
      <c r="G127" s="183" t="s">
        <v>174</v>
      </c>
      <c r="H127" s="184">
        <v>482</v>
      </c>
      <c r="I127" s="185"/>
      <c r="J127" s="186">
        <f t="shared" si="10"/>
        <v>0</v>
      </c>
      <c r="K127" s="182" t="s">
        <v>2211</v>
      </c>
      <c r="L127" s="41"/>
      <c r="M127" s="187" t="s">
        <v>19</v>
      </c>
      <c r="N127" s="188" t="s">
        <v>44</v>
      </c>
      <c r="O127" s="66"/>
      <c r="P127" s="189">
        <f t="shared" si="11"/>
        <v>0</v>
      </c>
      <c r="Q127" s="189">
        <v>0</v>
      </c>
      <c r="R127" s="189">
        <f t="shared" si="12"/>
        <v>0</v>
      </c>
      <c r="S127" s="189">
        <v>0</v>
      </c>
      <c r="T127" s="190">
        <f t="shared" si="13"/>
        <v>0</v>
      </c>
      <c r="U127" s="36"/>
      <c r="V127" s="36"/>
      <c r="W127" s="36"/>
      <c r="X127" s="36"/>
      <c r="Y127" s="36"/>
      <c r="Z127" s="36"/>
      <c r="AA127" s="36"/>
      <c r="AB127" s="36"/>
      <c r="AC127" s="36"/>
      <c r="AD127" s="36"/>
      <c r="AE127" s="36"/>
      <c r="AR127" s="191" t="s">
        <v>176</v>
      </c>
      <c r="AT127" s="191" t="s">
        <v>171</v>
      </c>
      <c r="AU127" s="191" t="s">
        <v>88</v>
      </c>
      <c r="AY127" s="19" t="s">
        <v>169</v>
      </c>
      <c r="BE127" s="192">
        <f t="shared" si="14"/>
        <v>0</v>
      </c>
      <c r="BF127" s="192">
        <f t="shared" si="15"/>
        <v>0</v>
      </c>
      <c r="BG127" s="192">
        <f t="shared" si="16"/>
        <v>0</v>
      </c>
      <c r="BH127" s="192">
        <f t="shared" si="17"/>
        <v>0</v>
      </c>
      <c r="BI127" s="192">
        <f t="shared" si="18"/>
        <v>0</v>
      </c>
      <c r="BJ127" s="19" t="s">
        <v>88</v>
      </c>
      <c r="BK127" s="192">
        <f t="shared" si="19"/>
        <v>0</v>
      </c>
      <c r="BL127" s="19" t="s">
        <v>176</v>
      </c>
      <c r="BM127" s="191" t="s">
        <v>630</v>
      </c>
    </row>
    <row r="128" spans="1:65" s="2" customFormat="1" ht="24.2" customHeight="1">
      <c r="A128" s="36"/>
      <c r="B128" s="37"/>
      <c r="C128" s="180" t="s">
        <v>275</v>
      </c>
      <c r="D128" s="180" t="s">
        <v>171</v>
      </c>
      <c r="E128" s="181" t="s">
        <v>2852</v>
      </c>
      <c r="F128" s="182" t="s">
        <v>2853</v>
      </c>
      <c r="G128" s="183" t="s">
        <v>174</v>
      </c>
      <c r="H128" s="184">
        <v>22</v>
      </c>
      <c r="I128" s="185"/>
      <c r="J128" s="186">
        <f t="shared" si="10"/>
        <v>0</v>
      </c>
      <c r="K128" s="182" t="s">
        <v>2211</v>
      </c>
      <c r="L128" s="41"/>
      <c r="M128" s="187" t="s">
        <v>19</v>
      </c>
      <c r="N128" s="188" t="s">
        <v>44</v>
      </c>
      <c r="O128" s="66"/>
      <c r="P128" s="189">
        <f t="shared" si="11"/>
        <v>0</v>
      </c>
      <c r="Q128" s="189">
        <v>0</v>
      </c>
      <c r="R128" s="189">
        <f t="shared" si="12"/>
        <v>0</v>
      </c>
      <c r="S128" s="189">
        <v>0</v>
      </c>
      <c r="T128" s="190">
        <f t="shared" si="13"/>
        <v>0</v>
      </c>
      <c r="U128" s="36"/>
      <c r="V128" s="36"/>
      <c r="W128" s="36"/>
      <c r="X128" s="36"/>
      <c r="Y128" s="36"/>
      <c r="Z128" s="36"/>
      <c r="AA128" s="36"/>
      <c r="AB128" s="36"/>
      <c r="AC128" s="36"/>
      <c r="AD128" s="36"/>
      <c r="AE128" s="36"/>
      <c r="AR128" s="191" t="s">
        <v>176</v>
      </c>
      <c r="AT128" s="191" t="s">
        <v>171</v>
      </c>
      <c r="AU128" s="191" t="s">
        <v>88</v>
      </c>
      <c r="AY128" s="19" t="s">
        <v>169</v>
      </c>
      <c r="BE128" s="192">
        <f t="shared" si="14"/>
        <v>0</v>
      </c>
      <c r="BF128" s="192">
        <f t="shared" si="15"/>
        <v>0</v>
      </c>
      <c r="BG128" s="192">
        <f t="shared" si="16"/>
        <v>0</v>
      </c>
      <c r="BH128" s="192">
        <f t="shared" si="17"/>
        <v>0</v>
      </c>
      <c r="BI128" s="192">
        <f t="shared" si="18"/>
        <v>0</v>
      </c>
      <c r="BJ128" s="19" t="s">
        <v>88</v>
      </c>
      <c r="BK128" s="192">
        <f t="shared" si="19"/>
        <v>0</v>
      </c>
      <c r="BL128" s="19" t="s">
        <v>176</v>
      </c>
      <c r="BM128" s="191" t="s">
        <v>642</v>
      </c>
    </row>
    <row r="129" spans="1:65" s="2" customFormat="1" ht="24.2" customHeight="1">
      <c r="A129" s="36"/>
      <c r="B129" s="37"/>
      <c r="C129" s="180" t="s">
        <v>280</v>
      </c>
      <c r="D129" s="180" t="s">
        <v>171</v>
      </c>
      <c r="E129" s="181" t="s">
        <v>2854</v>
      </c>
      <c r="F129" s="182" t="s">
        <v>2855</v>
      </c>
      <c r="G129" s="183" t="s">
        <v>463</v>
      </c>
      <c r="H129" s="184">
        <v>668</v>
      </c>
      <c r="I129" s="185"/>
      <c r="J129" s="186">
        <f t="shared" si="10"/>
        <v>0</v>
      </c>
      <c r="K129" s="182" t="s">
        <v>2211</v>
      </c>
      <c r="L129" s="41"/>
      <c r="M129" s="187" t="s">
        <v>19</v>
      </c>
      <c r="N129" s="188" t="s">
        <v>44</v>
      </c>
      <c r="O129" s="66"/>
      <c r="P129" s="189">
        <f t="shared" si="11"/>
        <v>0</v>
      </c>
      <c r="Q129" s="189">
        <v>0</v>
      </c>
      <c r="R129" s="189">
        <f t="shared" si="12"/>
        <v>0</v>
      </c>
      <c r="S129" s="189">
        <v>0</v>
      </c>
      <c r="T129" s="190">
        <f t="shared" si="13"/>
        <v>0</v>
      </c>
      <c r="U129" s="36"/>
      <c r="V129" s="36"/>
      <c r="W129" s="36"/>
      <c r="X129" s="36"/>
      <c r="Y129" s="36"/>
      <c r="Z129" s="36"/>
      <c r="AA129" s="36"/>
      <c r="AB129" s="36"/>
      <c r="AC129" s="36"/>
      <c r="AD129" s="36"/>
      <c r="AE129" s="36"/>
      <c r="AR129" s="191" t="s">
        <v>176</v>
      </c>
      <c r="AT129" s="191" t="s">
        <v>171</v>
      </c>
      <c r="AU129" s="191" t="s">
        <v>88</v>
      </c>
      <c r="AY129" s="19" t="s">
        <v>169</v>
      </c>
      <c r="BE129" s="192">
        <f t="shared" si="14"/>
        <v>0</v>
      </c>
      <c r="BF129" s="192">
        <f t="shared" si="15"/>
        <v>0</v>
      </c>
      <c r="BG129" s="192">
        <f t="shared" si="16"/>
        <v>0</v>
      </c>
      <c r="BH129" s="192">
        <f t="shared" si="17"/>
        <v>0</v>
      </c>
      <c r="BI129" s="192">
        <f t="shared" si="18"/>
        <v>0</v>
      </c>
      <c r="BJ129" s="19" t="s">
        <v>88</v>
      </c>
      <c r="BK129" s="192">
        <f t="shared" si="19"/>
        <v>0</v>
      </c>
      <c r="BL129" s="19" t="s">
        <v>176</v>
      </c>
      <c r="BM129" s="191" t="s">
        <v>652</v>
      </c>
    </row>
    <row r="130" spans="1:65" s="2" customFormat="1" ht="24.2" customHeight="1">
      <c r="A130" s="36"/>
      <c r="B130" s="37"/>
      <c r="C130" s="180" t="s">
        <v>284</v>
      </c>
      <c r="D130" s="180" t="s">
        <v>171</v>
      </c>
      <c r="E130" s="181" t="s">
        <v>2856</v>
      </c>
      <c r="F130" s="182" t="s">
        <v>2857</v>
      </c>
      <c r="G130" s="183" t="s">
        <v>463</v>
      </c>
      <c r="H130" s="184">
        <v>252</v>
      </c>
      <c r="I130" s="185"/>
      <c r="J130" s="186">
        <f t="shared" si="10"/>
        <v>0</v>
      </c>
      <c r="K130" s="182" t="s">
        <v>2211</v>
      </c>
      <c r="L130" s="41"/>
      <c r="M130" s="187" t="s">
        <v>19</v>
      </c>
      <c r="N130" s="188" t="s">
        <v>44</v>
      </c>
      <c r="O130" s="66"/>
      <c r="P130" s="189">
        <f t="shared" si="11"/>
        <v>0</v>
      </c>
      <c r="Q130" s="189">
        <v>0</v>
      </c>
      <c r="R130" s="189">
        <f t="shared" si="12"/>
        <v>0</v>
      </c>
      <c r="S130" s="189">
        <v>0</v>
      </c>
      <c r="T130" s="190">
        <f t="shared" si="13"/>
        <v>0</v>
      </c>
      <c r="U130" s="36"/>
      <c r="V130" s="36"/>
      <c r="W130" s="36"/>
      <c r="X130" s="36"/>
      <c r="Y130" s="36"/>
      <c r="Z130" s="36"/>
      <c r="AA130" s="36"/>
      <c r="AB130" s="36"/>
      <c r="AC130" s="36"/>
      <c r="AD130" s="36"/>
      <c r="AE130" s="36"/>
      <c r="AR130" s="191" t="s">
        <v>176</v>
      </c>
      <c r="AT130" s="191" t="s">
        <v>171</v>
      </c>
      <c r="AU130" s="191" t="s">
        <v>88</v>
      </c>
      <c r="AY130" s="19" t="s">
        <v>169</v>
      </c>
      <c r="BE130" s="192">
        <f t="shared" si="14"/>
        <v>0</v>
      </c>
      <c r="BF130" s="192">
        <f t="shared" si="15"/>
        <v>0</v>
      </c>
      <c r="BG130" s="192">
        <f t="shared" si="16"/>
        <v>0</v>
      </c>
      <c r="BH130" s="192">
        <f t="shared" si="17"/>
        <v>0</v>
      </c>
      <c r="BI130" s="192">
        <f t="shared" si="18"/>
        <v>0</v>
      </c>
      <c r="BJ130" s="19" t="s">
        <v>88</v>
      </c>
      <c r="BK130" s="192">
        <f t="shared" si="19"/>
        <v>0</v>
      </c>
      <c r="BL130" s="19" t="s">
        <v>176</v>
      </c>
      <c r="BM130" s="191" t="s">
        <v>663</v>
      </c>
    </row>
    <row r="131" spans="1:65" s="2" customFormat="1" ht="24.2" customHeight="1">
      <c r="A131" s="36"/>
      <c r="B131" s="37"/>
      <c r="C131" s="180" t="s">
        <v>288</v>
      </c>
      <c r="D131" s="180" t="s">
        <v>171</v>
      </c>
      <c r="E131" s="181" t="s">
        <v>2858</v>
      </c>
      <c r="F131" s="182" t="s">
        <v>2859</v>
      </c>
      <c r="G131" s="183" t="s">
        <v>463</v>
      </c>
      <c r="H131" s="184">
        <v>60</v>
      </c>
      <c r="I131" s="185"/>
      <c r="J131" s="186">
        <f t="shared" si="10"/>
        <v>0</v>
      </c>
      <c r="K131" s="182" t="s">
        <v>2211</v>
      </c>
      <c r="L131" s="41"/>
      <c r="M131" s="187" t="s">
        <v>19</v>
      </c>
      <c r="N131" s="188" t="s">
        <v>44</v>
      </c>
      <c r="O131" s="66"/>
      <c r="P131" s="189">
        <f t="shared" si="11"/>
        <v>0</v>
      </c>
      <c r="Q131" s="189">
        <v>0</v>
      </c>
      <c r="R131" s="189">
        <f t="shared" si="12"/>
        <v>0</v>
      </c>
      <c r="S131" s="189">
        <v>0</v>
      </c>
      <c r="T131" s="190">
        <f t="shared" si="13"/>
        <v>0</v>
      </c>
      <c r="U131" s="36"/>
      <c r="V131" s="36"/>
      <c r="W131" s="36"/>
      <c r="X131" s="36"/>
      <c r="Y131" s="36"/>
      <c r="Z131" s="36"/>
      <c r="AA131" s="36"/>
      <c r="AB131" s="36"/>
      <c r="AC131" s="36"/>
      <c r="AD131" s="36"/>
      <c r="AE131" s="36"/>
      <c r="AR131" s="191" t="s">
        <v>176</v>
      </c>
      <c r="AT131" s="191" t="s">
        <v>171</v>
      </c>
      <c r="AU131" s="191" t="s">
        <v>88</v>
      </c>
      <c r="AY131" s="19" t="s">
        <v>169</v>
      </c>
      <c r="BE131" s="192">
        <f t="shared" si="14"/>
        <v>0</v>
      </c>
      <c r="BF131" s="192">
        <f t="shared" si="15"/>
        <v>0</v>
      </c>
      <c r="BG131" s="192">
        <f t="shared" si="16"/>
        <v>0</v>
      </c>
      <c r="BH131" s="192">
        <f t="shared" si="17"/>
        <v>0</v>
      </c>
      <c r="BI131" s="192">
        <f t="shared" si="18"/>
        <v>0</v>
      </c>
      <c r="BJ131" s="19" t="s">
        <v>88</v>
      </c>
      <c r="BK131" s="192">
        <f t="shared" si="19"/>
        <v>0</v>
      </c>
      <c r="BL131" s="19" t="s">
        <v>176</v>
      </c>
      <c r="BM131" s="191" t="s">
        <v>675</v>
      </c>
    </row>
    <row r="132" spans="1:65" s="2" customFormat="1" ht="24.2" customHeight="1">
      <c r="A132" s="36"/>
      <c r="B132" s="37"/>
      <c r="C132" s="180" t="s">
        <v>292</v>
      </c>
      <c r="D132" s="180" t="s">
        <v>171</v>
      </c>
      <c r="E132" s="181" t="s">
        <v>2860</v>
      </c>
      <c r="F132" s="182" t="s">
        <v>2861</v>
      </c>
      <c r="G132" s="183" t="s">
        <v>463</v>
      </c>
      <c r="H132" s="184">
        <v>14</v>
      </c>
      <c r="I132" s="185"/>
      <c r="J132" s="186">
        <f t="shared" si="10"/>
        <v>0</v>
      </c>
      <c r="K132" s="182" t="s">
        <v>2211</v>
      </c>
      <c r="L132" s="41"/>
      <c r="M132" s="187" t="s">
        <v>19</v>
      </c>
      <c r="N132" s="188" t="s">
        <v>44</v>
      </c>
      <c r="O132" s="66"/>
      <c r="P132" s="189">
        <f t="shared" si="11"/>
        <v>0</v>
      </c>
      <c r="Q132" s="189">
        <v>0</v>
      </c>
      <c r="R132" s="189">
        <f t="shared" si="12"/>
        <v>0</v>
      </c>
      <c r="S132" s="189">
        <v>0</v>
      </c>
      <c r="T132" s="190">
        <f t="shared" si="13"/>
        <v>0</v>
      </c>
      <c r="U132" s="36"/>
      <c r="V132" s="36"/>
      <c r="W132" s="36"/>
      <c r="X132" s="36"/>
      <c r="Y132" s="36"/>
      <c r="Z132" s="36"/>
      <c r="AA132" s="36"/>
      <c r="AB132" s="36"/>
      <c r="AC132" s="36"/>
      <c r="AD132" s="36"/>
      <c r="AE132" s="36"/>
      <c r="AR132" s="191" t="s">
        <v>176</v>
      </c>
      <c r="AT132" s="191" t="s">
        <v>171</v>
      </c>
      <c r="AU132" s="191" t="s">
        <v>88</v>
      </c>
      <c r="AY132" s="19" t="s">
        <v>169</v>
      </c>
      <c r="BE132" s="192">
        <f t="shared" si="14"/>
        <v>0</v>
      </c>
      <c r="BF132" s="192">
        <f t="shared" si="15"/>
        <v>0</v>
      </c>
      <c r="BG132" s="192">
        <f t="shared" si="16"/>
        <v>0</v>
      </c>
      <c r="BH132" s="192">
        <f t="shared" si="17"/>
        <v>0</v>
      </c>
      <c r="BI132" s="192">
        <f t="shared" si="18"/>
        <v>0</v>
      </c>
      <c r="BJ132" s="19" t="s">
        <v>88</v>
      </c>
      <c r="BK132" s="192">
        <f t="shared" si="19"/>
        <v>0</v>
      </c>
      <c r="BL132" s="19" t="s">
        <v>176</v>
      </c>
      <c r="BM132" s="191" t="s">
        <v>687</v>
      </c>
    </row>
    <row r="133" spans="1:65" s="2" customFormat="1" ht="24.2" customHeight="1">
      <c r="A133" s="36"/>
      <c r="B133" s="37"/>
      <c r="C133" s="180" t="s">
        <v>296</v>
      </c>
      <c r="D133" s="180" t="s">
        <v>171</v>
      </c>
      <c r="E133" s="181" t="s">
        <v>2862</v>
      </c>
      <c r="F133" s="182" t="s">
        <v>2863</v>
      </c>
      <c r="G133" s="183" t="s">
        <v>463</v>
      </c>
      <c r="H133" s="184">
        <v>182</v>
      </c>
      <c r="I133" s="185"/>
      <c r="J133" s="186">
        <f t="shared" si="10"/>
        <v>0</v>
      </c>
      <c r="K133" s="182" t="s">
        <v>2211</v>
      </c>
      <c r="L133" s="41"/>
      <c r="M133" s="187" t="s">
        <v>19</v>
      </c>
      <c r="N133" s="188" t="s">
        <v>44</v>
      </c>
      <c r="O133" s="66"/>
      <c r="P133" s="189">
        <f t="shared" si="11"/>
        <v>0</v>
      </c>
      <c r="Q133" s="189">
        <v>0</v>
      </c>
      <c r="R133" s="189">
        <f t="shared" si="12"/>
        <v>0</v>
      </c>
      <c r="S133" s="189">
        <v>0</v>
      </c>
      <c r="T133" s="190">
        <f t="shared" si="13"/>
        <v>0</v>
      </c>
      <c r="U133" s="36"/>
      <c r="V133" s="36"/>
      <c r="W133" s="36"/>
      <c r="X133" s="36"/>
      <c r="Y133" s="36"/>
      <c r="Z133" s="36"/>
      <c r="AA133" s="36"/>
      <c r="AB133" s="36"/>
      <c r="AC133" s="36"/>
      <c r="AD133" s="36"/>
      <c r="AE133" s="36"/>
      <c r="AR133" s="191" t="s">
        <v>176</v>
      </c>
      <c r="AT133" s="191" t="s">
        <v>171</v>
      </c>
      <c r="AU133" s="191" t="s">
        <v>88</v>
      </c>
      <c r="AY133" s="19" t="s">
        <v>169</v>
      </c>
      <c r="BE133" s="192">
        <f t="shared" si="14"/>
        <v>0</v>
      </c>
      <c r="BF133" s="192">
        <f t="shared" si="15"/>
        <v>0</v>
      </c>
      <c r="BG133" s="192">
        <f t="shared" si="16"/>
        <v>0</v>
      </c>
      <c r="BH133" s="192">
        <f t="shared" si="17"/>
        <v>0</v>
      </c>
      <c r="BI133" s="192">
        <f t="shared" si="18"/>
        <v>0</v>
      </c>
      <c r="BJ133" s="19" t="s">
        <v>88</v>
      </c>
      <c r="BK133" s="192">
        <f t="shared" si="19"/>
        <v>0</v>
      </c>
      <c r="BL133" s="19" t="s">
        <v>176</v>
      </c>
      <c r="BM133" s="191" t="s">
        <v>695</v>
      </c>
    </row>
    <row r="134" spans="1:65" s="2" customFormat="1" ht="24.2" customHeight="1">
      <c r="A134" s="36"/>
      <c r="B134" s="37"/>
      <c r="C134" s="180" t="s">
        <v>301</v>
      </c>
      <c r="D134" s="180" t="s">
        <v>171</v>
      </c>
      <c r="E134" s="181" t="s">
        <v>2864</v>
      </c>
      <c r="F134" s="182" t="s">
        <v>2865</v>
      </c>
      <c r="G134" s="183" t="s">
        <v>463</v>
      </c>
      <c r="H134" s="184">
        <v>2</v>
      </c>
      <c r="I134" s="185"/>
      <c r="J134" s="186">
        <f t="shared" si="10"/>
        <v>0</v>
      </c>
      <c r="K134" s="182" t="s">
        <v>2211</v>
      </c>
      <c r="L134" s="41"/>
      <c r="M134" s="187" t="s">
        <v>19</v>
      </c>
      <c r="N134" s="188" t="s">
        <v>44</v>
      </c>
      <c r="O134" s="66"/>
      <c r="P134" s="189">
        <f t="shared" si="11"/>
        <v>0</v>
      </c>
      <c r="Q134" s="189">
        <v>0</v>
      </c>
      <c r="R134" s="189">
        <f t="shared" si="12"/>
        <v>0</v>
      </c>
      <c r="S134" s="189">
        <v>0</v>
      </c>
      <c r="T134" s="190">
        <f t="shared" si="13"/>
        <v>0</v>
      </c>
      <c r="U134" s="36"/>
      <c r="V134" s="36"/>
      <c r="W134" s="36"/>
      <c r="X134" s="36"/>
      <c r="Y134" s="36"/>
      <c r="Z134" s="36"/>
      <c r="AA134" s="36"/>
      <c r="AB134" s="36"/>
      <c r="AC134" s="36"/>
      <c r="AD134" s="36"/>
      <c r="AE134" s="36"/>
      <c r="AR134" s="191" t="s">
        <v>176</v>
      </c>
      <c r="AT134" s="191" t="s">
        <v>171</v>
      </c>
      <c r="AU134" s="191" t="s">
        <v>88</v>
      </c>
      <c r="AY134" s="19" t="s">
        <v>169</v>
      </c>
      <c r="BE134" s="192">
        <f t="shared" si="14"/>
        <v>0</v>
      </c>
      <c r="BF134" s="192">
        <f t="shared" si="15"/>
        <v>0</v>
      </c>
      <c r="BG134" s="192">
        <f t="shared" si="16"/>
        <v>0</v>
      </c>
      <c r="BH134" s="192">
        <f t="shared" si="17"/>
        <v>0</v>
      </c>
      <c r="BI134" s="192">
        <f t="shared" si="18"/>
        <v>0</v>
      </c>
      <c r="BJ134" s="19" t="s">
        <v>88</v>
      </c>
      <c r="BK134" s="192">
        <f t="shared" si="19"/>
        <v>0</v>
      </c>
      <c r="BL134" s="19" t="s">
        <v>176</v>
      </c>
      <c r="BM134" s="191" t="s">
        <v>704</v>
      </c>
    </row>
    <row r="135" spans="1:65" s="12" customFormat="1" ht="22.9" customHeight="1">
      <c r="B135" s="164"/>
      <c r="C135" s="165"/>
      <c r="D135" s="166" t="s">
        <v>71</v>
      </c>
      <c r="E135" s="178" t="s">
        <v>342</v>
      </c>
      <c r="F135" s="178" t="s">
        <v>343</v>
      </c>
      <c r="G135" s="165"/>
      <c r="H135" s="165"/>
      <c r="I135" s="168"/>
      <c r="J135" s="179">
        <f>BK135</f>
        <v>0</v>
      </c>
      <c r="K135" s="165"/>
      <c r="L135" s="170"/>
      <c r="M135" s="171"/>
      <c r="N135" s="172"/>
      <c r="O135" s="172"/>
      <c r="P135" s="173">
        <f>SUM(P136:P140)</f>
        <v>0</v>
      </c>
      <c r="Q135" s="172"/>
      <c r="R135" s="173">
        <f>SUM(R136:R140)</f>
        <v>0</v>
      </c>
      <c r="S135" s="172"/>
      <c r="T135" s="174">
        <f>SUM(T136:T140)</f>
        <v>0</v>
      </c>
      <c r="AR135" s="175" t="s">
        <v>80</v>
      </c>
      <c r="AT135" s="176" t="s">
        <v>71</v>
      </c>
      <c r="AU135" s="176" t="s">
        <v>80</v>
      </c>
      <c r="AY135" s="175" t="s">
        <v>169</v>
      </c>
      <c r="BK135" s="177">
        <f>SUM(BK136:BK140)</f>
        <v>0</v>
      </c>
    </row>
    <row r="136" spans="1:65" s="2" customFormat="1" ht="24.2" customHeight="1">
      <c r="A136" s="36"/>
      <c r="B136" s="37"/>
      <c r="C136" s="180" t="s">
        <v>308</v>
      </c>
      <c r="D136" s="180" t="s">
        <v>171</v>
      </c>
      <c r="E136" s="181" t="s">
        <v>2866</v>
      </c>
      <c r="F136" s="182" t="s">
        <v>2867</v>
      </c>
      <c r="G136" s="183" t="s">
        <v>347</v>
      </c>
      <c r="H136" s="184">
        <v>4.3879999999999999</v>
      </c>
      <c r="I136" s="185"/>
      <c r="J136" s="186">
        <f>ROUND(I136*H136,2)</f>
        <v>0</v>
      </c>
      <c r="K136" s="182" t="s">
        <v>2211</v>
      </c>
      <c r="L136" s="41"/>
      <c r="M136" s="187" t="s">
        <v>19</v>
      </c>
      <c r="N136" s="188" t="s">
        <v>44</v>
      </c>
      <c r="O136" s="66"/>
      <c r="P136" s="189">
        <f>O136*H136</f>
        <v>0</v>
      </c>
      <c r="Q136" s="189">
        <v>0</v>
      </c>
      <c r="R136" s="189">
        <f>Q136*H136</f>
        <v>0</v>
      </c>
      <c r="S136" s="189">
        <v>0</v>
      </c>
      <c r="T136" s="190">
        <f>S136*H136</f>
        <v>0</v>
      </c>
      <c r="U136" s="36"/>
      <c r="V136" s="36"/>
      <c r="W136" s="36"/>
      <c r="X136" s="36"/>
      <c r="Y136" s="36"/>
      <c r="Z136" s="36"/>
      <c r="AA136" s="36"/>
      <c r="AB136" s="36"/>
      <c r="AC136" s="36"/>
      <c r="AD136" s="36"/>
      <c r="AE136" s="36"/>
      <c r="AR136" s="191" t="s">
        <v>176</v>
      </c>
      <c r="AT136" s="191" t="s">
        <v>171</v>
      </c>
      <c r="AU136" s="191" t="s">
        <v>88</v>
      </c>
      <c r="AY136" s="19" t="s">
        <v>169</v>
      </c>
      <c r="BE136" s="192">
        <f>IF(N136="základní",J136,0)</f>
        <v>0</v>
      </c>
      <c r="BF136" s="192">
        <f>IF(N136="snížená",J136,0)</f>
        <v>0</v>
      </c>
      <c r="BG136" s="192">
        <f>IF(N136="zákl. přenesená",J136,0)</f>
        <v>0</v>
      </c>
      <c r="BH136" s="192">
        <f>IF(N136="sníž. přenesená",J136,0)</f>
        <v>0</v>
      </c>
      <c r="BI136" s="192">
        <f>IF(N136="nulová",J136,0)</f>
        <v>0</v>
      </c>
      <c r="BJ136" s="19" t="s">
        <v>88</v>
      </c>
      <c r="BK136" s="192">
        <f>ROUND(I136*H136,2)</f>
        <v>0</v>
      </c>
      <c r="BL136" s="19" t="s">
        <v>176</v>
      </c>
      <c r="BM136" s="191" t="s">
        <v>717</v>
      </c>
    </row>
    <row r="137" spans="1:65" s="2" customFormat="1" ht="24.2" customHeight="1">
      <c r="A137" s="36"/>
      <c r="B137" s="37"/>
      <c r="C137" s="180" t="s">
        <v>314</v>
      </c>
      <c r="D137" s="180" t="s">
        <v>171</v>
      </c>
      <c r="E137" s="181" t="s">
        <v>2868</v>
      </c>
      <c r="F137" s="182" t="s">
        <v>2869</v>
      </c>
      <c r="G137" s="183" t="s">
        <v>347</v>
      </c>
      <c r="H137" s="184">
        <v>4.3879999999999999</v>
      </c>
      <c r="I137" s="185"/>
      <c r="J137" s="186">
        <f>ROUND(I137*H137,2)</f>
        <v>0</v>
      </c>
      <c r="K137" s="182" t="s">
        <v>2211</v>
      </c>
      <c r="L137" s="41"/>
      <c r="M137" s="187" t="s">
        <v>19</v>
      </c>
      <c r="N137" s="188" t="s">
        <v>44</v>
      </c>
      <c r="O137" s="66"/>
      <c r="P137" s="189">
        <f>O137*H137</f>
        <v>0</v>
      </c>
      <c r="Q137" s="189">
        <v>0</v>
      </c>
      <c r="R137" s="189">
        <f>Q137*H137</f>
        <v>0</v>
      </c>
      <c r="S137" s="189">
        <v>0</v>
      </c>
      <c r="T137" s="190">
        <f>S137*H137</f>
        <v>0</v>
      </c>
      <c r="U137" s="36"/>
      <c r="V137" s="36"/>
      <c r="W137" s="36"/>
      <c r="X137" s="36"/>
      <c r="Y137" s="36"/>
      <c r="Z137" s="36"/>
      <c r="AA137" s="36"/>
      <c r="AB137" s="36"/>
      <c r="AC137" s="36"/>
      <c r="AD137" s="36"/>
      <c r="AE137" s="36"/>
      <c r="AR137" s="191" t="s">
        <v>176</v>
      </c>
      <c r="AT137" s="191" t="s">
        <v>171</v>
      </c>
      <c r="AU137" s="191" t="s">
        <v>88</v>
      </c>
      <c r="AY137" s="19" t="s">
        <v>169</v>
      </c>
      <c r="BE137" s="192">
        <f>IF(N137="základní",J137,0)</f>
        <v>0</v>
      </c>
      <c r="BF137" s="192">
        <f>IF(N137="snížená",J137,0)</f>
        <v>0</v>
      </c>
      <c r="BG137" s="192">
        <f>IF(N137="zákl. přenesená",J137,0)</f>
        <v>0</v>
      </c>
      <c r="BH137" s="192">
        <f>IF(N137="sníž. přenesená",J137,0)</f>
        <v>0</v>
      </c>
      <c r="BI137" s="192">
        <f>IF(N137="nulová",J137,0)</f>
        <v>0</v>
      </c>
      <c r="BJ137" s="19" t="s">
        <v>88</v>
      </c>
      <c r="BK137" s="192">
        <f>ROUND(I137*H137,2)</f>
        <v>0</v>
      </c>
      <c r="BL137" s="19" t="s">
        <v>176</v>
      </c>
      <c r="BM137" s="191" t="s">
        <v>730</v>
      </c>
    </row>
    <row r="138" spans="1:65" s="2" customFormat="1" ht="24.2" customHeight="1">
      <c r="A138" s="36"/>
      <c r="B138" s="37"/>
      <c r="C138" s="180" t="s">
        <v>319</v>
      </c>
      <c r="D138" s="180" t="s">
        <v>171</v>
      </c>
      <c r="E138" s="181" t="s">
        <v>345</v>
      </c>
      <c r="F138" s="182" t="s">
        <v>2870</v>
      </c>
      <c r="G138" s="183" t="s">
        <v>347</v>
      </c>
      <c r="H138" s="184">
        <v>4.3879999999999999</v>
      </c>
      <c r="I138" s="185"/>
      <c r="J138" s="186">
        <f>ROUND(I138*H138,2)</f>
        <v>0</v>
      </c>
      <c r="K138" s="182" t="s">
        <v>2211</v>
      </c>
      <c r="L138" s="41"/>
      <c r="M138" s="187" t="s">
        <v>19</v>
      </c>
      <c r="N138" s="188" t="s">
        <v>44</v>
      </c>
      <c r="O138" s="66"/>
      <c r="P138" s="189">
        <f>O138*H138</f>
        <v>0</v>
      </c>
      <c r="Q138" s="189">
        <v>0</v>
      </c>
      <c r="R138" s="189">
        <f>Q138*H138</f>
        <v>0</v>
      </c>
      <c r="S138" s="189">
        <v>0</v>
      </c>
      <c r="T138" s="190">
        <f>S138*H138</f>
        <v>0</v>
      </c>
      <c r="U138" s="36"/>
      <c r="V138" s="36"/>
      <c r="W138" s="36"/>
      <c r="X138" s="36"/>
      <c r="Y138" s="36"/>
      <c r="Z138" s="36"/>
      <c r="AA138" s="36"/>
      <c r="AB138" s="36"/>
      <c r="AC138" s="36"/>
      <c r="AD138" s="36"/>
      <c r="AE138" s="36"/>
      <c r="AR138" s="191" t="s">
        <v>176</v>
      </c>
      <c r="AT138" s="191" t="s">
        <v>171</v>
      </c>
      <c r="AU138" s="191" t="s">
        <v>88</v>
      </c>
      <c r="AY138" s="19" t="s">
        <v>169</v>
      </c>
      <c r="BE138" s="192">
        <f>IF(N138="základní",J138,0)</f>
        <v>0</v>
      </c>
      <c r="BF138" s="192">
        <f>IF(N138="snížená",J138,0)</f>
        <v>0</v>
      </c>
      <c r="BG138" s="192">
        <f>IF(N138="zákl. přenesená",J138,0)</f>
        <v>0</v>
      </c>
      <c r="BH138" s="192">
        <f>IF(N138="sníž. přenesená",J138,0)</f>
        <v>0</v>
      </c>
      <c r="BI138" s="192">
        <f>IF(N138="nulová",J138,0)</f>
        <v>0</v>
      </c>
      <c r="BJ138" s="19" t="s">
        <v>88</v>
      </c>
      <c r="BK138" s="192">
        <f>ROUND(I138*H138,2)</f>
        <v>0</v>
      </c>
      <c r="BL138" s="19" t="s">
        <v>176</v>
      </c>
      <c r="BM138" s="191" t="s">
        <v>741</v>
      </c>
    </row>
    <row r="139" spans="1:65" s="2" customFormat="1" ht="24.2" customHeight="1">
      <c r="A139" s="36"/>
      <c r="B139" s="37"/>
      <c r="C139" s="180" t="s">
        <v>323</v>
      </c>
      <c r="D139" s="180" t="s">
        <v>171</v>
      </c>
      <c r="E139" s="181" t="s">
        <v>351</v>
      </c>
      <c r="F139" s="182" t="s">
        <v>2871</v>
      </c>
      <c r="G139" s="183" t="s">
        <v>347</v>
      </c>
      <c r="H139" s="184">
        <v>4.3879999999999999</v>
      </c>
      <c r="I139" s="185"/>
      <c r="J139" s="186">
        <f>ROUND(I139*H139,2)</f>
        <v>0</v>
      </c>
      <c r="K139" s="182" t="s">
        <v>2211</v>
      </c>
      <c r="L139" s="41"/>
      <c r="M139" s="187" t="s">
        <v>19</v>
      </c>
      <c r="N139" s="188" t="s">
        <v>44</v>
      </c>
      <c r="O139" s="66"/>
      <c r="P139" s="189">
        <f>O139*H139</f>
        <v>0</v>
      </c>
      <c r="Q139" s="189">
        <v>0</v>
      </c>
      <c r="R139" s="189">
        <f>Q139*H139</f>
        <v>0</v>
      </c>
      <c r="S139" s="189">
        <v>0</v>
      </c>
      <c r="T139" s="190">
        <f>S139*H139</f>
        <v>0</v>
      </c>
      <c r="U139" s="36"/>
      <c r="V139" s="36"/>
      <c r="W139" s="36"/>
      <c r="X139" s="36"/>
      <c r="Y139" s="36"/>
      <c r="Z139" s="36"/>
      <c r="AA139" s="36"/>
      <c r="AB139" s="36"/>
      <c r="AC139" s="36"/>
      <c r="AD139" s="36"/>
      <c r="AE139" s="36"/>
      <c r="AR139" s="191" t="s">
        <v>176</v>
      </c>
      <c r="AT139" s="191" t="s">
        <v>171</v>
      </c>
      <c r="AU139" s="191" t="s">
        <v>88</v>
      </c>
      <c r="AY139" s="19" t="s">
        <v>169</v>
      </c>
      <c r="BE139" s="192">
        <f>IF(N139="základní",J139,0)</f>
        <v>0</v>
      </c>
      <c r="BF139" s="192">
        <f>IF(N139="snížená",J139,0)</f>
        <v>0</v>
      </c>
      <c r="BG139" s="192">
        <f>IF(N139="zákl. přenesená",J139,0)</f>
        <v>0</v>
      </c>
      <c r="BH139" s="192">
        <f>IF(N139="sníž. přenesená",J139,0)</f>
        <v>0</v>
      </c>
      <c r="BI139" s="192">
        <f>IF(N139="nulová",J139,0)</f>
        <v>0</v>
      </c>
      <c r="BJ139" s="19" t="s">
        <v>88</v>
      </c>
      <c r="BK139" s="192">
        <f>ROUND(I139*H139,2)</f>
        <v>0</v>
      </c>
      <c r="BL139" s="19" t="s">
        <v>176</v>
      </c>
      <c r="BM139" s="191" t="s">
        <v>750</v>
      </c>
    </row>
    <row r="140" spans="1:65" s="2" customFormat="1" ht="24.2" customHeight="1">
      <c r="A140" s="36"/>
      <c r="B140" s="37"/>
      <c r="C140" s="180" t="s">
        <v>328</v>
      </c>
      <c r="D140" s="180" t="s">
        <v>171</v>
      </c>
      <c r="E140" s="181" t="s">
        <v>2265</v>
      </c>
      <c r="F140" s="182" t="s">
        <v>2872</v>
      </c>
      <c r="G140" s="183" t="s">
        <v>347</v>
      </c>
      <c r="H140" s="184">
        <v>4.3879999999999999</v>
      </c>
      <c r="I140" s="185"/>
      <c r="J140" s="186">
        <f>ROUND(I140*H140,2)</f>
        <v>0</v>
      </c>
      <c r="K140" s="182" t="s">
        <v>2211</v>
      </c>
      <c r="L140" s="41"/>
      <c r="M140" s="187" t="s">
        <v>19</v>
      </c>
      <c r="N140" s="188" t="s">
        <v>44</v>
      </c>
      <c r="O140" s="66"/>
      <c r="P140" s="189">
        <f>O140*H140</f>
        <v>0</v>
      </c>
      <c r="Q140" s="189">
        <v>0</v>
      </c>
      <c r="R140" s="189">
        <f>Q140*H140</f>
        <v>0</v>
      </c>
      <c r="S140" s="189">
        <v>0</v>
      </c>
      <c r="T140" s="190">
        <f>S140*H140</f>
        <v>0</v>
      </c>
      <c r="U140" s="36"/>
      <c r="V140" s="36"/>
      <c r="W140" s="36"/>
      <c r="X140" s="36"/>
      <c r="Y140" s="36"/>
      <c r="Z140" s="36"/>
      <c r="AA140" s="36"/>
      <c r="AB140" s="36"/>
      <c r="AC140" s="36"/>
      <c r="AD140" s="36"/>
      <c r="AE140" s="36"/>
      <c r="AR140" s="191" t="s">
        <v>176</v>
      </c>
      <c r="AT140" s="191" t="s">
        <v>171</v>
      </c>
      <c r="AU140" s="191" t="s">
        <v>88</v>
      </c>
      <c r="AY140" s="19" t="s">
        <v>169</v>
      </c>
      <c r="BE140" s="192">
        <f>IF(N140="základní",J140,0)</f>
        <v>0</v>
      </c>
      <c r="BF140" s="192">
        <f>IF(N140="snížená",J140,0)</f>
        <v>0</v>
      </c>
      <c r="BG140" s="192">
        <f>IF(N140="zákl. přenesená",J140,0)</f>
        <v>0</v>
      </c>
      <c r="BH140" s="192">
        <f>IF(N140="sníž. přenesená",J140,0)</f>
        <v>0</v>
      </c>
      <c r="BI140" s="192">
        <f>IF(N140="nulová",J140,0)</f>
        <v>0</v>
      </c>
      <c r="BJ140" s="19" t="s">
        <v>88</v>
      </c>
      <c r="BK140" s="192">
        <f>ROUND(I140*H140,2)</f>
        <v>0</v>
      </c>
      <c r="BL140" s="19" t="s">
        <v>176</v>
      </c>
      <c r="BM140" s="191" t="s">
        <v>759</v>
      </c>
    </row>
    <row r="141" spans="1:65" s="12" customFormat="1" ht="25.9" customHeight="1">
      <c r="B141" s="164"/>
      <c r="C141" s="165"/>
      <c r="D141" s="166" t="s">
        <v>71</v>
      </c>
      <c r="E141" s="167" t="s">
        <v>1126</v>
      </c>
      <c r="F141" s="167" t="s">
        <v>1127</v>
      </c>
      <c r="G141" s="165"/>
      <c r="H141" s="165"/>
      <c r="I141" s="168"/>
      <c r="J141" s="169">
        <f>BK141</f>
        <v>0</v>
      </c>
      <c r="K141" s="165"/>
      <c r="L141" s="170"/>
      <c r="M141" s="171"/>
      <c r="N141" s="172"/>
      <c r="O141" s="172"/>
      <c r="P141" s="173">
        <f>P142+P287+P319+P343+P369+P394+P411+P427+P442</f>
        <v>0</v>
      </c>
      <c r="Q141" s="172"/>
      <c r="R141" s="173">
        <f>R142+R287+R319+R343+R369+R394+R411+R427+R442</f>
        <v>0</v>
      </c>
      <c r="S141" s="172"/>
      <c r="T141" s="174">
        <f>T142+T287+T319+T343+T369+T394+T411+T427+T442</f>
        <v>0</v>
      </c>
      <c r="AR141" s="175" t="s">
        <v>88</v>
      </c>
      <c r="AT141" s="176" t="s">
        <v>71</v>
      </c>
      <c r="AU141" s="176" t="s">
        <v>72</v>
      </c>
      <c r="AY141" s="175" t="s">
        <v>169</v>
      </c>
      <c r="BK141" s="177">
        <f>BK142+BK287+BK319+BK343+BK369+BK394+BK411+BK427+BK442</f>
        <v>0</v>
      </c>
    </row>
    <row r="142" spans="1:65" s="12" customFormat="1" ht="22.9" customHeight="1">
      <c r="B142" s="164"/>
      <c r="C142" s="165"/>
      <c r="D142" s="166" t="s">
        <v>71</v>
      </c>
      <c r="E142" s="178" t="s">
        <v>2873</v>
      </c>
      <c r="F142" s="178" t="s">
        <v>2874</v>
      </c>
      <c r="G142" s="165"/>
      <c r="H142" s="165"/>
      <c r="I142" s="168"/>
      <c r="J142" s="179">
        <f>BK142</f>
        <v>0</v>
      </c>
      <c r="K142" s="165"/>
      <c r="L142" s="170"/>
      <c r="M142" s="171"/>
      <c r="N142" s="172"/>
      <c r="O142" s="172"/>
      <c r="P142" s="173">
        <f>SUM(P143:P286)</f>
        <v>0</v>
      </c>
      <c r="Q142" s="172"/>
      <c r="R142" s="173">
        <f>SUM(R143:R286)</f>
        <v>0</v>
      </c>
      <c r="S142" s="172"/>
      <c r="T142" s="174">
        <f>SUM(T143:T286)</f>
        <v>0</v>
      </c>
      <c r="AR142" s="175" t="s">
        <v>88</v>
      </c>
      <c r="AT142" s="176" t="s">
        <v>71</v>
      </c>
      <c r="AU142" s="176" t="s">
        <v>80</v>
      </c>
      <c r="AY142" s="175" t="s">
        <v>169</v>
      </c>
      <c r="BK142" s="177">
        <f>SUM(BK143:BK286)</f>
        <v>0</v>
      </c>
    </row>
    <row r="143" spans="1:65" s="2" customFormat="1" ht="24.2" customHeight="1">
      <c r="A143" s="36"/>
      <c r="B143" s="37"/>
      <c r="C143" s="180" t="s">
        <v>333</v>
      </c>
      <c r="D143" s="180" t="s">
        <v>171</v>
      </c>
      <c r="E143" s="181" t="s">
        <v>2875</v>
      </c>
      <c r="F143" s="182" t="s">
        <v>2876</v>
      </c>
      <c r="G143" s="183" t="s">
        <v>463</v>
      </c>
      <c r="H143" s="184">
        <v>22</v>
      </c>
      <c r="I143" s="185"/>
      <c r="J143" s="186">
        <f t="shared" ref="J143:J174" si="20">ROUND(I143*H143,2)</f>
        <v>0</v>
      </c>
      <c r="K143" s="182" t="s">
        <v>2211</v>
      </c>
      <c r="L143" s="41"/>
      <c r="M143" s="187" t="s">
        <v>19</v>
      </c>
      <c r="N143" s="188" t="s">
        <v>44</v>
      </c>
      <c r="O143" s="66"/>
      <c r="P143" s="189">
        <f t="shared" ref="P143:P174" si="21">O143*H143</f>
        <v>0</v>
      </c>
      <c r="Q143" s="189">
        <v>0</v>
      </c>
      <c r="R143" s="189">
        <f t="shared" ref="R143:R174" si="22">Q143*H143</f>
        <v>0</v>
      </c>
      <c r="S143" s="189">
        <v>0</v>
      </c>
      <c r="T143" s="190">
        <f t="shared" ref="T143:T174" si="23">S143*H143</f>
        <v>0</v>
      </c>
      <c r="U143" s="36"/>
      <c r="V143" s="36"/>
      <c r="W143" s="36"/>
      <c r="X143" s="36"/>
      <c r="Y143" s="36"/>
      <c r="Z143" s="36"/>
      <c r="AA143" s="36"/>
      <c r="AB143" s="36"/>
      <c r="AC143" s="36"/>
      <c r="AD143" s="36"/>
      <c r="AE143" s="36"/>
      <c r="AR143" s="191" t="s">
        <v>250</v>
      </c>
      <c r="AT143" s="191" t="s">
        <v>171</v>
      </c>
      <c r="AU143" s="191" t="s">
        <v>88</v>
      </c>
      <c r="AY143" s="19" t="s">
        <v>169</v>
      </c>
      <c r="BE143" s="192">
        <f t="shared" ref="BE143:BE174" si="24">IF(N143="základní",J143,0)</f>
        <v>0</v>
      </c>
      <c r="BF143" s="192">
        <f t="shared" ref="BF143:BF174" si="25">IF(N143="snížená",J143,0)</f>
        <v>0</v>
      </c>
      <c r="BG143" s="192">
        <f t="shared" ref="BG143:BG174" si="26">IF(N143="zákl. přenesená",J143,0)</f>
        <v>0</v>
      </c>
      <c r="BH143" s="192">
        <f t="shared" ref="BH143:BH174" si="27">IF(N143="sníž. přenesená",J143,0)</f>
        <v>0</v>
      </c>
      <c r="BI143" s="192">
        <f t="shared" ref="BI143:BI174" si="28">IF(N143="nulová",J143,0)</f>
        <v>0</v>
      </c>
      <c r="BJ143" s="19" t="s">
        <v>88</v>
      </c>
      <c r="BK143" s="192">
        <f t="shared" ref="BK143:BK174" si="29">ROUND(I143*H143,2)</f>
        <v>0</v>
      </c>
      <c r="BL143" s="19" t="s">
        <v>250</v>
      </c>
      <c r="BM143" s="191" t="s">
        <v>767</v>
      </c>
    </row>
    <row r="144" spans="1:65" s="2" customFormat="1" ht="14.45" customHeight="1">
      <c r="A144" s="36"/>
      <c r="B144" s="37"/>
      <c r="C144" s="235" t="s">
        <v>337</v>
      </c>
      <c r="D144" s="235" t="s">
        <v>456</v>
      </c>
      <c r="E144" s="236" t="s">
        <v>2877</v>
      </c>
      <c r="F144" s="237" t="s">
        <v>2878</v>
      </c>
      <c r="G144" s="238" t="s">
        <v>463</v>
      </c>
      <c r="H144" s="239">
        <v>22</v>
      </c>
      <c r="I144" s="240"/>
      <c r="J144" s="241">
        <f t="shared" si="20"/>
        <v>0</v>
      </c>
      <c r="K144" s="237" t="s">
        <v>2211</v>
      </c>
      <c r="L144" s="242"/>
      <c r="M144" s="243" t="s">
        <v>19</v>
      </c>
      <c r="N144" s="244" t="s">
        <v>44</v>
      </c>
      <c r="O144" s="66"/>
      <c r="P144" s="189">
        <f t="shared" si="21"/>
        <v>0</v>
      </c>
      <c r="Q144" s="189">
        <v>0</v>
      </c>
      <c r="R144" s="189">
        <f t="shared" si="22"/>
        <v>0</v>
      </c>
      <c r="S144" s="189">
        <v>0</v>
      </c>
      <c r="T144" s="190">
        <f t="shared" si="23"/>
        <v>0</v>
      </c>
      <c r="U144" s="36"/>
      <c r="V144" s="36"/>
      <c r="W144" s="36"/>
      <c r="X144" s="36"/>
      <c r="Y144" s="36"/>
      <c r="Z144" s="36"/>
      <c r="AA144" s="36"/>
      <c r="AB144" s="36"/>
      <c r="AC144" s="36"/>
      <c r="AD144" s="36"/>
      <c r="AE144" s="36"/>
      <c r="AR144" s="191" t="s">
        <v>323</v>
      </c>
      <c r="AT144" s="191" t="s">
        <v>456</v>
      </c>
      <c r="AU144" s="191" t="s">
        <v>88</v>
      </c>
      <c r="AY144" s="19" t="s">
        <v>169</v>
      </c>
      <c r="BE144" s="192">
        <f t="shared" si="24"/>
        <v>0</v>
      </c>
      <c r="BF144" s="192">
        <f t="shared" si="25"/>
        <v>0</v>
      </c>
      <c r="BG144" s="192">
        <f t="shared" si="26"/>
        <v>0</v>
      </c>
      <c r="BH144" s="192">
        <f t="shared" si="27"/>
        <v>0</v>
      </c>
      <c r="BI144" s="192">
        <f t="shared" si="28"/>
        <v>0</v>
      </c>
      <c r="BJ144" s="19" t="s">
        <v>88</v>
      </c>
      <c r="BK144" s="192">
        <f t="shared" si="29"/>
        <v>0</v>
      </c>
      <c r="BL144" s="19" t="s">
        <v>250</v>
      </c>
      <c r="BM144" s="191" t="s">
        <v>779</v>
      </c>
    </row>
    <row r="145" spans="1:65" s="2" customFormat="1" ht="24.2" customHeight="1">
      <c r="A145" s="36"/>
      <c r="B145" s="37"/>
      <c r="C145" s="180" t="s">
        <v>344</v>
      </c>
      <c r="D145" s="180" t="s">
        <v>171</v>
      </c>
      <c r="E145" s="181" t="s">
        <v>2879</v>
      </c>
      <c r="F145" s="182" t="s">
        <v>2880</v>
      </c>
      <c r="G145" s="183" t="s">
        <v>463</v>
      </c>
      <c r="H145" s="184">
        <v>6</v>
      </c>
      <c r="I145" s="185"/>
      <c r="J145" s="186">
        <f t="shared" si="20"/>
        <v>0</v>
      </c>
      <c r="K145" s="182" t="s">
        <v>2211</v>
      </c>
      <c r="L145" s="41"/>
      <c r="M145" s="187" t="s">
        <v>19</v>
      </c>
      <c r="N145" s="188" t="s">
        <v>44</v>
      </c>
      <c r="O145" s="66"/>
      <c r="P145" s="189">
        <f t="shared" si="21"/>
        <v>0</v>
      </c>
      <c r="Q145" s="189">
        <v>0</v>
      </c>
      <c r="R145" s="189">
        <f t="shared" si="22"/>
        <v>0</v>
      </c>
      <c r="S145" s="189">
        <v>0</v>
      </c>
      <c r="T145" s="190">
        <f t="shared" si="23"/>
        <v>0</v>
      </c>
      <c r="U145" s="36"/>
      <c r="V145" s="36"/>
      <c r="W145" s="36"/>
      <c r="X145" s="36"/>
      <c r="Y145" s="36"/>
      <c r="Z145" s="36"/>
      <c r="AA145" s="36"/>
      <c r="AB145" s="36"/>
      <c r="AC145" s="36"/>
      <c r="AD145" s="36"/>
      <c r="AE145" s="36"/>
      <c r="AR145" s="191" t="s">
        <v>250</v>
      </c>
      <c r="AT145" s="191" t="s">
        <v>171</v>
      </c>
      <c r="AU145" s="191" t="s">
        <v>88</v>
      </c>
      <c r="AY145" s="19" t="s">
        <v>169</v>
      </c>
      <c r="BE145" s="192">
        <f t="shared" si="24"/>
        <v>0</v>
      </c>
      <c r="BF145" s="192">
        <f t="shared" si="25"/>
        <v>0</v>
      </c>
      <c r="BG145" s="192">
        <f t="shared" si="26"/>
        <v>0</v>
      </c>
      <c r="BH145" s="192">
        <f t="shared" si="27"/>
        <v>0</v>
      </c>
      <c r="BI145" s="192">
        <f t="shared" si="28"/>
        <v>0</v>
      </c>
      <c r="BJ145" s="19" t="s">
        <v>88</v>
      </c>
      <c r="BK145" s="192">
        <f t="shared" si="29"/>
        <v>0</v>
      </c>
      <c r="BL145" s="19" t="s">
        <v>250</v>
      </c>
      <c r="BM145" s="191" t="s">
        <v>790</v>
      </c>
    </row>
    <row r="146" spans="1:65" s="2" customFormat="1" ht="24.2" customHeight="1">
      <c r="A146" s="36"/>
      <c r="B146" s="37"/>
      <c r="C146" s="235" t="s">
        <v>350</v>
      </c>
      <c r="D146" s="235" t="s">
        <v>456</v>
      </c>
      <c r="E146" s="236" t="s">
        <v>2881</v>
      </c>
      <c r="F146" s="237" t="s">
        <v>2882</v>
      </c>
      <c r="G146" s="238" t="s">
        <v>463</v>
      </c>
      <c r="H146" s="239">
        <v>6</v>
      </c>
      <c r="I146" s="240"/>
      <c r="J146" s="241">
        <f t="shared" si="20"/>
        <v>0</v>
      </c>
      <c r="K146" s="237" t="s">
        <v>2211</v>
      </c>
      <c r="L146" s="242"/>
      <c r="M146" s="243" t="s">
        <v>19</v>
      </c>
      <c r="N146" s="244" t="s">
        <v>44</v>
      </c>
      <c r="O146" s="66"/>
      <c r="P146" s="189">
        <f t="shared" si="21"/>
        <v>0</v>
      </c>
      <c r="Q146" s="189">
        <v>0</v>
      </c>
      <c r="R146" s="189">
        <f t="shared" si="22"/>
        <v>0</v>
      </c>
      <c r="S146" s="189">
        <v>0</v>
      </c>
      <c r="T146" s="190">
        <f t="shared" si="23"/>
        <v>0</v>
      </c>
      <c r="U146" s="36"/>
      <c r="V146" s="36"/>
      <c r="W146" s="36"/>
      <c r="X146" s="36"/>
      <c r="Y146" s="36"/>
      <c r="Z146" s="36"/>
      <c r="AA146" s="36"/>
      <c r="AB146" s="36"/>
      <c r="AC146" s="36"/>
      <c r="AD146" s="36"/>
      <c r="AE146" s="36"/>
      <c r="AR146" s="191" t="s">
        <v>323</v>
      </c>
      <c r="AT146" s="191" t="s">
        <v>456</v>
      </c>
      <c r="AU146" s="191" t="s">
        <v>88</v>
      </c>
      <c r="AY146" s="19" t="s">
        <v>169</v>
      </c>
      <c r="BE146" s="192">
        <f t="shared" si="24"/>
        <v>0</v>
      </c>
      <c r="BF146" s="192">
        <f t="shared" si="25"/>
        <v>0</v>
      </c>
      <c r="BG146" s="192">
        <f t="shared" si="26"/>
        <v>0</v>
      </c>
      <c r="BH146" s="192">
        <f t="shared" si="27"/>
        <v>0</v>
      </c>
      <c r="BI146" s="192">
        <f t="shared" si="28"/>
        <v>0</v>
      </c>
      <c r="BJ146" s="19" t="s">
        <v>88</v>
      </c>
      <c r="BK146" s="192">
        <f t="shared" si="29"/>
        <v>0</v>
      </c>
      <c r="BL146" s="19" t="s">
        <v>250</v>
      </c>
      <c r="BM146" s="191" t="s">
        <v>800</v>
      </c>
    </row>
    <row r="147" spans="1:65" s="2" customFormat="1" ht="24.2" customHeight="1">
      <c r="A147" s="36"/>
      <c r="B147" s="37"/>
      <c r="C147" s="180" t="s">
        <v>355</v>
      </c>
      <c r="D147" s="180" t="s">
        <v>171</v>
      </c>
      <c r="E147" s="181" t="s">
        <v>2883</v>
      </c>
      <c r="F147" s="182" t="s">
        <v>2884</v>
      </c>
      <c r="G147" s="183" t="s">
        <v>463</v>
      </c>
      <c r="H147" s="184">
        <v>61</v>
      </c>
      <c r="I147" s="185"/>
      <c r="J147" s="186">
        <f t="shared" si="20"/>
        <v>0</v>
      </c>
      <c r="K147" s="182" t="s">
        <v>2211</v>
      </c>
      <c r="L147" s="41"/>
      <c r="M147" s="187" t="s">
        <v>19</v>
      </c>
      <c r="N147" s="188" t="s">
        <v>44</v>
      </c>
      <c r="O147" s="66"/>
      <c r="P147" s="189">
        <f t="shared" si="21"/>
        <v>0</v>
      </c>
      <c r="Q147" s="189">
        <v>0</v>
      </c>
      <c r="R147" s="189">
        <f t="shared" si="22"/>
        <v>0</v>
      </c>
      <c r="S147" s="189">
        <v>0</v>
      </c>
      <c r="T147" s="190">
        <f t="shared" si="23"/>
        <v>0</v>
      </c>
      <c r="U147" s="36"/>
      <c r="V147" s="36"/>
      <c r="W147" s="36"/>
      <c r="X147" s="36"/>
      <c r="Y147" s="36"/>
      <c r="Z147" s="36"/>
      <c r="AA147" s="36"/>
      <c r="AB147" s="36"/>
      <c r="AC147" s="36"/>
      <c r="AD147" s="36"/>
      <c r="AE147" s="36"/>
      <c r="AR147" s="191" t="s">
        <v>250</v>
      </c>
      <c r="AT147" s="191" t="s">
        <v>171</v>
      </c>
      <c r="AU147" s="191" t="s">
        <v>88</v>
      </c>
      <c r="AY147" s="19" t="s">
        <v>169</v>
      </c>
      <c r="BE147" s="192">
        <f t="shared" si="24"/>
        <v>0</v>
      </c>
      <c r="BF147" s="192">
        <f t="shared" si="25"/>
        <v>0</v>
      </c>
      <c r="BG147" s="192">
        <f t="shared" si="26"/>
        <v>0</v>
      </c>
      <c r="BH147" s="192">
        <f t="shared" si="27"/>
        <v>0</v>
      </c>
      <c r="BI147" s="192">
        <f t="shared" si="28"/>
        <v>0</v>
      </c>
      <c r="BJ147" s="19" t="s">
        <v>88</v>
      </c>
      <c r="BK147" s="192">
        <f t="shared" si="29"/>
        <v>0</v>
      </c>
      <c r="BL147" s="19" t="s">
        <v>250</v>
      </c>
      <c r="BM147" s="191" t="s">
        <v>811</v>
      </c>
    </row>
    <row r="148" spans="1:65" s="2" customFormat="1" ht="14.45" customHeight="1">
      <c r="A148" s="36"/>
      <c r="B148" s="37"/>
      <c r="C148" s="235" t="s">
        <v>361</v>
      </c>
      <c r="D148" s="235" t="s">
        <v>456</v>
      </c>
      <c r="E148" s="236" t="s">
        <v>2885</v>
      </c>
      <c r="F148" s="237" t="s">
        <v>2886</v>
      </c>
      <c r="G148" s="238" t="s">
        <v>463</v>
      </c>
      <c r="H148" s="239">
        <v>37</v>
      </c>
      <c r="I148" s="240"/>
      <c r="J148" s="241">
        <f t="shared" si="20"/>
        <v>0</v>
      </c>
      <c r="K148" s="237" t="s">
        <v>2211</v>
      </c>
      <c r="L148" s="242"/>
      <c r="M148" s="243" t="s">
        <v>19</v>
      </c>
      <c r="N148" s="244" t="s">
        <v>44</v>
      </c>
      <c r="O148" s="66"/>
      <c r="P148" s="189">
        <f t="shared" si="21"/>
        <v>0</v>
      </c>
      <c r="Q148" s="189">
        <v>0</v>
      </c>
      <c r="R148" s="189">
        <f t="shared" si="22"/>
        <v>0</v>
      </c>
      <c r="S148" s="189">
        <v>0</v>
      </c>
      <c r="T148" s="190">
        <f t="shared" si="23"/>
        <v>0</v>
      </c>
      <c r="U148" s="36"/>
      <c r="V148" s="36"/>
      <c r="W148" s="36"/>
      <c r="X148" s="36"/>
      <c r="Y148" s="36"/>
      <c r="Z148" s="36"/>
      <c r="AA148" s="36"/>
      <c r="AB148" s="36"/>
      <c r="AC148" s="36"/>
      <c r="AD148" s="36"/>
      <c r="AE148" s="36"/>
      <c r="AR148" s="191" t="s">
        <v>323</v>
      </c>
      <c r="AT148" s="191" t="s">
        <v>456</v>
      </c>
      <c r="AU148" s="191" t="s">
        <v>88</v>
      </c>
      <c r="AY148" s="19" t="s">
        <v>169</v>
      </c>
      <c r="BE148" s="192">
        <f t="shared" si="24"/>
        <v>0</v>
      </c>
      <c r="BF148" s="192">
        <f t="shared" si="25"/>
        <v>0</v>
      </c>
      <c r="BG148" s="192">
        <f t="shared" si="26"/>
        <v>0</v>
      </c>
      <c r="BH148" s="192">
        <f t="shared" si="27"/>
        <v>0</v>
      </c>
      <c r="BI148" s="192">
        <f t="shared" si="28"/>
        <v>0</v>
      </c>
      <c r="BJ148" s="19" t="s">
        <v>88</v>
      </c>
      <c r="BK148" s="192">
        <f t="shared" si="29"/>
        <v>0</v>
      </c>
      <c r="BL148" s="19" t="s">
        <v>250</v>
      </c>
      <c r="BM148" s="191" t="s">
        <v>825</v>
      </c>
    </row>
    <row r="149" spans="1:65" s="2" customFormat="1" ht="14.45" customHeight="1">
      <c r="A149" s="36"/>
      <c r="B149" s="37"/>
      <c r="C149" s="235" t="s">
        <v>366</v>
      </c>
      <c r="D149" s="235" t="s">
        <v>456</v>
      </c>
      <c r="E149" s="236" t="s">
        <v>2887</v>
      </c>
      <c r="F149" s="237" t="s">
        <v>2888</v>
      </c>
      <c r="G149" s="238" t="s">
        <v>463</v>
      </c>
      <c r="H149" s="239">
        <v>16</v>
      </c>
      <c r="I149" s="240"/>
      <c r="J149" s="241">
        <f t="shared" si="20"/>
        <v>0</v>
      </c>
      <c r="K149" s="237" t="s">
        <v>2211</v>
      </c>
      <c r="L149" s="242"/>
      <c r="M149" s="243" t="s">
        <v>19</v>
      </c>
      <c r="N149" s="244" t="s">
        <v>44</v>
      </c>
      <c r="O149" s="66"/>
      <c r="P149" s="189">
        <f t="shared" si="21"/>
        <v>0</v>
      </c>
      <c r="Q149" s="189">
        <v>0</v>
      </c>
      <c r="R149" s="189">
        <f t="shared" si="22"/>
        <v>0</v>
      </c>
      <c r="S149" s="189">
        <v>0</v>
      </c>
      <c r="T149" s="190">
        <f t="shared" si="23"/>
        <v>0</v>
      </c>
      <c r="U149" s="36"/>
      <c r="V149" s="36"/>
      <c r="W149" s="36"/>
      <c r="X149" s="36"/>
      <c r="Y149" s="36"/>
      <c r="Z149" s="36"/>
      <c r="AA149" s="36"/>
      <c r="AB149" s="36"/>
      <c r="AC149" s="36"/>
      <c r="AD149" s="36"/>
      <c r="AE149" s="36"/>
      <c r="AR149" s="191" t="s">
        <v>323</v>
      </c>
      <c r="AT149" s="191" t="s">
        <v>456</v>
      </c>
      <c r="AU149" s="191" t="s">
        <v>88</v>
      </c>
      <c r="AY149" s="19" t="s">
        <v>169</v>
      </c>
      <c r="BE149" s="192">
        <f t="shared" si="24"/>
        <v>0</v>
      </c>
      <c r="BF149" s="192">
        <f t="shared" si="25"/>
        <v>0</v>
      </c>
      <c r="BG149" s="192">
        <f t="shared" si="26"/>
        <v>0</v>
      </c>
      <c r="BH149" s="192">
        <f t="shared" si="27"/>
        <v>0</v>
      </c>
      <c r="BI149" s="192">
        <f t="shared" si="28"/>
        <v>0</v>
      </c>
      <c r="BJ149" s="19" t="s">
        <v>88</v>
      </c>
      <c r="BK149" s="192">
        <f t="shared" si="29"/>
        <v>0</v>
      </c>
      <c r="BL149" s="19" t="s">
        <v>250</v>
      </c>
      <c r="BM149" s="191" t="s">
        <v>835</v>
      </c>
    </row>
    <row r="150" spans="1:65" s="2" customFormat="1" ht="14.45" customHeight="1">
      <c r="A150" s="36"/>
      <c r="B150" s="37"/>
      <c r="C150" s="235" t="s">
        <v>625</v>
      </c>
      <c r="D150" s="235" t="s">
        <v>456</v>
      </c>
      <c r="E150" s="236" t="s">
        <v>2889</v>
      </c>
      <c r="F150" s="237" t="s">
        <v>2890</v>
      </c>
      <c r="G150" s="238" t="s">
        <v>463</v>
      </c>
      <c r="H150" s="239">
        <v>8</v>
      </c>
      <c r="I150" s="240"/>
      <c r="J150" s="241">
        <f t="shared" si="20"/>
        <v>0</v>
      </c>
      <c r="K150" s="237" t="s">
        <v>2211</v>
      </c>
      <c r="L150" s="242"/>
      <c r="M150" s="243" t="s">
        <v>19</v>
      </c>
      <c r="N150" s="244" t="s">
        <v>44</v>
      </c>
      <c r="O150" s="66"/>
      <c r="P150" s="189">
        <f t="shared" si="21"/>
        <v>0</v>
      </c>
      <c r="Q150" s="189">
        <v>0</v>
      </c>
      <c r="R150" s="189">
        <f t="shared" si="22"/>
        <v>0</v>
      </c>
      <c r="S150" s="189">
        <v>0</v>
      </c>
      <c r="T150" s="190">
        <f t="shared" si="23"/>
        <v>0</v>
      </c>
      <c r="U150" s="36"/>
      <c r="V150" s="36"/>
      <c r="W150" s="36"/>
      <c r="X150" s="36"/>
      <c r="Y150" s="36"/>
      <c r="Z150" s="36"/>
      <c r="AA150" s="36"/>
      <c r="AB150" s="36"/>
      <c r="AC150" s="36"/>
      <c r="AD150" s="36"/>
      <c r="AE150" s="36"/>
      <c r="AR150" s="191" t="s">
        <v>323</v>
      </c>
      <c r="AT150" s="191" t="s">
        <v>456</v>
      </c>
      <c r="AU150" s="191" t="s">
        <v>88</v>
      </c>
      <c r="AY150" s="19" t="s">
        <v>169</v>
      </c>
      <c r="BE150" s="192">
        <f t="shared" si="24"/>
        <v>0</v>
      </c>
      <c r="BF150" s="192">
        <f t="shared" si="25"/>
        <v>0</v>
      </c>
      <c r="BG150" s="192">
        <f t="shared" si="26"/>
        <v>0</v>
      </c>
      <c r="BH150" s="192">
        <f t="shared" si="27"/>
        <v>0</v>
      </c>
      <c r="BI150" s="192">
        <f t="shared" si="28"/>
        <v>0</v>
      </c>
      <c r="BJ150" s="19" t="s">
        <v>88</v>
      </c>
      <c r="BK150" s="192">
        <f t="shared" si="29"/>
        <v>0</v>
      </c>
      <c r="BL150" s="19" t="s">
        <v>250</v>
      </c>
      <c r="BM150" s="191" t="s">
        <v>846</v>
      </c>
    </row>
    <row r="151" spans="1:65" s="2" customFormat="1" ht="14.45" customHeight="1">
      <c r="A151" s="36"/>
      <c r="B151" s="37"/>
      <c r="C151" s="180" t="s">
        <v>630</v>
      </c>
      <c r="D151" s="180" t="s">
        <v>171</v>
      </c>
      <c r="E151" s="181" t="s">
        <v>2891</v>
      </c>
      <c r="F151" s="182" t="s">
        <v>2892</v>
      </c>
      <c r="G151" s="183" t="s">
        <v>174</v>
      </c>
      <c r="H151" s="184">
        <v>28</v>
      </c>
      <c r="I151" s="185"/>
      <c r="J151" s="186">
        <f t="shared" si="20"/>
        <v>0</v>
      </c>
      <c r="K151" s="182" t="s">
        <v>2211</v>
      </c>
      <c r="L151" s="41"/>
      <c r="M151" s="187" t="s">
        <v>19</v>
      </c>
      <c r="N151" s="188" t="s">
        <v>44</v>
      </c>
      <c r="O151" s="66"/>
      <c r="P151" s="189">
        <f t="shared" si="21"/>
        <v>0</v>
      </c>
      <c r="Q151" s="189">
        <v>0</v>
      </c>
      <c r="R151" s="189">
        <f t="shared" si="22"/>
        <v>0</v>
      </c>
      <c r="S151" s="189">
        <v>0</v>
      </c>
      <c r="T151" s="190">
        <f t="shared" si="23"/>
        <v>0</v>
      </c>
      <c r="U151" s="36"/>
      <c r="V151" s="36"/>
      <c r="W151" s="36"/>
      <c r="X151" s="36"/>
      <c r="Y151" s="36"/>
      <c r="Z151" s="36"/>
      <c r="AA151" s="36"/>
      <c r="AB151" s="36"/>
      <c r="AC151" s="36"/>
      <c r="AD151" s="36"/>
      <c r="AE151" s="36"/>
      <c r="AR151" s="191" t="s">
        <v>250</v>
      </c>
      <c r="AT151" s="191" t="s">
        <v>171</v>
      </c>
      <c r="AU151" s="191" t="s">
        <v>88</v>
      </c>
      <c r="AY151" s="19" t="s">
        <v>169</v>
      </c>
      <c r="BE151" s="192">
        <f t="shared" si="24"/>
        <v>0</v>
      </c>
      <c r="BF151" s="192">
        <f t="shared" si="25"/>
        <v>0</v>
      </c>
      <c r="BG151" s="192">
        <f t="shared" si="26"/>
        <v>0</v>
      </c>
      <c r="BH151" s="192">
        <f t="shared" si="27"/>
        <v>0</v>
      </c>
      <c r="BI151" s="192">
        <f t="shared" si="28"/>
        <v>0</v>
      </c>
      <c r="BJ151" s="19" t="s">
        <v>88</v>
      </c>
      <c r="BK151" s="192">
        <f t="shared" si="29"/>
        <v>0</v>
      </c>
      <c r="BL151" s="19" t="s">
        <v>250</v>
      </c>
      <c r="BM151" s="191" t="s">
        <v>855</v>
      </c>
    </row>
    <row r="152" spans="1:65" s="2" customFormat="1" ht="14.45" customHeight="1">
      <c r="A152" s="36"/>
      <c r="B152" s="37"/>
      <c r="C152" s="235" t="s">
        <v>635</v>
      </c>
      <c r="D152" s="235" t="s">
        <v>456</v>
      </c>
      <c r="E152" s="236" t="s">
        <v>2893</v>
      </c>
      <c r="F152" s="237" t="s">
        <v>2894</v>
      </c>
      <c r="G152" s="238" t="s">
        <v>174</v>
      </c>
      <c r="H152" s="239">
        <v>15</v>
      </c>
      <c r="I152" s="240"/>
      <c r="J152" s="241">
        <f t="shared" si="20"/>
        <v>0</v>
      </c>
      <c r="K152" s="237" t="s">
        <v>2211</v>
      </c>
      <c r="L152" s="242"/>
      <c r="M152" s="243" t="s">
        <v>19</v>
      </c>
      <c r="N152" s="244" t="s">
        <v>44</v>
      </c>
      <c r="O152" s="66"/>
      <c r="P152" s="189">
        <f t="shared" si="21"/>
        <v>0</v>
      </c>
      <c r="Q152" s="189">
        <v>0</v>
      </c>
      <c r="R152" s="189">
        <f t="shared" si="22"/>
        <v>0</v>
      </c>
      <c r="S152" s="189">
        <v>0</v>
      </c>
      <c r="T152" s="190">
        <f t="shared" si="23"/>
        <v>0</v>
      </c>
      <c r="U152" s="36"/>
      <c r="V152" s="36"/>
      <c r="W152" s="36"/>
      <c r="X152" s="36"/>
      <c r="Y152" s="36"/>
      <c r="Z152" s="36"/>
      <c r="AA152" s="36"/>
      <c r="AB152" s="36"/>
      <c r="AC152" s="36"/>
      <c r="AD152" s="36"/>
      <c r="AE152" s="36"/>
      <c r="AR152" s="191" t="s">
        <v>323</v>
      </c>
      <c r="AT152" s="191" t="s">
        <v>456</v>
      </c>
      <c r="AU152" s="191" t="s">
        <v>88</v>
      </c>
      <c r="AY152" s="19" t="s">
        <v>169</v>
      </c>
      <c r="BE152" s="192">
        <f t="shared" si="24"/>
        <v>0</v>
      </c>
      <c r="BF152" s="192">
        <f t="shared" si="25"/>
        <v>0</v>
      </c>
      <c r="BG152" s="192">
        <f t="shared" si="26"/>
        <v>0</v>
      </c>
      <c r="BH152" s="192">
        <f t="shared" si="27"/>
        <v>0</v>
      </c>
      <c r="BI152" s="192">
        <f t="shared" si="28"/>
        <v>0</v>
      </c>
      <c r="BJ152" s="19" t="s">
        <v>88</v>
      </c>
      <c r="BK152" s="192">
        <f t="shared" si="29"/>
        <v>0</v>
      </c>
      <c r="BL152" s="19" t="s">
        <v>250</v>
      </c>
      <c r="BM152" s="191" t="s">
        <v>866</v>
      </c>
    </row>
    <row r="153" spans="1:65" s="2" customFormat="1" ht="24.2" customHeight="1">
      <c r="A153" s="36"/>
      <c r="B153" s="37"/>
      <c r="C153" s="235" t="s">
        <v>642</v>
      </c>
      <c r="D153" s="235" t="s">
        <v>456</v>
      </c>
      <c r="E153" s="236" t="s">
        <v>2895</v>
      </c>
      <c r="F153" s="237" t="s">
        <v>2896</v>
      </c>
      <c r="G153" s="238" t="s">
        <v>174</v>
      </c>
      <c r="H153" s="239">
        <v>12</v>
      </c>
      <c r="I153" s="240"/>
      <c r="J153" s="241">
        <f t="shared" si="20"/>
        <v>0</v>
      </c>
      <c r="K153" s="237" t="s">
        <v>2211</v>
      </c>
      <c r="L153" s="242"/>
      <c r="M153" s="243" t="s">
        <v>19</v>
      </c>
      <c r="N153" s="244" t="s">
        <v>44</v>
      </c>
      <c r="O153" s="66"/>
      <c r="P153" s="189">
        <f t="shared" si="21"/>
        <v>0</v>
      </c>
      <c r="Q153" s="189">
        <v>0</v>
      </c>
      <c r="R153" s="189">
        <f t="shared" si="22"/>
        <v>0</v>
      </c>
      <c r="S153" s="189">
        <v>0</v>
      </c>
      <c r="T153" s="190">
        <f t="shared" si="23"/>
        <v>0</v>
      </c>
      <c r="U153" s="36"/>
      <c r="V153" s="36"/>
      <c r="W153" s="36"/>
      <c r="X153" s="36"/>
      <c r="Y153" s="36"/>
      <c r="Z153" s="36"/>
      <c r="AA153" s="36"/>
      <c r="AB153" s="36"/>
      <c r="AC153" s="36"/>
      <c r="AD153" s="36"/>
      <c r="AE153" s="36"/>
      <c r="AR153" s="191" t="s">
        <v>323</v>
      </c>
      <c r="AT153" s="191" t="s">
        <v>456</v>
      </c>
      <c r="AU153" s="191" t="s">
        <v>88</v>
      </c>
      <c r="AY153" s="19" t="s">
        <v>169</v>
      </c>
      <c r="BE153" s="192">
        <f t="shared" si="24"/>
        <v>0</v>
      </c>
      <c r="BF153" s="192">
        <f t="shared" si="25"/>
        <v>0</v>
      </c>
      <c r="BG153" s="192">
        <f t="shared" si="26"/>
        <v>0</v>
      </c>
      <c r="BH153" s="192">
        <f t="shared" si="27"/>
        <v>0</v>
      </c>
      <c r="BI153" s="192">
        <f t="shared" si="28"/>
        <v>0</v>
      </c>
      <c r="BJ153" s="19" t="s">
        <v>88</v>
      </c>
      <c r="BK153" s="192">
        <f t="shared" si="29"/>
        <v>0</v>
      </c>
      <c r="BL153" s="19" t="s">
        <v>250</v>
      </c>
      <c r="BM153" s="191" t="s">
        <v>884</v>
      </c>
    </row>
    <row r="154" spans="1:65" s="2" customFormat="1" ht="24.2" customHeight="1">
      <c r="A154" s="36"/>
      <c r="B154" s="37"/>
      <c r="C154" s="235" t="s">
        <v>648</v>
      </c>
      <c r="D154" s="235" t="s">
        <v>456</v>
      </c>
      <c r="E154" s="236" t="s">
        <v>2897</v>
      </c>
      <c r="F154" s="237" t="s">
        <v>2898</v>
      </c>
      <c r="G154" s="238" t="s">
        <v>174</v>
      </c>
      <c r="H154" s="239">
        <v>1</v>
      </c>
      <c r="I154" s="240"/>
      <c r="J154" s="241">
        <f t="shared" si="20"/>
        <v>0</v>
      </c>
      <c r="K154" s="237" t="s">
        <v>2211</v>
      </c>
      <c r="L154" s="242"/>
      <c r="M154" s="243" t="s">
        <v>19</v>
      </c>
      <c r="N154" s="244" t="s">
        <v>44</v>
      </c>
      <c r="O154" s="66"/>
      <c r="P154" s="189">
        <f t="shared" si="21"/>
        <v>0</v>
      </c>
      <c r="Q154" s="189">
        <v>0</v>
      </c>
      <c r="R154" s="189">
        <f t="shared" si="22"/>
        <v>0</v>
      </c>
      <c r="S154" s="189">
        <v>0</v>
      </c>
      <c r="T154" s="190">
        <f t="shared" si="23"/>
        <v>0</v>
      </c>
      <c r="U154" s="36"/>
      <c r="V154" s="36"/>
      <c r="W154" s="36"/>
      <c r="X154" s="36"/>
      <c r="Y154" s="36"/>
      <c r="Z154" s="36"/>
      <c r="AA154" s="36"/>
      <c r="AB154" s="36"/>
      <c r="AC154" s="36"/>
      <c r="AD154" s="36"/>
      <c r="AE154" s="36"/>
      <c r="AR154" s="191" t="s">
        <v>323</v>
      </c>
      <c r="AT154" s="191" t="s">
        <v>456</v>
      </c>
      <c r="AU154" s="191" t="s">
        <v>88</v>
      </c>
      <c r="AY154" s="19" t="s">
        <v>169</v>
      </c>
      <c r="BE154" s="192">
        <f t="shared" si="24"/>
        <v>0</v>
      </c>
      <c r="BF154" s="192">
        <f t="shared" si="25"/>
        <v>0</v>
      </c>
      <c r="BG154" s="192">
        <f t="shared" si="26"/>
        <v>0</v>
      </c>
      <c r="BH154" s="192">
        <f t="shared" si="27"/>
        <v>0</v>
      </c>
      <c r="BI154" s="192">
        <f t="shared" si="28"/>
        <v>0</v>
      </c>
      <c r="BJ154" s="19" t="s">
        <v>88</v>
      </c>
      <c r="BK154" s="192">
        <f t="shared" si="29"/>
        <v>0</v>
      </c>
      <c r="BL154" s="19" t="s">
        <v>250</v>
      </c>
      <c r="BM154" s="191" t="s">
        <v>898</v>
      </c>
    </row>
    <row r="155" spans="1:65" s="2" customFormat="1" ht="14.45" customHeight="1">
      <c r="A155" s="36"/>
      <c r="B155" s="37"/>
      <c r="C155" s="180" t="s">
        <v>652</v>
      </c>
      <c r="D155" s="180" t="s">
        <v>171</v>
      </c>
      <c r="E155" s="181" t="s">
        <v>2899</v>
      </c>
      <c r="F155" s="182" t="s">
        <v>2900</v>
      </c>
      <c r="G155" s="183" t="s">
        <v>174</v>
      </c>
      <c r="H155" s="184">
        <v>165</v>
      </c>
      <c r="I155" s="185"/>
      <c r="J155" s="186">
        <f t="shared" si="20"/>
        <v>0</v>
      </c>
      <c r="K155" s="182" t="s">
        <v>2211</v>
      </c>
      <c r="L155" s="41"/>
      <c r="M155" s="187" t="s">
        <v>19</v>
      </c>
      <c r="N155" s="188" t="s">
        <v>44</v>
      </c>
      <c r="O155" s="66"/>
      <c r="P155" s="189">
        <f t="shared" si="21"/>
        <v>0</v>
      </c>
      <c r="Q155" s="189">
        <v>0</v>
      </c>
      <c r="R155" s="189">
        <f t="shared" si="22"/>
        <v>0</v>
      </c>
      <c r="S155" s="189">
        <v>0</v>
      </c>
      <c r="T155" s="190">
        <f t="shared" si="23"/>
        <v>0</v>
      </c>
      <c r="U155" s="36"/>
      <c r="V155" s="36"/>
      <c r="W155" s="36"/>
      <c r="X155" s="36"/>
      <c r="Y155" s="36"/>
      <c r="Z155" s="36"/>
      <c r="AA155" s="36"/>
      <c r="AB155" s="36"/>
      <c r="AC155" s="36"/>
      <c r="AD155" s="36"/>
      <c r="AE155" s="36"/>
      <c r="AR155" s="191" t="s">
        <v>250</v>
      </c>
      <c r="AT155" s="191" t="s">
        <v>171</v>
      </c>
      <c r="AU155" s="191" t="s">
        <v>88</v>
      </c>
      <c r="AY155" s="19" t="s">
        <v>169</v>
      </c>
      <c r="BE155" s="192">
        <f t="shared" si="24"/>
        <v>0</v>
      </c>
      <c r="BF155" s="192">
        <f t="shared" si="25"/>
        <v>0</v>
      </c>
      <c r="BG155" s="192">
        <f t="shared" si="26"/>
        <v>0</v>
      </c>
      <c r="BH155" s="192">
        <f t="shared" si="27"/>
        <v>0</v>
      </c>
      <c r="BI155" s="192">
        <f t="shared" si="28"/>
        <v>0</v>
      </c>
      <c r="BJ155" s="19" t="s">
        <v>88</v>
      </c>
      <c r="BK155" s="192">
        <f t="shared" si="29"/>
        <v>0</v>
      </c>
      <c r="BL155" s="19" t="s">
        <v>250</v>
      </c>
      <c r="BM155" s="191" t="s">
        <v>927</v>
      </c>
    </row>
    <row r="156" spans="1:65" s="2" customFormat="1" ht="24.2" customHeight="1">
      <c r="A156" s="36"/>
      <c r="B156" s="37"/>
      <c r="C156" s="235" t="s">
        <v>657</v>
      </c>
      <c r="D156" s="235" t="s">
        <v>456</v>
      </c>
      <c r="E156" s="236" t="s">
        <v>2901</v>
      </c>
      <c r="F156" s="237" t="s">
        <v>2902</v>
      </c>
      <c r="G156" s="238" t="s">
        <v>174</v>
      </c>
      <c r="H156" s="239">
        <v>164</v>
      </c>
      <c r="I156" s="240"/>
      <c r="J156" s="241">
        <f t="shared" si="20"/>
        <v>0</v>
      </c>
      <c r="K156" s="237" t="s">
        <v>2211</v>
      </c>
      <c r="L156" s="242"/>
      <c r="M156" s="243" t="s">
        <v>19</v>
      </c>
      <c r="N156" s="244" t="s">
        <v>44</v>
      </c>
      <c r="O156" s="66"/>
      <c r="P156" s="189">
        <f t="shared" si="21"/>
        <v>0</v>
      </c>
      <c r="Q156" s="189">
        <v>0</v>
      </c>
      <c r="R156" s="189">
        <f t="shared" si="22"/>
        <v>0</v>
      </c>
      <c r="S156" s="189">
        <v>0</v>
      </c>
      <c r="T156" s="190">
        <f t="shared" si="23"/>
        <v>0</v>
      </c>
      <c r="U156" s="36"/>
      <c r="V156" s="36"/>
      <c r="W156" s="36"/>
      <c r="X156" s="36"/>
      <c r="Y156" s="36"/>
      <c r="Z156" s="36"/>
      <c r="AA156" s="36"/>
      <c r="AB156" s="36"/>
      <c r="AC156" s="36"/>
      <c r="AD156" s="36"/>
      <c r="AE156" s="36"/>
      <c r="AR156" s="191" t="s">
        <v>323</v>
      </c>
      <c r="AT156" s="191" t="s">
        <v>456</v>
      </c>
      <c r="AU156" s="191" t="s">
        <v>88</v>
      </c>
      <c r="AY156" s="19" t="s">
        <v>169</v>
      </c>
      <c r="BE156" s="192">
        <f t="shared" si="24"/>
        <v>0</v>
      </c>
      <c r="BF156" s="192">
        <f t="shared" si="25"/>
        <v>0</v>
      </c>
      <c r="BG156" s="192">
        <f t="shared" si="26"/>
        <v>0</v>
      </c>
      <c r="BH156" s="192">
        <f t="shared" si="27"/>
        <v>0</v>
      </c>
      <c r="BI156" s="192">
        <f t="shared" si="28"/>
        <v>0</v>
      </c>
      <c r="BJ156" s="19" t="s">
        <v>88</v>
      </c>
      <c r="BK156" s="192">
        <f t="shared" si="29"/>
        <v>0</v>
      </c>
      <c r="BL156" s="19" t="s">
        <v>250</v>
      </c>
      <c r="BM156" s="191" t="s">
        <v>939</v>
      </c>
    </row>
    <row r="157" spans="1:65" s="2" customFormat="1" ht="24.2" customHeight="1">
      <c r="A157" s="36"/>
      <c r="B157" s="37"/>
      <c r="C157" s="235" t="s">
        <v>663</v>
      </c>
      <c r="D157" s="235" t="s">
        <v>456</v>
      </c>
      <c r="E157" s="236" t="s">
        <v>2903</v>
      </c>
      <c r="F157" s="237" t="s">
        <v>2904</v>
      </c>
      <c r="G157" s="238" t="s">
        <v>174</v>
      </c>
      <c r="H157" s="239">
        <v>1</v>
      </c>
      <c r="I157" s="240"/>
      <c r="J157" s="241">
        <f t="shared" si="20"/>
        <v>0</v>
      </c>
      <c r="K157" s="237" t="s">
        <v>2211</v>
      </c>
      <c r="L157" s="242"/>
      <c r="M157" s="243" t="s">
        <v>19</v>
      </c>
      <c r="N157" s="244" t="s">
        <v>44</v>
      </c>
      <c r="O157" s="66"/>
      <c r="P157" s="189">
        <f t="shared" si="21"/>
        <v>0</v>
      </c>
      <c r="Q157" s="189">
        <v>0</v>
      </c>
      <c r="R157" s="189">
        <f t="shared" si="22"/>
        <v>0</v>
      </c>
      <c r="S157" s="189">
        <v>0</v>
      </c>
      <c r="T157" s="190">
        <f t="shared" si="23"/>
        <v>0</v>
      </c>
      <c r="U157" s="36"/>
      <c r="V157" s="36"/>
      <c r="W157" s="36"/>
      <c r="X157" s="36"/>
      <c r="Y157" s="36"/>
      <c r="Z157" s="36"/>
      <c r="AA157" s="36"/>
      <c r="AB157" s="36"/>
      <c r="AC157" s="36"/>
      <c r="AD157" s="36"/>
      <c r="AE157" s="36"/>
      <c r="AR157" s="191" t="s">
        <v>323</v>
      </c>
      <c r="AT157" s="191" t="s">
        <v>456</v>
      </c>
      <c r="AU157" s="191" t="s">
        <v>88</v>
      </c>
      <c r="AY157" s="19" t="s">
        <v>169</v>
      </c>
      <c r="BE157" s="192">
        <f t="shared" si="24"/>
        <v>0</v>
      </c>
      <c r="BF157" s="192">
        <f t="shared" si="25"/>
        <v>0</v>
      </c>
      <c r="BG157" s="192">
        <f t="shared" si="26"/>
        <v>0</v>
      </c>
      <c r="BH157" s="192">
        <f t="shared" si="27"/>
        <v>0</v>
      </c>
      <c r="BI157" s="192">
        <f t="shared" si="28"/>
        <v>0</v>
      </c>
      <c r="BJ157" s="19" t="s">
        <v>88</v>
      </c>
      <c r="BK157" s="192">
        <f t="shared" si="29"/>
        <v>0</v>
      </c>
      <c r="BL157" s="19" t="s">
        <v>250</v>
      </c>
      <c r="BM157" s="191" t="s">
        <v>948</v>
      </c>
    </row>
    <row r="158" spans="1:65" s="2" customFormat="1" ht="14.45" customHeight="1">
      <c r="A158" s="36"/>
      <c r="B158" s="37"/>
      <c r="C158" s="180" t="s">
        <v>670</v>
      </c>
      <c r="D158" s="180" t="s">
        <v>171</v>
      </c>
      <c r="E158" s="181" t="s">
        <v>2905</v>
      </c>
      <c r="F158" s="182" t="s">
        <v>2906</v>
      </c>
      <c r="G158" s="183" t="s">
        <v>174</v>
      </c>
      <c r="H158" s="184">
        <v>340</v>
      </c>
      <c r="I158" s="185"/>
      <c r="J158" s="186">
        <f t="shared" si="20"/>
        <v>0</v>
      </c>
      <c r="K158" s="182" t="s">
        <v>2211</v>
      </c>
      <c r="L158" s="41"/>
      <c r="M158" s="187" t="s">
        <v>19</v>
      </c>
      <c r="N158" s="188" t="s">
        <v>44</v>
      </c>
      <c r="O158" s="66"/>
      <c r="P158" s="189">
        <f t="shared" si="21"/>
        <v>0</v>
      </c>
      <c r="Q158" s="189">
        <v>0</v>
      </c>
      <c r="R158" s="189">
        <f t="shared" si="22"/>
        <v>0</v>
      </c>
      <c r="S158" s="189">
        <v>0</v>
      </c>
      <c r="T158" s="190">
        <f t="shared" si="23"/>
        <v>0</v>
      </c>
      <c r="U158" s="36"/>
      <c r="V158" s="36"/>
      <c r="W158" s="36"/>
      <c r="X158" s="36"/>
      <c r="Y158" s="36"/>
      <c r="Z158" s="36"/>
      <c r="AA158" s="36"/>
      <c r="AB158" s="36"/>
      <c r="AC158" s="36"/>
      <c r="AD158" s="36"/>
      <c r="AE158" s="36"/>
      <c r="AR158" s="191" t="s">
        <v>250</v>
      </c>
      <c r="AT158" s="191" t="s">
        <v>171</v>
      </c>
      <c r="AU158" s="191" t="s">
        <v>88</v>
      </c>
      <c r="AY158" s="19" t="s">
        <v>169</v>
      </c>
      <c r="BE158" s="192">
        <f t="shared" si="24"/>
        <v>0</v>
      </c>
      <c r="BF158" s="192">
        <f t="shared" si="25"/>
        <v>0</v>
      </c>
      <c r="BG158" s="192">
        <f t="shared" si="26"/>
        <v>0</v>
      </c>
      <c r="BH158" s="192">
        <f t="shared" si="27"/>
        <v>0</v>
      </c>
      <c r="BI158" s="192">
        <f t="shared" si="28"/>
        <v>0</v>
      </c>
      <c r="BJ158" s="19" t="s">
        <v>88</v>
      </c>
      <c r="BK158" s="192">
        <f t="shared" si="29"/>
        <v>0</v>
      </c>
      <c r="BL158" s="19" t="s">
        <v>250</v>
      </c>
      <c r="BM158" s="191" t="s">
        <v>959</v>
      </c>
    </row>
    <row r="159" spans="1:65" s="2" customFormat="1" ht="14.45" customHeight="1">
      <c r="A159" s="36"/>
      <c r="B159" s="37"/>
      <c r="C159" s="235" t="s">
        <v>675</v>
      </c>
      <c r="D159" s="235" t="s">
        <v>456</v>
      </c>
      <c r="E159" s="236" t="s">
        <v>2907</v>
      </c>
      <c r="F159" s="237" t="s">
        <v>2908</v>
      </c>
      <c r="G159" s="238" t="s">
        <v>174</v>
      </c>
      <c r="H159" s="239">
        <v>340</v>
      </c>
      <c r="I159" s="240"/>
      <c r="J159" s="241">
        <f t="shared" si="20"/>
        <v>0</v>
      </c>
      <c r="K159" s="237" t="s">
        <v>2211</v>
      </c>
      <c r="L159" s="242"/>
      <c r="M159" s="243" t="s">
        <v>19</v>
      </c>
      <c r="N159" s="244" t="s">
        <v>44</v>
      </c>
      <c r="O159" s="66"/>
      <c r="P159" s="189">
        <f t="shared" si="21"/>
        <v>0</v>
      </c>
      <c r="Q159" s="189">
        <v>0</v>
      </c>
      <c r="R159" s="189">
        <f t="shared" si="22"/>
        <v>0</v>
      </c>
      <c r="S159" s="189">
        <v>0</v>
      </c>
      <c r="T159" s="190">
        <f t="shared" si="23"/>
        <v>0</v>
      </c>
      <c r="U159" s="36"/>
      <c r="V159" s="36"/>
      <c r="W159" s="36"/>
      <c r="X159" s="36"/>
      <c r="Y159" s="36"/>
      <c r="Z159" s="36"/>
      <c r="AA159" s="36"/>
      <c r="AB159" s="36"/>
      <c r="AC159" s="36"/>
      <c r="AD159" s="36"/>
      <c r="AE159" s="36"/>
      <c r="AR159" s="191" t="s">
        <v>323</v>
      </c>
      <c r="AT159" s="191" t="s">
        <v>456</v>
      </c>
      <c r="AU159" s="191" t="s">
        <v>88</v>
      </c>
      <c r="AY159" s="19" t="s">
        <v>169</v>
      </c>
      <c r="BE159" s="192">
        <f t="shared" si="24"/>
        <v>0</v>
      </c>
      <c r="BF159" s="192">
        <f t="shared" si="25"/>
        <v>0</v>
      </c>
      <c r="BG159" s="192">
        <f t="shared" si="26"/>
        <v>0</v>
      </c>
      <c r="BH159" s="192">
        <f t="shared" si="27"/>
        <v>0</v>
      </c>
      <c r="BI159" s="192">
        <f t="shared" si="28"/>
        <v>0</v>
      </c>
      <c r="BJ159" s="19" t="s">
        <v>88</v>
      </c>
      <c r="BK159" s="192">
        <f t="shared" si="29"/>
        <v>0</v>
      </c>
      <c r="BL159" s="19" t="s">
        <v>250</v>
      </c>
      <c r="BM159" s="191" t="s">
        <v>971</v>
      </c>
    </row>
    <row r="160" spans="1:65" s="2" customFormat="1" ht="24.2" customHeight="1">
      <c r="A160" s="36"/>
      <c r="B160" s="37"/>
      <c r="C160" s="180" t="s">
        <v>682</v>
      </c>
      <c r="D160" s="180" t="s">
        <v>171</v>
      </c>
      <c r="E160" s="181" t="s">
        <v>2909</v>
      </c>
      <c r="F160" s="182" t="s">
        <v>2910</v>
      </c>
      <c r="G160" s="183" t="s">
        <v>174</v>
      </c>
      <c r="H160" s="184">
        <v>3</v>
      </c>
      <c r="I160" s="185"/>
      <c r="J160" s="186">
        <f t="shared" si="20"/>
        <v>0</v>
      </c>
      <c r="K160" s="182" t="s">
        <v>2211</v>
      </c>
      <c r="L160" s="41"/>
      <c r="M160" s="187" t="s">
        <v>19</v>
      </c>
      <c r="N160" s="188" t="s">
        <v>44</v>
      </c>
      <c r="O160" s="66"/>
      <c r="P160" s="189">
        <f t="shared" si="21"/>
        <v>0</v>
      </c>
      <c r="Q160" s="189">
        <v>0</v>
      </c>
      <c r="R160" s="189">
        <f t="shared" si="22"/>
        <v>0</v>
      </c>
      <c r="S160" s="189">
        <v>0</v>
      </c>
      <c r="T160" s="190">
        <f t="shared" si="23"/>
        <v>0</v>
      </c>
      <c r="U160" s="36"/>
      <c r="V160" s="36"/>
      <c r="W160" s="36"/>
      <c r="X160" s="36"/>
      <c r="Y160" s="36"/>
      <c r="Z160" s="36"/>
      <c r="AA160" s="36"/>
      <c r="AB160" s="36"/>
      <c r="AC160" s="36"/>
      <c r="AD160" s="36"/>
      <c r="AE160" s="36"/>
      <c r="AR160" s="191" t="s">
        <v>250</v>
      </c>
      <c r="AT160" s="191" t="s">
        <v>171</v>
      </c>
      <c r="AU160" s="191" t="s">
        <v>88</v>
      </c>
      <c r="AY160" s="19" t="s">
        <v>169</v>
      </c>
      <c r="BE160" s="192">
        <f t="shared" si="24"/>
        <v>0</v>
      </c>
      <c r="BF160" s="192">
        <f t="shared" si="25"/>
        <v>0</v>
      </c>
      <c r="BG160" s="192">
        <f t="shared" si="26"/>
        <v>0</v>
      </c>
      <c r="BH160" s="192">
        <f t="shared" si="27"/>
        <v>0</v>
      </c>
      <c r="BI160" s="192">
        <f t="shared" si="28"/>
        <v>0</v>
      </c>
      <c r="BJ160" s="19" t="s">
        <v>88</v>
      </c>
      <c r="BK160" s="192">
        <f t="shared" si="29"/>
        <v>0</v>
      </c>
      <c r="BL160" s="19" t="s">
        <v>250</v>
      </c>
      <c r="BM160" s="191" t="s">
        <v>980</v>
      </c>
    </row>
    <row r="161" spans="1:65" s="2" customFormat="1" ht="24.2" customHeight="1">
      <c r="A161" s="36"/>
      <c r="B161" s="37"/>
      <c r="C161" s="235" t="s">
        <v>687</v>
      </c>
      <c r="D161" s="235" t="s">
        <v>456</v>
      </c>
      <c r="E161" s="236" t="s">
        <v>2911</v>
      </c>
      <c r="F161" s="237" t="s">
        <v>2912</v>
      </c>
      <c r="G161" s="238" t="s">
        <v>174</v>
      </c>
      <c r="H161" s="239">
        <v>1</v>
      </c>
      <c r="I161" s="240"/>
      <c r="J161" s="241">
        <f t="shared" si="20"/>
        <v>0</v>
      </c>
      <c r="K161" s="237" t="s">
        <v>2211</v>
      </c>
      <c r="L161" s="242"/>
      <c r="M161" s="243" t="s">
        <v>19</v>
      </c>
      <c r="N161" s="244" t="s">
        <v>44</v>
      </c>
      <c r="O161" s="66"/>
      <c r="P161" s="189">
        <f t="shared" si="21"/>
        <v>0</v>
      </c>
      <c r="Q161" s="189">
        <v>0</v>
      </c>
      <c r="R161" s="189">
        <f t="shared" si="22"/>
        <v>0</v>
      </c>
      <c r="S161" s="189">
        <v>0</v>
      </c>
      <c r="T161" s="190">
        <f t="shared" si="23"/>
        <v>0</v>
      </c>
      <c r="U161" s="36"/>
      <c r="V161" s="36"/>
      <c r="W161" s="36"/>
      <c r="X161" s="36"/>
      <c r="Y161" s="36"/>
      <c r="Z161" s="36"/>
      <c r="AA161" s="36"/>
      <c r="AB161" s="36"/>
      <c r="AC161" s="36"/>
      <c r="AD161" s="36"/>
      <c r="AE161" s="36"/>
      <c r="AR161" s="191" t="s">
        <v>323</v>
      </c>
      <c r="AT161" s="191" t="s">
        <v>456</v>
      </c>
      <c r="AU161" s="191" t="s">
        <v>88</v>
      </c>
      <c r="AY161" s="19" t="s">
        <v>169</v>
      </c>
      <c r="BE161" s="192">
        <f t="shared" si="24"/>
        <v>0</v>
      </c>
      <c r="BF161" s="192">
        <f t="shared" si="25"/>
        <v>0</v>
      </c>
      <c r="BG161" s="192">
        <f t="shared" si="26"/>
        <v>0</v>
      </c>
      <c r="BH161" s="192">
        <f t="shared" si="27"/>
        <v>0</v>
      </c>
      <c r="BI161" s="192">
        <f t="shared" si="28"/>
        <v>0</v>
      </c>
      <c r="BJ161" s="19" t="s">
        <v>88</v>
      </c>
      <c r="BK161" s="192">
        <f t="shared" si="29"/>
        <v>0</v>
      </c>
      <c r="BL161" s="19" t="s">
        <v>250</v>
      </c>
      <c r="BM161" s="191" t="s">
        <v>990</v>
      </c>
    </row>
    <row r="162" spans="1:65" s="2" customFormat="1" ht="24.2" customHeight="1">
      <c r="A162" s="36"/>
      <c r="B162" s="37"/>
      <c r="C162" s="235" t="s">
        <v>691</v>
      </c>
      <c r="D162" s="235" t="s">
        <v>456</v>
      </c>
      <c r="E162" s="236" t="s">
        <v>2913</v>
      </c>
      <c r="F162" s="237" t="s">
        <v>2914</v>
      </c>
      <c r="G162" s="238" t="s">
        <v>174</v>
      </c>
      <c r="H162" s="239">
        <v>2</v>
      </c>
      <c r="I162" s="240"/>
      <c r="J162" s="241">
        <f t="shared" si="20"/>
        <v>0</v>
      </c>
      <c r="K162" s="237" t="s">
        <v>2211</v>
      </c>
      <c r="L162" s="242"/>
      <c r="M162" s="243" t="s">
        <v>19</v>
      </c>
      <c r="N162" s="244" t="s">
        <v>44</v>
      </c>
      <c r="O162" s="66"/>
      <c r="P162" s="189">
        <f t="shared" si="21"/>
        <v>0</v>
      </c>
      <c r="Q162" s="189">
        <v>0</v>
      </c>
      <c r="R162" s="189">
        <f t="shared" si="22"/>
        <v>0</v>
      </c>
      <c r="S162" s="189">
        <v>0</v>
      </c>
      <c r="T162" s="190">
        <f t="shared" si="23"/>
        <v>0</v>
      </c>
      <c r="U162" s="36"/>
      <c r="V162" s="36"/>
      <c r="W162" s="36"/>
      <c r="X162" s="36"/>
      <c r="Y162" s="36"/>
      <c r="Z162" s="36"/>
      <c r="AA162" s="36"/>
      <c r="AB162" s="36"/>
      <c r="AC162" s="36"/>
      <c r="AD162" s="36"/>
      <c r="AE162" s="36"/>
      <c r="AR162" s="191" t="s">
        <v>323</v>
      </c>
      <c r="AT162" s="191" t="s">
        <v>456</v>
      </c>
      <c r="AU162" s="191" t="s">
        <v>88</v>
      </c>
      <c r="AY162" s="19" t="s">
        <v>169</v>
      </c>
      <c r="BE162" s="192">
        <f t="shared" si="24"/>
        <v>0</v>
      </c>
      <c r="BF162" s="192">
        <f t="shared" si="25"/>
        <v>0</v>
      </c>
      <c r="BG162" s="192">
        <f t="shared" si="26"/>
        <v>0</v>
      </c>
      <c r="BH162" s="192">
        <f t="shared" si="27"/>
        <v>0</v>
      </c>
      <c r="BI162" s="192">
        <f t="shared" si="28"/>
        <v>0</v>
      </c>
      <c r="BJ162" s="19" t="s">
        <v>88</v>
      </c>
      <c r="BK162" s="192">
        <f t="shared" si="29"/>
        <v>0</v>
      </c>
      <c r="BL162" s="19" t="s">
        <v>250</v>
      </c>
      <c r="BM162" s="191" t="s">
        <v>1007</v>
      </c>
    </row>
    <row r="163" spans="1:65" s="2" customFormat="1" ht="24.2" customHeight="1">
      <c r="A163" s="36"/>
      <c r="B163" s="37"/>
      <c r="C163" s="180" t="s">
        <v>695</v>
      </c>
      <c r="D163" s="180" t="s">
        <v>171</v>
      </c>
      <c r="E163" s="181" t="s">
        <v>2915</v>
      </c>
      <c r="F163" s="182" t="s">
        <v>2916</v>
      </c>
      <c r="G163" s="183" t="s">
        <v>174</v>
      </c>
      <c r="H163" s="184">
        <v>1</v>
      </c>
      <c r="I163" s="185"/>
      <c r="J163" s="186">
        <f t="shared" si="20"/>
        <v>0</v>
      </c>
      <c r="K163" s="182" t="s">
        <v>2211</v>
      </c>
      <c r="L163" s="41"/>
      <c r="M163" s="187" t="s">
        <v>19</v>
      </c>
      <c r="N163" s="188" t="s">
        <v>44</v>
      </c>
      <c r="O163" s="66"/>
      <c r="P163" s="189">
        <f t="shared" si="21"/>
        <v>0</v>
      </c>
      <c r="Q163" s="189">
        <v>0</v>
      </c>
      <c r="R163" s="189">
        <f t="shared" si="22"/>
        <v>0</v>
      </c>
      <c r="S163" s="189">
        <v>0</v>
      </c>
      <c r="T163" s="190">
        <f t="shared" si="23"/>
        <v>0</v>
      </c>
      <c r="U163" s="36"/>
      <c r="V163" s="36"/>
      <c r="W163" s="36"/>
      <c r="X163" s="36"/>
      <c r="Y163" s="36"/>
      <c r="Z163" s="36"/>
      <c r="AA163" s="36"/>
      <c r="AB163" s="36"/>
      <c r="AC163" s="36"/>
      <c r="AD163" s="36"/>
      <c r="AE163" s="36"/>
      <c r="AR163" s="191" t="s">
        <v>250</v>
      </c>
      <c r="AT163" s="191" t="s">
        <v>171</v>
      </c>
      <c r="AU163" s="191" t="s">
        <v>88</v>
      </c>
      <c r="AY163" s="19" t="s">
        <v>169</v>
      </c>
      <c r="BE163" s="192">
        <f t="shared" si="24"/>
        <v>0</v>
      </c>
      <c r="BF163" s="192">
        <f t="shared" si="25"/>
        <v>0</v>
      </c>
      <c r="BG163" s="192">
        <f t="shared" si="26"/>
        <v>0</v>
      </c>
      <c r="BH163" s="192">
        <f t="shared" si="27"/>
        <v>0</v>
      </c>
      <c r="BI163" s="192">
        <f t="shared" si="28"/>
        <v>0</v>
      </c>
      <c r="BJ163" s="19" t="s">
        <v>88</v>
      </c>
      <c r="BK163" s="192">
        <f t="shared" si="29"/>
        <v>0</v>
      </c>
      <c r="BL163" s="19" t="s">
        <v>250</v>
      </c>
      <c r="BM163" s="191" t="s">
        <v>1017</v>
      </c>
    </row>
    <row r="164" spans="1:65" s="2" customFormat="1" ht="24.2" customHeight="1">
      <c r="A164" s="36"/>
      <c r="B164" s="37"/>
      <c r="C164" s="180" t="s">
        <v>699</v>
      </c>
      <c r="D164" s="180" t="s">
        <v>171</v>
      </c>
      <c r="E164" s="181" t="s">
        <v>2917</v>
      </c>
      <c r="F164" s="182" t="s">
        <v>2918</v>
      </c>
      <c r="G164" s="183" t="s">
        <v>463</v>
      </c>
      <c r="H164" s="184">
        <v>9</v>
      </c>
      <c r="I164" s="185"/>
      <c r="J164" s="186">
        <f t="shared" si="20"/>
        <v>0</v>
      </c>
      <c r="K164" s="182" t="s">
        <v>2211</v>
      </c>
      <c r="L164" s="41"/>
      <c r="M164" s="187" t="s">
        <v>19</v>
      </c>
      <c r="N164" s="188" t="s">
        <v>44</v>
      </c>
      <c r="O164" s="66"/>
      <c r="P164" s="189">
        <f t="shared" si="21"/>
        <v>0</v>
      </c>
      <c r="Q164" s="189">
        <v>0</v>
      </c>
      <c r="R164" s="189">
        <f t="shared" si="22"/>
        <v>0</v>
      </c>
      <c r="S164" s="189">
        <v>0</v>
      </c>
      <c r="T164" s="190">
        <f t="shared" si="23"/>
        <v>0</v>
      </c>
      <c r="U164" s="36"/>
      <c r="V164" s="36"/>
      <c r="W164" s="36"/>
      <c r="X164" s="36"/>
      <c r="Y164" s="36"/>
      <c r="Z164" s="36"/>
      <c r="AA164" s="36"/>
      <c r="AB164" s="36"/>
      <c r="AC164" s="36"/>
      <c r="AD164" s="36"/>
      <c r="AE164" s="36"/>
      <c r="AR164" s="191" t="s">
        <v>250</v>
      </c>
      <c r="AT164" s="191" t="s">
        <v>171</v>
      </c>
      <c r="AU164" s="191" t="s">
        <v>88</v>
      </c>
      <c r="AY164" s="19" t="s">
        <v>169</v>
      </c>
      <c r="BE164" s="192">
        <f t="shared" si="24"/>
        <v>0</v>
      </c>
      <c r="BF164" s="192">
        <f t="shared" si="25"/>
        <v>0</v>
      </c>
      <c r="BG164" s="192">
        <f t="shared" si="26"/>
        <v>0</v>
      </c>
      <c r="BH164" s="192">
        <f t="shared" si="27"/>
        <v>0</v>
      </c>
      <c r="BI164" s="192">
        <f t="shared" si="28"/>
        <v>0</v>
      </c>
      <c r="BJ164" s="19" t="s">
        <v>88</v>
      </c>
      <c r="BK164" s="192">
        <f t="shared" si="29"/>
        <v>0</v>
      </c>
      <c r="BL164" s="19" t="s">
        <v>250</v>
      </c>
      <c r="BM164" s="191" t="s">
        <v>1027</v>
      </c>
    </row>
    <row r="165" spans="1:65" s="2" customFormat="1" ht="14.45" customHeight="1">
      <c r="A165" s="36"/>
      <c r="B165" s="37"/>
      <c r="C165" s="235" t="s">
        <v>704</v>
      </c>
      <c r="D165" s="235" t="s">
        <v>456</v>
      </c>
      <c r="E165" s="236" t="s">
        <v>2919</v>
      </c>
      <c r="F165" s="237" t="s">
        <v>2920</v>
      </c>
      <c r="G165" s="238" t="s">
        <v>463</v>
      </c>
      <c r="H165" s="239">
        <v>3</v>
      </c>
      <c r="I165" s="240"/>
      <c r="J165" s="241">
        <f t="shared" si="20"/>
        <v>0</v>
      </c>
      <c r="K165" s="237" t="s">
        <v>2211</v>
      </c>
      <c r="L165" s="242"/>
      <c r="M165" s="243" t="s">
        <v>19</v>
      </c>
      <c r="N165" s="244" t="s">
        <v>44</v>
      </c>
      <c r="O165" s="66"/>
      <c r="P165" s="189">
        <f t="shared" si="21"/>
        <v>0</v>
      </c>
      <c r="Q165" s="189">
        <v>0</v>
      </c>
      <c r="R165" s="189">
        <f t="shared" si="22"/>
        <v>0</v>
      </c>
      <c r="S165" s="189">
        <v>0</v>
      </c>
      <c r="T165" s="190">
        <f t="shared" si="23"/>
        <v>0</v>
      </c>
      <c r="U165" s="36"/>
      <c r="V165" s="36"/>
      <c r="W165" s="36"/>
      <c r="X165" s="36"/>
      <c r="Y165" s="36"/>
      <c r="Z165" s="36"/>
      <c r="AA165" s="36"/>
      <c r="AB165" s="36"/>
      <c r="AC165" s="36"/>
      <c r="AD165" s="36"/>
      <c r="AE165" s="36"/>
      <c r="AR165" s="191" t="s">
        <v>323</v>
      </c>
      <c r="AT165" s="191" t="s">
        <v>456</v>
      </c>
      <c r="AU165" s="191" t="s">
        <v>88</v>
      </c>
      <c r="AY165" s="19" t="s">
        <v>169</v>
      </c>
      <c r="BE165" s="192">
        <f t="shared" si="24"/>
        <v>0</v>
      </c>
      <c r="BF165" s="192">
        <f t="shared" si="25"/>
        <v>0</v>
      </c>
      <c r="BG165" s="192">
        <f t="shared" si="26"/>
        <v>0</v>
      </c>
      <c r="BH165" s="192">
        <f t="shared" si="27"/>
        <v>0</v>
      </c>
      <c r="BI165" s="192">
        <f t="shared" si="28"/>
        <v>0</v>
      </c>
      <c r="BJ165" s="19" t="s">
        <v>88</v>
      </c>
      <c r="BK165" s="192">
        <f t="shared" si="29"/>
        <v>0</v>
      </c>
      <c r="BL165" s="19" t="s">
        <v>250</v>
      </c>
      <c r="BM165" s="191" t="s">
        <v>1035</v>
      </c>
    </row>
    <row r="166" spans="1:65" s="2" customFormat="1" ht="14.45" customHeight="1">
      <c r="A166" s="36"/>
      <c r="B166" s="37"/>
      <c r="C166" s="235" t="s">
        <v>708</v>
      </c>
      <c r="D166" s="235" t="s">
        <v>456</v>
      </c>
      <c r="E166" s="236" t="s">
        <v>2921</v>
      </c>
      <c r="F166" s="237" t="s">
        <v>2922</v>
      </c>
      <c r="G166" s="238" t="s">
        <v>463</v>
      </c>
      <c r="H166" s="239">
        <v>3</v>
      </c>
      <c r="I166" s="240"/>
      <c r="J166" s="241">
        <f t="shared" si="20"/>
        <v>0</v>
      </c>
      <c r="K166" s="237" t="s">
        <v>2211</v>
      </c>
      <c r="L166" s="242"/>
      <c r="M166" s="243" t="s">
        <v>19</v>
      </c>
      <c r="N166" s="244" t="s">
        <v>44</v>
      </c>
      <c r="O166" s="66"/>
      <c r="P166" s="189">
        <f t="shared" si="21"/>
        <v>0</v>
      </c>
      <c r="Q166" s="189">
        <v>0</v>
      </c>
      <c r="R166" s="189">
        <f t="shared" si="22"/>
        <v>0</v>
      </c>
      <c r="S166" s="189">
        <v>0</v>
      </c>
      <c r="T166" s="190">
        <f t="shared" si="23"/>
        <v>0</v>
      </c>
      <c r="U166" s="36"/>
      <c r="V166" s="36"/>
      <c r="W166" s="36"/>
      <c r="X166" s="36"/>
      <c r="Y166" s="36"/>
      <c r="Z166" s="36"/>
      <c r="AA166" s="36"/>
      <c r="AB166" s="36"/>
      <c r="AC166" s="36"/>
      <c r="AD166" s="36"/>
      <c r="AE166" s="36"/>
      <c r="AR166" s="191" t="s">
        <v>323</v>
      </c>
      <c r="AT166" s="191" t="s">
        <v>456</v>
      </c>
      <c r="AU166" s="191" t="s">
        <v>88</v>
      </c>
      <c r="AY166" s="19" t="s">
        <v>169</v>
      </c>
      <c r="BE166" s="192">
        <f t="shared" si="24"/>
        <v>0</v>
      </c>
      <c r="BF166" s="192">
        <f t="shared" si="25"/>
        <v>0</v>
      </c>
      <c r="BG166" s="192">
        <f t="shared" si="26"/>
        <v>0</v>
      </c>
      <c r="BH166" s="192">
        <f t="shared" si="27"/>
        <v>0</v>
      </c>
      <c r="BI166" s="192">
        <f t="shared" si="28"/>
        <v>0</v>
      </c>
      <c r="BJ166" s="19" t="s">
        <v>88</v>
      </c>
      <c r="BK166" s="192">
        <f t="shared" si="29"/>
        <v>0</v>
      </c>
      <c r="BL166" s="19" t="s">
        <v>250</v>
      </c>
      <c r="BM166" s="191" t="s">
        <v>1044</v>
      </c>
    </row>
    <row r="167" spans="1:65" s="2" customFormat="1" ht="14.45" customHeight="1">
      <c r="A167" s="36"/>
      <c r="B167" s="37"/>
      <c r="C167" s="235" t="s">
        <v>717</v>
      </c>
      <c r="D167" s="235" t="s">
        <v>456</v>
      </c>
      <c r="E167" s="236" t="s">
        <v>2923</v>
      </c>
      <c r="F167" s="237" t="s">
        <v>2924</v>
      </c>
      <c r="G167" s="238" t="s">
        <v>463</v>
      </c>
      <c r="H167" s="239">
        <v>3</v>
      </c>
      <c r="I167" s="240"/>
      <c r="J167" s="241">
        <f t="shared" si="20"/>
        <v>0</v>
      </c>
      <c r="K167" s="237" t="s">
        <v>2211</v>
      </c>
      <c r="L167" s="242"/>
      <c r="M167" s="243" t="s">
        <v>19</v>
      </c>
      <c r="N167" s="244" t="s">
        <v>44</v>
      </c>
      <c r="O167" s="66"/>
      <c r="P167" s="189">
        <f t="shared" si="21"/>
        <v>0</v>
      </c>
      <c r="Q167" s="189">
        <v>0</v>
      </c>
      <c r="R167" s="189">
        <f t="shared" si="22"/>
        <v>0</v>
      </c>
      <c r="S167" s="189">
        <v>0</v>
      </c>
      <c r="T167" s="190">
        <f t="shared" si="23"/>
        <v>0</v>
      </c>
      <c r="U167" s="36"/>
      <c r="V167" s="36"/>
      <c r="W167" s="36"/>
      <c r="X167" s="36"/>
      <c r="Y167" s="36"/>
      <c r="Z167" s="36"/>
      <c r="AA167" s="36"/>
      <c r="AB167" s="36"/>
      <c r="AC167" s="36"/>
      <c r="AD167" s="36"/>
      <c r="AE167" s="36"/>
      <c r="AR167" s="191" t="s">
        <v>323</v>
      </c>
      <c r="AT167" s="191" t="s">
        <v>456</v>
      </c>
      <c r="AU167" s="191" t="s">
        <v>88</v>
      </c>
      <c r="AY167" s="19" t="s">
        <v>169</v>
      </c>
      <c r="BE167" s="192">
        <f t="shared" si="24"/>
        <v>0</v>
      </c>
      <c r="BF167" s="192">
        <f t="shared" si="25"/>
        <v>0</v>
      </c>
      <c r="BG167" s="192">
        <f t="shared" si="26"/>
        <v>0</v>
      </c>
      <c r="BH167" s="192">
        <f t="shared" si="27"/>
        <v>0</v>
      </c>
      <c r="BI167" s="192">
        <f t="shared" si="28"/>
        <v>0</v>
      </c>
      <c r="BJ167" s="19" t="s">
        <v>88</v>
      </c>
      <c r="BK167" s="192">
        <f t="shared" si="29"/>
        <v>0</v>
      </c>
      <c r="BL167" s="19" t="s">
        <v>250</v>
      </c>
      <c r="BM167" s="191" t="s">
        <v>1052</v>
      </c>
    </row>
    <row r="168" spans="1:65" s="2" customFormat="1" ht="24.2" customHeight="1">
      <c r="A168" s="36"/>
      <c r="B168" s="37"/>
      <c r="C168" s="180" t="s">
        <v>723</v>
      </c>
      <c r="D168" s="180" t="s">
        <v>171</v>
      </c>
      <c r="E168" s="181" t="s">
        <v>2925</v>
      </c>
      <c r="F168" s="182" t="s">
        <v>2926</v>
      </c>
      <c r="G168" s="183" t="s">
        <v>463</v>
      </c>
      <c r="H168" s="184">
        <v>48</v>
      </c>
      <c r="I168" s="185"/>
      <c r="J168" s="186">
        <f t="shared" si="20"/>
        <v>0</v>
      </c>
      <c r="K168" s="182" t="s">
        <v>2211</v>
      </c>
      <c r="L168" s="41"/>
      <c r="M168" s="187" t="s">
        <v>19</v>
      </c>
      <c r="N168" s="188" t="s">
        <v>44</v>
      </c>
      <c r="O168" s="66"/>
      <c r="P168" s="189">
        <f t="shared" si="21"/>
        <v>0</v>
      </c>
      <c r="Q168" s="189">
        <v>0</v>
      </c>
      <c r="R168" s="189">
        <f t="shared" si="22"/>
        <v>0</v>
      </c>
      <c r="S168" s="189">
        <v>0</v>
      </c>
      <c r="T168" s="190">
        <f t="shared" si="23"/>
        <v>0</v>
      </c>
      <c r="U168" s="36"/>
      <c r="V168" s="36"/>
      <c r="W168" s="36"/>
      <c r="X168" s="36"/>
      <c r="Y168" s="36"/>
      <c r="Z168" s="36"/>
      <c r="AA168" s="36"/>
      <c r="AB168" s="36"/>
      <c r="AC168" s="36"/>
      <c r="AD168" s="36"/>
      <c r="AE168" s="36"/>
      <c r="AR168" s="191" t="s">
        <v>250</v>
      </c>
      <c r="AT168" s="191" t="s">
        <v>171</v>
      </c>
      <c r="AU168" s="191" t="s">
        <v>88</v>
      </c>
      <c r="AY168" s="19" t="s">
        <v>169</v>
      </c>
      <c r="BE168" s="192">
        <f t="shared" si="24"/>
        <v>0</v>
      </c>
      <c r="BF168" s="192">
        <f t="shared" si="25"/>
        <v>0</v>
      </c>
      <c r="BG168" s="192">
        <f t="shared" si="26"/>
        <v>0</v>
      </c>
      <c r="BH168" s="192">
        <f t="shared" si="27"/>
        <v>0</v>
      </c>
      <c r="BI168" s="192">
        <f t="shared" si="28"/>
        <v>0</v>
      </c>
      <c r="BJ168" s="19" t="s">
        <v>88</v>
      </c>
      <c r="BK168" s="192">
        <f t="shared" si="29"/>
        <v>0</v>
      </c>
      <c r="BL168" s="19" t="s">
        <v>250</v>
      </c>
      <c r="BM168" s="191" t="s">
        <v>1061</v>
      </c>
    </row>
    <row r="169" spans="1:65" s="2" customFormat="1" ht="14.45" customHeight="1">
      <c r="A169" s="36"/>
      <c r="B169" s="37"/>
      <c r="C169" s="235" t="s">
        <v>730</v>
      </c>
      <c r="D169" s="235" t="s">
        <v>456</v>
      </c>
      <c r="E169" s="236" t="s">
        <v>2927</v>
      </c>
      <c r="F169" s="237" t="s">
        <v>2928</v>
      </c>
      <c r="G169" s="238" t="s">
        <v>463</v>
      </c>
      <c r="H169" s="239">
        <v>12</v>
      </c>
      <c r="I169" s="240"/>
      <c r="J169" s="241">
        <f t="shared" si="20"/>
        <v>0</v>
      </c>
      <c r="K169" s="237" t="s">
        <v>2211</v>
      </c>
      <c r="L169" s="242"/>
      <c r="M169" s="243" t="s">
        <v>19</v>
      </c>
      <c r="N169" s="244" t="s">
        <v>44</v>
      </c>
      <c r="O169" s="66"/>
      <c r="P169" s="189">
        <f t="shared" si="21"/>
        <v>0</v>
      </c>
      <c r="Q169" s="189">
        <v>0</v>
      </c>
      <c r="R169" s="189">
        <f t="shared" si="22"/>
        <v>0</v>
      </c>
      <c r="S169" s="189">
        <v>0</v>
      </c>
      <c r="T169" s="190">
        <f t="shared" si="23"/>
        <v>0</v>
      </c>
      <c r="U169" s="36"/>
      <c r="V169" s="36"/>
      <c r="W169" s="36"/>
      <c r="X169" s="36"/>
      <c r="Y169" s="36"/>
      <c r="Z169" s="36"/>
      <c r="AA169" s="36"/>
      <c r="AB169" s="36"/>
      <c r="AC169" s="36"/>
      <c r="AD169" s="36"/>
      <c r="AE169" s="36"/>
      <c r="AR169" s="191" t="s">
        <v>323</v>
      </c>
      <c r="AT169" s="191" t="s">
        <v>456</v>
      </c>
      <c r="AU169" s="191" t="s">
        <v>88</v>
      </c>
      <c r="AY169" s="19" t="s">
        <v>169</v>
      </c>
      <c r="BE169" s="192">
        <f t="shared" si="24"/>
        <v>0</v>
      </c>
      <c r="BF169" s="192">
        <f t="shared" si="25"/>
        <v>0</v>
      </c>
      <c r="BG169" s="192">
        <f t="shared" si="26"/>
        <v>0</v>
      </c>
      <c r="BH169" s="192">
        <f t="shared" si="27"/>
        <v>0</v>
      </c>
      <c r="BI169" s="192">
        <f t="shared" si="28"/>
        <v>0</v>
      </c>
      <c r="BJ169" s="19" t="s">
        <v>88</v>
      </c>
      <c r="BK169" s="192">
        <f t="shared" si="29"/>
        <v>0</v>
      </c>
      <c r="BL169" s="19" t="s">
        <v>250</v>
      </c>
      <c r="BM169" s="191" t="s">
        <v>1071</v>
      </c>
    </row>
    <row r="170" spans="1:65" s="2" customFormat="1" ht="14.45" customHeight="1">
      <c r="A170" s="36"/>
      <c r="B170" s="37"/>
      <c r="C170" s="235" t="s">
        <v>737</v>
      </c>
      <c r="D170" s="235" t="s">
        <v>456</v>
      </c>
      <c r="E170" s="236" t="s">
        <v>2929</v>
      </c>
      <c r="F170" s="237" t="s">
        <v>2930</v>
      </c>
      <c r="G170" s="238" t="s">
        <v>463</v>
      </c>
      <c r="H170" s="239">
        <v>12</v>
      </c>
      <c r="I170" s="240"/>
      <c r="J170" s="241">
        <f t="shared" si="20"/>
        <v>0</v>
      </c>
      <c r="K170" s="237" t="s">
        <v>2211</v>
      </c>
      <c r="L170" s="242"/>
      <c r="M170" s="243" t="s">
        <v>19</v>
      </c>
      <c r="N170" s="244" t="s">
        <v>44</v>
      </c>
      <c r="O170" s="66"/>
      <c r="P170" s="189">
        <f t="shared" si="21"/>
        <v>0</v>
      </c>
      <c r="Q170" s="189">
        <v>0</v>
      </c>
      <c r="R170" s="189">
        <f t="shared" si="22"/>
        <v>0</v>
      </c>
      <c r="S170" s="189">
        <v>0</v>
      </c>
      <c r="T170" s="190">
        <f t="shared" si="23"/>
        <v>0</v>
      </c>
      <c r="U170" s="36"/>
      <c r="V170" s="36"/>
      <c r="W170" s="36"/>
      <c r="X170" s="36"/>
      <c r="Y170" s="36"/>
      <c r="Z170" s="36"/>
      <c r="AA170" s="36"/>
      <c r="AB170" s="36"/>
      <c r="AC170" s="36"/>
      <c r="AD170" s="36"/>
      <c r="AE170" s="36"/>
      <c r="AR170" s="191" t="s">
        <v>323</v>
      </c>
      <c r="AT170" s="191" t="s">
        <v>456</v>
      </c>
      <c r="AU170" s="191" t="s">
        <v>88</v>
      </c>
      <c r="AY170" s="19" t="s">
        <v>169</v>
      </c>
      <c r="BE170" s="192">
        <f t="shared" si="24"/>
        <v>0</v>
      </c>
      <c r="BF170" s="192">
        <f t="shared" si="25"/>
        <v>0</v>
      </c>
      <c r="BG170" s="192">
        <f t="shared" si="26"/>
        <v>0</v>
      </c>
      <c r="BH170" s="192">
        <f t="shared" si="27"/>
        <v>0</v>
      </c>
      <c r="BI170" s="192">
        <f t="shared" si="28"/>
        <v>0</v>
      </c>
      <c r="BJ170" s="19" t="s">
        <v>88</v>
      </c>
      <c r="BK170" s="192">
        <f t="shared" si="29"/>
        <v>0</v>
      </c>
      <c r="BL170" s="19" t="s">
        <v>250</v>
      </c>
      <c r="BM170" s="191" t="s">
        <v>1081</v>
      </c>
    </row>
    <row r="171" spans="1:65" s="2" customFormat="1" ht="14.45" customHeight="1">
      <c r="A171" s="36"/>
      <c r="B171" s="37"/>
      <c r="C171" s="235" t="s">
        <v>741</v>
      </c>
      <c r="D171" s="235" t="s">
        <v>456</v>
      </c>
      <c r="E171" s="236" t="s">
        <v>2931</v>
      </c>
      <c r="F171" s="237" t="s">
        <v>2932</v>
      </c>
      <c r="G171" s="238" t="s">
        <v>463</v>
      </c>
      <c r="H171" s="239">
        <v>12</v>
      </c>
      <c r="I171" s="240"/>
      <c r="J171" s="241">
        <f t="shared" si="20"/>
        <v>0</v>
      </c>
      <c r="K171" s="237" t="s">
        <v>2211</v>
      </c>
      <c r="L171" s="242"/>
      <c r="M171" s="243" t="s">
        <v>19</v>
      </c>
      <c r="N171" s="244" t="s">
        <v>44</v>
      </c>
      <c r="O171" s="66"/>
      <c r="P171" s="189">
        <f t="shared" si="21"/>
        <v>0</v>
      </c>
      <c r="Q171" s="189">
        <v>0</v>
      </c>
      <c r="R171" s="189">
        <f t="shared" si="22"/>
        <v>0</v>
      </c>
      <c r="S171" s="189">
        <v>0</v>
      </c>
      <c r="T171" s="190">
        <f t="shared" si="23"/>
        <v>0</v>
      </c>
      <c r="U171" s="36"/>
      <c r="V171" s="36"/>
      <c r="W171" s="36"/>
      <c r="X171" s="36"/>
      <c r="Y171" s="36"/>
      <c r="Z171" s="36"/>
      <c r="AA171" s="36"/>
      <c r="AB171" s="36"/>
      <c r="AC171" s="36"/>
      <c r="AD171" s="36"/>
      <c r="AE171" s="36"/>
      <c r="AR171" s="191" t="s">
        <v>323</v>
      </c>
      <c r="AT171" s="191" t="s">
        <v>456</v>
      </c>
      <c r="AU171" s="191" t="s">
        <v>88</v>
      </c>
      <c r="AY171" s="19" t="s">
        <v>169</v>
      </c>
      <c r="BE171" s="192">
        <f t="shared" si="24"/>
        <v>0</v>
      </c>
      <c r="BF171" s="192">
        <f t="shared" si="25"/>
        <v>0</v>
      </c>
      <c r="BG171" s="192">
        <f t="shared" si="26"/>
        <v>0</v>
      </c>
      <c r="BH171" s="192">
        <f t="shared" si="27"/>
        <v>0</v>
      </c>
      <c r="BI171" s="192">
        <f t="shared" si="28"/>
        <v>0</v>
      </c>
      <c r="BJ171" s="19" t="s">
        <v>88</v>
      </c>
      <c r="BK171" s="192">
        <f t="shared" si="29"/>
        <v>0</v>
      </c>
      <c r="BL171" s="19" t="s">
        <v>250</v>
      </c>
      <c r="BM171" s="191" t="s">
        <v>1089</v>
      </c>
    </row>
    <row r="172" spans="1:65" s="2" customFormat="1" ht="14.45" customHeight="1">
      <c r="A172" s="36"/>
      <c r="B172" s="37"/>
      <c r="C172" s="235" t="s">
        <v>746</v>
      </c>
      <c r="D172" s="235" t="s">
        <v>456</v>
      </c>
      <c r="E172" s="236" t="s">
        <v>2933</v>
      </c>
      <c r="F172" s="237" t="s">
        <v>2934</v>
      </c>
      <c r="G172" s="238" t="s">
        <v>463</v>
      </c>
      <c r="H172" s="239">
        <v>12</v>
      </c>
      <c r="I172" s="240"/>
      <c r="J172" s="241">
        <f t="shared" si="20"/>
        <v>0</v>
      </c>
      <c r="K172" s="237" t="s">
        <v>2211</v>
      </c>
      <c r="L172" s="242"/>
      <c r="M172" s="243" t="s">
        <v>19</v>
      </c>
      <c r="N172" s="244" t="s">
        <v>44</v>
      </c>
      <c r="O172" s="66"/>
      <c r="P172" s="189">
        <f t="shared" si="21"/>
        <v>0</v>
      </c>
      <c r="Q172" s="189">
        <v>0</v>
      </c>
      <c r="R172" s="189">
        <f t="shared" si="22"/>
        <v>0</v>
      </c>
      <c r="S172" s="189">
        <v>0</v>
      </c>
      <c r="T172" s="190">
        <f t="shared" si="23"/>
        <v>0</v>
      </c>
      <c r="U172" s="36"/>
      <c r="V172" s="36"/>
      <c r="W172" s="36"/>
      <c r="X172" s="36"/>
      <c r="Y172" s="36"/>
      <c r="Z172" s="36"/>
      <c r="AA172" s="36"/>
      <c r="AB172" s="36"/>
      <c r="AC172" s="36"/>
      <c r="AD172" s="36"/>
      <c r="AE172" s="36"/>
      <c r="AR172" s="191" t="s">
        <v>323</v>
      </c>
      <c r="AT172" s="191" t="s">
        <v>456</v>
      </c>
      <c r="AU172" s="191" t="s">
        <v>88</v>
      </c>
      <c r="AY172" s="19" t="s">
        <v>169</v>
      </c>
      <c r="BE172" s="192">
        <f t="shared" si="24"/>
        <v>0</v>
      </c>
      <c r="BF172" s="192">
        <f t="shared" si="25"/>
        <v>0</v>
      </c>
      <c r="BG172" s="192">
        <f t="shared" si="26"/>
        <v>0</v>
      </c>
      <c r="BH172" s="192">
        <f t="shared" si="27"/>
        <v>0</v>
      </c>
      <c r="BI172" s="192">
        <f t="shared" si="28"/>
        <v>0</v>
      </c>
      <c r="BJ172" s="19" t="s">
        <v>88</v>
      </c>
      <c r="BK172" s="192">
        <f t="shared" si="29"/>
        <v>0</v>
      </c>
      <c r="BL172" s="19" t="s">
        <v>250</v>
      </c>
      <c r="BM172" s="191" t="s">
        <v>1099</v>
      </c>
    </row>
    <row r="173" spans="1:65" s="2" customFormat="1" ht="24.2" customHeight="1">
      <c r="A173" s="36"/>
      <c r="B173" s="37"/>
      <c r="C173" s="180" t="s">
        <v>750</v>
      </c>
      <c r="D173" s="180" t="s">
        <v>171</v>
      </c>
      <c r="E173" s="181" t="s">
        <v>2935</v>
      </c>
      <c r="F173" s="182" t="s">
        <v>2936</v>
      </c>
      <c r="G173" s="183" t="s">
        <v>463</v>
      </c>
      <c r="H173" s="184">
        <v>30</v>
      </c>
      <c r="I173" s="185"/>
      <c r="J173" s="186">
        <f t="shared" si="20"/>
        <v>0</v>
      </c>
      <c r="K173" s="182" t="s">
        <v>2211</v>
      </c>
      <c r="L173" s="41"/>
      <c r="M173" s="187" t="s">
        <v>19</v>
      </c>
      <c r="N173" s="188" t="s">
        <v>44</v>
      </c>
      <c r="O173" s="66"/>
      <c r="P173" s="189">
        <f t="shared" si="21"/>
        <v>0</v>
      </c>
      <c r="Q173" s="189">
        <v>0</v>
      </c>
      <c r="R173" s="189">
        <f t="shared" si="22"/>
        <v>0</v>
      </c>
      <c r="S173" s="189">
        <v>0</v>
      </c>
      <c r="T173" s="190">
        <f t="shared" si="23"/>
        <v>0</v>
      </c>
      <c r="U173" s="36"/>
      <c r="V173" s="36"/>
      <c r="W173" s="36"/>
      <c r="X173" s="36"/>
      <c r="Y173" s="36"/>
      <c r="Z173" s="36"/>
      <c r="AA173" s="36"/>
      <c r="AB173" s="36"/>
      <c r="AC173" s="36"/>
      <c r="AD173" s="36"/>
      <c r="AE173" s="36"/>
      <c r="AR173" s="191" t="s">
        <v>250</v>
      </c>
      <c r="AT173" s="191" t="s">
        <v>171</v>
      </c>
      <c r="AU173" s="191" t="s">
        <v>88</v>
      </c>
      <c r="AY173" s="19" t="s">
        <v>169</v>
      </c>
      <c r="BE173" s="192">
        <f t="shared" si="24"/>
        <v>0</v>
      </c>
      <c r="BF173" s="192">
        <f t="shared" si="25"/>
        <v>0</v>
      </c>
      <c r="BG173" s="192">
        <f t="shared" si="26"/>
        <v>0</v>
      </c>
      <c r="BH173" s="192">
        <f t="shared" si="27"/>
        <v>0</v>
      </c>
      <c r="BI173" s="192">
        <f t="shared" si="28"/>
        <v>0</v>
      </c>
      <c r="BJ173" s="19" t="s">
        <v>88</v>
      </c>
      <c r="BK173" s="192">
        <f t="shared" si="29"/>
        <v>0</v>
      </c>
      <c r="BL173" s="19" t="s">
        <v>250</v>
      </c>
      <c r="BM173" s="191" t="s">
        <v>1108</v>
      </c>
    </row>
    <row r="174" spans="1:65" s="2" customFormat="1" ht="14.45" customHeight="1">
      <c r="A174" s="36"/>
      <c r="B174" s="37"/>
      <c r="C174" s="235" t="s">
        <v>755</v>
      </c>
      <c r="D174" s="235" t="s">
        <v>456</v>
      </c>
      <c r="E174" s="236" t="s">
        <v>2937</v>
      </c>
      <c r="F174" s="237" t="s">
        <v>2938</v>
      </c>
      <c r="G174" s="238" t="s">
        <v>463</v>
      </c>
      <c r="H174" s="239">
        <v>30</v>
      </c>
      <c r="I174" s="240"/>
      <c r="J174" s="241">
        <f t="shared" si="20"/>
        <v>0</v>
      </c>
      <c r="K174" s="237" t="s">
        <v>2211</v>
      </c>
      <c r="L174" s="242"/>
      <c r="M174" s="243" t="s">
        <v>19</v>
      </c>
      <c r="N174" s="244" t="s">
        <v>44</v>
      </c>
      <c r="O174" s="66"/>
      <c r="P174" s="189">
        <f t="shared" si="21"/>
        <v>0</v>
      </c>
      <c r="Q174" s="189">
        <v>0</v>
      </c>
      <c r="R174" s="189">
        <f t="shared" si="22"/>
        <v>0</v>
      </c>
      <c r="S174" s="189">
        <v>0</v>
      </c>
      <c r="T174" s="190">
        <f t="shared" si="23"/>
        <v>0</v>
      </c>
      <c r="U174" s="36"/>
      <c r="V174" s="36"/>
      <c r="W174" s="36"/>
      <c r="X174" s="36"/>
      <c r="Y174" s="36"/>
      <c r="Z174" s="36"/>
      <c r="AA174" s="36"/>
      <c r="AB174" s="36"/>
      <c r="AC174" s="36"/>
      <c r="AD174" s="36"/>
      <c r="AE174" s="36"/>
      <c r="AR174" s="191" t="s">
        <v>323</v>
      </c>
      <c r="AT174" s="191" t="s">
        <v>456</v>
      </c>
      <c r="AU174" s="191" t="s">
        <v>88</v>
      </c>
      <c r="AY174" s="19" t="s">
        <v>169</v>
      </c>
      <c r="BE174" s="192">
        <f t="shared" si="24"/>
        <v>0</v>
      </c>
      <c r="BF174" s="192">
        <f t="shared" si="25"/>
        <v>0</v>
      </c>
      <c r="BG174" s="192">
        <f t="shared" si="26"/>
        <v>0</v>
      </c>
      <c r="BH174" s="192">
        <f t="shared" si="27"/>
        <v>0</v>
      </c>
      <c r="BI174" s="192">
        <f t="shared" si="28"/>
        <v>0</v>
      </c>
      <c r="BJ174" s="19" t="s">
        <v>88</v>
      </c>
      <c r="BK174" s="192">
        <f t="shared" si="29"/>
        <v>0</v>
      </c>
      <c r="BL174" s="19" t="s">
        <v>250</v>
      </c>
      <c r="BM174" s="191" t="s">
        <v>1121</v>
      </c>
    </row>
    <row r="175" spans="1:65" s="2" customFormat="1" ht="24.2" customHeight="1">
      <c r="A175" s="36"/>
      <c r="B175" s="37"/>
      <c r="C175" s="180" t="s">
        <v>759</v>
      </c>
      <c r="D175" s="180" t="s">
        <v>171</v>
      </c>
      <c r="E175" s="181" t="s">
        <v>2939</v>
      </c>
      <c r="F175" s="182" t="s">
        <v>2940</v>
      </c>
      <c r="G175" s="183" t="s">
        <v>463</v>
      </c>
      <c r="H175" s="184">
        <v>3849</v>
      </c>
      <c r="I175" s="185"/>
      <c r="J175" s="186">
        <f t="shared" ref="J175:J206" si="30">ROUND(I175*H175,2)</f>
        <v>0</v>
      </c>
      <c r="K175" s="182" t="s">
        <v>2211</v>
      </c>
      <c r="L175" s="41"/>
      <c r="M175" s="187" t="s">
        <v>19</v>
      </c>
      <c r="N175" s="188" t="s">
        <v>44</v>
      </c>
      <c r="O175" s="66"/>
      <c r="P175" s="189">
        <f t="shared" ref="P175:P206" si="31">O175*H175</f>
        <v>0</v>
      </c>
      <c r="Q175" s="189">
        <v>0</v>
      </c>
      <c r="R175" s="189">
        <f t="shared" ref="R175:R206" si="32">Q175*H175</f>
        <v>0</v>
      </c>
      <c r="S175" s="189">
        <v>0</v>
      </c>
      <c r="T175" s="190">
        <f t="shared" ref="T175:T206" si="33">S175*H175</f>
        <v>0</v>
      </c>
      <c r="U175" s="36"/>
      <c r="V175" s="36"/>
      <c r="W175" s="36"/>
      <c r="X175" s="36"/>
      <c r="Y175" s="36"/>
      <c r="Z175" s="36"/>
      <c r="AA175" s="36"/>
      <c r="AB175" s="36"/>
      <c r="AC175" s="36"/>
      <c r="AD175" s="36"/>
      <c r="AE175" s="36"/>
      <c r="AR175" s="191" t="s">
        <v>250</v>
      </c>
      <c r="AT175" s="191" t="s">
        <v>171</v>
      </c>
      <c r="AU175" s="191" t="s">
        <v>88</v>
      </c>
      <c r="AY175" s="19" t="s">
        <v>169</v>
      </c>
      <c r="BE175" s="192">
        <f t="shared" ref="BE175:BE206" si="34">IF(N175="základní",J175,0)</f>
        <v>0</v>
      </c>
      <c r="BF175" s="192">
        <f t="shared" ref="BF175:BF206" si="35">IF(N175="snížená",J175,0)</f>
        <v>0</v>
      </c>
      <c r="BG175" s="192">
        <f t="shared" ref="BG175:BG206" si="36">IF(N175="zákl. přenesená",J175,0)</f>
        <v>0</v>
      </c>
      <c r="BH175" s="192">
        <f t="shared" ref="BH175:BH206" si="37">IF(N175="sníž. přenesená",J175,0)</f>
        <v>0</v>
      </c>
      <c r="BI175" s="192">
        <f t="shared" ref="BI175:BI206" si="38">IF(N175="nulová",J175,0)</f>
        <v>0</v>
      </c>
      <c r="BJ175" s="19" t="s">
        <v>88</v>
      </c>
      <c r="BK175" s="192">
        <f t="shared" ref="BK175:BK206" si="39">ROUND(I175*H175,2)</f>
        <v>0</v>
      </c>
      <c r="BL175" s="19" t="s">
        <v>250</v>
      </c>
      <c r="BM175" s="191" t="s">
        <v>1137</v>
      </c>
    </row>
    <row r="176" spans="1:65" s="2" customFormat="1" ht="14.45" customHeight="1">
      <c r="A176" s="36"/>
      <c r="B176" s="37"/>
      <c r="C176" s="235" t="s">
        <v>763</v>
      </c>
      <c r="D176" s="235" t="s">
        <v>456</v>
      </c>
      <c r="E176" s="236" t="s">
        <v>2941</v>
      </c>
      <c r="F176" s="237" t="s">
        <v>2942</v>
      </c>
      <c r="G176" s="238" t="s">
        <v>463</v>
      </c>
      <c r="H176" s="239">
        <v>1949</v>
      </c>
      <c r="I176" s="240"/>
      <c r="J176" s="241">
        <f t="shared" si="30"/>
        <v>0</v>
      </c>
      <c r="K176" s="237" t="s">
        <v>2211</v>
      </c>
      <c r="L176" s="242"/>
      <c r="M176" s="243" t="s">
        <v>19</v>
      </c>
      <c r="N176" s="244" t="s">
        <v>44</v>
      </c>
      <c r="O176" s="66"/>
      <c r="P176" s="189">
        <f t="shared" si="31"/>
        <v>0</v>
      </c>
      <c r="Q176" s="189">
        <v>0</v>
      </c>
      <c r="R176" s="189">
        <f t="shared" si="32"/>
        <v>0</v>
      </c>
      <c r="S176" s="189">
        <v>0</v>
      </c>
      <c r="T176" s="190">
        <f t="shared" si="33"/>
        <v>0</v>
      </c>
      <c r="U176" s="36"/>
      <c r="V176" s="36"/>
      <c r="W176" s="36"/>
      <c r="X176" s="36"/>
      <c r="Y176" s="36"/>
      <c r="Z176" s="36"/>
      <c r="AA176" s="36"/>
      <c r="AB176" s="36"/>
      <c r="AC176" s="36"/>
      <c r="AD176" s="36"/>
      <c r="AE176" s="36"/>
      <c r="AR176" s="191" t="s">
        <v>323</v>
      </c>
      <c r="AT176" s="191" t="s">
        <v>456</v>
      </c>
      <c r="AU176" s="191" t="s">
        <v>88</v>
      </c>
      <c r="AY176" s="19" t="s">
        <v>169</v>
      </c>
      <c r="BE176" s="192">
        <f t="shared" si="34"/>
        <v>0</v>
      </c>
      <c r="BF176" s="192">
        <f t="shared" si="35"/>
        <v>0</v>
      </c>
      <c r="BG176" s="192">
        <f t="shared" si="36"/>
        <v>0</v>
      </c>
      <c r="BH176" s="192">
        <f t="shared" si="37"/>
        <v>0</v>
      </c>
      <c r="BI176" s="192">
        <f t="shared" si="38"/>
        <v>0</v>
      </c>
      <c r="BJ176" s="19" t="s">
        <v>88</v>
      </c>
      <c r="BK176" s="192">
        <f t="shared" si="39"/>
        <v>0</v>
      </c>
      <c r="BL176" s="19" t="s">
        <v>250</v>
      </c>
      <c r="BM176" s="191" t="s">
        <v>1148</v>
      </c>
    </row>
    <row r="177" spans="1:65" s="2" customFormat="1" ht="14.45" customHeight="1">
      <c r="A177" s="36"/>
      <c r="B177" s="37"/>
      <c r="C177" s="235" t="s">
        <v>767</v>
      </c>
      <c r="D177" s="235" t="s">
        <v>456</v>
      </c>
      <c r="E177" s="236" t="s">
        <v>2943</v>
      </c>
      <c r="F177" s="237" t="s">
        <v>2944</v>
      </c>
      <c r="G177" s="238" t="s">
        <v>463</v>
      </c>
      <c r="H177" s="239">
        <v>477</v>
      </c>
      <c r="I177" s="240"/>
      <c r="J177" s="241">
        <f t="shared" si="30"/>
        <v>0</v>
      </c>
      <c r="K177" s="237" t="s">
        <v>2211</v>
      </c>
      <c r="L177" s="242"/>
      <c r="M177" s="243" t="s">
        <v>19</v>
      </c>
      <c r="N177" s="244" t="s">
        <v>44</v>
      </c>
      <c r="O177" s="66"/>
      <c r="P177" s="189">
        <f t="shared" si="31"/>
        <v>0</v>
      </c>
      <c r="Q177" s="189">
        <v>0</v>
      </c>
      <c r="R177" s="189">
        <f t="shared" si="32"/>
        <v>0</v>
      </c>
      <c r="S177" s="189">
        <v>0</v>
      </c>
      <c r="T177" s="190">
        <f t="shared" si="33"/>
        <v>0</v>
      </c>
      <c r="U177" s="36"/>
      <c r="V177" s="36"/>
      <c r="W177" s="36"/>
      <c r="X177" s="36"/>
      <c r="Y177" s="36"/>
      <c r="Z177" s="36"/>
      <c r="AA177" s="36"/>
      <c r="AB177" s="36"/>
      <c r="AC177" s="36"/>
      <c r="AD177" s="36"/>
      <c r="AE177" s="36"/>
      <c r="AR177" s="191" t="s">
        <v>323</v>
      </c>
      <c r="AT177" s="191" t="s">
        <v>456</v>
      </c>
      <c r="AU177" s="191" t="s">
        <v>88</v>
      </c>
      <c r="AY177" s="19" t="s">
        <v>169</v>
      </c>
      <c r="BE177" s="192">
        <f t="shared" si="34"/>
        <v>0</v>
      </c>
      <c r="BF177" s="192">
        <f t="shared" si="35"/>
        <v>0</v>
      </c>
      <c r="BG177" s="192">
        <f t="shared" si="36"/>
        <v>0</v>
      </c>
      <c r="BH177" s="192">
        <f t="shared" si="37"/>
        <v>0</v>
      </c>
      <c r="BI177" s="192">
        <f t="shared" si="38"/>
        <v>0</v>
      </c>
      <c r="BJ177" s="19" t="s">
        <v>88</v>
      </c>
      <c r="BK177" s="192">
        <f t="shared" si="39"/>
        <v>0</v>
      </c>
      <c r="BL177" s="19" t="s">
        <v>250</v>
      </c>
      <c r="BM177" s="191" t="s">
        <v>1157</v>
      </c>
    </row>
    <row r="178" spans="1:65" s="2" customFormat="1" ht="14.45" customHeight="1">
      <c r="A178" s="36"/>
      <c r="B178" s="37"/>
      <c r="C178" s="235" t="s">
        <v>773</v>
      </c>
      <c r="D178" s="235" t="s">
        <v>456</v>
      </c>
      <c r="E178" s="236" t="s">
        <v>2945</v>
      </c>
      <c r="F178" s="237" t="s">
        <v>2946</v>
      </c>
      <c r="G178" s="238" t="s">
        <v>463</v>
      </c>
      <c r="H178" s="239">
        <v>1423</v>
      </c>
      <c r="I178" s="240"/>
      <c r="J178" s="241">
        <f t="shared" si="30"/>
        <v>0</v>
      </c>
      <c r="K178" s="237" t="s">
        <v>2211</v>
      </c>
      <c r="L178" s="242"/>
      <c r="M178" s="243" t="s">
        <v>19</v>
      </c>
      <c r="N178" s="244" t="s">
        <v>44</v>
      </c>
      <c r="O178" s="66"/>
      <c r="P178" s="189">
        <f t="shared" si="31"/>
        <v>0</v>
      </c>
      <c r="Q178" s="189">
        <v>0</v>
      </c>
      <c r="R178" s="189">
        <f t="shared" si="32"/>
        <v>0</v>
      </c>
      <c r="S178" s="189">
        <v>0</v>
      </c>
      <c r="T178" s="190">
        <f t="shared" si="33"/>
        <v>0</v>
      </c>
      <c r="U178" s="36"/>
      <c r="V178" s="36"/>
      <c r="W178" s="36"/>
      <c r="X178" s="36"/>
      <c r="Y178" s="36"/>
      <c r="Z178" s="36"/>
      <c r="AA178" s="36"/>
      <c r="AB178" s="36"/>
      <c r="AC178" s="36"/>
      <c r="AD178" s="36"/>
      <c r="AE178" s="36"/>
      <c r="AR178" s="191" t="s">
        <v>323</v>
      </c>
      <c r="AT178" s="191" t="s">
        <v>456</v>
      </c>
      <c r="AU178" s="191" t="s">
        <v>88</v>
      </c>
      <c r="AY178" s="19" t="s">
        <v>169</v>
      </c>
      <c r="BE178" s="192">
        <f t="shared" si="34"/>
        <v>0</v>
      </c>
      <c r="BF178" s="192">
        <f t="shared" si="35"/>
        <v>0</v>
      </c>
      <c r="BG178" s="192">
        <f t="shared" si="36"/>
        <v>0</v>
      </c>
      <c r="BH178" s="192">
        <f t="shared" si="37"/>
        <v>0</v>
      </c>
      <c r="BI178" s="192">
        <f t="shared" si="38"/>
        <v>0</v>
      </c>
      <c r="BJ178" s="19" t="s">
        <v>88</v>
      </c>
      <c r="BK178" s="192">
        <f t="shared" si="39"/>
        <v>0</v>
      </c>
      <c r="BL178" s="19" t="s">
        <v>250</v>
      </c>
      <c r="BM178" s="191" t="s">
        <v>1169</v>
      </c>
    </row>
    <row r="179" spans="1:65" s="2" customFormat="1" ht="24.2" customHeight="1">
      <c r="A179" s="36"/>
      <c r="B179" s="37"/>
      <c r="C179" s="180" t="s">
        <v>779</v>
      </c>
      <c r="D179" s="180" t="s">
        <v>171</v>
      </c>
      <c r="E179" s="181" t="s">
        <v>2947</v>
      </c>
      <c r="F179" s="182" t="s">
        <v>2948</v>
      </c>
      <c r="G179" s="183" t="s">
        <v>463</v>
      </c>
      <c r="H179" s="184">
        <v>16</v>
      </c>
      <c r="I179" s="185"/>
      <c r="J179" s="186">
        <f t="shared" si="30"/>
        <v>0</v>
      </c>
      <c r="K179" s="182" t="s">
        <v>2211</v>
      </c>
      <c r="L179" s="41"/>
      <c r="M179" s="187" t="s">
        <v>19</v>
      </c>
      <c r="N179" s="188" t="s">
        <v>44</v>
      </c>
      <c r="O179" s="66"/>
      <c r="P179" s="189">
        <f t="shared" si="31"/>
        <v>0</v>
      </c>
      <c r="Q179" s="189">
        <v>0</v>
      </c>
      <c r="R179" s="189">
        <f t="shared" si="32"/>
        <v>0</v>
      </c>
      <c r="S179" s="189">
        <v>0</v>
      </c>
      <c r="T179" s="190">
        <f t="shared" si="33"/>
        <v>0</v>
      </c>
      <c r="U179" s="36"/>
      <c r="V179" s="36"/>
      <c r="W179" s="36"/>
      <c r="X179" s="36"/>
      <c r="Y179" s="36"/>
      <c r="Z179" s="36"/>
      <c r="AA179" s="36"/>
      <c r="AB179" s="36"/>
      <c r="AC179" s="36"/>
      <c r="AD179" s="36"/>
      <c r="AE179" s="36"/>
      <c r="AR179" s="191" t="s">
        <v>250</v>
      </c>
      <c r="AT179" s="191" t="s">
        <v>171</v>
      </c>
      <c r="AU179" s="191" t="s">
        <v>88</v>
      </c>
      <c r="AY179" s="19" t="s">
        <v>169</v>
      </c>
      <c r="BE179" s="192">
        <f t="shared" si="34"/>
        <v>0</v>
      </c>
      <c r="BF179" s="192">
        <f t="shared" si="35"/>
        <v>0</v>
      </c>
      <c r="BG179" s="192">
        <f t="shared" si="36"/>
        <v>0</v>
      </c>
      <c r="BH179" s="192">
        <f t="shared" si="37"/>
        <v>0</v>
      </c>
      <c r="BI179" s="192">
        <f t="shared" si="38"/>
        <v>0</v>
      </c>
      <c r="BJ179" s="19" t="s">
        <v>88</v>
      </c>
      <c r="BK179" s="192">
        <f t="shared" si="39"/>
        <v>0</v>
      </c>
      <c r="BL179" s="19" t="s">
        <v>250</v>
      </c>
      <c r="BM179" s="191" t="s">
        <v>1178</v>
      </c>
    </row>
    <row r="180" spans="1:65" s="2" customFormat="1" ht="14.45" customHeight="1">
      <c r="A180" s="36"/>
      <c r="B180" s="37"/>
      <c r="C180" s="235" t="s">
        <v>784</v>
      </c>
      <c r="D180" s="235" t="s">
        <v>456</v>
      </c>
      <c r="E180" s="236" t="s">
        <v>2949</v>
      </c>
      <c r="F180" s="237" t="s">
        <v>2950</v>
      </c>
      <c r="G180" s="238" t="s">
        <v>463</v>
      </c>
      <c r="H180" s="239">
        <v>16</v>
      </c>
      <c r="I180" s="240"/>
      <c r="J180" s="241">
        <f t="shared" si="30"/>
        <v>0</v>
      </c>
      <c r="K180" s="237" t="s">
        <v>2211</v>
      </c>
      <c r="L180" s="242"/>
      <c r="M180" s="243" t="s">
        <v>19</v>
      </c>
      <c r="N180" s="244" t="s">
        <v>44</v>
      </c>
      <c r="O180" s="66"/>
      <c r="P180" s="189">
        <f t="shared" si="31"/>
        <v>0</v>
      </c>
      <c r="Q180" s="189">
        <v>0</v>
      </c>
      <c r="R180" s="189">
        <f t="shared" si="32"/>
        <v>0</v>
      </c>
      <c r="S180" s="189">
        <v>0</v>
      </c>
      <c r="T180" s="190">
        <f t="shared" si="33"/>
        <v>0</v>
      </c>
      <c r="U180" s="36"/>
      <c r="V180" s="36"/>
      <c r="W180" s="36"/>
      <c r="X180" s="36"/>
      <c r="Y180" s="36"/>
      <c r="Z180" s="36"/>
      <c r="AA180" s="36"/>
      <c r="AB180" s="36"/>
      <c r="AC180" s="36"/>
      <c r="AD180" s="36"/>
      <c r="AE180" s="36"/>
      <c r="AR180" s="191" t="s">
        <v>323</v>
      </c>
      <c r="AT180" s="191" t="s">
        <v>456</v>
      </c>
      <c r="AU180" s="191" t="s">
        <v>88</v>
      </c>
      <c r="AY180" s="19" t="s">
        <v>169</v>
      </c>
      <c r="BE180" s="192">
        <f t="shared" si="34"/>
        <v>0</v>
      </c>
      <c r="BF180" s="192">
        <f t="shared" si="35"/>
        <v>0</v>
      </c>
      <c r="BG180" s="192">
        <f t="shared" si="36"/>
        <v>0</v>
      </c>
      <c r="BH180" s="192">
        <f t="shared" si="37"/>
        <v>0</v>
      </c>
      <c r="BI180" s="192">
        <f t="shared" si="38"/>
        <v>0</v>
      </c>
      <c r="BJ180" s="19" t="s">
        <v>88</v>
      </c>
      <c r="BK180" s="192">
        <f t="shared" si="39"/>
        <v>0</v>
      </c>
      <c r="BL180" s="19" t="s">
        <v>250</v>
      </c>
      <c r="BM180" s="191" t="s">
        <v>1188</v>
      </c>
    </row>
    <row r="181" spans="1:65" s="2" customFormat="1" ht="24.2" customHeight="1">
      <c r="A181" s="36"/>
      <c r="B181" s="37"/>
      <c r="C181" s="180" t="s">
        <v>790</v>
      </c>
      <c r="D181" s="180" t="s">
        <v>171</v>
      </c>
      <c r="E181" s="181" t="s">
        <v>2951</v>
      </c>
      <c r="F181" s="182" t="s">
        <v>2952</v>
      </c>
      <c r="G181" s="183" t="s">
        <v>463</v>
      </c>
      <c r="H181" s="184">
        <v>296</v>
      </c>
      <c r="I181" s="185"/>
      <c r="J181" s="186">
        <f t="shared" si="30"/>
        <v>0</v>
      </c>
      <c r="K181" s="182" t="s">
        <v>2211</v>
      </c>
      <c r="L181" s="41"/>
      <c r="M181" s="187" t="s">
        <v>19</v>
      </c>
      <c r="N181" s="188" t="s">
        <v>44</v>
      </c>
      <c r="O181" s="66"/>
      <c r="P181" s="189">
        <f t="shared" si="31"/>
        <v>0</v>
      </c>
      <c r="Q181" s="189">
        <v>0</v>
      </c>
      <c r="R181" s="189">
        <f t="shared" si="32"/>
        <v>0</v>
      </c>
      <c r="S181" s="189">
        <v>0</v>
      </c>
      <c r="T181" s="190">
        <f t="shared" si="33"/>
        <v>0</v>
      </c>
      <c r="U181" s="36"/>
      <c r="V181" s="36"/>
      <c r="W181" s="36"/>
      <c r="X181" s="36"/>
      <c r="Y181" s="36"/>
      <c r="Z181" s="36"/>
      <c r="AA181" s="36"/>
      <c r="AB181" s="36"/>
      <c r="AC181" s="36"/>
      <c r="AD181" s="36"/>
      <c r="AE181" s="36"/>
      <c r="AR181" s="191" t="s">
        <v>250</v>
      </c>
      <c r="AT181" s="191" t="s">
        <v>171</v>
      </c>
      <c r="AU181" s="191" t="s">
        <v>88</v>
      </c>
      <c r="AY181" s="19" t="s">
        <v>169</v>
      </c>
      <c r="BE181" s="192">
        <f t="shared" si="34"/>
        <v>0</v>
      </c>
      <c r="BF181" s="192">
        <f t="shared" si="35"/>
        <v>0</v>
      </c>
      <c r="BG181" s="192">
        <f t="shared" si="36"/>
        <v>0</v>
      </c>
      <c r="BH181" s="192">
        <f t="shared" si="37"/>
        <v>0</v>
      </c>
      <c r="BI181" s="192">
        <f t="shared" si="38"/>
        <v>0</v>
      </c>
      <c r="BJ181" s="19" t="s">
        <v>88</v>
      </c>
      <c r="BK181" s="192">
        <f t="shared" si="39"/>
        <v>0</v>
      </c>
      <c r="BL181" s="19" t="s">
        <v>250</v>
      </c>
      <c r="BM181" s="191" t="s">
        <v>1195</v>
      </c>
    </row>
    <row r="182" spans="1:65" s="2" customFormat="1" ht="14.45" customHeight="1">
      <c r="A182" s="36"/>
      <c r="B182" s="37"/>
      <c r="C182" s="235" t="s">
        <v>795</v>
      </c>
      <c r="D182" s="235" t="s">
        <v>456</v>
      </c>
      <c r="E182" s="236" t="s">
        <v>2953</v>
      </c>
      <c r="F182" s="237" t="s">
        <v>2954</v>
      </c>
      <c r="G182" s="238" t="s">
        <v>463</v>
      </c>
      <c r="H182" s="239">
        <v>68</v>
      </c>
      <c r="I182" s="240"/>
      <c r="J182" s="241">
        <f t="shared" si="30"/>
        <v>0</v>
      </c>
      <c r="K182" s="237" t="s">
        <v>2211</v>
      </c>
      <c r="L182" s="242"/>
      <c r="M182" s="243" t="s">
        <v>19</v>
      </c>
      <c r="N182" s="244" t="s">
        <v>44</v>
      </c>
      <c r="O182" s="66"/>
      <c r="P182" s="189">
        <f t="shared" si="31"/>
        <v>0</v>
      </c>
      <c r="Q182" s="189">
        <v>0</v>
      </c>
      <c r="R182" s="189">
        <f t="shared" si="32"/>
        <v>0</v>
      </c>
      <c r="S182" s="189">
        <v>0</v>
      </c>
      <c r="T182" s="190">
        <f t="shared" si="33"/>
        <v>0</v>
      </c>
      <c r="U182" s="36"/>
      <c r="V182" s="36"/>
      <c r="W182" s="36"/>
      <c r="X182" s="36"/>
      <c r="Y182" s="36"/>
      <c r="Z182" s="36"/>
      <c r="AA182" s="36"/>
      <c r="AB182" s="36"/>
      <c r="AC182" s="36"/>
      <c r="AD182" s="36"/>
      <c r="AE182" s="36"/>
      <c r="AR182" s="191" t="s">
        <v>323</v>
      </c>
      <c r="AT182" s="191" t="s">
        <v>456</v>
      </c>
      <c r="AU182" s="191" t="s">
        <v>88</v>
      </c>
      <c r="AY182" s="19" t="s">
        <v>169</v>
      </c>
      <c r="BE182" s="192">
        <f t="shared" si="34"/>
        <v>0</v>
      </c>
      <c r="BF182" s="192">
        <f t="shared" si="35"/>
        <v>0</v>
      </c>
      <c r="BG182" s="192">
        <f t="shared" si="36"/>
        <v>0</v>
      </c>
      <c r="BH182" s="192">
        <f t="shared" si="37"/>
        <v>0</v>
      </c>
      <c r="BI182" s="192">
        <f t="shared" si="38"/>
        <v>0</v>
      </c>
      <c r="BJ182" s="19" t="s">
        <v>88</v>
      </c>
      <c r="BK182" s="192">
        <f t="shared" si="39"/>
        <v>0</v>
      </c>
      <c r="BL182" s="19" t="s">
        <v>250</v>
      </c>
      <c r="BM182" s="191" t="s">
        <v>1207</v>
      </c>
    </row>
    <row r="183" spans="1:65" s="2" customFormat="1" ht="14.45" customHeight="1">
      <c r="A183" s="36"/>
      <c r="B183" s="37"/>
      <c r="C183" s="235" t="s">
        <v>800</v>
      </c>
      <c r="D183" s="235" t="s">
        <v>456</v>
      </c>
      <c r="E183" s="236" t="s">
        <v>2955</v>
      </c>
      <c r="F183" s="237" t="s">
        <v>2956</v>
      </c>
      <c r="G183" s="238" t="s">
        <v>463</v>
      </c>
      <c r="H183" s="239">
        <v>228</v>
      </c>
      <c r="I183" s="240"/>
      <c r="J183" s="241">
        <f t="shared" si="30"/>
        <v>0</v>
      </c>
      <c r="K183" s="237" t="s">
        <v>2211</v>
      </c>
      <c r="L183" s="242"/>
      <c r="M183" s="243" t="s">
        <v>19</v>
      </c>
      <c r="N183" s="244" t="s">
        <v>44</v>
      </c>
      <c r="O183" s="66"/>
      <c r="P183" s="189">
        <f t="shared" si="31"/>
        <v>0</v>
      </c>
      <c r="Q183" s="189">
        <v>0</v>
      </c>
      <c r="R183" s="189">
        <f t="shared" si="32"/>
        <v>0</v>
      </c>
      <c r="S183" s="189">
        <v>0</v>
      </c>
      <c r="T183" s="190">
        <f t="shared" si="33"/>
        <v>0</v>
      </c>
      <c r="U183" s="36"/>
      <c r="V183" s="36"/>
      <c r="W183" s="36"/>
      <c r="X183" s="36"/>
      <c r="Y183" s="36"/>
      <c r="Z183" s="36"/>
      <c r="AA183" s="36"/>
      <c r="AB183" s="36"/>
      <c r="AC183" s="36"/>
      <c r="AD183" s="36"/>
      <c r="AE183" s="36"/>
      <c r="AR183" s="191" t="s">
        <v>323</v>
      </c>
      <c r="AT183" s="191" t="s">
        <v>456</v>
      </c>
      <c r="AU183" s="191" t="s">
        <v>88</v>
      </c>
      <c r="AY183" s="19" t="s">
        <v>169</v>
      </c>
      <c r="BE183" s="192">
        <f t="shared" si="34"/>
        <v>0</v>
      </c>
      <c r="BF183" s="192">
        <f t="shared" si="35"/>
        <v>0</v>
      </c>
      <c r="BG183" s="192">
        <f t="shared" si="36"/>
        <v>0</v>
      </c>
      <c r="BH183" s="192">
        <f t="shared" si="37"/>
        <v>0</v>
      </c>
      <c r="BI183" s="192">
        <f t="shared" si="38"/>
        <v>0</v>
      </c>
      <c r="BJ183" s="19" t="s">
        <v>88</v>
      </c>
      <c r="BK183" s="192">
        <f t="shared" si="39"/>
        <v>0</v>
      </c>
      <c r="BL183" s="19" t="s">
        <v>250</v>
      </c>
      <c r="BM183" s="191" t="s">
        <v>1217</v>
      </c>
    </row>
    <row r="184" spans="1:65" s="2" customFormat="1" ht="24.2" customHeight="1">
      <c r="A184" s="36"/>
      <c r="B184" s="37"/>
      <c r="C184" s="180" t="s">
        <v>806</v>
      </c>
      <c r="D184" s="180" t="s">
        <v>171</v>
      </c>
      <c r="E184" s="181" t="s">
        <v>2957</v>
      </c>
      <c r="F184" s="182" t="s">
        <v>2958</v>
      </c>
      <c r="G184" s="183" t="s">
        <v>463</v>
      </c>
      <c r="H184" s="184">
        <v>283</v>
      </c>
      <c r="I184" s="185"/>
      <c r="J184" s="186">
        <f t="shared" si="30"/>
        <v>0</v>
      </c>
      <c r="K184" s="182" t="s">
        <v>2211</v>
      </c>
      <c r="L184" s="41"/>
      <c r="M184" s="187" t="s">
        <v>19</v>
      </c>
      <c r="N184" s="188" t="s">
        <v>44</v>
      </c>
      <c r="O184" s="66"/>
      <c r="P184" s="189">
        <f t="shared" si="31"/>
        <v>0</v>
      </c>
      <c r="Q184" s="189">
        <v>0</v>
      </c>
      <c r="R184" s="189">
        <f t="shared" si="32"/>
        <v>0</v>
      </c>
      <c r="S184" s="189">
        <v>0</v>
      </c>
      <c r="T184" s="190">
        <f t="shared" si="33"/>
        <v>0</v>
      </c>
      <c r="U184" s="36"/>
      <c r="V184" s="36"/>
      <c r="W184" s="36"/>
      <c r="X184" s="36"/>
      <c r="Y184" s="36"/>
      <c r="Z184" s="36"/>
      <c r="AA184" s="36"/>
      <c r="AB184" s="36"/>
      <c r="AC184" s="36"/>
      <c r="AD184" s="36"/>
      <c r="AE184" s="36"/>
      <c r="AR184" s="191" t="s">
        <v>250</v>
      </c>
      <c r="AT184" s="191" t="s">
        <v>171</v>
      </c>
      <c r="AU184" s="191" t="s">
        <v>88</v>
      </c>
      <c r="AY184" s="19" t="s">
        <v>169</v>
      </c>
      <c r="BE184" s="192">
        <f t="shared" si="34"/>
        <v>0</v>
      </c>
      <c r="BF184" s="192">
        <f t="shared" si="35"/>
        <v>0</v>
      </c>
      <c r="BG184" s="192">
        <f t="shared" si="36"/>
        <v>0</v>
      </c>
      <c r="BH184" s="192">
        <f t="shared" si="37"/>
        <v>0</v>
      </c>
      <c r="BI184" s="192">
        <f t="shared" si="38"/>
        <v>0</v>
      </c>
      <c r="BJ184" s="19" t="s">
        <v>88</v>
      </c>
      <c r="BK184" s="192">
        <f t="shared" si="39"/>
        <v>0</v>
      </c>
      <c r="BL184" s="19" t="s">
        <v>250</v>
      </c>
      <c r="BM184" s="191" t="s">
        <v>1225</v>
      </c>
    </row>
    <row r="185" spans="1:65" s="2" customFormat="1" ht="14.45" customHeight="1">
      <c r="A185" s="36"/>
      <c r="B185" s="37"/>
      <c r="C185" s="235" t="s">
        <v>811</v>
      </c>
      <c r="D185" s="235" t="s">
        <v>456</v>
      </c>
      <c r="E185" s="236" t="s">
        <v>2959</v>
      </c>
      <c r="F185" s="237" t="s">
        <v>2960</v>
      </c>
      <c r="G185" s="238" t="s">
        <v>463</v>
      </c>
      <c r="H185" s="239">
        <v>283</v>
      </c>
      <c r="I185" s="240"/>
      <c r="J185" s="241">
        <f t="shared" si="30"/>
        <v>0</v>
      </c>
      <c r="K185" s="237" t="s">
        <v>2211</v>
      </c>
      <c r="L185" s="242"/>
      <c r="M185" s="243" t="s">
        <v>19</v>
      </c>
      <c r="N185" s="244" t="s">
        <v>44</v>
      </c>
      <c r="O185" s="66"/>
      <c r="P185" s="189">
        <f t="shared" si="31"/>
        <v>0</v>
      </c>
      <c r="Q185" s="189">
        <v>0</v>
      </c>
      <c r="R185" s="189">
        <f t="shared" si="32"/>
        <v>0</v>
      </c>
      <c r="S185" s="189">
        <v>0</v>
      </c>
      <c r="T185" s="190">
        <f t="shared" si="33"/>
        <v>0</v>
      </c>
      <c r="U185" s="36"/>
      <c r="V185" s="36"/>
      <c r="W185" s="36"/>
      <c r="X185" s="36"/>
      <c r="Y185" s="36"/>
      <c r="Z185" s="36"/>
      <c r="AA185" s="36"/>
      <c r="AB185" s="36"/>
      <c r="AC185" s="36"/>
      <c r="AD185" s="36"/>
      <c r="AE185" s="36"/>
      <c r="AR185" s="191" t="s">
        <v>323</v>
      </c>
      <c r="AT185" s="191" t="s">
        <v>456</v>
      </c>
      <c r="AU185" s="191" t="s">
        <v>88</v>
      </c>
      <c r="AY185" s="19" t="s">
        <v>169</v>
      </c>
      <c r="BE185" s="192">
        <f t="shared" si="34"/>
        <v>0</v>
      </c>
      <c r="BF185" s="192">
        <f t="shared" si="35"/>
        <v>0</v>
      </c>
      <c r="BG185" s="192">
        <f t="shared" si="36"/>
        <v>0</v>
      </c>
      <c r="BH185" s="192">
        <f t="shared" si="37"/>
        <v>0</v>
      </c>
      <c r="BI185" s="192">
        <f t="shared" si="38"/>
        <v>0</v>
      </c>
      <c r="BJ185" s="19" t="s">
        <v>88</v>
      </c>
      <c r="BK185" s="192">
        <f t="shared" si="39"/>
        <v>0</v>
      </c>
      <c r="BL185" s="19" t="s">
        <v>250</v>
      </c>
      <c r="BM185" s="191" t="s">
        <v>1235</v>
      </c>
    </row>
    <row r="186" spans="1:65" s="2" customFormat="1" ht="24.2" customHeight="1">
      <c r="A186" s="36"/>
      <c r="B186" s="37"/>
      <c r="C186" s="180" t="s">
        <v>818</v>
      </c>
      <c r="D186" s="180" t="s">
        <v>171</v>
      </c>
      <c r="E186" s="181" t="s">
        <v>2961</v>
      </c>
      <c r="F186" s="182" t="s">
        <v>2962</v>
      </c>
      <c r="G186" s="183" t="s">
        <v>463</v>
      </c>
      <c r="H186" s="184">
        <v>25</v>
      </c>
      <c r="I186" s="185"/>
      <c r="J186" s="186">
        <f t="shared" si="30"/>
        <v>0</v>
      </c>
      <c r="K186" s="182" t="s">
        <v>2211</v>
      </c>
      <c r="L186" s="41"/>
      <c r="M186" s="187" t="s">
        <v>19</v>
      </c>
      <c r="N186" s="188" t="s">
        <v>44</v>
      </c>
      <c r="O186" s="66"/>
      <c r="P186" s="189">
        <f t="shared" si="31"/>
        <v>0</v>
      </c>
      <c r="Q186" s="189">
        <v>0</v>
      </c>
      <c r="R186" s="189">
        <f t="shared" si="32"/>
        <v>0</v>
      </c>
      <c r="S186" s="189">
        <v>0</v>
      </c>
      <c r="T186" s="190">
        <f t="shared" si="33"/>
        <v>0</v>
      </c>
      <c r="U186" s="36"/>
      <c r="V186" s="36"/>
      <c r="W186" s="36"/>
      <c r="X186" s="36"/>
      <c r="Y186" s="36"/>
      <c r="Z186" s="36"/>
      <c r="AA186" s="36"/>
      <c r="AB186" s="36"/>
      <c r="AC186" s="36"/>
      <c r="AD186" s="36"/>
      <c r="AE186" s="36"/>
      <c r="AR186" s="191" t="s">
        <v>250</v>
      </c>
      <c r="AT186" s="191" t="s">
        <v>171</v>
      </c>
      <c r="AU186" s="191" t="s">
        <v>88</v>
      </c>
      <c r="AY186" s="19" t="s">
        <v>169</v>
      </c>
      <c r="BE186" s="192">
        <f t="shared" si="34"/>
        <v>0</v>
      </c>
      <c r="BF186" s="192">
        <f t="shared" si="35"/>
        <v>0</v>
      </c>
      <c r="BG186" s="192">
        <f t="shared" si="36"/>
        <v>0</v>
      </c>
      <c r="BH186" s="192">
        <f t="shared" si="37"/>
        <v>0</v>
      </c>
      <c r="BI186" s="192">
        <f t="shared" si="38"/>
        <v>0</v>
      </c>
      <c r="BJ186" s="19" t="s">
        <v>88</v>
      </c>
      <c r="BK186" s="192">
        <f t="shared" si="39"/>
        <v>0</v>
      </c>
      <c r="BL186" s="19" t="s">
        <v>250</v>
      </c>
      <c r="BM186" s="191" t="s">
        <v>1243</v>
      </c>
    </row>
    <row r="187" spans="1:65" s="2" customFormat="1" ht="14.45" customHeight="1">
      <c r="A187" s="36"/>
      <c r="B187" s="37"/>
      <c r="C187" s="235" t="s">
        <v>825</v>
      </c>
      <c r="D187" s="235" t="s">
        <v>456</v>
      </c>
      <c r="E187" s="236" t="s">
        <v>2963</v>
      </c>
      <c r="F187" s="237" t="s">
        <v>2964</v>
      </c>
      <c r="G187" s="238" t="s">
        <v>463</v>
      </c>
      <c r="H187" s="239">
        <v>25</v>
      </c>
      <c r="I187" s="240"/>
      <c r="J187" s="241">
        <f t="shared" si="30"/>
        <v>0</v>
      </c>
      <c r="K187" s="237" t="s">
        <v>2211</v>
      </c>
      <c r="L187" s="242"/>
      <c r="M187" s="243" t="s">
        <v>19</v>
      </c>
      <c r="N187" s="244" t="s">
        <v>44</v>
      </c>
      <c r="O187" s="66"/>
      <c r="P187" s="189">
        <f t="shared" si="31"/>
        <v>0</v>
      </c>
      <c r="Q187" s="189">
        <v>0</v>
      </c>
      <c r="R187" s="189">
        <f t="shared" si="32"/>
        <v>0</v>
      </c>
      <c r="S187" s="189">
        <v>0</v>
      </c>
      <c r="T187" s="190">
        <f t="shared" si="33"/>
        <v>0</v>
      </c>
      <c r="U187" s="36"/>
      <c r="V187" s="36"/>
      <c r="W187" s="36"/>
      <c r="X187" s="36"/>
      <c r="Y187" s="36"/>
      <c r="Z187" s="36"/>
      <c r="AA187" s="36"/>
      <c r="AB187" s="36"/>
      <c r="AC187" s="36"/>
      <c r="AD187" s="36"/>
      <c r="AE187" s="36"/>
      <c r="AR187" s="191" t="s">
        <v>323</v>
      </c>
      <c r="AT187" s="191" t="s">
        <v>456</v>
      </c>
      <c r="AU187" s="191" t="s">
        <v>88</v>
      </c>
      <c r="AY187" s="19" t="s">
        <v>169</v>
      </c>
      <c r="BE187" s="192">
        <f t="shared" si="34"/>
        <v>0</v>
      </c>
      <c r="BF187" s="192">
        <f t="shared" si="35"/>
        <v>0</v>
      </c>
      <c r="BG187" s="192">
        <f t="shared" si="36"/>
        <v>0</v>
      </c>
      <c r="BH187" s="192">
        <f t="shared" si="37"/>
        <v>0</v>
      </c>
      <c r="BI187" s="192">
        <f t="shared" si="38"/>
        <v>0</v>
      </c>
      <c r="BJ187" s="19" t="s">
        <v>88</v>
      </c>
      <c r="BK187" s="192">
        <f t="shared" si="39"/>
        <v>0</v>
      </c>
      <c r="BL187" s="19" t="s">
        <v>250</v>
      </c>
      <c r="BM187" s="191" t="s">
        <v>1250</v>
      </c>
    </row>
    <row r="188" spans="1:65" s="2" customFormat="1" ht="24.2" customHeight="1">
      <c r="A188" s="36"/>
      <c r="B188" s="37"/>
      <c r="C188" s="180" t="s">
        <v>831</v>
      </c>
      <c r="D188" s="180" t="s">
        <v>171</v>
      </c>
      <c r="E188" s="181" t="s">
        <v>2965</v>
      </c>
      <c r="F188" s="182" t="s">
        <v>2966</v>
      </c>
      <c r="G188" s="183" t="s">
        <v>463</v>
      </c>
      <c r="H188" s="184">
        <v>55</v>
      </c>
      <c r="I188" s="185"/>
      <c r="J188" s="186">
        <f t="shared" si="30"/>
        <v>0</v>
      </c>
      <c r="K188" s="182" t="s">
        <v>2211</v>
      </c>
      <c r="L188" s="41"/>
      <c r="M188" s="187" t="s">
        <v>19</v>
      </c>
      <c r="N188" s="188" t="s">
        <v>44</v>
      </c>
      <c r="O188" s="66"/>
      <c r="P188" s="189">
        <f t="shared" si="31"/>
        <v>0</v>
      </c>
      <c r="Q188" s="189">
        <v>0</v>
      </c>
      <c r="R188" s="189">
        <f t="shared" si="32"/>
        <v>0</v>
      </c>
      <c r="S188" s="189">
        <v>0</v>
      </c>
      <c r="T188" s="190">
        <f t="shared" si="33"/>
        <v>0</v>
      </c>
      <c r="U188" s="36"/>
      <c r="V188" s="36"/>
      <c r="W188" s="36"/>
      <c r="X188" s="36"/>
      <c r="Y188" s="36"/>
      <c r="Z188" s="36"/>
      <c r="AA188" s="36"/>
      <c r="AB188" s="36"/>
      <c r="AC188" s="36"/>
      <c r="AD188" s="36"/>
      <c r="AE188" s="36"/>
      <c r="AR188" s="191" t="s">
        <v>250</v>
      </c>
      <c r="AT188" s="191" t="s">
        <v>171</v>
      </c>
      <c r="AU188" s="191" t="s">
        <v>88</v>
      </c>
      <c r="AY188" s="19" t="s">
        <v>169</v>
      </c>
      <c r="BE188" s="192">
        <f t="shared" si="34"/>
        <v>0</v>
      </c>
      <c r="BF188" s="192">
        <f t="shared" si="35"/>
        <v>0</v>
      </c>
      <c r="BG188" s="192">
        <f t="shared" si="36"/>
        <v>0</v>
      </c>
      <c r="BH188" s="192">
        <f t="shared" si="37"/>
        <v>0</v>
      </c>
      <c r="BI188" s="192">
        <f t="shared" si="38"/>
        <v>0</v>
      </c>
      <c r="BJ188" s="19" t="s">
        <v>88</v>
      </c>
      <c r="BK188" s="192">
        <f t="shared" si="39"/>
        <v>0</v>
      </c>
      <c r="BL188" s="19" t="s">
        <v>250</v>
      </c>
      <c r="BM188" s="191" t="s">
        <v>1258</v>
      </c>
    </row>
    <row r="189" spans="1:65" s="2" customFormat="1" ht="14.45" customHeight="1">
      <c r="A189" s="36"/>
      <c r="B189" s="37"/>
      <c r="C189" s="235" t="s">
        <v>835</v>
      </c>
      <c r="D189" s="235" t="s">
        <v>456</v>
      </c>
      <c r="E189" s="236" t="s">
        <v>2967</v>
      </c>
      <c r="F189" s="237" t="s">
        <v>2968</v>
      </c>
      <c r="G189" s="238" t="s">
        <v>463</v>
      </c>
      <c r="H189" s="239">
        <v>55</v>
      </c>
      <c r="I189" s="240"/>
      <c r="J189" s="241">
        <f t="shared" si="30"/>
        <v>0</v>
      </c>
      <c r="K189" s="237" t="s">
        <v>2211</v>
      </c>
      <c r="L189" s="242"/>
      <c r="M189" s="243" t="s">
        <v>19</v>
      </c>
      <c r="N189" s="244" t="s">
        <v>44</v>
      </c>
      <c r="O189" s="66"/>
      <c r="P189" s="189">
        <f t="shared" si="31"/>
        <v>0</v>
      </c>
      <c r="Q189" s="189">
        <v>0</v>
      </c>
      <c r="R189" s="189">
        <f t="shared" si="32"/>
        <v>0</v>
      </c>
      <c r="S189" s="189">
        <v>0</v>
      </c>
      <c r="T189" s="190">
        <f t="shared" si="33"/>
        <v>0</v>
      </c>
      <c r="U189" s="36"/>
      <c r="V189" s="36"/>
      <c r="W189" s="36"/>
      <c r="X189" s="36"/>
      <c r="Y189" s="36"/>
      <c r="Z189" s="36"/>
      <c r="AA189" s="36"/>
      <c r="AB189" s="36"/>
      <c r="AC189" s="36"/>
      <c r="AD189" s="36"/>
      <c r="AE189" s="36"/>
      <c r="AR189" s="191" t="s">
        <v>323</v>
      </c>
      <c r="AT189" s="191" t="s">
        <v>456</v>
      </c>
      <c r="AU189" s="191" t="s">
        <v>88</v>
      </c>
      <c r="AY189" s="19" t="s">
        <v>169</v>
      </c>
      <c r="BE189" s="192">
        <f t="shared" si="34"/>
        <v>0</v>
      </c>
      <c r="BF189" s="192">
        <f t="shared" si="35"/>
        <v>0</v>
      </c>
      <c r="BG189" s="192">
        <f t="shared" si="36"/>
        <v>0</v>
      </c>
      <c r="BH189" s="192">
        <f t="shared" si="37"/>
        <v>0</v>
      </c>
      <c r="BI189" s="192">
        <f t="shared" si="38"/>
        <v>0</v>
      </c>
      <c r="BJ189" s="19" t="s">
        <v>88</v>
      </c>
      <c r="BK189" s="192">
        <f t="shared" si="39"/>
        <v>0</v>
      </c>
      <c r="BL189" s="19" t="s">
        <v>250</v>
      </c>
      <c r="BM189" s="191" t="s">
        <v>1272</v>
      </c>
    </row>
    <row r="190" spans="1:65" s="2" customFormat="1" ht="14.45" customHeight="1">
      <c r="A190" s="36"/>
      <c r="B190" s="37"/>
      <c r="C190" s="180" t="s">
        <v>841</v>
      </c>
      <c r="D190" s="180" t="s">
        <v>171</v>
      </c>
      <c r="E190" s="181" t="s">
        <v>2969</v>
      </c>
      <c r="F190" s="182" t="s">
        <v>2970</v>
      </c>
      <c r="G190" s="183" t="s">
        <v>463</v>
      </c>
      <c r="H190" s="184">
        <v>45</v>
      </c>
      <c r="I190" s="185"/>
      <c r="J190" s="186">
        <f t="shared" si="30"/>
        <v>0</v>
      </c>
      <c r="K190" s="182" t="s">
        <v>2211</v>
      </c>
      <c r="L190" s="41"/>
      <c r="M190" s="187" t="s">
        <v>19</v>
      </c>
      <c r="N190" s="188" t="s">
        <v>44</v>
      </c>
      <c r="O190" s="66"/>
      <c r="P190" s="189">
        <f t="shared" si="31"/>
        <v>0</v>
      </c>
      <c r="Q190" s="189">
        <v>0</v>
      </c>
      <c r="R190" s="189">
        <f t="shared" si="32"/>
        <v>0</v>
      </c>
      <c r="S190" s="189">
        <v>0</v>
      </c>
      <c r="T190" s="190">
        <f t="shared" si="33"/>
        <v>0</v>
      </c>
      <c r="U190" s="36"/>
      <c r="V190" s="36"/>
      <c r="W190" s="36"/>
      <c r="X190" s="36"/>
      <c r="Y190" s="36"/>
      <c r="Z190" s="36"/>
      <c r="AA190" s="36"/>
      <c r="AB190" s="36"/>
      <c r="AC190" s="36"/>
      <c r="AD190" s="36"/>
      <c r="AE190" s="36"/>
      <c r="AR190" s="191" t="s">
        <v>250</v>
      </c>
      <c r="AT190" s="191" t="s">
        <v>171</v>
      </c>
      <c r="AU190" s="191" t="s">
        <v>88</v>
      </c>
      <c r="AY190" s="19" t="s">
        <v>169</v>
      </c>
      <c r="BE190" s="192">
        <f t="shared" si="34"/>
        <v>0</v>
      </c>
      <c r="BF190" s="192">
        <f t="shared" si="35"/>
        <v>0</v>
      </c>
      <c r="BG190" s="192">
        <f t="shared" si="36"/>
        <v>0</v>
      </c>
      <c r="BH190" s="192">
        <f t="shared" si="37"/>
        <v>0</v>
      </c>
      <c r="BI190" s="192">
        <f t="shared" si="38"/>
        <v>0</v>
      </c>
      <c r="BJ190" s="19" t="s">
        <v>88</v>
      </c>
      <c r="BK190" s="192">
        <f t="shared" si="39"/>
        <v>0</v>
      </c>
      <c r="BL190" s="19" t="s">
        <v>250</v>
      </c>
      <c r="BM190" s="191" t="s">
        <v>1282</v>
      </c>
    </row>
    <row r="191" spans="1:65" s="2" customFormat="1" ht="14.45" customHeight="1">
      <c r="A191" s="36"/>
      <c r="B191" s="37"/>
      <c r="C191" s="235" t="s">
        <v>846</v>
      </c>
      <c r="D191" s="235" t="s">
        <v>456</v>
      </c>
      <c r="E191" s="236" t="s">
        <v>2971</v>
      </c>
      <c r="F191" s="237" t="s">
        <v>2972</v>
      </c>
      <c r="G191" s="238" t="s">
        <v>463</v>
      </c>
      <c r="H191" s="239">
        <v>45</v>
      </c>
      <c r="I191" s="240"/>
      <c r="J191" s="241">
        <f t="shared" si="30"/>
        <v>0</v>
      </c>
      <c r="K191" s="237" t="s">
        <v>2211</v>
      </c>
      <c r="L191" s="242"/>
      <c r="M191" s="243" t="s">
        <v>19</v>
      </c>
      <c r="N191" s="244" t="s">
        <v>44</v>
      </c>
      <c r="O191" s="66"/>
      <c r="P191" s="189">
        <f t="shared" si="31"/>
        <v>0</v>
      </c>
      <c r="Q191" s="189">
        <v>0</v>
      </c>
      <c r="R191" s="189">
        <f t="shared" si="32"/>
        <v>0</v>
      </c>
      <c r="S191" s="189">
        <v>0</v>
      </c>
      <c r="T191" s="190">
        <f t="shared" si="33"/>
        <v>0</v>
      </c>
      <c r="U191" s="36"/>
      <c r="V191" s="36"/>
      <c r="W191" s="36"/>
      <c r="X191" s="36"/>
      <c r="Y191" s="36"/>
      <c r="Z191" s="36"/>
      <c r="AA191" s="36"/>
      <c r="AB191" s="36"/>
      <c r="AC191" s="36"/>
      <c r="AD191" s="36"/>
      <c r="AE191" s="36"/>
      <c r="AR191" s="191" t="s">
        <v>323</v>
      </c>
      <c r="AT191" s="191" t="s">
        <v>456</v>
      </c>
      <c r="AU191" s="191" t="s">
        <v>88</v>
      </c>
      <c r="AY191" s="19" t="s">
        <v>169</v>
      </c>
      <c r="BE191" s="192">
        <f t="shared" si="34"/>
        <v>0</v>
      </c>
      <c r="BF191" s="192">
        <f t="shared" si="35"/>
        <v>0</v>
      </c>
      <c r="BG191" s="192">
        <f t="shared" si="36"/>
        <v>0</v>
      </c>
      <c r="BH191" s="192">
        <f t="shared" si="37"/>
        <v>0</v>
      </c>
      <c r="BI191" s="192">
        <f t="shared" si="38"/>
        <v>0</v>
      </c>
      <c r="BJ191" s="19" t="s">
        <v>88</v>
      </c>
      <c r="BK191" s="192">
        <f t="shared" si="39"/>
        <v>0</v>
      </c>
      <c r="BL191" s="19" t="s">
        <v>250</v>
      </c>
      <c r="BM191" s="191" t="s">
        <v>1296</v>
      </c>
    </row>
    <row r="192" spans="1:65" s="2" customFormat="1" ht="24.2" customHeight="1">
      <c r="A192" s="36"/>
      <c r="B192" s="37"/>
      <c r="C192" s="180" t="s">
        <v>850</v>
      </c>
      <c r="D192" s="180" t="s">
        <v>171</v>
      </c>
      <c r="E192" s="181" t="s">
        <v>2973</v>
      </c>
      <c r="F192" s="182" t="s">
        <v>2974</v>
      </c>
      <c r="G192" s="183" t="s">
        <v>174</v>
      </c>
      <c r="H192" s="184">
        <v>222</v>
      </c>
      <c r="I192" s="185"/>
      <c r="J192" s="186">
        <f t="shared" si="30"/>
        <v>0</v>
      </c>
      <c r="K192" s="182" t="s">
        <v>2211</v>
      </c>
      <c r="L192" s="41"/>
      <c r="M192" s="187" t="s">
        <v>19</v>
      </c>
      <c r="N192" s="188" t="s">
        <v>44</v>
      </c>
      <c r="O192" s="66"/>
      <c r="P192" s="189">
        <f t="shared" si="31"/>
        <v>0</v>
      </c>
      <c r="Q192" s="189">
        <v>0</v>
      </c>
      <c r="R192" s="189">
        <f t="shared" si="32"/>
        <v>0</v>
      </c>
      <c r="S192" s="189">
        <v>0</v>
      </c>
      <c r="T192" s="190">
        <f t="shared" si="33"/>
        <v>0</v>
      </c>
      <c r="U192" s="36"/>
      <c r="V192" s="36"/>
      <c r="W192" s="36"/>
      <c r="X192" s="36"/>
      <c r="Y192" s="36"/>
      <c r="Z192" s="36"/>
      <c r="AA192" s="36"/>
      <c r="AB192" s="36"/>
      <c r="AC192" s="36"/>
      <c r="AD192" s="36"/>
      <c r="AE192" s="36"/>
      <c r="AR192" s="191" t="s">
        <v>250</v>
      </c>
      <c r="AT192" s="191" t="s">
        <v>171</v>
      </c>
      <c r="AU192" s="191" t="s">
        <v>88</v>
      </c>
      <c r="AY192" s="19" t="s">
        <v>169</v>
      </c>
      <c r="BE192" s="192">
        <f t="shared" si="34"/>
        <v>0</v>
      </c>
      <c r="BF192" s="192">
        <f t="shared" si="35"/>
        <v>0</v>
      </c>
      <c r="BG192" s="192">
        <f t="shared" si="36"/>
        <v>0</v>
      </c>
      <c r="BH192" s="192">
        <f t="shared" si="37"/>
        <v>0</v>
      </c>
      <c r="BI192" s="192">
        <f t="shared" si="38"/>
        <v>0</v>
      </c>
      <c r="BJ192" s="19" t="s">
        <v>88</v>
      </c>
      <c r="BK192" s="192">
        <f t="shared" si="39"/>
        <v>0</v>
      </c>
      <c r="BL192" s="19" t="s">
        <v>250</v>
      </c>
      <c r="BM192" s="191" t="s">
        <v>1306</v>
      </c>
    </row>
    <row r="193" spans="1:65" s="2" customFormat="1" ht="14.45" customHeight="1">
      <c r="A193" s="36"/>
      <c r="B193" s="37"/>
      <c r="C193" s="235" t="s">
        <v>855</v>
      </c>
      <c r="D193" s="235" t="s">
        <v>456</v>
      </c>
      <c r="E193" s="236" t="s">
        <v>2975</v>
      </c>
      <c r="F193" s="237" t="s">
        <v>2976</v>
      </c>
      <c r="G193" s="238" t="s">
        <v>174</v>
      </c>
      <c r="H193" s="239">
        <v>222</v>
      </c>
      <c r="I193" s="240"/>
      <c r="J193" s="241">
        <f t="shared" si="30"/>
        <v>0</v>
      </c>
      <c r="K193" s="237" t="s">
        <v>2211</v>
      </c>
      <c r="L193" s="242"/>
      <c r="M193" s="243" t="s">
        <v>19</v>
      </c>
      <c r="N193" s="244" t="s">
        <v>44</v>
      </c>
      <c r="O193" s="66"/>
      <c r="P193" s="189">
        <f t="shared" si="31"/>
        <v>0</v>
      </c>
      <c r="Q193" s="189">
        <v>0</v>
      </c>
      <c r="R193" s="189">
        <f t="shared" si="32"/>
        <v>0</v>
      </c>
      <c r="S193" s="189">
        <v>0</v>
      </c>
      <c r="T193" s="190">
        <f t="shared" si="33"/>
        <v>0</v>
      </c>
      <c r="U193" s="36"/>
      <c r="V193" s="36"/>
      <c r="W193" s="36"/>
      <c r="X193" s="36"/>
      <c r="Y193" s="36"/>
      <c r="Z193" s="36"/>
      <c r="AA193" s="36"/>
      <c r="AB193" s="36"/>
      <c r="AC193" s="36"/>
      <c r="AD193" s="36"/>
      <c r="AE193" s="36"/>
      <c r="AR193" s="191" t="s">
        <v>323</v>
      </c>
      <c r="AT193" s="191" t="s">
        <v>456</v>
      </c>
      <c r="AU193" s="191" t="s">
        <v>88</v>
      </c>
      <c r="AY193" s="19" t="s">
        <v>169</v>
      </c>
      <c r="BE193" s="192">
        <f t="shared" si="34"/>
        <v>0</v>
      </c>
      <c r="BF193" s="192">
        <f t="shared" si="35"/>
        <v>0</v>
      </c>
      <c r="BG193" s="192">
        <f t="shared" si="36"/>
        <v>0</v>
      </c>
      <c r="BH193" s="192">
        <f t="shared" si="37"/>
        <v>0</v>
      </c>
      <c r="BI193" s="192">
        <f t="shared" si="38"/>
        <v>0</v>
      </c>
      <c r="BJ193" s="19" t="s">
        <v>88</v>
      </c>
      <c r="BK193" s="192">
        <f t="shared" si="39"/>
        <v>0</v>
      </c>
      <c r="BL193" s="19" t="s">
        <v>250</v>
      </c>
      <c r="BM193" s="191" t="s">
        <v>1314</v>
      </c>
    </row>
    <row r="194" spans="1:65" s="2" customFormat="1" ht="24.2" customHeight="1">
      <c r="A194" s="36"/>
      <c r="B194" s="37"/>
      <c r="C194" s="180" t="s">
        <v>859</v>
      </c>
      <c r="D194" s="180" t="s">
        <v>171</v>
      </c>
      <c r="E194" s="181" t="s">
        <v>2977</v>
      </c>
      <c r="F194" s="182" t="s">
        <v>2978</v>
      </c>
      <c r="G194" s="183" t="s">
        <v>174</v>
      </c>
      <c r="H194" s="184">
        <v>476</v>
      </c>
      <c r="I194" s="185"/>
      <c r="J194" s="186">
        <f t="shared" si="30"/>
        <v>0</v>
      </c>
      <c r="K194" s="182" t="s">
        <v>2211</v>
      </c>
      <c r="L194" s="41"/>
      <c r="M194" s="187" t="s">
        <v>19</v>
      </c>
      <c r="N194" s="188" t="s">
        <v>44</v>
      </c>
      <c r="O194" s="66"/>
      <c r="P194" s="189">
        <f t="shared" si="31"/>
        <v>0</v>
      </c>
      <c r="Q194" s="189">
        <v>0</v>
      </c>
      <c r="R194" s="189">
        <f t="shared" si="32"/>
        <v>0</v>
      </c>
      <c r="S194" s="189">
        <v>0</v>
      </c>
      <c r="T194" s="190">
        <f t="shared" si="33"/>
        <v>0</v>
      </c>
      <c r="U194" s="36"/>
      <c r="V194" s="36"/>
      <c r="W194" s="36"/>
      <c r="X194" s="36"/>
      <c r="Y194" s="36"/>
      <c r="Z194" s="36"/>
      <c r="AA194" s="36"/>
      <c r="AB194" s="36"/>
      <c r="AC194" s="36"/>
      <c r="AD194" s="36"/>
      <c r="AE194" s="36"/>
      <c r="AR194" s="191" t="s">
        <v>250</v>
      </c>
      <c r="AT194" s="191" t="s">
        <v>171</v>
      </c>
      <c r="AU194" s="191" t="s">
        <v>88</v>
      </c>
      <c r="AY194" s="19" t="s">
        <v>169</v>
      </c>
      <c r="BE194" s="192">
        <f t="shared" si="34"/>
        <v>0</v>
      </c>
      <c r="BF194" s="192">
        <f t="shared" si="35"/>
        <v>0</v>
      </c>
      <c r="BG194" s="192">
        <f t="shared" si="36"/>
        <v>0</v>
      </c>
      <c r="BH194" s="192">
        <f t="shared" si="37"/>
        <v>0</v>
      </c>
      <c r="BI194" s="192">
        <f t="shared" si="38"/>
        <v>0</v>
      </c>
      <c r="BJ194" s="19" t="s">
        <v>88</v>
      </c>
      <c r="BK194" s="192">
        <f t="shared" si="39"/>
        <v>0</v>
      </c>
      <c r="BL194" s="19" t="s">
        <v>250</v>
      </c>
      <c r="BM194" s="191" t="s">
        <v>1325</v>
      </c>
    </row>
    <row r="195" spans="1:65" s="2" customFormat="1" ht="24.2" customHeight="1">
      <c r="A195" s="36"/>
      <c r="B195" s="37"/>
      <c r="C195" s="180" t="s">
        <v>866</v>
      </c>
      <c r="D195" s="180" t="s">
        <v>171</v>
      </c>
      <c r="E195" s="181" t="s">
        <v>2979</v>
      </c>
      <c r="F195" s="182" t="s">
        <v>2980</v>
      </c>
      <c r="G195" s="183" t="s">
        <v>174</v>
      </c>
      <c r="H195" s="184">
        <v>115</v>
      </c>
      <c r="I195" s="185"/>
      <c r="J195" s="186">
        <f t="shared" si="30"/>
        <v>0</v>
      </c>
      <c r="K195" s="182" t="s">
        <v>2211</v>
      </c>
      <c r="L195" s="41"/>
      <c r="M195" s="187" t="s">
        <v>19</v>
      </c>
      <c r="N195" s="188" t="s">
        <v>44</v>
      </c>
      <c r="O195" s="66"/>
      <c r="P195" s="189">
        <f t="shared" si="31"/>
        <v>0</v>
      </c>
      <c r="Q195" s="189">
        <v>0</v>
      </c>
      <c r="R195" s="189">
        <f t="shared" si="32"/>
        <v>0</v>
      </c>
      <c r="S195" s="189">
        <v>0</v>
      </c>
      <c r="T195" s="190">
        <f t="shared" si="33"/>
        <v>0</v>
      </c>
      <c r="U195" s="36"/>
      <c r="V195" s="36"/>
      <c r="W195" s="36"/>
      <c r="X195" s="36"/>
      <c r="Y195" s="36"/>
      <c r="Z195" s="36"/>
      <c r="AA195" s="36"/>
      <c r="AB195" s="36"/>
      <c r="AC195" s="36"/>
      <c r="AD195" s="36"/>
      <c r="AE195" s="36"/>
      <c r="AR195" s="191" t="s">
        <v>250</v>
      </c>
      <c r="AT195" s="191" t="s">
        <v>171</v>
      </c>
      <c r="AU195" s="191" t="s">
        <v>88</v>
      </c>
      <c r="AY195" s="19" t="s">
        <v>169</v>
      </c>
      <c r="BE195" s="192">
        <f t="shared" si="34"/>
        <v>0</v>
      </c>
      <c r="BF195" s="192">
        <f t="shared" si="35"/>
        <v>0</v>
      </c>
      <c r="BG195" s="192">
        <f t="shared" si="36"/>
        <v>0</v>
      </c>
      <c r="BH195" s="192">
        <f t="shared" si="37"/>
        <v>0</v>
      </c>
      <c r="BI195" s="192">
        <f t="shared" si="38"/>
        <v>0</v>
      </c>
      <c r="BJ195" s="19" t="s">
        <v>88</v>
      </c>
      <c r="BK195" s="192">
        <f t="shared" si="39"/>
        <v>0</v>
      </c>
      <c r="BL195" s="19" t="s">
        <v>250</v>
      </c>
      <c r="BM195" s="191" t="s">
        <v>1331</v>
      </c>
    </row>
    <row r="196" spans="1:65" s="2" customFormat="1" ht="24.2" customHeight="1">
      <c r="A196" s="36"/>
      <c r="B196" s="37"/>
      <c r="C196" s="180" t="s">
        <v>871</v>
      </c>
      <c r="D196" s="180" t="s">
        <v>171</v>
      </c>
      <c r="E196" s="181" t="s">
        <v>2981</v>
      </c>
      <c r="F196" s="182" t="s">
        <v>2982</v>
      </c>
      <c r="G196" s="183" t="s">
        <v>174</v>
      </c>
      <c r="H196" s="184">
        <v>15</v>
      </c>
      <c r="I196" s="185"/>
      <c r="J196" s="186">
        <f t="shared" si="30"/>
        <v>0</v>
      </c>
      <c r="K196" s="182" t="s">
        <v>2211</v>
      </c>
      <c r="L196" s="41"/>
      <c r="M196" s="187" t="s">
        <v>19</v>
      </c>
      <c r="N196" s="188" t="s">
        <v>44</v>
      </c>
      <c r="O196" s="66"/>
      <c r="P196" s="189">
        <f t="shared" si="31"/>
        <v>0</v>
      </c>
      <c r="Q196" s="189">
        <v>0</v>
      </c>
      <c r="R196" s="189">
        <f t="shared" si="32"/>
        <v>0</v>
      </c>
      <c r="S196" s="189">
        <v>0</v>
      </c>
      <c r="T196" s="190">
        <f t="shared" si="33"/>
        <v>0</v>
      </c>
      <c r="U196" s="36"/>
      <c r="V196" s="36"/>
      <c r="W196" s="36"/>
      <c r="X196" s="36"/>
      <c r="Y196" s="36"/>
      <c r="Z196" s="36"/>
      <c r="AA196" s="36"/>
      <c r="AB196" s="36"/>
      <c r="AC196" s="36"/>
      <c r="AD196" s="36"/>
      <c r="AE196" s="36"/>
      <c r="AR196" s="191" t="s">
        <v>250</v>
      </c>
      <c r="AT196" s="191" t="s">
        <v>171</v>
      </c>
      <c r="AU196" s="191" t="s">
        <v>88</v>
      </c>
      <c r="AY196" s="19" t="s">
        <v>169</v>
      </c>
      <c r="BE196" s="192">
        <f t="shared" si="34"/>
        <v>0</v>
      </c>
      <c r="BF196" s="192">
        <f t="shared" si="35"/>
        <v>0</v>
      </c>
      <c r="BG196" s="192">
        <f t="shared" si="36"/>
        <v>0</v>
      </c>
      <c r="BH196" s="192">
        <f t="shared" si="37"/>
        <v>0</v>
      </c>
      <c r="BI196" s="192">
        <f t="shared" si="38"/>
        <v>0</v>
      </c>
      <c r="BJ196" s="19" t="s">
        <v>88</v>
      </c>
      <c r="BK196" s="192">
        <f t="shared" si="39"/>
        <v>0</v>
      </c>
      <c r="BL196" s="19" t="s">
        <v>250</v>
      </c>
      <c r="BM196" s="191" t="s">
        <v>1339</v>
      </c>
    </row>
    <row r="197" spans="1:65" s="2" customFormat="1" ht="24.2" customHeight="1">
      <c r="A197" s="36"/>
      <c r="B197" s="37"/>
      <c r="C197" s="180" t="s">
        <v>884</v>
      </c>
      <c r="D197" s="180" t="s">
        <v>171</v>
      </c>
      <c r="E197" s="181" t="s">
        <v>2983</v>
      </c>
      <c r="F197" s="182" t="s">
        <v>2984</v>
      </c>
      <c r="G197" s="183" t="s">
        <v>174</v>
      </c>
      <c r="H197" s="184">
        <v>10</v>
      </c>
      <c r="I197" s="185"/>
      <c r="J197" s="186">
        <f t="shared" si="30"/>
        <v>0</v>
      </c>
      <c r="K197" s="182" t="s">
        <v>2211</v>
      </c>
      <c r="L197" s="41"/>
      <c r="M197" s="187" t="s">
        <v>19</v>
      </c>
      <c r="N197" s="188" t="s">
        <v>44</v>
      </c>
      <c r="O197" s="66"/>
      <c r="P197" s="189">
        <f t="shared" si="31"/>
        <v>0</v>
      </c>
      <c r="Q197" s="189">
        <v>0</v>
      </c>
      <c r="R197" s="189">
        <f t="shared" si="32"/>
        <v>0</v>
      </c>
      <c r="S197" s="189">
        <v>0</v>
      </c>
      <c r="T197" s="190">
        <f t="shared" si="33"/>
        <v>0</v>
      </c>
      <c r="U197" s="36"/>
      <c r="V197" s="36"/>
      <c r="W197" s="36"/>
      <c r="X197" s="36"/>
      <c r="Y197" s="36"/>
      <c r="Z197" s="36"/>
      <c r="AA197" s="36"/>
      <c r="AB197" s="36"/>
      <c r="AC197" s="36"/>
      <c r="AD197" s="36"/>
      <c r="AE197" s="36"/>
      <c r="AR197" s="191" t="s">
        <v>250</v>
      </c>
      <c r="AT197" s="191" t="s">
        <v>171</v>
      </c>
      <c r="AU197" s="191" t="s">
        <v>88</v>
      </c>
      <c r="AY197" s="19" t="s">
        <v>169</v>
      </c>
      <c r="BE197" s="192">
        <f t="shared" si="34"/>
        <v>0</v>
      </c>
      <c r="BF197" s="192">
        <f t="shared" si="35"/>
        <v>0</v>
      </c>
      <c r="BG197" s="192">
        <f t="shared" si="36"/>
        <v>0</v>
      </c>
      <c r="BH197" s="192">
        <f t="shared" si="37"/>
        <v>0</v>
      </c>
      <c r="BI197" s="192">
        <f t="shared" si="38"/>
        <v>0</v>
      </c>
      <c r="BJ197" s="19" t="s">
        <v>88</v>
      </c>
      <c r="BK197" s="192">
        <f t="shared" si="39"/>
        <v>0</v>
      </c>
      <c r="BL197" s="19" t="s">
        <v>250</v>
      </c>
      <c r="BM197" s="191" t="s">
        <v>1352</v>
      </c>
    </row>
    <row r="198" spans="1:65" s="2" customFormat="1" ht="24.2" customHeight="1">
      <c r="A198" s="36"/>
      <c r="B198" s="37"/>
      <c r="C198" s="180" t="s">
        <v>893</v>
      </c>
      <c r="D198" s="180" t="s">
        <v>171</v>
      </c>
      <c r="E198" s="181" t="s">
        <v>2985</v>
      </c>
      <c r="F198" s="182" t="s">
        <v>2986</v>
      </c>
      <c r="G198" s="183" t="s">
        <v>174</v>
      </c>
      <c r="H198" s="184">
        <v>6</v>
      </c>
      <c r="I198" s="185"/>
      <c r="J198" s="186">
        <f t="shared" si="30"/>
        <v>0</v>
      </c>
      <c r="K198" s="182" t="s">
        <v>2211</v>
      </c>
      <c r="L198" s="41"/>
      <c r="M198" s="187" t="s">
        <v>19</v>
      </c>
      <c r="N198" s="188" t="s">
        <v>44</v>
      </c>
      <c r="O198" s="66"/>
      <c r="P198" s="189">
        <f t="shared" si="31"/>
        <v>0</v>
      </c>
      <c r="Q198" s="189">
        <v>0</v>
      </c>
      <c r="R198" s="189">
        <f t="shared" si="32"/>
        <v>0</v>
      </c>
      <c r="S198" s="189">
        <v>0</v>
      </c>
      <c r="T198" s="190">
        <f t="shared" si="33"/>
        <v>0</v>
      </c>
      <c r="U198" s="36"/>
      <c r="V198" s="36"/>
      <c r="W198" s="36"/>
      <c r="X198" s="36"/>
      <c r="Y198" s="36"/>
      <c r="Z198" s="36"/>
      <c r="AA198" s="36"/>
      <c r="AB198" s="36"/>
      <c r="AC198" s="36"/>
      <c r="AD198" s="36"/>
      <c r="AE198" s="36"/>
      <c r="AR198" s="191" t="s">
        <v>250</v>
      </c>
      <c r="AT198" s="191" t="s">
        <v>171</v>
      </c>
      <c r="AU198" s="191" t="s">
        <v>88</v>
      </c>
      <c r="AY198" s="19" t="s">
        <v>169</v>
      </c>
      <c r="BE198" s="192">
        <f t="shared" si="34"/>
        <v>0</v>
      </c>
      <c r="BF198" s="192">
        <f t="shared" si="35"/>
        <v>0</v>
      </c>
      <c r="BG198" s="192">
        <f t="shared" si="36"/>
        <v>0</v>
      </c>
      <c r="BH198" s="192">
        <f t="shared" si="37"/>
        <v>0</v>
      </c>
      <c r="BI198" s="192">
        <f t="shared" si="38"/>
        <v>0</v>
      </c>
      <c r="BJ198" s="19" t="s">
        <v>88</v>
      </c>
      <c r="BK198" s="192">
        <f t="shared" si="39"/>
        <v>0</v>
      </c>
      <c r="BL198" s="19" t="s">
        <v>250</v>
      </c>
      <c r="BM198" s="191" t="s">
        <v>1365</v>
      </c>
    </row>
    <row r="199" spans="1:65" s="2" customFormat="1" ht="24.2" customHeight="1">
      <c r="A199" s="36"/>
      <c r="B199" s="37"/>
      <c r="C199" s="180" t="s">
        <v>898</v>
      </c>
      <c r="D199" s="180" t="s">
        <v>171</v>
      </c>
      <c r="E199" s="181" t="s">
        <v>2987</v>
      </c>
      <c r="F199" s="182" t="s">
        <v>2988</v>
      </c>
      <c r="G199" s="183" t="s">
        <v>174</v>
      </c>
      <c r="H199" s="184">
        <v>16</v>
      </c>
      <c r="I199" s="185"/>
      <c r="J199" s="186">
        <f t="shared" si="30"/>
        <v>0</v>
      </c>
      <c r="K199" s="182" t="s">
        <v>2211</v>
      </c>
      <c r="L199" s="41"/>
      <c r="M199" s="187" t="s">
        <v>19</v>
      </c>
      <c r="N199" s="188" t="s">
        <v>44</v>
      </c>
      <c r="O199" s="66"/>
      <c r="P199" s="189">
        <f t="shared" si="31"/>
        <v>0</v>
      </c>
      <c r="Q199" s="189">
        <v>0</v>
      </c>
      <c r="R199" s="189">
        <f t="shared" si="32"/>
        <v>0</v>
      </c>
      <c r="S199" s="189">
        <v>0</v>
      </c>
      <c r="T199" s="190">
        <f t="shared" si="33"/>
        <v>0</v>
      </c>
      <c r="U199" s="36"/>
      <c r="V199" s="36"/>
      <c r="W199" s="36"/>
      <c r="X199" s="36"/>
      <c r="Y199" s="36"/>
      <c r="Z199" s="36"/>
      <c r="AA199" s="36"/>
      <c r="AB199" s="36"/>
      <c r="AC199" s="36"/>
      <c r="AD199" s="36"/>
      <c r="AE199" s="36"/>
      <c r="AR199" s="191" t="s">
        <v>250</v>
      </c>
      <c r="AT199" s="191" t="s">
        <v>171</v>
      </c>
      <c r="AU199" s="191" t="s">
        <v>88</v>
      </c>
      <c r="AY199" s="19" t="s">
        <v>169</v>
      </c>
      <c r="BE199" s="192">
        <f t="shared" si="34"/>
        <v>0</v>
      </c>
      <c r="BF199" s="192">
        <f t="shared" si="35"/>
        <v>0</v>
      </c>
      <c r="BG199" s="192">
        <f t="shared" si="36"/>
        <v>0</v>
      </c>
      <c r="BH199" s="192">
        <f t="shared" si="37"/>
        <v>0</v>
      </c>
      <c r="BI199" s="192">
        <f t="shared" si="38"/>
        <v>0</v>
      </c>
      <c r="BJ199" s="19" t="s">
        <v>88</v>
      </c>
      <c r="BK199" s="192">
        <f t="shared" si="39"/>
        <v>0</v>
      </c>
      <c r="BL199" s="19" t="s">
        <v>250</v>
      </c>
      <c r="BM199" s="191" t="s">
        <v>1373</v>
      </c>
    </row>
    <row r="200" spans="1:65" s="2" customFormat="1" ht="24.2" customHeight="1">
      <c r="A200" s="36"/>
      <c r="B200" s="37"/>
      <c r="C200" s="180" t="s">
        <v>922</v>
      </c>
      <c r="D200" s="180" t="s">
        <v>171</v>
      </c>
      <c r="E200" s="181" t="s">
        <v>2989</v>
      </c>
      <c r="F200" s="182" t="s">
        <v>2990</v>
      </c>
      <c r="G200" s="183" t="s">
        <v>174</v>
      </c>
      <c r="H200" s="184">
        <v>8</v>
      </c>
      <c r="I200" s="185"/>
      <c r="J200" s="186">
        <f t="shared" si="30"/>
        <v>0</v>
      </c>
      <c r="K200" s="182" t="s">
        <v>2211</v>
      </c>
      <c r="L200" s="41"/>
      <c r="M200" s="187" t="s">
        <v>19</v>
      </c>
      <c r="N200" s="188" t="s">
        <v>44</v>
      </c>
      <c r="O200" s="66"/>
      <c r="P200" s="189">
        <f t="shared" si="31"/>
        <v>0</v>
      </c>
      <c r="Q200" s="189">
        <v>0</v>
      </c>
      <c r="R200" s="189">
        <f t="shared" si="32"/>
        <v>0</v>
      </c>
      <c r="S200" s="189">
        <v>0</v>
      </c>
      <c r="T200" s="190">
        <f t="shared" si="33"/>
        <v>0</v>
      </c>
      <c r="U200" s="36"/>
      <c r="V200" s="36"/>
      <c r="W200" s="36"/>
      <c r="X200" s="36"/>
      <c r="Y200" s="36"/>
      <c r="Z200" s="36"/>
      <c r="AA200" s="36"/>
      <c r="AB200" s="36"/>
      <c r="AC200" s="36"/>
      <c r="AD200" s="36"/>
      <c r="AE200" s="36"/>
      <c r="AR200" s="191" t="s">
        <v>250</v>
      </c>
      <c r="AT200" s="191" t="s">
        <v>171</v>
      </c>
      <c r="AU200" s="191" t="s">
        <v>88</v>
      </c>
      <c r="AY200" s="19" t="s">
        <v>169</v>
      </c>
      <c r="BE200" s="192">
        <f t="shared" si="34"/>
        <v>0</v>
      </c>
      <c r="BF200" s="192">
        <f t="shared" si="35"/>
        <v>0</v>
      </c>
      <c r="BG200" s="192">
        <f t="shared" si="36"/>
        <v>0</v>
      </c>
      <c r="BH200" s="192">
        <f t="shared" si="37"/>
        <v>0</v>
      </c>
      <c r="BI200" s="192">
        <f t="shared" si="38"/>
        <v>0</v>
      </c>
      <c r="BJ200" s="19" t="s">
        <v>88</v>
      </c>
      <c r="BK200" s="192">
        <f t="shared" si="39"/>
        <v>0</v>
      </c>
      <c r="BL200" s="19" t="s">
        <v>250</v>
      </c>
      <c r="BM200" s="191" t="s">
        <v>1385</v>
      </c>
    </row>
    <row r="201" spans="1:65" s="2" customFormat="1" ht="14.45" customHeight="1">
      <c r="A201" s="36"/>
      <c r="B201" s="37"/>
      <c r="C201" s="180" t="s">
        <v>927</v>
      </c>
      <c r="D201" s="180" t="s">
        <v>171</v>
      </c>
      <c r="E201" s="181" t="s">
        <v>2991</v>
      </c>
      <c r="F201" s="182" t="s">
        <v>2992</v>
      </c>
      <c r="G201" s="183" t="s">
        <v>174</v>
      </c>
      <c r="H201" s="184">
        <v>110</v>
      </c>
      <c r="I201" s="185"/>
      <c r="J201" s="186">
        <f t="shared" si="30"/>
        <v>0</v>
      </c>
      <c r="K201" s="182" t="s">
        <v>2211</v>
      </c>
      <c r="L201" s="41"/>
      <c r="M201" s="187" t="s">
        <v>19</v>
      </c>
      <c r="N201" s="188" t="s">
        <v>44</v>
      </c>
      <c r="O201" s="66"/>
      <c r="P201" s="189">
        <f t="shared" si="31"/>
        <v>0</v>
      </c>
      <c r="Q201" s="189">
        <v>0</v>
      </c>
      <c r="R201" s="189">
        <f t="shared" si="32"/>
        <v>0</v>
      </c>
      <c r="S201" s="189">
        <v>0</v>
      </c>
      <c r="T201" s="190">
        <f t="shared" si="33"/>
        <v>0</v>
      </c>
      <c r="U201" s="36"/>
      <c r="V201" s="36"/>
      <c r="W201" s="36"/>
      <c r="X201" s="36"/>
      <c r="Y201" s="36"/>
      <c r="Z201" s="36"/>
      <c r="AA201" s="36"/>
      <c r="AB201" s="36"/>
      <c r="AC201" s="36"/>
      <c r="AD201" s="36"/>
      <c r="AE201" s="36"/>
      <c r="AR201" s="191" t="s">
        <v>250</v>
      </c>
      <c r="AT201" s="191" t="s">
        <v>171</v>
      </c>
      <c r="AU201" s="191" t="s">
        <v>88</v>
      </c>
      <c r="AY201" s="19" t="s">
        <v>169</v>
      </c>
      <c r="BE201" s="192">
        <f t="shared" si="34"/>
        <v>0</v>
      </c>
      <c r="BF201" s="192">
        <f t="shared" si="35"/>
        <v>0</v>
      </c>
      <c r="BG201" s="192">
        <f t="shared" si="36"/>
        <v>0</v>
      </c>
      <c r="BH201" s="192">
        <f t="shared" si="37"/>
        <v>0</v>
      </c>
      <c r="BI201" s="192">
        <f t="shared" si="38"/>
        <v>0</v>
      </c>
      <c r="BJ201" s="19" t="s">
        <v>88</v>
      </c>
      <c r="BK201" s="192">
        <f t="shared" si="39"/>
        <v>0</v>
      </c>
      <c r="BL201" s="19" t="s">
        <v>250</v>
      </c>
      <c r="BM201" s="191" t="s">
        <v>1396</v>
      </c>
    </row>
    <row r="202" spans="1:65" s="2" customFormat="1" ht="14.45" customHeight="1">
      <c r="A202" s="36"/>
      <c r="B202" s="37"/>
      <c r="C202" s="180" t="s">
        <v>933</v>
      </c>
      <c r="D202" s="180" t="s">
        <v>171</v>
      </c>
      <c r="E202" s="181" t="s">
        <v>2993</v>
      </c>
      <c r="F202" s="182" t="s">
        <v>2994</v>
      </c>
      <c r="G202" s="183" t="s">
        <v>174</v>
      </c>
      <c r="H202" s="184">
        <v>36</v>
      </c>
      <c r="I202" s="185"/>
      <c r="J202" s="186">
        <f t="shared" si="30"/>
        <v>0</v>
      </c>
      <c r="K202" s="182" t="s">
        <v>2211</v>
      </c>
      <c r="L202" s="41"/>
      <c r="M202" s="187" t="s">
        <v>19</v>
      </c>
      <c r="N202" s="188" t="s">
        <v>44</v>
      </c>
      <c r="O202" s="66"/>
      <c r="P202" s="189">
        <f t="shared" si="31"/>
        <v>0</v>
      </c>
      <c r="Q202" s="189">
        <v>0</v>
      </c>
      <c r="R202" s="189">
        <f t="shared" si="32"/>
        <v>0</v>
      </c>
      <c r="S202" s="189">
        <v>0</v>
      </c>
      <c r="T202" s="190">
        <f t="shared" si="33"/>
        <v>0</v>
      </c>
      <c r="U202" s="36"/>
      <c r="V202" s="36"/>
      <c r="W202" s="36"/>
      <c r="X202" s="36"/>
      <c r="Y202" s="36"/>
      <c r="Z202" s="36"/>
      <c r="AA202" s="36"/>
      <c r="AB202" s="36"/>
      <c r="AC202" s="36"/>
      <c r="AD202" s="36"/>
      <c r="AE202" s="36"/>
      <c r="AR202" s="191" t="s">
        <v>250</v>
      </c>
      <c r="AT202" s="191" t="s">
        <v>171</v>
      </c>
      <c r="AU202" s="191" t="s">
        <v>88</v>
      </c>
      <c r="AY202" s="19" t="s">
        <v>169</v>
      </c>
      <c r="BE202" s="192">
        <f t="shared" si="34"/>
        <v>0</v>
      </c>
      <c r="BF202" s="192">
        <f t="shared" si="35"/>
        <v>0</v>
      </c>
      <c r="BG202" s="192">
        <f t="shared" si="36"/>
        <v>0</v>
      </c>
      <c r="BH202" s="192">
        <f t="shared" si="37"/>
        <v>0</v>
      </c>
      <c r="BI202" s="192">
        <f t="shared" si="38"/>
        <v>0</v>
      </c>
      <c r="BJ202" s="19" t="s">
        <v>88</v>
      </c>
      <c r="BK202" s="192">
        <f t="shared" si="39"/>
        <v>0</v>
      </c>
      <c r="BL202" s="19" t="s">
        <v>250</v>
      </c>
      <c r="BM202" s="191" t="s">
        <v>1411</v>
      </c>
    </row>
    <row r="203" spans="1:65" s="2" customFormat="1" ht="14.45" customHeight="1">
      <c r="A203" s="36"/>
      <c r="B203" s="37"/>
      <c r="C203" s="180" t="s">
        <v>939</v>
      </c>
      <c r="D203" s="180" t="s">
        <v>171</v>
      </c>
      <c r="E203" s="181" t="s">
        <v>2995</v>
      </c>
      <c r="F203" s="182" t="s">
        <v>2996</v>
      </c>
      <c r="G203" s="183" t="s">
        <v>174</v>
      </c>
      <c r="H203" s="184">
        <v>2</v>
      </c>
      <c r="I203" s="185"/>
      <c r="J203" s="186">
        <f t="shared" si="30"/>
        <v>0</v>
      </c>
      <c r="K203" s="182" t="s">
        <v>2211</v>
      </c>
      <c r="L203" s="41"/>
      <c r="M203" s="187" t="s">
        <v>19</v>
      </c>
      <c r="N203" s="188" t="s">
        <v>44</v>
      </c>
      <c r="O203" s="66"/>
      <c r="P203" s="189">
        <f t="shared" si="31"/>
        <v>0</v>
      </c>
      <c r="Q203" s="189">
        <v>0</v>
      </c>
      <c r="R203" s="189">
        <f t="shared" si="32"/>
        <v>0</v>
      </c>
      <c r="S203" s="189">
        <v>0</v>
      </c>
      <c r="T203" s="190">
        <f t="shared" si="33"/>
        <v>0</v>
      </c>
      <c r="U203" s="36"/>
      <c r="V203" s="36"/>
      <c r="W203" s="36"/>
      <c r="X203" s="36"/>
      <c r="Y203" s="36"/>
      <c r="Z203" s="36"/>
      <c r="AA203" s="36"/>
      <c r="AB203" s="36"/>
      <c r="AC203" s="36"/>
      <c r="AD203" s="36"/>
      <c r="AE203" s="36"/>
      <c r="AR203" s="191" t="s">
        <v>250</v>
      </c>
      <c r="AT203" s="191" t="s">
        <v>171</v>
      </c>
      <c r="AU203" s="191" t="s">
        <v>88</v>
      </c>
      <c r="AY203" s="19" t="s">
        <v>169</v>
      </c>
      <c r="BE203" s="192">
        <f t="shared" si="34"/>
        <v>0</v>
      </c>
      <c r="BF203" s="192">
        <f t="shared" si="35"/>
        <v>0</v>
      </c>
      <c r="BG203" s="192">
        <f t="shared" si="36"/>
        <v>0</v>
      </c>
      <c r="BH203" s="192">
        <f t="shared" si="37"/>
        <v>0</v>
      </c>
      <c r="BI203" s="192">
        <f t="shared" si="38"/>
        <v>0</v>
      </c>
      <c r="BJ203" s="19" t="s">
        <v>88</v>
      </c>
      <c r="BK203" s="192">
        <f t="shared" si="39"/>
        <v>0</v>
      </c>
      <c r="BL203" s="19" t="s">
        <v>250</v>
      </c>
      <c r="BM203" s="191" t="s">
        <v>1425</v>
      </c>
    </row>
    <row r="204" spans="1:65" s="2" customFormat="1" ht="14.45" customHeight="1">
      <c r="A204" s="36"/>
      <c r="B204" s="37"/>
      <c r="C204" s="180" t="s">
        <v>944</v>
      </c>
      <c r="D204" s="180" t="s">
        <v>171</v>
      </c>
      <c r="E204" s="181" t="s">
        <v>2997</v>
      </c>
      <c r="F204" s="182" t="s">
        <v>2998</v>
      </c>
      <c r="G204" s="183" t="s">
        <v>174</v>
      </c>
      <c r="H204" s="184">
        <v>22</v>
      </c>
      <c r="I204" s="185"/>
      <c r="J204" s="186">
        <f t="shared" si="30"/>
        <v>0</v>
      </c>
      <c r="K204" s="182" t="s">
        <v>2211</v>
      </c>
      <c r="L204" s="41"/>
      <c r="M204" s="187" t="s">
        <v>19</v>
      </c>
      <c r="N204" s="188" t="s">
        <v>44</v>
      </c>
      <c r="O204" s="66"/>
      <c r="P204" s="189">
        <f t="shared" si="31"/>
        <v>0</v>
      </c>
      <c r="Q204" s="189">
        <v>0</v>
      </c>
      <c r="R204" s="189">
        <f t="shared" si="32"/>
        <v>0</v>
      </c>
      <c r="S204" s="189">
        <v>0</v>
      </c>
      <c r="T204" s="190">
        <f t="shared" si="33"/>
        <v>0</v>
      </c>
      <c r="U204" s="36"/>
      <c r="V204" s="36"/>
      <c r="W204" s="36"/>
      <c r="X204" s="36"/>
      <c r="Y204" s="36"/>
      <c r="Z204" s="36"/>
      <c r="AA204" s="36"/>
      <c r="AB204" s="36"/>
      <c r="AC204" s="36"/>
      <c r="AD204" s="36"/>
      <c r="AE204" s="36"/>
      <c r="AR204" s="191" t="s">
        <v>250</v>
      </c>
      <c r="AT204" s="191" t="s">
        <v>171</v>
      </c>
      <c r="AU204" s="191" t="s">
        <v>88</v>
      </c>
      <c r="AY204" s="19" t="s">
        <v>169</v>
      </c>
      <c r="BE204" s="192">
        <f t="shared" si="34"/>
        <v>0</v>
      </c>
      <c r="BF204" s="192">
        <f t="shared" si="35"/>
        <v>0</v>
      </c>
      <c r="BG204" s="192">
        <f t="shared" si="36"/>
        <v>0</v>
      </c>
      <c r="BH204" s="192">
        <f t="shared" si="37"/>
        <v>0</v>
      </c>
      <c r="BI204" s="192">
        <f t="shared" si="38"/>
        <v>0</v>
      </c>
      <c r="BJ204" s="19" t="s">
        <v>88</v>
      </c>
      <c r="BK204" s="192">
        <f t="shared" si="39"/>
        <v>0</v>
      </c>
      <c r="BL204" s="19" t="s">
        <v>250</v>
      </c>
      <c r="BM204" s="191" t="s">
        <v>1436</v>
      </c>
    </row>
    <row r="205" spans="1:65" s="2" customFormat="1" ht="14.45" customHeight="1">
      <c r="A205" s="36"/>
      <c r="B205" s="37"/>
      <c r="C205" s="180" t="s">
        <v>948</v>
      </c>
      <c r="D205" s="180" t="s">
        <v>171</v>
      </c>
      <c r="E205" s="181" t="s">
        <v>2999</v>
      </c>
      <c r="F205" s="182" t="s">
        <v>3000</v>
      </c>
      <c r="G205" s="183" t="s">
        <v>174</v>
      </c>
      <c r="H205" s="184">
        <v>10</v>
      </c>
      <c r="I205" s="185"/>
      <c r="J205" s="186">
        <f t="shared" si="30"/>
        <v>0</v>
      </c>
      <c r="K205" s="182" t="s">
        <v>2211</v>
      </c>
      <c r="L205" s="41"/>
      <c r="M205" s="187" t="s">
        <v>19</v>
      </c>
      <c r="N205" s="188" t="s">
        <v>44</v>
      </c>
      <c r="O205" s="66"/>
      <c r="P205" s="189">
        <f t="shared" si="31"/>
        <v>0</v>
      </c>
      <c r="Q205" s="189">
        <v>0</v>
      </c>
      <c r="R205" s="189">
        <f t="shared" si="32"/>
        <v>0</v>
      </c>
      <c r="S205" s="189">
        <v>0</v>
      </c>
      <c r="T205" s="190">
        <f t="shared" si="33"/>
        <v>0</v>
      </c>
      <c r="U205" s="36"/>
      <c r="V205" s="36"/>
      <c r="W205" s="36"/>
      <c r="X205" s="36"/>
      <c r="Y205" s="36"/>
      <c r="Z205" s="36"/>
      <c r="AA205" s="36"/>
      <c r="AB205" s="36"/>
      <c r="AC205" s="36"/>
      <c r="AD205" s="36"/>
      <c r="AE205" s="36"/>
      <c r="AR205" s="191" t="s">
        <v>250</v>
      </c>
      <c r="AT205" s="191" t="s">
        <v>171</v>
      </c>
      <c r="AU205" s="191" t="s">
        <v>88</v>
      </c>
      <c r="AY205" s="19" t="s">
        <v>169</v>
      </c>
      <c r="BE205" s="192">
        <f t="shared" si="34"/>
        <v>0</v>
      </c>
      <c r="BF205" s="192">
        <f t="shared" si="35"/>
        <v>0</v>
      </c>
      <c r="BG205" s="192">
        <f t="shared" si="36"/>
        <v>0</v>
      </c>
      <c r="BH205" s="192">
        <f t="shared" si="37"/>
        <v>0</v>
      </c>
      <c r="BI205" s="192">
        <f t="shared" si="38"/>
        <v>0</v>
      </c>
      <c r="BJ205" s="19" t="s">
        <v>88</v>
      </c>
      <c r="BK205" s="192">
        <f t="shared" si="39"/>
        <v>0</v>
      </c>
      <c r="BL205" s="19" t="s">
        <v>250</v>
      </c>
      <c r="BM205" s="191" t="s">
        <v>1447</v>
      </c>
    </row>
    <row r="206" spans="1:65" s="2" customFormat="1" ht="14.45" customHeight="1">
      <c r="A206" s="36"/>
      <c r="B206" s="37"/>
      <c r="C206" s="180" t="s">
        <v>955</v>
      </c>
      <c r="D206" s="180" t="s">
        <v>171</v>
      </c>
      <c r="E206" s="181" t="s">
        <v>3001</v>
      </c>
      <c r="F206" s="182" t="s">
        <v>3002</v>
      </c>
      <c r="G206" s="183" t="s">
        <v>174</v>
      </c>
      <c r="H206" s="184">
        <v>16</v>
      </c>
      <c r="I206" s="185"/>
      <c r="J206" s="186">
        <f t="shared" si="30"/>
        <v>0</v>
      </c>
      <c r="K206" s="182" t="s">
        <v>2211</v>
      </c>
      <c r="L206" s="41"/>
      <c r="M206" s="187" t="s">
        <v>19</v>
      </c>
      <c r="N206" s="188" t="s">
        <v>44</v>
      </c>
      <c r="O206" s="66"/>
      <c r="P206" s="189">
        <f t="shared" si="31"/>
        <v>0</v>
      </c>
      <c r="Q206" s="189">
        <v>0</v>
      </c>
      <c r="R206" s="189">
        <f t="shared" si="32"/>
        <v>0</v>
      </c>
      <c r="S206" s="189">
        <v>0</v>
      </c>
      <c r="T206" s="190">
        <f t="shared" si="33"/>
        <v>0</v>
      </c>
      <c r="U206" s="36"/>
      <c r="V206" s="36"/>
      <c r="W206" s="36"/>
      <c r="X206" s="36"/>
      <c r="Y206" s="36"/>
      <c r="Z206" s="36"/>
      <c r="AA206" s="36"/>
      <c r="AB206" s="36"/>
      <c r="AC206" s="36"/>
      <c r="AD206" s="36"/>
      <c r="AE206" s="36"/>
      <c r="AR206" s="191" t="s">
        <v>250</v>
      </c>
      <c r="AT206" s="191" t="s">
        <v>171</v>
      </c>
      <c r="AU206" s="191" t="s">
        <v>88</v>
      </c>
      <c r="AY206" s="19" t="s">
        <v>169</v>
      </c>
      <c r="BE206" s="192">
        <f t="shared" si="34"/>
        <v>0</v>
      </c>
      <c r="BF206" s="192">
        <f t="shared" si="35"/>
        <v>0</v>
      </c>
      <c r="BG206" s="192">
        <f t="shared" si="36"/>
        <v>0</v>
      </c>
      <c r="BH206" s="192">
        <f t="shared" si="37"/>
        <v>0</v>
      </c>
      <c r="BI206" s="192">
        <f t="shared" si="38"/>
        <v>0</v>
      </c>
      <c r="BJ206" s="19" t="s">
        <v>88</v>
      </c>
      <c r="BK206" s="192">
        <f t="shared" si="39"/>
        <v>0</v>
      </c>
      <c r="BL206" s="19" t="s">
        <v>250</v>
      </c>
      <c r="BM206" s="191" t="s">
        <v>1457</v>
      </c>
    </row>
    <row r="207" spans="1:65" s="2" customFormat="1" ht="24.2" customHeight="1">
      <c r="A207" s="36"/>
      <c r="B207" s="37"/>
      <c r="C207" s="180" t="s">
        <v>959</v>
      </c>
      <c r="D207" s="180" t="s">
        <v>171</v>
      </c>
      <c r="E207" s="181" t="s">
        <v>3003</v>
      </c>
      <c r="F207" s="182" t="s">
        <v>3004</v>
      </c>
      <c r="G207" s="183" t="s">
        <v>174</v>
      </c>
      <c r="H207" s="184">
        <v>238</v>
      </c>
      <c r="I207" s="185"/>
      <c r="J207" s="186">
        <f t="shared" ref="J207:J238" si="40">ROUND(I207*H207,2)</f>
        <v>0</v>
      </c>
      <c r="K207" s="182" t="s">
        <v>2211</v>
      </c>
      <c r="L207" s="41"/>
      <c r="M207" s="187" t="s">
        <v>19</v>
      </c>
      <c r="N207" s="188" t="s">
        <v>44</v>
      </c>
      <c r="O207" s="66"/>
      <c r="P207" s="189">
        <f t="shared" ref="P207:P238" si="41">O207*H207</f>
        <v>0</v>
      </c>
      <c r="Q207" s="189">
        <v>0</v>
      </c>
      <c r="R207" s="189">
        <f t="shared" ref="R207:R238" si="42">Q207*H207</f>
        <v>0</v>
      </c>
      <c r="S207" s="189">
        <v>0</v>
      </c>
      <c r="T207" s="190">
        <f t="shared" ref="T207:T238" si="43">S207*H207</f>
        <v>0</v>
      </c>
      <c r="U207" s="36"/>
      <c r="V207" s="36"/>
      <c r="W207" s="36"/>
      <c r="X207" s="36"/>
      <c r="Y207" s="36"/>
      <c r="Z207" s="36"/>
      <c r="AA207" s="36"/>
      <c r="AB207" s="36"/>
      <c r="AC207" s="36"/>
      <c r="AD207" s="36"/>
      <c r="AE207" s="36"/>
      <c r="AR207" s="191" t="s">
        <v>250</v>
      </c>
      <c r="AT207" s="191" t="s">
        <v>171</v>
      </c>
      <c r="AU207" s="191" t="s">
        <v>88</v>
      </c>
      <c r="AY207" s="19" t="s">
        <v>169</v>
      </c>
      <c r="BE207" s="192">
        <f t="shared" ref="BE207:BE238" si="44">IF(N207="základní",J207,0)</f>
        <v>0</v>
      </c>
      <c r="BF207" s="192">
        <f t="shared" ref="BF207:BF238" si="45">IF(N207="snížená",J207,0)</f>
        <v>0</v>
      </c>
      <c r="BG207" s="192">
        <f t="shared" ref="BG207:BG238" si="46">IF(N207="zákl. přenesená",J207,0)</f>
        <v>0</v>
      </c>
      <c r="BH207" s="192">
        <f t="shared" ref="BH207:BH238" si="47">IF(N207="sníž. přenesená",J207,0)</f>
        <v>0</v>
      </c>
      <c r="BI207" s="192">
        <f t="shared" ref="BI207:BI238" si="48">IF(N207="nulová",J207,0)</f>
        <v>0</v>
      </c>
      <c r="BJ207" s="19" t="s">
        <v>88</v>
      </c>
      <c r="BK207" s="192">
        <f t="shared" ref="BK207:BK238" si="49">ROUND(I207*H207,2)</f>
        <v>0</v>
      </c>
      <c r="BL207" s="19" t="s">
        <v>250</v>
      </c>
      <c r="BM207" s="191" t="s">
        <v>1466</v>
      </c>
    </row>
    <row r="208" spans="1:65" s="2" customFormat="1" ht="24.2" customHeight="1">
      <c r="A208" s="36"/>
      <c r="B208" s="37"/>
      <c r="C208" s="180" t="s">
        <v>965</v>
      </c>
      <c r="D208" s="180" t="s">
        <v>171</v>
      </c>
      <c r="E208" s="181" t="s">
        <v>3005</v>
      </c>
      <c r="F208" s="182" t="s">
        <v>3006</v>
      </c>
      <c r="G208" s="183" t="s">
        <v>174</v>
      </c>
      <c r="H208" s="184">
        <v>2</v>
      </c>
      <c r="I208" s="185"/>
      <c r="J208" s="186">
        <f t="shared" si="40"/>
        <v>0</v>
      </c>
      <c r="K208" s="182" t="s">
        <v>2211</v>
      </c>
      <c r="L208" s="41"/>
      <c r="M208" s="187" t="s">
        <v>19</v>
      </c>
      <c r="N208" s="188" t="s">
        <v>44</v>
      </c>
      <c r="O208" s="66"/>
      <c r="P208" s="189">
        <f t="shared" si="41"/>
        <v>0</v>
      </c>
      <c r="Q208" s="189">
        <v>0</v>
      </c>
      <c r="R208" s="189">
        <f t="shared" si="42"/>
        <v>0</v>
      </c>
      <c r="S208" s="189">
        <v>0</v>
      </c>
      <c r="T208" s="190">
        <f t="shared" si="43"/>
        <v>0</v>
      </c>
      <c r="U208" s="36"/>
      <c r="V208" s="36"/>
      <c r="W208" s="36"/>
      <c r="X208" s="36"/>
      <c r="Y208" s="36"/>
      <c r="Z208" s="36"/>
      <c r="AA208" s="36"/>
      <c r="AB208" s="36"/>
      <c r="AC208" s="36"/>
      <c r="AD208" s="36"/>
      <c r="AE208" s="36"/>
      <c r="AR208" s="191" t="s">
        <v>250</v>
      </c>
      <c r="AT208" s="191" t="s">
        <v>171</v>
      </c>
      <c r="AU208" s="191" t="s">
        <v>88</v>
      </c>
      <c r="AY208" s="19" t="s">
        <v>169</v>
      </c>
      <c r="BE208" s="192">
        <f t="shared" si="44"/>
        <v>0</v>
      </c>
      <c r="BF208" s="192">
        <f t="shared" si="45"/>
        <v>0</v>
      </c>
      <c r="BG208" s="192">
        <f t="shared" si="46"/>
        <v>0</v>
      </c>
      <c r="BH208" s="192">
        <f t="shared" si="47"/>
        <v>0</v>
      </c>
      <c r="BI208" s="192">
        <f t="shared" si="48"/>
        <v>0</v>
      </c>
      <c r="BJ208" s="19" t="s">
        <v>88</v>
      </c>
      <c r="BK208" s="192">
        <f t="shared" si="49"/>
        <v>0</v>
      </c>
      <c r="BL208" s="19" t="s">
        <v>250</v>
      </c>
      <c r="BM208" s="191" t="s">
        <v>1478</v>
      </c>
    </row>
    <row r="209" spans="1:65" s="2" customFormat="1" ht="24.2" customHeight="1">
      <c r="A209" s="36"/>
      <c r="B209" s="37"/>
      <c r="C209" s="180" t="s">
        <v>971</v>
      </c>
      <c r="D209" s="180" t="s">
        <v>171</v>
      </c>
      <c r="E209" s="181" t="s">
        <v>3007</v>
      </c>
      <c r="F209" s="182" t="s">
        <v>3008</v>
      </c>
      <c r="G209" s="183" t="s">
        <v>174</v>
      </c>
      <c r="H209" s="184">
        <v>2</v>
      </c>
      <c r="I209" s="185"/>
      <c r="J209" s="186">
        <f t="shared" si="40"/>
        <v>0</v>
      </c>
      <c r="K209" s="182" t="s">
        <v>2211</v>
      </c>
      <c r="L209" s="41"/>
      <c r="M209" s="187" t="s">
        <v>19</v>
      </c>
      <c r="N209" s="188" t="s">
        <v>44</v>
      </c>
      <c r="O209" s="66"/>
      <c r="P209" s="189">
        <f t="shared" si="41"/>
        <v>0</v>
      </c>
      <c r="Q209" s="189">
        <v>0</v>
      </c>
      <c r="R209" s="189">
        <f t="shared" si="42"/>
        <v>0</v>
      </c>
      <c r="S209" s="189">
        <v>0</v>
      </c>
      <c r="T209" s="190">
        <f t="shared" si="43"/>
        <v>0</v>
      </c>
      <c r="U209" s="36"/>
      <c r="V209" s="36"/>
      <c r="W209" s="36"/>
      <c r="X209" s="36"/>
      <c r="Y209" s="36"/>
      <c r="Z209" s="36"/>
      <c r="AA209" s="36"/>
      <c r="AB209" s="36"/>
      <c r="AC209" s="36"/>
      <c r="AD209" s="36"/>
      <c r="AE209" s="36"/>
      <c r="AR209" s="191" t="s">
        <v>250</v>
      </c>
      <c r="AT209" s="191" t="s">
        <v>171</v>
      </c>
      <c r="AU209" s="191" t="s">
        <v>88</v>
      </c>
      <c r="AY209" s="19" t="s">
        <v>169</v>
      </c>
      <c r="BE209" s="192">
        <f t="shared" si="44"/>
        <v>0</v>
      </c>
      <c r="BF209" s="192">
        <f t="shared" si="45"/>
        <v>0</v>
      </c>
      <c r="BG209" s="192">
        <f t="shared" si="46"/>
        <v>0</v>
      </c>
      <c r="BH209" s="192">
        <f t="shared" si="47"/>
        <v>0</v>
      </c>
      <c r="BI209" s="192">
        <f t="shared" si="48"/>
        <v>0</v>
      </c>
      <c r="BJ209" s="19" t="s">
        <v>88</v>
      </c>
      <c r="BK209" s="192">
        <f t="shared" si="49"/>
        <v>0</v>
      </c>
      <c r="BL209" s="19" t="s">
        <v>250</v>
      </c>
      <c r="BM209" s="191" t="s">
        <v>1489</v>
      </c>
    </row>
    <row r="210" spans="1:65" s="2" customFormat="1" ht="24.2" customHeight="1">
      <c r="A210" s="36"/>
      <c r="B210" s="37"/>
      <c r="C210" s="180" t="s">
        <v>976</v>
      </c>
      <c r="D210" s="180" t="s">
        <v>171</v>
      </c>
      <c r="E210" s="181" t="s">
        <v>3009</v>
      </c>
      <c r="F210" s="182" t="s">
        <v>3010</v>
      </c>
      <c r="G210" s="183" t="s">
        <v>174</v>
      </c>
      <c r="H210" s="184">
        <v>48</v>
      </c>
      <c r="I210" s="185"/>
      <c r="J210" s="186">
        <f t="shared" si="40"/>
        <v>0</v>
      </c>
      <c r="K210" s="182" t="s">
        <v>2211</v>
      </c>
      <c r="L210" s="41"/>
      <c r="M210" s="187" t="s">
        <v>19</v>
      </c>
      <c r="N210" s="188" t="s">
        <v>44</v>
      </c>
      <c r="O210" s="66"/>
      <c r="P210" s="189">
        <f t="shared" si="41"/>
        <v>0</v>
      </c>
      <c r="Q210" s="189">
        <v>0</v>
      </c>
      <c r="R210" s="189">
        <f t="shared" si="42"/>
        <v>0</v>
      </c>
      <c r="S210" s="189">
        <v>0</v>
      </c>
      <c r="T210" s="190">
        <f t="shared" si="43"/>
        <v>0</v>
      </c>
      <c r="U210" s="36"/>
      <c r="V210" s="36"/>
      <c r="W210" s="36"/>
      <c r="X210" s="36"/>
      <c r="Y210" s="36"/>
      <c r="Z210" s="36"/>
      <c r="AA210" s="36"/>
      <c r="AB210" s="36"/>
      <c r="AC210" s="36"/>
      <c r="AD210" s="36"/>
      <c r="AE210" s="36"/>
      <c r="AR210" s="191" t="s">
        <v>250</v>
      </c>
      <c r="AT210" s="191" t="s">
        <v>171</v>
      </c>
      <c r="AU210" s="191" t="s">
        <v>88</v>
      </c>
      <c r="AY210" s="19" t="s">
        <v>169</v>
      </c>
      <c r="BE210" s="192">
        <f t="shared" si="44"/>
        <v>0</v>
      </c>
      <c r="BF210" s="192">
        <f t="shared" si="45"/>
        <v>0</v>
      </c>
      <c r="BG210" s="192">
        <f t="shared" si="46"/>
        <v>0</v>
      </c>
      <c r="BH210" s="192">
        <f t="shared" si="47"/>
        <v>0</v>
      </c>
      <c r="BI210" s="192">
        <f t="shared" si="48"/>
        <v>0</v>
      </c>
      <c r="BJ210" s="19" t="s">
        <v>88</v>
      </c>
      <c r="BK210" s="192">
        <f t="shared" si="49"/>
        <v>0</v>
      </c>
      <c r="BL210" s="19" t="s">
        <v>250</v>
      </c>
      <c r="BM210" s="191" t="s">
        <v>1500</v>
      </c>
    </row>
    <row r="211" spans="1:65" s="2" customFormat="1" ht="24.2" customHeight="1">
      <c r="A211" s="36"/>
      <c r="B211" s="37"/>
      <c r="C211" s="180" t="s">
        <v>980</v>
      </c>
      <c r="D211" s="180" t="s">
        <v>171</v>
      </c>
      <c r="E211" s="181" t="s">
        <v>3011</v>
      </c>
      <c r="F211" s="182" t="s">
        <v>3012</v>
      </c>
      <c r="G211" s="183" t="s">
        <v>174</v>
      </c>
      <c r="H211" s="184">
        <v>24</v>
      </c>
      <c r="I211" s="185"/>
      <c r="J211" s="186">
        <f t="shared" si="40"/>
        <v>0</v>
      </c>
      <c r="K211" s="182" t="s">
        <v>2211</v>
      </c>
      <c r="L211" s="41"/>
      <c r="M211" s="187" t="s">
        <v>19</v>
      </c>
      <c r="N211" s="188" t="s">
        <v>44</v>
      </c>
      <c r="O211" s="66"/>
      <c r="P211" s="189">
        <f t="shared" si="41"/>
        <v>0</v>
      </c>
      <c r="Q211" s="189">
        <v>0</v>
      </c>
      <c r="R211" s="189">
        <f t="shared" si="42"/>
        <v>0</v>
      </c>
      <c r="S211" s="189">
        <v>0</v>
      </c>
      <c r="T211" s="190">
        <f t="shared" si="43"/>
        <v>0</v>
      </c>
      <c r="U211" s="36"/>
      <c r="V211" s="36"/>
      <c r="W211" s="36"/>
      <c r="X211" s="36"/>
      <c r="Y211" s="36"/>
      <c r="Z211" s="36"/>
      <c r="AA211" s="36"/>
      <c r="AB211" s="36"/>
      <c r="AC211" s="36"/>
      <c r="AD211" s="36"/>
      <c r="AE211" s="36"/>
      <c r="AR211" s="191" t="s">
        <v>250</v>
      </c>
      <c r="AT211" s="191" t="s">
        <v>171</v>
      </c>
      <c r="AU211" s="191" t="s">
        <v>88</v>
      </c>
      <c r="AY211" s="19" t="s">
        <v>169</v>
      </c>
      <c r="BE211" s="192">
        <f t="shared" si="44"/>
        <v>0</v>
      </c>
      <c r="BF211" s="192">
        <f t="shared" si="45"/>
        <v>0</v>
      </c>
      <c r="BG211" s="192">
        <f t="shared" si="46"/>
        <v>0</v>
      </c>
      <c r="BH211" s="192">
        <f t="shared" si="47"/>
        <v>0</v>
      </c>
      <c r="BI211" s="192">
        <f t="shared" si="48"/>
        <v>0</v>
      </c>
      <c r="BJ211" s="19" t="s">
        <v>88</v>
      </c>
      <c r="BK211" s="192">
        <f t="shared" si="49"/>
        <v>0</v>
      </c>
      <c r="BL211" s="19" t="s">
        <v>250</v>
      </c>
      <c r="BM211" s="191" t="s">
        <v>1509</v>
      </c>
    </row>
    <row r="212" spans="1:65" s="2" customFormat="1" ht="24.2" customHeight="1">
      <c r="A212" s="36"/>
      <c r="B212" s="37"/>
      <c r="C212" s="180" t="s">
        <v>984</v>
      </c>
      <c r="D212" s="180" t="s">
        <v>171</v>
      </c>
      <c r="E212" s="181" t="s">
        <v>3013</v>
      </c>
      <c r="F212" s="182" t="s">
        <v>3014</v>
      </c>
      <c r="G212" s="183" t="s">
        <v>174</v>
      </c>
      <c r="H212" s="184">
        <v>2</v>
      </c>
      <c r="I212" s="185"/>
      <c r="J212" s="186">
        <f t="shared" si="40"/>
        <v>0</v>
      </c>
      <c r="K212" s="182" t="s">
        <v>2211</v>
      </c>
      <c r="L212" s="41"/>
      <c r="M212" s="187" t="s">
        <v>19</v>
      </c>
      <c r="N212" s="188" t="s">
        <v>44</v>
      </c>
      <c r="O212" s="66"/>
      <c r="P212" s="189">
        <f t="shared" si="41"/>
        <v>0</v>
      </c>
      <c r="Q212" s="189">
        <v>0</v>
      </c>
      <c r="R212" s="189">
        <f t="shared" si="42"/>
        <v>0</v>
      </c>
      <c r="S212" s="189">
        <v>0</v>
      </c>
      <c r="T212" s="190">
        <f t="shared" si="43"/>
        <v>0</v>
      </c>
      <c r="U212" s="36"/>
      <c r="V212" s="36"/>
      <c r="W212" s="36"/>
      <c r="X212" s="36"/>
      <c r="Y212" s="36"/>
      <c r="Z212" s="36"/>
      <c r="AA212" s="36"/>
      <c r="AB212" s="36"/>
      <c r="AC212" s="36"/>
      <c r="AD212" s="36"/>
      <c r="AE212" s="36"/>
      <c r="AR212" s="191" t="s">
        <v>250</v>
      </c>
      <c r="AT212" s="191" t="s">
        <v>171</v>
      </c>
      <c r="AU212" s="191" t="s">
        <v>88</v>
      </c>
      <c r="AY212" s="19" t="s">
        <v>169</v>
      </c>
      <c r="BE212" s="192">
        <f t="shared" si="44"/>
        <v>0</v>
      </c>
      <c r="BF212" s="192">
        <f t="shared" si="45"/>
        <v>0</v>
      </c>
      <c r="BG212" s="192">
        <f t="shared" si="46"/>
        <v>0</v>
      </c>
      <c r="BH212" s="192">
        <f t="shared" si="47"/>
        <v>0</v>
      </c>
      <c r="BI212" s="192">
        <f t="shared" si="48"/>
        <v>0</v>
      </c>
      <c r="BJ212" s="19" t="s">
        <v>88</v>
      </c>
      <c r="BK212" s="192">
        <f t="shared" si="49"/>
        <v>0</v>
      </c>
      <c r="BL212" s="19" t="s">
        <v>250</v>
      </c>
      <c r="BM212" s="191" t="s">
        <v>1520</v>
      </c>
    </row>
    <row r="213" spans="1:65" s="2" customFormat="1" ht="24.2" customHeight="1">
      <c r="A213" s="36"/>
      <c r="B213" s="37"/>
      <c r="C213" s="180" t="s">
        <v>990</v>
      </c>
      <c r="D213" s="180" t="s">
        <v>171</v>
      </c>
      <c r="E213" s="181" t="s">
        <v>3015</v>
      </c>
      <c r="F213" s="182" t="s">
        <v>3016</v>
      </c>
      <c r="G213" s="183" t="s">
        <v>174</v>
      </c>
      <c r="H213" s="184">
        <v>12</v>
      </c>
      <c r="I213" s="185"/>
      <c r="J213" s="186">
        <f t="shared" si="40"/>
        <v>0</v>
      </c>
      <c r="K213" s="182" t="s">
        <v>2211</v>
      </c>
      <c r="L213" s="41"/>
      <c r="M213" s="187" t="s">
        <v>19</v>
      </c>
      <c r="N213" s="188" t="s">
        <v>44</v>
      </c>
      <c r="O213" s="66"/>
      <c r="P213" s="189">
        <f t="shared" si="41"/>
        <v>0</v>
      </c>
      <c r="Q213" s="189">
        <v>0</v>
      </c>
      <c r="R213" s="189">
        <f t="shared" si="42"/>
        <v>0</v>
      </c>
      <c r="S213" s="189">
        <v>0</v>
      </c>
      <c r="T213" s="190">
        <f t="shared" si="43"/>
        <v>0</v>
      </c>
      <c r="U213" s="36"/>
      <c r="V213" s="36"/>
      <c r="W213" s="36"/>
      <c r="X213" s="36"/>
      <c r="Y213" s="36"/>
      <c r="Z213" s="36"/>
      <c r="AA213" s="36"/>
      <c r="AB213" s="36"/>
      <c r="AC213" s="36"/>
      <c r="AD213" s="36"/>
      <c r="AE213" s="36"/>
      <c r="AR213" s="191" t="s">
        <v>250</v>
      </c>
      <c r="AT213" s="191" t="s">
        <v>171</v>
      </c>
      <c r="AU213" s="191" t="s">
        <v>88</v>
      </c>
      <c r="AY213" s="19" t="s">
        <v>169</v>
      </c>
      <c r="BE213" s="192">
        <f t="shared" si="44"/>
        <v>0</v>
      </c>
      <c r="BF213" s="192">
        <f t="shared" si="45"/>
        <v>0</v>
      </c>
      <c r="BG213" s="192">
        <f t="shared" si="46"/>
        <v>0</v>
      </c>
      <c r="BH213" s="192">
        <f t="shared" si="47"/>
        <v>0</v>
      </c>
      <c r="BI213" s="192">
        <f t="shared" si="48"/>
        <v>0</v>
      </c>
      <c r="BJ213" s="19" t="s">
        <v>88</v>
      </c>
      <c r="BK213" s="192">
        <f t="shared" si="49"/>
        <v>0</v>
      </c>
      <c r="BL213" s="19" t="s">
        <v>250</v>
      </c>
      <c r="BM213" s="191" t="s">
        <v>1531</v>
      </c>
    </row>
    <row r="214" spans="1:65" s="2" customFormat="1" ht="24.2" customHeight="1">
      <c r="A214" s="36"/>
      <c r="B214" s="37"/>
      <c r="C214" s="180" t="s">
        <v>996</v>
      </c>
      <c r="D214" s="180" t="s">
        <v>171</v>
      </c>
      <c r="E214" s="181" t="s">
        <v>3017</v>
      </c>
      <c r="F214" s="182" t="s">
        <v>3018</v>
      </c>
      <c r="G214" s="183" t="s">
        <v>174</v>
      </c>
      <c r="H214" s="184">
        <v>4</v>
      </c>
      <c r="I214" s="185"/>
      <c r="J214" s="186">
        <f t="shared" si="40"/>
        <v>0</v>
      </c>
      <c r="K214" s="182" t="s">
        <v>2211</v>
      </c>
      <c r="L214" s="41"/>
      <c r="M214" s="187" t="s">
        <v>19</v>
      </c>
      <c r="N214" s="188" t="s">
        <v>44</v>
      </c>
      <c r="O214" s="66"/>
      <c r="P214" s="189">
        <f t="shared" si="41"/>
        <v>0</v>
      </c>
      <c r="Q214" s="189">
        <v>0</v>
      </c>
      <c r="R214" s="189">
        <f t="shared" si="42"/>
        <v>0</v>
      </c>
      <c r="S214" s="189">
        <v>0</v>
      </c>
      <c r="T214" s="190">
        <f t="shared" si="43"/>
        <v>0</v>
      </c>
      <c r="U214" s="36"/>
      <c r="V214" s="36"/>
      <c r="W214" s="36"/>
      <c r="X214" s="36"/>
      <c r="Y214" s="36"/>
      <c r="Z214" s="36"/>
      <c r="AA214" s="36"/>
      <c r="AB214" s="36"/>
      <c r="AC214" s="36"/>
      <c r="AD214" s="36"/>
      <c r="AE214" s="36"/>
      <c r="AR214" s="191" t="s">
        <v>250</v>
      </c>
      <c r="AT214" s="191" t="s">
        <v>171</v>
      </c>
      <c r="AU214" s="191" t="s">
        <v>88</v>
      </c>
      <c r="AY214" s="19" t="s">
        <v>169</v>
      </c>
      <c r="BE214" s="192">
        <f t="shared" si="44"/>
        <v>0</v>
      </c>
      <c r="BF214" s="192">
        <f t="shared" si="45"/>
        <v>0</v>
      </c>
      <c r="BG214" s="192">
        <f t="shared" si="46"/>
        <v>0</v>
      </c>
      <c r="BH214" s="192">
        <f t="shared" si="47"/>
        <v>0</v>
      </c>
      <c r="BI214" s="192">
        <f t="shared" si="48"/>
        <v>0</v>
      </c>
      <c r="BJ214" s="19" t="s">
        <v>88</v>
      </c>
      <c r="BK214" s="192">
        <f t="shared" si="49"/>
        <v>0</v>
      </c>
      <c r="BL214" s="19" t="s">
        <v>250</v>
      </c>
      <c r="BM214" s="191" t="s">
        <v>1542</v>
      </c>
    </row>
    <row r="215" spans="1:65" s="2" customFormat="1" ht="24.2" customHeight="1">
      <c r="A215" s="36"/>
      <c r="B215" s="37"/>
      <c r="C215" s="235" t="s">
        <v>1007</v>
      </c>
      <c r="D215" s="235" t="s">
        <v>456</v>
      </c>
      <c r="E215" s="236" t="s">
        <v>3019</v>
      </c>
      <c r="F215" s="237" t="s">
        <v>3020</v>
      </c>
      <c r="G215" s="238" t="s">
        <v>174</v>
      </c>
      <c r="H215" s="239">
        <v>1</v>
      </c>
      <c r="I215" s="240"/>
      <c r="J215" s="241">
        <f t="shared" si="40"/>
        <v>0</v>
      </c>
      <c r="K215" s="237" t="s">
        <v>2211</v>
      </c>
      <c r="L215" s="242"/>
      <c r="M215" s="243" t="s">
        <v>19</v>
      </c>
      <c r="N215" s="244" t="s">
        <v>44</v>
      </c>
      <c r="O215" s="66"/>
      <c r="P215" s="189">
        <f t="shared" si="41"/>
        <v>0</v>
      </c>
      <c r="Q215" s="189">
        <v>0</v>
      </c>
      <c r="R215" s="189">
        <f t="shared" si="42"/>
        <v>0</v>
      </c>
      <c r="S215" s="189">
        <v>0</v>
      </c>
      <c r="T215" s="190">
        <f t="shared" si="43"/>
        <v>0</v>
      </c>
      <c r="U215" s="36"/>
      <c r="V215" s="36"/>
      <c r="W215" s="36"/>
      <c r="X215" s="36"/>
      <c r="Y215" s="36"/>
      <c r="Z215" s="36"/>
      <c r="AA215" s="36"/>
      <c r="AB215" s="36"/>
      <c r="AC215" s="36"/>
      <c r="AD215" s="36"/>
      <c r="AE215" s="36"/>
      <c r="AR215" s="191" t="s">
        <v>323</v>
      </c>
      <c r="AT215" s="191" t="s">
        <v>456</v>
      </c>
      <c r="AU215" s="191" t="s">
        <v>88</v>
      </c>
      <c r="AY215" s="19" t="s">
        <v>169</v>
      </c>
      <c r="BE215" s="192">
        <f t="shared" si="44"/>
        <v>0</v>
      </c>
      <c r="BF215" s="192">
        <f t="shared" si="45"/>
        <v>0</v>
      </c>
      <c r="BG215" s="192">
        <f t="shared" si="46"/>
        <v>0</v>
      </c>
      <c r="BH215" s="192">
        <f t="shared" si="47"/>
        <v>0</v>
      </c>
      <c r="BI215" s="192">
        <f t="shared" si="48"/>
        <v>0</v>
      </c>
      <c r="BJ215" s="19" t="s">
        <v>88</v>
      </c>
      <c r="BK215" s="192">
        <f t="shared" si="49"/>
        <v>0</v>
      </c>
      <c r="BL215" s="19" t="s">
        <v>250</v>
      </c>
      <c r="BM215" s="191" t="s">
        <v>1552</v>
      </c>
    </row>
    <row r="216" spans="1:65" s="2" customFormat="1" ht="37.9" customHeight="1">
      <c r="A216" s="36"/>
      <c r="B216" s="37"/>
      <c r="C216" s="235" t="s">
        <v>1013</v>
      </c>
      <c r="D216" s="235" t="s">
        <v>456</v>
      </c>
      <c r="E216" s="236" t="s">
        <v>3021</v>
      </c>
      <c r="F216" s="237" t="s">
        <v>3022</v>
      </c>
      <c r="G216" s="238" t="s">
        <v>174</v>
      </c>
      <c r="H216" s="239">
        <v>1</v>
      </c>
      <c r="I216" s="240"/>
      <c r="J216" s="241">
        <f t="shared" si="40"/>
        <v>0</v>
      </c>
      <c r="K216" s="237" t="s">
        <v>2211</v>
      </c>
      <c r="L216" s="242"/>
      <c r="M216" s="243" t="s">
        <v>19</v>
      </c>
      <c r="N216" s="244" t="s">
        <v>44</v>
      </c>
      <c r="O216" s="66"/>
      <c r="P216" s="189">
        <f t="shared" si="41"/>
        <v>0</v>
      </c>
      <c r="Q216" s="189">
        <v>0</v>
      </c>
      <c r="R216" s="189">
        <f t="shared" si="42"/>
        <v>0</v>
      </c>
      <c r="S216" s="189">
        <v>0</v>
      </c>
      <c r="T216" s="190">
        <f t="shared" si="43"/>
        <v>0</v>
      </c>
      <c r="U216" s="36"/>
      <c r="V216" s="36"/>
      <c r="W216" s="36"/>
      <c r="X216" s="36"/>
      <c r="Y216" s="36"/>
      <c r="Z216" s="36"/>
      <c r="AA216" s="36"/>
      <c r="AB216" s="36"/>
      <c r="AC216" s="36"/>
      <c r="AD216" s="36"/>
      <c r="AE216" s="36"/>
      <c r="AR216" s="191" t="s">
        <v>323</v>
      </c>
      <c r="AT216" s="191" t="s">
        <v>456</v>
      </c>
      <c r="AU216" s="191" t="s">
        <v>88</v>
      </c>
      <c r="AY216" s="19" t="s">
        <v>169</v>
      </c>
      <c r="BE216" s="192">
        <f t="shared" si="44"/>
        <v>0</v>
      </c>
      <c r="BF216" s="192">
        <f t="shared" si="45"/>
        <v>0</v>
      </c>
      <c r="BG216" s="192">
        <f t="shared" si="46"/>
        <v>0</v>
      </c>
      <c r="BH216" s="192">
        <f t="shared" si="47"/>
        <v>0</v>
      </c>
      <c r="BI216" s="192">
        <f t="shared" si="48"/>
        <v>0</v>
      </c>
      <c r="BJ216" s="19" t="s">
        <v>88</v>
      </c>
      <c r="BK216" s="192">
        <f t="shared" si="49"/>
        <v>0</v>
      </c>
      <c r="BL216" s="19" t="s">
        <v>250</v>
      </c>
      <c r="BM216" s="191" t="s">
        <v>1562</v>
      </c>
    </row>
    <row r="217" spans="1:65" s="2" customFormat="1" ht="14.45" customHeight="1">
      <c r="A217" s="36"/>
      <c r="B217" s="37"/>
      <c r="C217" s="180" t="s">
        <v>1017</v>
      </c>
      <c r="D217" s="180" t="s">
        <v>171</v>
      </c>
      <c r="E217" s="181" t="s">
        <v>3023</v>
      </c>
      <c r="F217" s="182" t="s">
        <v>3024</v>
      </c>
      <c r="G217" s="183" t="s">
        <v>174</v>
      </c>
      <c r="H217" s="184">
        <v>2</v>
      </c>
      <c r="I217" s="185"/>
      <c r="J217" s="186">
        <f t="shared" si="40"/>
        <v>0</v>
      </c>
      <c r="K217" s="182" t="s">
        <v>2211</v>
      </c>
      <c r="L217" s="41"/>
      <c r="M217" s="187" t="s">
        <v>19</v>
      </c>
      <c r="N217" s="188" t="s">
        <v>44</v>
      </c>
      <c r="O217" s="66"/>
      <c r="P217" s="189">
        <f t="shared" si="41"/>
        <v>0</v>
      </c>
      <c r="Q217" s="189">
        <v>0</v>
      </c>
      <c r="R217" s="189">
        <f t="shared" si="42"/>
        <v>0</v>
      </c>
      <c r="S217" s="189">
        <v>0</v>
      </c>
      <c r="T217" s="190">
        <f t="shared" si="43"/>
        <v>0</v>
      </c>
      <c r="U217" s="36"/>
      <c r="V217" s="36"/>
      <c r="W217" s="36"/>
      <c r="X217" s="36"/>
      <c r="Y217" s="36"/>
      <c r="Z217" s="36"/>
      <c r="AA217" s="36"/>
      <c r="AB217" s="36"/>
      <c r="AC217" s="36"/>
      <c r="AD217" s="36"/>
      <c r="AE217" s="36"/>
      <c r="AR217" s="191" t="s">
        <v>250</v>
      </c>
      <c r="AT217" s="191" t="s">
        <v>171</v>
      </c>
      <c r="AU217" s="191" t="s">
        <v>88</v>
      </c>
      <c r="AY217" s="19" t="s">
        <v>169</v>
      </c>
      <c r="BE217" s="192">
        <f t="shared" si="44"/>
        <v>0</v>
      </c>
      <c r="BF217" s="192">
        <f t="shared" si="45"/>
        <v>0</v>
      </c>
      <c r="BG217" s="192">
        <f t="shared" si="46"/>
        <v>0</v>
      </c>
      <c r="BH217" s="192">
        <f t="shared" si="47"/>
        <v>0</v>
      </c>
      <c r="BI217" s="192">
        <f t="shared" si="48"/>
        <v>0</v>
      </c>
      <c r="BJ217" s="19" t="s">
        <v>88</v>
      </c>
      <c r="BK217" s="192">
        <f t="shared" si="49"/>
        <v>0</v>
      </c>
      <c r="BL217" s="19" t="s">
        <v>250</v>
      </c>
      <c r="BM217" s="191" t="s">
        <v>1574</v>
      </c>
    </row>
    <row r="218" spans="1:65" s="2" customFormat="1" ht="24.2" customHeight="1">
      <c r="A218" s="36"/>
      <c r="B218" s="37"/>
      <c r="C218" s="235" t="s">
        <v>1022</v>
      </c>
      <c r="D218" s="235" t="s">
        <v>456</v>
      </c>
      <c r="E218" s="236" t="s">
        <v>3025</v>
      </c>
      <c r="F218" s="237" t="s">
        <v>3026</v>
      </c>
      <c r="G218" s="238" t="s">
        <v>174</v>
      </c>
      <c r="H218" s="239">
        <v>2</v>
      </c>
      <c r="I218" s="240"/>
      <c r="J218" s="241">
        <f t="shared" si="40"/>
        <v>0</v>
      </c>
      <c r="K218" s="237" t="s">
        <v>2211</v>
      </c>
      <c r="L218" s="242"/>
      <c r="M218" s="243" t="s">
        <v>19</v>
      </c>
      <c r="N218" s="244" t="s">
        <v>44</v>
      </c>
      <c r="O218" s="66"/>
      <c r="P218" s="189">
        <f t="shared" si="41"/>
        <v>0</v>
      </c>
      <c r="Q218" s="189">
        <v>0</v>
      </c>
      <c r="R218" s="189">
        <f t="shared" si="42"/>
        <v>0</v>
      </c>
      <c r="S218" s="189">
        <v>0</v>
      </c>
      <c r="T218" s="190">
        <f t="shared" si="43"/>
        <v>0</v>
      </c>
      <c r="U218" s="36"/>
      <c r="V218" s="36"/>
      <c r="W218" s="36"/>
      <c r="X218" s="36"/>
      <c r="Y218" s="36"/>
      <c r="Z218" s="36"/>
      <c r="AA218" s="36"/>
      <c r="AB218" s="36"/>
      <c r="AC218" s="36"/>
      <c r="AD218" s="36"/>
      <c r="AE218" s="36"/>
      <c r="AR218" s="191" t="s">
        <v>323</v>
      </c>
      <c r="AT218" s="191" t="s">
        <v>456</v>
      </c>
      <c r="AU218" s="191" t="s">
        <v>88</v>
      </c>
      <c r="AY218" s="19" t="s">
        <v>169</v>
      </c>
      <c r="BE218" s="192">
        <f t="shared" si="44"/>
        <v>0</v>
      </c>
      <c r="BF218" s="192">
        <f t="shared" si="45"/>
        <v>0</v>
      </c>
      <c r="BG218" s="192">
        <f t="shared" si="46"/>
        <v>0</v>
      </c>
      <c r="BH218" s="192">
        <f t="shared" si="47"/>
        <v>0</v>
      </c>
      <c r="BI218" s="192">
        <f t="shared" si="48"/>
        <v>0</v>
      </c>
      <c r="BJ218" s="19" t="s">
        <v>88</v>
      </c>
      <c r="BK218" s="192">
        <f t="shared" si="49"/>
        <v>0</v>
      </c>
      <c r="BL218" s="19" t="s">
        <v>250</v>
      </c>
      <c r="BM218" s="191" t="s">
        <v>1587</v>
      </c>
    </row>
    <row r="219" spans="1:65" s="2" customFormat="1" ht="24.2" customHeight="1">
      <c r="A219" s="36"/>
      <c r="B219" s="37"/>
      <c r="C219" s="180" t="s">
        <v>1027</v>
      </c>
      <c r="D219" s="180" t="s">
        <v>171</v>
      </c>
      <c r="E219" s="181" t="s">
        <v>3027</v>
      </c>
      <c r="F219" s="182" t="s">
        <v>3028</v>
      </c>
      <c r="G219" s="183" t="s">
        <v>174</v>
      </c>
      <c r="H219" s="184">
        <v>7</v>
      </c>
      <c r="I219" s="185"/>
      <c r="J219" s="186">
        <f t="shared" si="40"/>
        <v>0</v>
      </c>
      <c r="K219" s="182" t="s">
        <v>2211</v>
      </c>
      <c r="L219" s="41"/>
      <c r="M219" s="187" t="s">
        <v>19</v>
      </c>
      <c r="N219" s="188" t="s">
        <v>44</v>
      </c>
      <c r="O219" s="66"/>
      <c r="P219" s="189">
        <f t="shared" si="41"/>
        <v>0</v>
      </c>
      <c r="Q219" s="189">
        <v>0</v>
      </c>
      <c r="R219" s="189">
        <f t="shared" si="42"/>
        <v>0</v>
      </c>
      <c r="S219" s="189">
        <v>0</v>
      </c>
      <c r="T219" s="190">
        <f t="shared" si="43"/>
        <v>0</v>
      </c>
      <c r="U219" s="36"/>
      <c r="V219" s="36"/>
      <c r="W219" s="36"/>
      <c r="X219" s="36"/>
      <c r="Y219" s="36"/>
      <c r="Z219" s="36"/>
      <c r="AA219" s="36"/>
      <c r="AB219" s="36"/>
      <c r="AC219" s="36"/>
      <c r="AD219" s="36"/>
      <c r="AE219" s="36"/>
      <c r="AR219" s="191" t="s">
        <v>250</v>
      </c>
      <c r="AT219" s="191" t="s">
        <v>171</v>
      </c>
      <c r="AU219" s="191" t="s">
        <v>88</v>
      </c>
      <c r="AY219" s="19" t="s">
        <v>169</v>
      </c>
      <c r="BE219" s="192">
        <f t="shared" si="44"/>
        <v>0</v>
      </c>
      <c r="BF219" s="192">
        <f t="shared" si="45"/>
        <v>0</v>
      </c>
      <c r="BG219" s="192">
        <f t="shared" si="46"/>
        <v>0</v>
      </c>
      <c r="BH219" s="192">
        <f t="shared" si="47"/>
        <v>0</v>
      </c>
      <c r="BI219" s="192">
        <f t="shared" si="48"/>
        <v>0</v>
      </c>
      <c r="BJ219" s="19" t="s">
        <v>88</v>
      </c>
      <c r="BK219" s="192">
        <f t="shared" si="49"/>
        <v>0</v>
      </c>
      <c r="BL219" s="19" t="s">
        <v>250</v>
      </c>
      <c r="BM219" s="191" t="s">
        <v>1600</v>
      </c>
    </row>
    <row r="220" spans="1:65" s="2" customFormat="1" ht="24.2" customHeight="1">
      <c r="A220" s="36"/>
      <c r="B220" s="37"/>
      <c r="C220" s="235" t="s">
        <v>1031</v>
      </c>
      <c r="D220" s="235" t="s">
        <v>456</v>
      </c>
      <c r="E220" s="236" t="s">
        <v>3029</v>
      </c>
      <c r="F220" s="237" t="s">
        <v>3030</v>
      </c>
      <c r="G220" s="238" t="s">
        <v>174</v>
      </c>
      <c r="H220" s="239">
        <v>7</v>
      </c>
      <c r="I220" s="240"/>
      <c r="J220" s="241">
        <f t="shared" si="40"/>
        <v>0</v>
      </c>
      <c r="K220" s="237" t="s">
        <v>2211</v>
      </c>
      <c r="L220" s="242"/>
      <c r="M220" s="243" t="s">
        <v>19</v>
      </c>
      <c r="N220" s="244" t="s">
        <v>44</v>
      </c>
      <c r="O220" s="66"/>
      <c r="P220" s="189">
        <f t="shared" si="41"/>
        <v>0</v>
      </c>
      <c r="Q220" s="189">
        <v>0</v>
      </c>
      <c r="R220" s="189">
        <f t="shared" si="42"/>
        <v>0</v>
      </c>
      <c r="S220" s="189">
        <v>0</v>
      </c>
      <c r="T220" s="190">
        <f t="shared" si="43"/>
        <v>0</v>
      </c>
      <c r="U220" s="36"/>
      <c r="V220" s="36"/>
      <c r="W220" s="36"/>
      <c r="X220" s="36"/>
      <c r="Y220" s="36"/>
      <c r="Z220" s="36"/>
      <c r="AA220" s="36"/>
      <c r="AB220" s="36"/>
      <c r="AC220" s="36"/>
      <c r="AD220" s="36"/>
      <c r="AE220" s="36"/>
      <c r="AR220" s="191" t="s">
        <v>323</v>
      </c>
      <c r="AT220" s="191" t="s">
        <v>456</v>
      </c>
      <c r="AU220" s="191" t="s">
        <v>88</v>
      </c>
      <c r="AY220" s="19" t="s">
        <v>169</v>
      </c>
      <c r="BE220" s="192">
        <f t="shared" si="44"/>
        <v>0</v>
      </c>
      <c r="BF220" s="192">
        <f t="shared" si="45"/>
        <v>0</v>
      </c>
      <c r="BG220" s="192">
        <f t="shared" si="46"/>
        <v>0</v>
      </c>
      <c r="BH220" s="192">
        <f t="shared" si="47"/>
        <v>0</v>
      </c>
      <c r="BI220" s="192">
        <f t="shared" si="48"/>
        <v>0</v>
      </c>
      <c r="BJ220" s="19" t="s">
        <v>88</v>
      </c>
      <c r="BK220" s="192">
        <f t="shared" si="49"/>
        <v>0</v>
      </c>
      <c r="BL220" s="19" t="s">
        <v>250</v>
      </c>
      <c r="BM220" s="191" t="s">
        <v>1614</v>
      </c>
    </row>
    <row r="221" spans="1:65" s="2" customFormat="1" ht="24.2" customHeight="1">
      <c r="A221" s="36"/>
      <c r="B221" s="37"/>
      <c r="C221" s="180" t="s">
        <v>1035</v>
      </c>
      <c r="D221" s="180" t="s">
        <v>171</v>
      </c>
      <c r="E221" s="181" t="s">
        <v>3031</v>
      </c>
      <c r="F221" s="182" t="s">
        <v>3032</v>
      </c>
      <c r="G221" s="183" t="s">
        <v>174</v>
      </c>
      <c r="H221" s="184">
        <v>10</v>
      </c>
      <c r="I221" s="185"/>
      <c r="J221" s="186">
        <f t="shared" si="40"/>
        <v>0</v>
      </c>
      <c r="K221" s="182" t="s">
        <v>2211</v>
      </c>
      <c r="L221" s="41"/>
      <c r="M221" s="187" t="s">
        <v>19</v>
      </c>
      <c r="N221" s="188" t="s">
        <v>44</v>
      </c>
      <c r="O221" s="66"/>
      <c r="P221" s="189">
        <f t="shared" si="41"/>
        <v>0</v>
      </c>
      <c r="Q221" s="189">
        <v>0</v>
      </c>
      <c r="R221" s="189">
        <f t="shared" si="42"/>
        <v>0</v>
      </c>
      <c r="S221" s="189">
        <v>0</v>
      </c>
      <c r="T221" s="190">
        <f t="shared" si="43"/>
        <v>0</v>
      </c>
      <c r="U221" s="36"/>
      <c r="V221" s="36"/>
      <c r="W221" s="36"/>
      <c r="X221" s="36"/>
      <c r="Y221" s="36"/>
      <c r="Z221" s="36"/>
      <c r="AA221" s="36"/>
      <c r="AB221" s="36"/>
      <c r="AC221" s="36"/>
      <c r="AD221" s="36"/>
      <c r="AE221" s="36"/>
      <c r="AR221" s="191" t="s">
        <v>250</v>
      </c>
      <c r="AT221" s="191" t="s">
        <v>171</v>
      </c>
      <c r="AU221" s="191" t="s">
        <v>88</v>
      </c>
      <c r="AY221" s="19" t="s">
        <v>169</v>
      </c>
      <c r="BE221" s="192">
        <f t="shared" si="44"/>
        <v>0</v>
      </c>
      <c r="BF221" s="192">
        <f t="shared" si="45"/>
        <v>0</v>
      </c>
      <c r="BG221" s="192">
        <f t="shared" si="46"/>
        <v>0</v>
      </c>
      <c r="BH221" s="192">
        <f t="shared" si="47"/>
        <v>0</v>
      </c>
      <c r="BI221" s="192">
        <f t="shared" si="48"/>
        <v>0</v>
      </c>
      <c r="BJ221" s="19" t="s">
        <v>88</v>
      </c>
      <c r="BK221" s="192">
        <f t="shared" si="49"/>
        <v>0</v>
      </c>
      <c r="BL221" s="19" t="s">
        <v>250</v>
      </c>
      <c r="BM221" s="191" t="s">
        <v>1626</v>
      </c>
    </row>
    <row r="222" spans="1:65" s="2" customFormat="1" ht="37.9" customHeight="1">
      <c r="A222" s="36"/>
      <c r="B222" s="37"/>
      <c r="C222" s="235" t="s">
        <v>1039</v>
      </c>
      <c r="D222" s="235" t="s">
        <v>456</v>
      </c>
      <c r="E222" s="236" t="s">
        <v>3033</v>
      </c>
      <c r="F222" s="237" t="s">
        <v>3034</v>
      </c>
      <c r="G222" s="238" t="s">
        <v>174</v>
      </c>
      <c r="H222" s="239">
        <v>10</v>
      </c>
      <c r="I222" s="240"/>
      <c r="J222" s="241">
        <f t="shared" si="40"/>
        <v>0</v>
      </c>
      <c r="K222" s="237" t="s">
        <v>2211</v>
      </c>
      <c r="L222" s="242"/>
      <c r="M222" s="243" t="s">
        <v>19</v>
      </c>
      <c r="N222" s="244" t="s">
        <v>44</v>
      </c>
      <c r="O222" s="66"/>
      <c r="P222" s="189">
        <f t="shared" si="41"/>
        <v>0</v>
      </c>
      <c r="Q222" s="189">
        <v>0</v>
      </c>
      <c r="R222" s="189">
        <f t="shared" si="42"/>
        <v>0</v>
      </c>
      <c r="S222" s="189">
        <v>0</v>
      </c>
      <c r="T222" s="190">
        <f t="shared" si="43"/>
        <v>0</v>
      </c>
      <c r="U222" s="36"/>
      <c r="V222" s="36"/>
      <c r="W222" s="36"/>
      <c r="X222" s="36"/>
      <c r="Y222" s="36"/>
      <c r="Z222" s="36"/>
      <c r="AA222" s="36"/>
      <c r="AB222" s="36"/>
      <c r="AC222" s="36"/>
      <c r="AD222" s="36"/>
      <c r="AE222" s="36"/>
      <c r="AR222" s="191" t="s">
        <v>323</v>
      </c>
      <c r="AT222" s="191" t="s">
        <v>456</v>
      </c>
      <c r="AU222" s="191" t="s">
        <v>88</v>
      </c>
      <c r="AY222" s="19" t="s">
        <v>169</v>
      </c>
      <c r="BE222" s="192">
        <f t="shared" si="44"/>
        <v>0</v>
      </c>
      <c r="BF222" s="192">
        <f t="shared" si="45"/>
        <v>0</v>
      </c>
      <c r="BG222" s="192">
        <f t="shared" si="46"/>
        <v>0</v>
      </c>
      <c r="BH222" s="192">
        <f t="shared" si="47"/>
        <v>0</v>
      </c>
      <c r="BI222" s="192">
        <f t="shared" si="48"/>
        <v>0</v>
      </c>
      <c r="BJ222" s="19" t="s">
        <v>88</v>
      </c>
      <c r="BK222" s="192">
        <f t="shared" si="49"/>
        <v>0</v>
      </c>
      <c r="BL222" s="19" t="s">
        <v>250</v>
      </c>
      <c r="BM222" s="191" t="s">
        <v>1638</v>
      </c>
    </row>
    <row r="223" spans="1:65" s="2" customFormat="1" ht="24.2" customHeight="1">
      <c r="A223" s="36"/>
      <c r="B223" s="37"/>
      <c r="C223" s="180" t="s">
        <v>1044</v>
      </c>
      <c r="D223" s="180" t="s">
        <v>171</v>
      </c>
      <c r="E223" s="181" t="s">
        <v>3035</v>
      </c>
      <c r="F223" s="182" t="s">
        <v>3036</v>
      </c>
      <c r="G223" s="183" t="s">
        <v>174</v>
      </c>
      <c r="H223" s="184">
        <v>22</v>
      </c>
      <c r="I223" s="185"/>
      <c r="J223" s="186">
        <f t="shared" si="40"/>
        <v>0</v>
      </c>
      <c r="K223" s="182" t="s">
        <v>2211</v>
      </c>
      <c r="L223" s="41"/>
      <c r="M223" s="187" t="s">
        <v>19</v>
      </c>
      <c r="N223" s="188" t="s">
        <v>44</v>
      </c>
      <c r="O223" s="66"/>
      <c r="P223" s="189">
        <f t="shared" si="41"/>
        <v>0</v>
      </c>
      <c r="Q223" s="189">
        <v>0</v>
      </c>
      <c r="R223" s="189">
        <f t="shared" si="42"/>
        <v>0</v>
      </c>
      <c r="S223" s="189">
        <v>0</v>
      </c>
      <c r="T223" s="190">
        <f t="shared" si="43"/>
        <v>0</v>
      </c>
      <c r="U223" s="36"/>
      <c r="V223" s="36"/>
      <c r="W223" s="36"/>
      <c r="X223" s="36"/>
      <c r="Y223" s="36"/>
      <c r="Z223" s="36"/>
      <c r="AA223" s="36"/>
      <c r="AB223" s="36"/>
      <c r="AC223" s="36"/>
      <c r="AD223" s="36"/>
      <c r="AE223" s="36"/>
      <c r="AR223" s="191" t="s">
        <v>250</v>
      </c>
      <c r="AT223" s="191" t="s">
        <v>171</v>
      </c>
      <c r="AU223" s="191" t="s">
        <v>88</v>
      </c>
      <c r="AY223" s="19" t="s">
        <v>169</v>
      </c>
      <c r="BE223" s="192">
        <f t="shared" si="44"/>
        <v>0</v>
      </c>
      <c r="BF223" s="192">
        <f t="shared" si="45"/>
        <v>0</v>
      </c>
      <c r="BG223" s="192">
        <f t="shared" si="46"/>
        <v>0</v>
      </c>
      <c r="BH223" s="192">
        <f t="shared" si="47"/>
        <v>0</v>
      </c>
      <c r="BI223" s="192">
        <f t="shared" si="48"/>
        <v>0</v>
      </c>
      <c r="BJ223" s="19" t="s">
        <v>88</v>
      </c>
      <c r="BK223" s="192">
        <f t="shared" si="49"/>
        <v>0</v>
      </c>
      <c r="BL223" s="19" t="s">
        <v>250</v>
      </c>
      <c r="BM223" s="191" t="s">
        <v>1647</v>
      </c>
    </row>
    <row r="224" spans="1:65" s="2" customFormat="1" ht="24.2" customHeight="1">
      <c r="A224" s="36"/>
      <c r="B224" s="37"/>
      <c r="C224" s="235" t="s">
        <v>1048</v>
      </c>
      <c r="D224" s="235" t="s">
        <v>456</v>
      </c>
      <c r="E224" s="236" t="s">
        <v>3037</v>
      </c>
      <c r="F224" s="237" t="s">
        <v>3038</v>
      </c>
      <c r="G224" s="238" t="s">
        <v>174</v>
      </c>
      <c r="H224" s="239">
        <v>22</v>
      </c>
      <c r="I224" s="240"/>
      <c r="J224" s="241">
        <f t="shared" si="40"/>
        <v>0</v>
      </c>
      <c r="K224" s="237" t="s">
        <v>2211</v>
      </c>
      <c r="L224" s="242"/>
      <c r="M224" s="243" t="s">
        <v>19</v>
      </c>
      <c r="N224" s="244" t="s">
        <v>44</v>
      </c>
      <c r="O224" s="66"/>
      <c r="P224" s="189">
        <f t="shared" si="41"/>
        <v>0</v>
      </c>
      <c r="Q224" s="189">
        <v>0</v>
      </c>
      <c r="R224" s="189">
        <f t="shared" si="42"/>
        <v>0</v>
      </c>
      <c r="S224" s="189">
        <v>0</v>
      </c>
      <c r="T224" s="190">
        <f t="shared" si="43"/>
        <v>0</v>
      </c>
      <c r="U224" s="36"/>
      <c r="V224" s="36"/>
      <c r="W224" s="36"/>
      <c r="X224" s="36"/>
      <c r="Y224" s="36"/>
      <c r="Z224" s="36"/>
      <c r="AA224" s="36"/>
      <c r="AB224" s="36"/>
      <c r="AC224" s="36"/>
      <c r="AD224" s="36"/>
      <c r="AE224" s="36"/>
      <c r="AR224" s="191" t="s">
        <v>323</v>
      </c>
      <c r="AT224" s="191" t="s">
        <v>456</v>
      </c>
      <c r="AU224" s="191" t="s">
        <v>88</v>
      </c>
      <c r="AY224" s="19" t="s">
        <v>169</v>
      </c>
      <c r="BE224" s="192">
        <f t="shared" si="44"/>
        <v>0</v>
      </c>
      <c r="BF224" s="192">
        <f t="shared" si="45"/>
        <v>0</v>
      </c>
      <c r="BG224" s="192">
        <f t="shared" si="46"/>
        <v>0</v>
      </c>
      <c r="BH224" s="192">
        <f t="shared" si="47"/>
        <v>0</v>
      </c>
      <c r="BI224" s="192">
        <f t="shared" si="48"/>
        <v>0</v>
      </c>
      <c r="BJ224" s="19" t="s">
        <v>88</v>
      </c>
      <c r="BK224" s="192">
        <f t="shared" si="49"/>
        <v>0</v>
      </c>
      <c r="BL224" s="19" t="s">
        <v>250</v>
      </c>
      <c r="BM224" s="191" t="s">
        <v>1656</v>
      </c>
    </row>
    <row r="225" spans="1:65" s="2" customFormat="1" ht="24.2" customHeight="1">
      <c r="A225" s="36"/>
      <c r="B225" s="37"/>
      <c r="C225" s="180" t="s">
        <v>1052</v>
      </c>
      <c r="D225" s="180" t="s">
        <v>171</v>
      </c>
      <c r="E225" s="181" t="s">
        <v>3039</v>
      </c>
      <c r="F225" s="182" t="s">
        <v>3040</v>
      </c>
      <c r="G225" s="183" t="s">
        <v>174</v>
      </c>
      <c r="H225" s="184">
        <v>2</v>
      </c>
      <c r="I225" s="185"/>
      <c r="J225" s="186">
        <f t="shared" si="40"/>
        <v>0</v>
      </c>
      <c r="K225" s="182" t="s">
        <v>2211</v>
      </c>
      <c r="L225" s="41"/>
      <c r="M225" s="187" t="s">
        <v>19</v>
      </c>
      <c r="N225" s="188" t="s">
        <v>44</v>
      </c>
      <c r="O225" s="66"/>
      <c r="P225" s="189">
        <f t="shared" si="41"/>
        <v>0</v>
      </c>
      <c r="Q225" s="189">
        <v>0</v>
      </c>
      <c r="R225" s="189">
        <f t="shared" si="42"/>
        <v>0</v>
      </c>
      <c r="S225" s="189">
        <v>0</v>
      </c>
      <c r="T225" s="190">
        <f t="shared" si="43"/>
        <v>0</v>
      </c>
      <c r="U225" s="36"/>
      <c r="V225" s="36"/>
      <c r="W225" s="36"/>
      <c r="X225" s="36"/>
      <c r="Y225" s="36"/>
      <c r="Z225" s="36"/>
      <c r="AA225" s="36"/>
      <c r="AB225" s="36"/>
      <c r="AC225" s="36"/>
      <c r="AD225" s="36"/>
      <c r="AE225" s="36"/>
      <c r="AR225" s="191" t="s">
        <v>250</v>
      </c>
      <c r="AT225" s="191" t="s">
        <v>171</v>
      </c>
      <c r="AU225" s="191" t="s">
        <v>88</v>
      </c>
      <c r="AY225" s="19" t="s">
        <v>169</v>
      </c>
      <c r="BE225" s="192">
        <f t="shared" si="44"/>
        <v>0</v>
      </c>
      <c r="BF225" s="192">
        <f t="shared" si="45"/>
        <v>0</v>
      </c>
      <c r="BG225" s="192">
        <f t="shared" si="46"/>
        <v>0</v>
      </c>
      <c r="BH225" s="192">
        <f t="shared" si="47"/>
        <v>0</v>
      </c>
      <c r="BI225" s="192">
        <f t="shared" si="48"/>
        <v>0</v>
      </c>
      <c r="BJ225" s="19" t="s">
        <v>88</v>
      </c>
      <c r="BK225" s="192">
        <f t="shared" si="49"/>
        <v>0</v>
      </c>
      <c r="BL225" s="19" t="s">
        <v>250</v>
      </c>
      <c r="BM225" s="191" t="s">
        <v>1667</v>
      </c>
    </row>
    <row r="226" spans="1:65" s="2" customFormat="1" ht="24.2" customHeight="1">
      <c r="A226" s="36"/>
      <c r="B226" s="37"/>
      <c r="C226" s="235" t="s">
        <v>1056</v>
      </c>
      <c r="D226" s="235" t="s">
        <v>456</v>
      </c>
      <c r="E226" s="236" t="s">
        <v>3041</v>
      </c>
      <c r="F226" s="237" t="s">
        <v>3042</v>
      </c>
      <c r="G226" s="238" t="s">
        <v>174</v>
      </c>
      <c r="H226" s="239">
        <v>2</v>
      </c>
      <c r="I226" s="240"/>
      <c r="J226" s="241">
        <f t="shared" si="40"/>
        <v>0</v>
      </c>
      <c r="K226" s="237" t="s">
        <v>2211</v>
      </c>
      <c r="L226" s="242"/>
      <c r="M226" s="243" t="s">
        <v>19</v>
      </c>
      <c r="N226" s="244" t="s">
        <v>44</v>
      </c>
      <c r="O226" s="66"/>
      <c r="P226" s="189">
        <f t="shared" si="41"/>
        <v>0</v>
      </c>
      <c r="Q226" s="189">
        <v>0</v>
      </c>
      <c r="R226" s="189">
        <f t="shared" si="42"/>
        <v>0</v>
      </c>
      <c r="S226" s="189">
        <v>0</v>
      </c>
      <c r="T226" s="190">
        <f t="shared" si="43"/>
        <v>0</v>
      </c>
      <c r="U226" s="36"/>
      <c r="V226" s="36"/>
      <c r="W226" s="36"/>
      <c r="X226" s="36"/>
      <c r="Y226" s="36"/>
      <c r="Z226" s="36"/>
      <c r="AA226" s="36"/>
      <c r="AB226" s="36"/>
      <c r="AC226" s="36"/>
      <c r="AD226" s="36"/>
      <c r="AE226" s="36"/>
      <c r="AR226" s="191" t="s">
        <v>323</v>
      </c>
      <c r="AT226" s="191" t="s">
        <v>456</v>
      </c>
      <c r="AU226" s="191" t="s">
        <v>88</v>
      </c>
      <c r="AY226" s="19" t="s">
        <v>169</v>
      </c>
      <c r="BE226" s="192">
        <f t="shared" si="44"/>
        <v>0</v>
      </c>
      <c r="BF226" s="192">
        <f t="shared" si="45"/>
        <v>0</v>
      </c>
      <c r="BG226" s="192">
        <f t="shared" si="46"/>
        <v>0</v>
      </c>
      <c r="BH226" s="192">
        <f t="shared" si="47"/>
        <v>0</v>
      </c>
      <c r="BI226" s="192">
        <f t="shared" si="48"/>
        <v>0</v>
      </c>
      <c r="BJ226" s="19" t="s">
        <v>88</v>
      </c>
      <c r="BK226" s="192">
        <f t="shared" si="49"/>
        <v>0</v>
      </c>
      <c r="BL226" s="19" t="s">
        <v>250</v>
      </c>
      <c r="BM226" s="191" t="s">
        <v>1676</v>
      </c>
    </row>
    <row r="227" spans="1:65" s="2" customFormat="1" ht="24.2" customHeight="1">
      <c r="A227" s="36"/>
      <c r="B227" s="37"/>
      <c r="C227" s="180" t="s">
        <v>1061</v>
      </c>
      <c r="D227" s="180" t="s">
        <v>171</v>
      </c>
      <c r="E227" s="181" t="s">
        <v>3043</v>
      </c>
      <c r="F227" s="182" t="s">
        <v>3044</v>
      </c>
      <c r="G227" s="183" t="s">
        <v>174</v>
      </c>
      <c r="H227" s="184">
        <v>13</v>
      </c>
      <c r="I227" s="185"/>
      <c r="J227" s="186">
        <f t="shared" si="40"/>
        <v>0</v>
      </c>
      <c r="K227" s="182" t="s">
        <v>2211</v>
      </c>
      <c r="L227" s="41"/>
      <c r="M227" s="187" t="s">
        <v>19</v>
      </c>
      <c r="N227" s="188" t="s">
        <v>44</v>
      </c>
      <c r="O227" s="66"/>
      <c r="P227" s="189">
        <f t="shared" si="41"/>
        <v>0</v>
      </c>
      <c r="Q227" s="189">
        <v>0</v>
      </c>
      <c r="R227" s="189">
        <f t="shared" si="42"/>
        <v>0</v>
      </c>
      <c r="S227" s="189">
        <v>0</v>
      </c>
      <c r="T227" s="190">
        <f t="shared" si="43"/>
        <v>0</v>
      </c>
      <c r="U227" s="36"/>
      <c r="V227" s="36"/>
      <c r="W227" s="36"/>
      <c r="X227" s="36"/>
      <c r="Y227" s="36"/>
      <c r="Z227" s="36"/>
      <c r="AA227" s="36"/>
      <c r="AB227" s="36"/>
      <c r="AC227" s="36"/>
      <c r="AD227" s="36"/>
      <c r="AE227" s="36"/>
      <c r="AR227" s="191" t="s">
        <v>250</v>
      </c>
      <c r="AT227" s="191" t="s">
        <v>171</v>
      </c>
      <c r="AU227" s="191" t="s">
        <v>88</v>
      </c>
      <c r="AY227" s="19" t="s">
        <v>169</v>
      </c>
      <c r="BE227" s="192">
        <f t="shared" si="44"/>
        <v>0</v>
      </c>
      <c r="BF227" s="192">
        <f t="shared" si="45"/>
        <v>0</v>
      </c>
      <c r="BG227" s="192">
        <f t="shared" si="46"/>
        <v>0</v>
      </c>
      <c r="BH227" s="192">
        <f t="shared" si="47"/>
        <v>0</v>
      </c>
      <c r="BI227" s="192">
        <f t="shared" si="48"/>
        <v>0</v>
      </c>
      <c r="BJ227" s="19" t="s">
        <v>88</v>
      </c>
      <c r="BK227" s="192">
        <f t="shared" si="49"/>
        <v>0</v>
      </c>
      <c r="BL227" s="19" t="s">
        <v>250</v>
      </c>
      <c r="BM227" s="191" t="s">
        <v>1686</v>
      </c>
    </row>
    <row r="228" spans="1:65" s="2" customFormat="1" ht="24.2" customHeight="1">
      <c r="A228" s="36"/>
      <c r="B228" s="37"/>
      <c r="C228" s="235" t="s">
        <v>1066</v>
      </c>
      <c r="D228" s="235" t="s">
        <v>456</v>
      </c>
      <c r="E228" s="236" t="s">
        <v>3045</v>
      </c>
      <c r="F228" s="237" t="s">
        <v>3046</v>
      </c>
      <c r="G228" s="238" t="s">
        <v>174</v>
      </c>
      <c r="H228" s="239">
        <v>13</v>
      </c>
      <c r="I228" s="240"/>
      <c r="J228" s="241">
        <f t="shared" si="40"/>
        <v>0</v>
      </c>
      <c r="K228" s="237" t="s">
        <v>2211</v>
      </c>
      <c r="L228" s="242"/>
      <c r="M228" s="243" t="s">
        <v>19</v>
      </c>
      <c r="N228" s="244" t="s">
        <v>44</v>
      </c>
      <c r="O228" s="66"/>
      <c r="P228" s="189">
        <f t="shared" si="41"/>
        <v>0</v>
      </c>
      <c r="Q228" s="189">
        <v>0</v>
      </c>
      <c r="R228" s="189">
        <f t="shared" si="42"/>
        <v>0</v>
      </c>
      <c r="S228" s="189">
        <v>0</v>
      </c>
      <c r="T228" s="190">
        <f t="shared" si="43"/>
        <v>0</v>
      </c>
      <c r="U228" s="36"/>
      <c r="V228" s="36"/>
      <c r="W228" s="36"/>
      <c r="X228" s="36"/>
      <c r="Y228" s="36"/>
      <c r="Z228" s="36"/>
      <c r="AA228" s="36"/>
      <c r="AB228" s="36"/>
      <c r="AC228" s="36"/>
      <c r="AD228" s="36"/>
      <c r="AE228" s="36"/>
      <c r="AR228" s="191" t="s">
        <v>323</v>
      </c>
      <c r="AT228" s="191" t="s">
        <v>456</v>
      </c>
      <c r="AU228" s="191" t="s">
        <v>88</v>
      </c>
      <c r="AY228" s="19" t="s">
        <v>169</v>
      </c>
      <c r="BE228" s="192">
        <f t="shared" si="44"/>
        <v>0</v>
      </c>
      <c r="BF228" s="192">
        <f t="shared" si="45"/>
        <v>0</v>
      </c>
      <c r="BG228" s="192">
        <f t="shared" si="46"/>
        <v>0</v>
      </c>
      <c r="BH228" s="192">
        <f t="shared" si="47"/>
        <v>0</v>
      </c>
      <c r="BI228" s="192">
        <f t="shared" si="48"/>
        <v>0</v>
      </c>
      <c r="BJ228" s="19" t="s">
        <v>88</v>
      </c>
      <c r="BK228" s="192">
        <f t="shared" si="49"/>
        <v>0</v>
      </c>
      <c r="BL228" s="19" t="s">
        <v>250</v>
      </c>
      <c r="BM228" s="191" t="s">
        <v>1696</v>
      </c>
    </row>
    <row r="229" spans="1:65" s="2" customFormat="1" ht="24.2" customHeight="1">
      <c r="A229" s="36"/>
      <c r="B229" s="37"/>
      <c r="C229" s="180" t="s">
        <v>1071</v>
      </c>
      <c r="D229" s="180" t="s">
        <v>171</v>
      </c>
      <c r="E229" s="181" t="s">
        <v>3047</v>
      </c>
      <c r="F229" s="182" t="s">
        <v>3048</v>
      </c>
      <c r="G229" s="183" t="s">
        <v>174</v>
      </c>
      <c r="H229" s="184">
        <v>2</v>
      </c>
      <c r="I229" s="185"/>
      <c r="J229" s="186">
        <f t="shared" si="40"/>
        <v>0</v>
      </c>
      <c r="K229" s="182" t="s">
        <v>2211</v>
      </c>
      <c r="L229" s="41"/>
      <c r="M229" s="187" t="s">
        <v>19</v>
      </c>
      <c r="N229" s="188" t="s">
        <v>44</v>
      </c>
      <c r="O229" s="66"/>
      <c r="P229" s="189">
        <f t="shared" si="41"/>
        <v>0</v>
      </c>
      <c r="Q229" s="189">
        <v>0</v>
      </c>
      <c r="R229" s="189">
        <f t="shared" si="42"/>
        <v>0</v>
      </c>
      <c r="S229" s="189">
        <v>0</v>
      </c>
      <c r="T229" s="190">
        <f t="shared" si="43"/>
        <v>0</v>
      </c>
      <c r="U229" s="36"/>
      <c r="V229" s="36"/>
      <c r="W229" s="36"/>
      <c r="X229" s="36"/>
      <c r="Y229" s="36"/>
      <c r="Z229" s="36"/>
      <c r="AA229" s="36"/>
      <c r="AB229" s="36"/>
      <c r="AC229" s="36"/>
      <c r="AD229" s="36"/>
      <c r="AE229" s="36"/>
      <c r="AR229" s="191" t="s">
        <v>250</v>
      </c>
      <c r="AT229" s="191" t="s">
        <v>171</v>
      </c>
      <c r="AU229" s="191" t="s">
        <v>88</v>
      </c>
      <c r="AY229" s="19" t="s">
        <v>169</v>
      </c>
      <c r="BE229" s="192">
        <f t="shared" si="44"/>
        <v>0</v>
      </c>
      <c r="BF229" s="192">
        <f t="shared" si="45"/>
        <v>0</v>
      </c>
      <c r="BG229" s="192">
        <f t="shared" si="46"/>
        <v>0</v>
      </c>
      <c r="BH229" s="192">
        <f t="shared" si="47"/>
        <v>0</v>
      </c>
      <c r="BI229" s="192">
        <f t="shared" si="48"/>
        <v>0</v>
      </c>
      <c r="BJ229" s="19" t="s">
        <v>88</v>
      </c>
      <c r="BK229" s="192">
        <f t="shared" si="49"/>
        <v>0</v>
      </c>
      <c r="BL229" s="19" t="s">
        <v>250</v>
      </c>
      <c r="BM229" s="191" t="s">
        <v>1706</v>
      </c>
    </row>
    <row r="230" spans="1:65" s="2" customFormat="1" ht="24.2" customHeight="1">
      <c r="A230" s="36"/>
      <c r="B230" s="37"/>
      <c r="C230" s="235" t="s">
        <v>1076</v>
      </c>
      <c r="D230" s="235" t="s">
        <v>456</v>
      </c>
      <c r="E230" s="236" t="s">
        <v>3049</v>
      </c>
      <c r="F230" s="237" t="s">
        <v>3050</v>
      </c>
      <c r="G230" s="238" t="s">
        <v>174</v>
      </c>
      <c r="H230" s="239">
        <v>1</v>
      </c>
      <c r="I230" s="240"/>
      <c r="J230" s="241">
        <f t="shared" si="40"/>
        <v>0</v>
      </c>
      <c r="K230" s="237" t="s">
        <v>2211</v>
      </c>
      <c r="L230" s="242"/>
      <c r="M230" s="243" t="s">
        <v>19</v>
      </c>
      <c r="N230" s="244" t="s">
        <v>44</v>
      </c>
      <c r="O230" s="66"/>
      <c r="P230" s="189">
        <f t="shared" si="41"/>
        <v>0</v>
      </c>
      <c r="Q230" s="189">
        <v>0</v>
      </c>
      <c r="R230" s="189">
        <f t="shared" si="42"/>
        <v>0</v>
      </c>
      <c r="S230" s="189">
        <v>0</v>
      </c>
      <c r="T230" s="190">
        <f t="shared" si="43"/>
        <v>0</v>
      </c>
      <c r="U230" s="36"/>
      <c r="V230" s="36"/>
      <c r="W230" s="36"/>
      <c r="X230" s="36"/>
      <c r="Y230" s="36"/>
      <c r="Z230" s="36"/>
      <c r="AA230" s="36"/>
      <c r="AB230" s="36"/>
      <c r="AC230" s="36"/>
      <c r="AD230" s="36"/>
      <c r="AE230" s="36"/>
      <c r="AR230" s="191" t="s">
        <v>323</v>
      </c>
      <c r="AT230" s="191" t="s">
        <v>456</v>
      </c>
      <c r="AU230" s="191" t="s">
        <v>88</v>
      </c>
      <c r="AY230" s="19" t="s">
        <v>169</v>
      </c>
      <c r="BE230" s="192">
        <f t="shared" si="44"/>
        <v>0</v>
      </c>
      <c r="BF230" s="192">
        <f t="shared" si="45"/>
        <v>0</v>
      </c>
      <c r="BG230" s="192">
        <f t="shared" si="46"/>
        <v>0</v>
      </c>
      <c r="BH230" s="192">
        <f t="shared" si="47"/>
        <v>0</v>
      </c>
      <c r="BI230" s="192">
        <f t="shared" si="48"/>
        <v>0</v>
      </c>
      <c r="BJ230" s="19" t="s">
        <v>88</v>
      </c>
      <c r="BK230" s="192">
        <f t="shared" si="49"/>
        <v>0</v>
      </c>
      <c r="BL230" s="19" t="s">
        <v>250</v>
      </c>
      <c r="BM230" s="191" t="s">
        <v>1715</v>
      </c>
    </row>
    <row r="231" spans="1:65" s="2" customFormat="1" ht="14.45" customHeight="1">
      <c r="A231" s="36"/>
      <c r="B231" s="37"/>
      <c r="C231" s="235" t="s">
        <v>1081</v>
      </c>
      <c r="D231" s="235" t="s">
        <v>456</v>
      </c>
      <c r="E231" s="236" t="s">
        <v>3051</v>
      </c>
      <c r="F231" s="237" t="s">
        <v>3052</v>
      </c>
      <c r="G231" s="238" t="s">
        <v>174</v>
      </c>
      <c r="H231" s="239">
        <v>1</v>
      </c>
      <c r="I231" s="240"/>
      <c r="J231" s="241">
        <f t="shared" si="40"/>
        <v>0</v>
      </c>
      <c r="K231" s="237" t="s">
        <v>2211</v>
      </c>
      <c r="L231" s="242"/>
      <c r="M231" s="243" t="s">
        <v>19</v>
      </c>
      <c r="N231" s="244" t="s">
        <v>44</v>
      </c>
      <c r="O231" s="66"/>
      <c r="P231" s="189">
        <f t="shared" si="41"/>
        <v>0</v>
      </c>
      <c r="Q231" s="189">
        <v>0</v>
      </c>
      <c r="R231" s="189">
        <f t="shared" si="42"/>
        <v>0</v>
      </c>
      <c r="S231" s="189">
        <v>0</v>
      </c>
      <c r="T231" s="190">
        <f t="shared" si="43"/>
        <v>0</v>
      </c>
      <c r="U231" s="36"/>
      <c r="V231" s="36"/>
      <c r="W231" s="36"/>
      <c r="X231" s="36"/>
      <c r="Y231" s="36"/>
      <c r="Z231" s="36"/>
      <c r="AA231" s="36"/>
      <c r="AB231" s="36"/>
      <c r="AC231" s="36"/>
      <c r="AD231" s="36"/>
      <c r="AE231" s="36"/>
      <c r="AR231" s="191" t="s">
        <v>323</v>
      </c>
      <c r="AT231" s="191" t="s">
        <v>456</v>
      </c>
      <c r="AU231" s="191" t="s">
        <v>88</v>
      </c>
      <c r="AY231" s="19" t="s">
        <v>169</v>
      </c>
      <c r="BE231" s="192">
        <f t="shared" si="44"/>
        <v>0</v>
      </c>
      <c r="BF231" s="192">
        <f t="shared" si="45"/>
        <v>0</v>
      </c>
      <c r="BG231" s="192">
        <f t="shared" si="46"/>
        <v>0</v>
      </c>
      <c r="BH231" s="192">
        <f t="shared" si="47"/>
        <v>0</v>
      </c>
      <c r="BI231" s="192">
        <f t="shared" si="48"/>
        <v>0</v>
      </c>
      <c r="BJ231" s="19" t="s">
        <v>88</v>
      </c>
      <c r="BK231" s="192">
        <f t="shared" si="49"/>
        <v>0</v>
      </c>
      <c r="BL231" s="19" t="s">
        <v>250</v>
      </c>
      <c r="BM231" s="191" t="s">
        <v>1727</v>
      </c>
    </row>
    <row r="232" spans="1:65" s="2" customFormat="1" ht="14.45" customHeight="1">
      <c r="A232" s="36"/>
      <c r="B232" s="37"/>
      <c r="C232" s="180" t="s">
        <v>1085</v>
      </c>
      <c r="D232" s="180" t="s">
        <v>171</v>
      </c>
      <c r="E232" s="181" t="s">
        <v>3053</v>
      </c>
      <c r="F232" s="182" t="s">
        <v>3054</v>
      </c>
      <c r="G232" s="183" t="s">
        <v>174</v>
      </c>
      <c r="H232" s="184">
        <v>22</v>
      </c>
      <c r="I232" s="185"/>
      <c r="J232" s="186">
        <f t="shared" si="40"/>
        <v>0</v>
      </c>
      <c r="K232" s="182" t="s">
        <v>2211</v>
      </c>
      <c r="L232" s="41"/>
      <c r="M232" s="187" t="s">
        <v>19</v>
      </c>
      <c r="N232" s="188" t="s">
        <v>44</v>
      </c>
      <c r="O232" s="66"/>
      <c r="P232" s="189">
        <f t="shared" si="41"/>
        <v>0</v>
      </c>
      <c r="Q232" s="189">
        <v>0</v>
      </c>
      <c r="R232" s="189">
        <f t="shared" si="42"/>
        <v>0</v>
      </c>
      <c r="S232" s="189">
        <v>0</v>
      </c>
      <c r="T232" s="190">
        <f t="shared" si="43"/>
        <v>0</v>
      </c>
      <c r="U232" s="36"/>
      <c r="V232" s="36"/>
      <c r="W232" s="36"/>
      <c r="X232" s="36"/>
      <c r="Y232" s="36"/>
      <c r="Z232" s="36"/>
      <c r="AA232" s="36"/>
      <c r="AB232" s="36"/>
      <c r="AC232" s="36"/>
      <c r="AD232" s="36"/>
      <c r="AE232" s="36"/>
      <c r="AR232" s="191" t="s">
        <v>250</v>
      </c>
      <c r="AT232" s="191" t="s">
        <v>171</v>
      </c>
      <c r="AU232" s="191" t="s">
        <v>88</v>
      </c>
      <c r="AY232" s="19" t="s">
        <v>169</v>
      </c>
      <c r="BE232" s="192">
        <f t="shared" si="44"/>
        <v>0</v>
      </c>
      <c r="BF232" s="192">
        <f t="shared" si="45"/>
        <v>0</v>
      </c>
      <c r="BG232" s="192">
        <f t="shared" si="46"/>
        <v>0</v>
      </c>
      <c r="BH232" s="192">
        <f t="shared" si="47"/>
        <v>0</v>
      </c>
      <c r="BI232" s="192">
        <f t="shared" si="48"/>
        <v>0</v>
      </c>
      <c r="BJ232" s="19" t="s">
        <v>88</v>
      </c>
      <c r="BK232" s="192">
        <f t="shared" si="49"/>
        <v>0</v>
      </c>
      <c r="BL232" s="19" t="s">
        <v>250</v>
      </c>
      <c r="BM232" s="191" t="s">
        <v>1735</v>
      </c>
    </row>
    <row r="233" spans="1:65" s="2" customFormat="1" ht="24.2" customHeight="1">
      <c r="A233" s="36"/>
      <c r="B233" s="37"/>
      <c r="C233" s="235" t="s">
        <v>1089</v>
      </c>
      <c r="D233" s="235" t="s">
        <v>456</v>
      </c>
      <c r="E233" s="236" t="s">
        <v>3055</v>
      </c>
      <c r="F233" s="237" t="s">
        <v>3056</v>
      </c>
      <c r="G233" s="238" t="s">
        <v>174</v>
      </c>
      <c r="H233" s="239">
        <v>4</v>
      </c>
      <c r="I233" s="240"/>
      <c r="J233" s="241">
        <f t="shared" si="40"/>
        <v>0</v>
      </c>
      <c r="K233" s="237" t="s">
        <v>2211</v>
      </c>
      <c r="L233" s="242"/>
      <c r="M233" s="243" t="s">
        <v>19</v>
      </c>
      <c r="N233" s="244" t="s">
        <v>44</v>
      </c>
      <c r="O233" s="66"/>
      <c r="P233" s="189">
        <f t="shared" si="41"/>
        <v>0</v>
      </c>
      <c r="Q233" s="189">
        <v>0</v>
      </c>
      <c r="R233" s="189">
        <f t="shared" si="42"/>
        <v>0</v>
      </c>
      <c r="S233" s="189">
        <v>0</v>
      </c>
      <c r="T233" s="190">
        <f t="shared" si="43"/>
        <v>0</v>
      </c>
      <c r="U233" s="36"/>
      <c r="V233" s="36"/>
      <c r="W233" s="36"/>
      <c r="X233" s="36"/>
      <c r="Y233" s="36"/>
      <c r="Z233" s="36"/>
      <c r="AA233" s="36"/>
      <c r="AB233" s="36"/>
      <c r="AC233" s="36"/>
      <c r="AD233" s="36"/>
      <c r="AE233" s="36"/>
      <c r="AR233" s="191" t="s">
        <v>323</v>
      </c>
      <c r="AT233" s="191" t="s">
        <v>456</v>
      </c>
      <c r="AU233" s="191" t="s">
        <v>88</v>
      </c>
      <c r="AY233" s="19" t="s">
        <v>169</v>
      </c>
      <c r="BE233" s="192">
        <f t="shared" si="44"/>
        <v>0</v>
      </c>
      <c r="BF233" s="192">
        <f t="shared" si="45"/>
        <v>0</v>
      </c>
      <c r="BG233" s="192">
        <f t="shared" si="46"/>
        <v>0</v>
      </c>
      <c r="BH233" s="192">
        <f t="shared" si="47"/>
        <v>0</v>
      </c>
      <c r="BI233" s="192">
        <f t="shared" si="48"/>
        <v>0</v>
      </c>
      <c r="BJ233" s="19" t="s">
        <v>88</v>
      </c>
      <c r="BK233" s="192">
        <f t="shared" si="49"/>
        <v>0</v>
      </c>
      <c r="BL233" s="19" t="s">
        <v>250</v>
      </c>
      <c r="BM233" s="191" t="s">
        <v>1744</v>
      </c>
    </row>
    <row r="234" spans="1:65" s="2" customFormat="1" ht="37.9" customHeight="1">
      <c r="A234" s="36"/>
      <c r="B234" s="37"/>
      <c r="C234" s="235" t="s">
        <v>1094</v>
      </c>
      <c r="D234" s="235" t="s">
        <v>456</v>
      </c>
      <c r="E234" s="236" t="s">
        <v>3057</v>
      </c>
      <c r="F234" s="237" t="s">
        <v>3058</v>
      </c>
      <c r="G234" s="238" t="s">
        <v>174</v>
      </c>
      <c r="H234" s="239">
        <v>4</v>
      </c>
      <c r="I234" s="240"/>
      <c r="J234" s="241">
        <f t="shared" si="40"/>
        <v>0</v>
      </c>
      <c r="K234" s="237" t="s">
        <v>2211</v>
      </c>
      <c r="L234" s="242"/>
      <c r="M234" s="243" t="s">
        <v>19</v>
      </c>
      <c r="N234" s="244" t="s">
        <v>44</v>
      </c>
      <c r="O234" s="66"/>
      <c r="P234" s="189">
        <f t="shared" si="41"/>
        <v>0</v>
      </c>
      <c r="Q234" s="189">
        <v>0</v>
      </c>
      <c r="R234" s="189">
        <f t="shared" si="42"/>
        <v>0</v>
      </c>
      <c r="S234" s="189">
        <v>0</v>
      </c>
      <c r="T234" s="190">
        <f t="shared" si="43"/>
        <v>0</v>
      </c>
      <c r="U234" s="36"/>
      <c r="V234" s="36"/>
      <c r="W234" s="36"/>
      <c r="X234" s="36"/>
      <c r="Y234" s="36"/>
      <c r="Z234" s="36"/>
      <c r="AA234" s="36"/>
      <c r="AB234" s="36"/>
      <c r="AC234" s="36"/>
      <c r="AD234" s="36"/>
      <c r="AE234" s="36"/>
      <c r="AR234" s="191" t="s">
        <v>323</v>
      </c>
      <c r="AT234" s="191" t="s">
        <v>456</v>
      </c>
      <c r="AU234" s="191" t="s">
        <v>88</v>
      </c>
      <c r="AY234" s="19" t="s">
        <v>169</v>
      </c>
      <c r="BE234" s="192">
        <f t="shared" si="44"/>
        <v>0</v>
      </c>
      <c r="BF234" s="192">
        <f t="shared" si="45"/>
        <v>0</v>
      </c>
      <c r="BG234" s="192">
        <f t="shared" si="46"/>
        <v>0</v>
      </c>
      <c r="BH234" s="192">
        <f t="shared" si="47"/>
        <v>0</v>
      </c>
      <c r="BI234" s="192">
        <f t="shared" si="48"/>
        <v>0</v>
      </c>
      <c r="BJ234" s="19" t="s">
        <v>88</v>
      </c>
      <c r="BK234" s="192">
        <f t="shared" si="49"/>
        <v>0</v>
      </c>
      <c r="BL234" s="19" t="s">
        <v>250</v>
      </c>
      <c r="BM234" s="191" t="s">
        <v>1755</v>
      </c>
    </row>
    <row r="235" spans="1:65" s="2" customFormat="1" ht="24.2" customHeight="1">
      <c r="A235" s="36"/>
      <c r="B235" s="37"/>
      <c r="C235" s="235" t="s">
        <v>1099</v>
      </c>
      <c r="D235" s="235" t="s">
        <v>456</v>
      </c>
      <c r="E235" s="236" t="s">
        <v>3059</v>
      </c>
      <c r="F235" s="237" t="s">
        <v>3060</v>
      </c>
      <c r="G235" s="238" t="s">
        <v>174</v>
      </c>
      <c r="H235" s="239">
        <v>1</v>
      </c>
      <c r="I235" s="240"/>
      <c r="J235" s="241">
        <f t="shared" si="40"/>
        <v>0</v>
      </c>
      <c r="K235" s="237" t="s">
        <v>2211</v>
      </c>
      <c r="L235" s="242"/>
      <c r="M235" s="243" t="s">
        <v>19</v>
      </c>
      <c r="N235" s="244" t="s">
        <v>44</v>
      </c>
      <c r="O235" s="66"/>
      <c r="P235" s="189">
        <f t="shared" si="41"/>
        <v>0</v>
      </c>
      <c r="Q235" s="189">
        <v>0</v>
      </c>
      <c r="R235" s="189">
        <f t="shared" si="42"/>
        <v>0</v>
      </c>
      <c r="S235" s="189">
        <v>0</v>
      </c>
      <c r="T235" s="190">
        <f t="shared" si="43"/>
        <v>0</v>
      </c>
      <c r="U235" s="36"/>
      <c r="V235" s="36"/>
      <c r="W235" s="36"/>
      <c r="X235" s="36"/>
      <c r="Y235" s="36"/>
      <c r="Z235" s="36"/>
      <c r="AA235" s="36"/>
      <c r="AB235" s="36"/>
      <c r="AC235" s="36"/>
      <c r="AD235" s="36"/>
      <c r="AE235" s="36"/>
      <c r="AR235" s="191" t="s">
        <v>323</v>
      </c>
      <c r="AT235" s="191" t="s">
        <v>456</v>
      </c>
      <c r="AU235" s="191" t="s">
        <v>88</v>
      </c>
      <c r="AY235" s="19" t="s">
        <v>169</v>
      </c>
      <c r="BE235" s="192">
        <f t="shared" si="44"/>
        <v>0</v>
      </c>
      <c r="BF235" s="192">
        <f t="shared" si="45"/>
        <v>0</v>
      </c>
      <c r="BG235" s="192">
        <f t="shared" si="46"/>
        <v>0</v>
      </c>
      <c r="BH235" s="192">
        <f t="shared" si="47"/>
        <v>0</v>
      </c>
      <c r="BI235" s="192">
        <f t="shared" si="48"/>
        <v>0</v>
      </c>
      <c r="BJ235" s="19" t="s">
        <v>88</v>
      </c>
      <c r="BK235" s="192">
        <f t="shared" si="49"/>
        <v>0</v>
      </c>
      <c r="BL235" s="19" t="s">
        <v>250</v>
      </c>
      <c r="BM235" s="191" t="s">
        <v>1764</v>
      </c>
    </row>
    <row r="236" spans="1:65" s="2" customFormat="1" ht="24.2" customHeight="1">
      <c r="A236" s="36"/>
      <c r="B236" s="37"/>
      <c r="C236" s="235" t="s">
        <v>1103</v>
      </c>
      <c r="D236" s="235" t="s">
        <v>456</v>
      </c>
      <c r="E236" s="236" t="s">
        <v>3061</v>
      </c>
      <c r="F236" s="237" t="s">
        <v>3062</v>
      </c>
      <c r="G236" s="238" t="s">
        <v>174</v>
      </c>
      <c r="H236" s="239">
        <v>13</v>
      </c>
      <c r="I236" s="240"/>
      <c r="J236" s="241">
        <f t="shared" si="40"/>
        <v>0</v>
      </c>
      <c r="K236" s="237" t="s">
        <v>2211</v>
      </c>
      <c r="L236" s="242"/>
      <c r="M236" s="243" t="s">
        <v>19</v>
      </c>
      <c r="N236" s="244" t="s">
        <v>44</v>
      </c>
      <c r="O236" s="66"/>
      <c r="P236" s="189">
        <f t="shared" si="41"/>
        <v>0</v>
      </c>
      <c r="Q236" s="189">
        <v>0</v>
      </c>
      <c r="R236" s="189">
        <f t="shared" si="42"/>
        <v>0</v>
      </c>
      <c r="S236" s="189">
        <v>0</v>
      </c>
      <c r="T236" s="190">
        <f t="shared" si="43"/>
        <v>0</v>
      </c>
      <c r="U236" s="36"/>
      <c r="V236" s="36"/>
      <c r="W236" s="36"/>
      <c r="X236" s="36"/>
      <c r="Y236" s="36"/>
      <c r="Z236" s="36"/>
      <c r="AA236" s="36"/>
      <c r="AB236" s="36"/>
      <c r="AC236" s="36"/>
      <c r="AD236" s="36"/>
      <c r="AE236" s="36"/>
      <c r="AR236" s="191" t="s">
        <v>323</v>
      </c>
      <c r="AT236" s="191" t="s">
        <v>456</v>
      </c>
      <c r="AU236" s="191" t="s">
        <v>88</v>
      </c>
      <c r="AY236" s="19" t="s">
        <v>169</v>
      </c>
      <c r="BE236" s="192">
        <f t="shared" si="44"/>
        <v>0</v>
      </c>
      <c r="BF236" s="192">
        <f t="shared" si="45"/>
        <v>0</v>
      </c>
      <c r="BG236" s="192">
        <f t="shared" si="46"/>
        <v>0</v>
      </c>
      <c r="BH236" s="192">
        <f t="shared" si="47"/>
        <v>0</v>
      </c>
      <c r="BI236" s="192">
        <f t="shared" si="48"/>
        <v>0</v>
      </c>
      <c r="BJ236" s="19" t="s">
        <v>88</v>
      </c>
      <c r="BK236" s="192">
        <f t="shared" si="49"/>
        <v>0</v>
      </c>
      <c r="BL236" s="19" t="s">
        <v>250</v>
      </c>
      <c r="BM236" s="191" t="s">
        <v>1773</v>
      </c>
    </row>
    <row r="237" spans="1:65" s="2" customFormat="1" ht="24.2" customHeight="1">
      <c r="A237" s="36"/>
      <c r="B237" s="37"/>
      <c r="C237" s="180" t="s">
        <v>1108</v>
      </c>
      <c r="D237" s="180" t="s">
        <v>171</v>
      </c>
      <c r="E237" s="181" t="s">
        <v>3063</v>
      </c>
      <c r="F237" s="182" t="s">
        <v>3064</v>
      </c>
      <c r="G237" s="183" t="s">
        <v>174</v>
      </c>
      <c r="H237" s="184">
        <v>11</v>
      </c>
      <c r="I237" s="185"/>
      <c r="J237" s="186">
        <f t="shared" si="40"/>
        <v>0</v>
      </c>
      <c r="K237" s="182" t="s">
        <v>2211</v>
      </c>
      <c r="L237" s="41"/>
      <c r="M237" s="187" t="s">
        <v>19</v>
      </c>
      <c r="N237" s="188" t="s">
        <v>44</v>
      </c>
      <c r="O237" s="66"/>
      <c r="P237" s="189">
        <f t="shared" si="41"/>
        <v>0</v>
      </c>
      <c r="Q237" s="189">
        <v>0</v>
      </c>
      <c r="R237" s="189">
        <f t="shared" si="42"/>
        <v>0</v>
      </c>
      <c r="S237" s="189">
        <v>0</v>
      </c>
      <c r="T237" s="190">
        <f t="shared" si="43"/>
        <v>0</v>
      </c>
      <c r="U237" s="36"/>
      <c r="V237" s="36"/>
      <c r="W237" s="36"/>
      <c r="X237" s="36"/>
      <c r="Y237" s="36"/>
      <c r="Z237" s="36"/>
      <c r="AA237" s="36"/>
      <c r="AB237" s="36"/>
      <c r="AC237" s="36"/>
      <c r="AD237" s="36"/>
      <c r="AE237" s="36"/>
      <c r="AR237" s="191" t="s">
        <v>250</v>
      </c>
      <c r="AT237" s="191" t="s">
        <v>171</v>
      </c>
      <c r="AU237" s="191" t="s">
        <v>88</v>
      </c>
      <c r="AY237" s="19" t="s">
        <v>169</v>
      </c>
      <c r="BE237" s="192">
        <f t="shared" si="44"/>
        <v>0</v>
      </c>
      <c r="BF237" s="192">
        <f t="shared" si="45"/>
        <v>0</v>
      </c>
      <c r="BG237" s="192">
        <f t="shared" si="46"/>
        <v>0</v>
      </c>
      <c r="BH237" s="192">
        <f t="shared" si="47"/>
        <v>0</v>
      </c>
      <c r="BI237" s="192">
        <f t="shared" si="48"/>
        <v>0</v>
      </c>
      <c r="BJ237" s="19" t="s">
        <v>88</v>
      </c>
      <c r="BK237" s="192">
        <f t="shared" si="49"/>
        <v>0</v>
      </c>
      <c r="BL237" s="19" t="s">
        <v>250</v>
      </c>
      <c r="BM237" s="191" t="s">
        <v>1782</v>
      </c>
    </row>
    <row r="238" spans="1:65" s="2" customFormat="1" ht="37.9" customHeight="1">
      <c r="A238" s="36"/>
      <c r="B238" s="37"/>
      <c r="C238" s="235" t="s">
        <v>1112</v>
      </c>
      <c r="D238" s="235" t="s">
        <v>456</v>
      </c>
      <c r="E238" s="236" t="s">
        <v>3065</v>
      </c>
      <c r="F238" s="237" t="s">
        <v>3066</v>
      </c>
      <c r="G238" s="238" t="s">
        <v>174</v>
      </c>
      <c r="H238" s="239">
        <v>11</v>
      </c>
      <c r="I238" s="240"/>
      <c r="J238" s="241">
        <f t="shared" si="40"/>
        <v>0</v>
      </c>
      <c r="K238" s="237" t="s">
        <v>2211</v>
      </c>
      <c r="L238" s="242"/>
      <c r="M238" s="243" t="s">
        <v>19</v>
      </c>
      <c r="N238" s="244" t="s">
        <v>44</v>
      </c>
      <c r="O238" s="66"/>
      <c r="P238" s="189">
        <f t="shared" si="41"/>
        <v>0</v>
      </c>
      <c r="Q238" s="189">
        <v>0</v>
      </c>
      <c r="R238" s="189">
        <f t="shared" si="42"/>
        <v>0</v>
      </c>
      <c r="S238" s="189">
        <v>0</v>
      </c>
      <c r="T238" s="190">
        <f t="shared" si="43"/>
        <v>0</v>
      </c>
      <c r="U238" s="36"/>
      <c r="V238" s="36"/>
      <c r="W238" s="36"/>
      <c r="X238" s="36"/>
      <c r="Y238" s="36"/>
      <c r="Z238" s="36"/>
      <c r="AA238" s="36"/>
      <c r="AB238" s="36"/>
      <c r="AC238" s="36"/>
      <c r="AD238" s="36"/>
      <c r="AE238" s="36"/>
      <c r="AR238" s="191" t="s">
        <v>323</v>
      </c>
      <c r="AT238" s="191" t="s">
        <v>456</v>
      </c>
      <c r="AU238" s="191" t="s">
        <v>88</v>
      </c>
      <c r="AY238" s="19" t="s">
        <v>169</v>
      </c>
      <c r="BE238" s="192">
        <f t="shared" si="44"/>
        <v>0</v>
      </c>
      <c r="BF238" s="192">
        <f t="shared" si="45"/>
        <v>0</v>
      </c>
      <c r="BG238" s="192">
        <f t="shared" si="46"/>
        <v>0</v>
      </c>
      <c r="BH238" s="192">
        <f t="shared" si="47"/>
        <v>0</v>
      </c>
      <c r="BI238" s="192">
        <f t="shared" si="48"/>
        <v>0</v>
      </c>
      <c r="BJ238" s="19" t="s">
        <v>88</v>
      </c>
      <c r="BK238" s="192">
        <f t="shared" si="49"/>
        <v>0</v>
      </c>
      <c r="BL238" s="19" t="s">
        <v>250</v>
      </c>
      <c r="BM238" s="191" t="s">
        <v>1793</v>
      </c>
    </row>
    <row r="239" spans="1:65" s="2" customFormat="1" ht="24.2" customHeight="1">
      <c r="A239" s="36"/>
      <c r="B239" s="37"/>
      <c r="C239" s="180" t="s">
        <v>1121</v>
      </c>
      <c r="D239" s="180" t="s">
        <v>171</v>
      </c>
      <c r="E239" s="181" t="s">
        <v>3067</v>
      </c>
      <c r="F239" s="182" t="s">
        <v>3068</v>
      </c>
      <c r="G239" s="183" t="s">
        <v>174</v>
      </c>
      <c r="H239" s="184">
        <v>244</v>
      </c>
      <c r="I239" s="185"/>
      <c r="J239" s="186">
        <f t="shared" ref="J239:J270" si="50">ROUND(I239*H239,2)</f>
        <v>0</v>
      </c>
      <c r="K239" s="182" t="s">
        <v>2211</v>
      </c>
      <c r="L239" s="41"/>
      <c r="M239" s="187" t="s">
        <v>19</v>
      </c>
      <c r="N239" s="188" t="s">
        <v>44</v>
      </c>
      <c r="O239" s="66"/>
      <c r="P239" s="189">
        <f t="shared" ref="P239:P270" si="51">O239*H239</f>
        <v>0</v>
      </c>
      <c r="Q239" s="189">
        <v>0</v>
      </c>
      <c r="R239" s="189">
        <f t="shared" ref="R239:R270" si="52">Q239*H239</f>
        <v>0</v>
      </c>
      <c r="S239" s="189">
        <v>0</v>
      </c>
      <c r="T239" s="190">
        <f t="shared" ref="T239:T270" si="53">S239*H239</f>
        <v>0</v>
      </c>
      <c r="U239" s="36"/>
      <c r="V239" s="36"/>
      <c r="W239" s="36"/>
      <c r="X239" s="36"/>
      <c r="Y239" s="36"/>
      <c r="Z239" s="36"/>
      <c r="AA239" s="36"/>
      <c r="AB239" s="36"/>
      <c r="AC239" s="36"/>
      <c r="AD239" s="36"/>
      <c r="AE239" s="36"/>
      <c r="AR239" s="191" t="s">
        <v>250</v>
      </c>
      <c r="AT239" s="191" t="s">
        <v>171</v>
      </c>
      <c r="AU239" s="191" t="s">
        <v>88</v>
      </c>
      <c r="AY239" s="19" t="s">
        <v>169</v>
      </c>
      <c r="BE239" s="192">
        <f t="shared" ref="BE239:BE270" si="54">IF(N239="základní",J239,0)</f>
        <v>0</v>
      </c>
      <c r="BF239" s="192">
        <f t="shared" ref="BF239:BF270" si="55">IF(N239="snížená",J239,0)</f>
        <v>0</v>
      </c>
      <c r="BG239" s="192">
        <f t="shared" ref="BG239:BG270" si="56">IF(N239="zákl. přenesená",J239,0)</f>
        <v>0</v>
      </c>
      <c r="BH239" s="192">
        <f t="shared" ref="BH239:BH270" si="57">IF(N239="sníž. přenesená",J239,0)</f>
        <v>0</v>
      </c>
      <c r="BI239" s="192">
        <f t="shared" ref="BI239:BI270" si="58">IF(N239="nulová",J239,0)</f>
        <v>0</v>
      </c>
      <c r="BJ239" s="19" t="s">
        <v>88</v>
      </c>
      <c r="BK239" s="192">
        <f t="shared" ref="BK239:BK270" si="59">ROUND(I239*H239,2)</f>
        <v>0</v>
      </c>
      <c r="BL239" s="19" t="s">
        <v>250</v>
      </c>
      <c r="BM239" s="191" t="s">
        <v>1805</v>
      </c>
    </row>
    <row r="240" spans="1:65" s="2" customFormat="1" ht="24.2" customHeight="1">
      <c r="A240" s="36"/>
      <c r="B240" s="37"/>
      <c r="C240" s="235" t="s">
        <v>1130</v>
      </c>
      <c r="D240" s="235" t="s">
        <v>456</v>
      </c>
      <c r="E240" s="236" t="s">
        <v>3069</v>
      </c>
      <c r="F240" s="237" t="s">
        <v>3070</v>
      </c>
      <c r="G240" s="238" t="s">
        <v>174</v>
      </c>
      <c r="H240" s="239">
        <v>232</v>
      </c>
      <c r="I240" s="240"/>
      <c r="J240" s="241">
        <f t="shared" si="50"/>
        <v>0</v>
      </c>
      <c r="K240" s="237" t="s">
        <v>2211</v>
      </c>
      <c r="L240" s="242"/>
      <c r="M240" s="243" t="s">
        <v>19</v>
      </c>
      <c r="N240" s="244" t="s">
        <v>44</v>
      </c>
      <c r="O240" s="66"/>
      <c r="P240" s="189">
        <f t="shared" si="51"/>
        <v>0</v>
      </c>
      <c r="Q240" s="189">
        <v>0</v>
      </c>
      <c r="R240" s="189">
        <f t="shared" si="52"/>
        <v>0</v>
      </c>
      <c r="S240" s="189">
        <v>0</v>
      </c>
      <c r="T240" s="190">
        <f t="shared" si="53"/>
        <v>0</v>
      </c>
      <c r="U240" s="36"/>
      <c r="V240" s="36"/>
      <c r="W240" s="36"/>
      <c r="X240" s="36"/>
      <c r="Y240" s="36"/>
      <c r="Z240" s="36"/>
      <c r="AA240" s="36"/>
      <c r="AB240" s="36"/>
      <c r="AC240" s="36"/>
      <c r="AD240" s="36"/>
      <c r="AE240" s="36"/>
      <c r="AR240" s="191" t="s">
        <v>323</v>
      </c>
      <c r="AT240" s="191" t="s">
        <v>456</v>
      </c>
      <c r="AU240" s="191" t="s">
        <v>88</v>
      </c>
      <c r="AY240" s="19" t="s">
        <v>169</v>
      </c>
      <c r="BE240" s="192">
        <f t="shared" si="54"/>
        <v>0</v>
      </c>
      <c r="BF240" s="192">
        <f t="shared" si="55"/>
        <v>0</v>
      </c>
      <c r="BG240" s="192">
        <f t="shared" si="56"/>
        <v>0</v>
      </c>
      <c r="BH240" s="192">
        <f t="shared" si="57"/>
        <v>0</v>
      </c>
      <c r="BI240" s="192">
        <f t="shared" si="58"/>
        <v>0</v>
      </c>
      <c r="BJ240" s="19" t="s">
        <v>88</v>
      </c>
      <c r="BK240" s="192">
        <f t="shared" si="59"/>
        <v>0</v>
      </c>
      <c r="BL240" s="19" t="s">
        <v>250</v>
      </c>
      <c r="BM240" s="191" t="s">
        <v>1813</v>
      </c>
    </row>
    <row r="241" spans="1:65" s="2" customFormat="1" ht="37.9" customHeight="1">
      <c r="A241" s="36"/>
      <c r="B241" s="37"/>
      <c r="C241" s="235" t="s">
        <v>1137</v>
      </c>
      <c r="D241" s="235" t="s">
        <v>456</v>
      </c>
      <c r="E241" s="236" t="s">
        <v>3071</v>
      </c>
      <c r="F241" s="237" t="s">
        <v>3072</v>
      </c>
      <c r="G241" s="238" t="s">
        <v>174</v>
      </c>
      <c r="H241" s="239">
        <v>12</v>
      </c>
      <c r="I241" s="240"/>
      <c r="J241" s="241">
        <f t="shared" si="50"/>
        <v>0</v>
      </c>
      <c r="K241" s="237" t="s">
        <v>2211</v>
      </c>
      <c r="L241" s="242"/>
      <c r="M241" s="243" t="s">
        <v>19</v>
      </c>
      <c r="N241" s="244" t="s">
        <v>44</v>
      </c>
      <c r="O241" s="66"/>
      <c r="P241" s="189">
        <f t="shared" si="51"/>
        <v>0</v>
      </c>
      <c r="Q241" s="189">
        <v>0</v>
      </c>
      <c r="R241" s="189">
        <f t="shared" si="52"/>
        <v>0</v>
      </c>
      <c r="S241" s="189">
        <v>0</v>
      </c>
      <c r="T241" s="190">
        <f t="shared" si="53"/>
        <v>0</v>
      </c>
      <c r="U241" s="36"/>
      <c r="V241" s="36"/>
      <c r="W241" s="36"/>
      <c r="X241" s="36"/>
      <c r="Y241" s="36"/>
      <c r="Z241" s="36"/>
      <c r="AA241" s="36"/>
      <c r="AB241" s="36"/>
      <c r="AC241" s="36"/>
      <c r="AD241" s="36"/>
      <c r="AE241" s="36"/>
      <c r="AR241" s="191" t="s">
        <v>323</v>
      </c>
      <c r="AT241" s="191" t="s">
        <v>456</v>
      </c>
      <c r="AU241" s="191" t="s">
        <v>88</v>
      </c>
      <c r="AY241" s="19" t="s">
        <v>169</v>
      </c>
      <c r="BE241" s="192">
        <f t="shared" si="54"/>
        <v>0</v>
      </c>
      <c r="BF241" s="192">
        <f t="shared" si="55"/>
        <v>0</v>
      </c>
      <c r="BG241" s="192">
        <f t="shared" si="56"/>
        <v>0</v>
      </c>
      <c r="BH241" s="192">
        <f t="shared" si="57"/>
        <v>0</v>
      </c>
      <c r="BI241" s="192">
        <f t="shared" si="58"/>
        <v>0</v>
      </c>
      <c r="BJ241" s="19" t="s">
        <v>88</v>
      </c>
      <c r="BK241" s="192">
        <f t="shared" si="59"/>
        <v>0</v>
      </c>
      <c r="BL241" s="19" t="s">
        <v>250</v>
      </c>
      <c r="BM241" s="191" t="s">
        <v>1824</v>
      </c>
    </row>
    <row r="242" spans="1:65" s="2" customFormat="1" ht="14.45" customHeight="1">
      <c r="A242" s="36"/>
      <c r="B242" s="37"/>
      <c r="C242" s="235" t="s">
        <v>1142</v>
      </c>
      <c r="D242" s="235" t="s">
        <v>456</v>
      </c>
      <c r="E242" s="236" t="s">
        <v>3073</v>
      </c>
      <c r="F242" s="237" t="s">
        <v>3074</v>
      </c>
      <c r="G242" s="238" t="s">
        <v>174</v>
      </c>
      <c r="H242" s="239">
        <v>162</v>
      </c>
      <c r="I242" s="240"/>
      <c r="J242" s="241">
        <f t="shared" si="50"/>
        <v>0</v>
      </c>
      <c r="K242" s="237" t="s">
        <v>2211</v>
      </c>
      <c r="L242" s="242"/>
      <c r="M242" s="243" t="s">
        <v>19</v>
      </c>
      <c r="N242" s="244" t="s">
        <v>44</v>
      </c>
      <c r="O242" s="66"/>
      <c r="P242" s="189">
        <f t="shared" si="51"/>
        <v>0</v>
      </c>
      <c r="Q242" s="189">
        <v>0</v>
      </c>
      <c r="R242" s="189">
        <f t="shared" si="52"/>
        <v>0</v>
      </c>
      <c r="S242" s="189">
        <v>0</v>
      </c>
      <c r="T242" s="190">
        <f t="shared" si="53"/>
        <v>0</v>
      </c>
      <c r="U242" s="36"/>
      <c r="V242" s="36"/>
      <c r="W242" s="36"/>
      <c r="X242" s="36"/>
      <c r="Y242" s="36"/>
      <c r="Z242" s="36"/>
      <c r="AA242" s="36"/>
      <c r="AB242" s="36"/>
      <c r="AC242" s="36"/>
      <c r="AD242" s="36"/>
      <c r="AE242" s="36"/>
      <c r="AR242" s="191" t="s">
        <v>323</v>
      </c>
      <c r="AT242" s="191" t="s">
        <v>456</v>
      </c>
      <c r="AU242" s="191" t="s">
        <v>88</v>
      </c>
      <c r="AY242" s="19" t="s">
        <v>169</v>
      </c>
      <c r="BE242" s="192">
        <f t="shared" si="54"/>
        <v>0</v>
      </c>
      <c r="BF242" s="192">
        <f t="shared" si="55"/>
        <v>0</v>
      </c>
      <c r="BG242" s="192">
        <f t="shared" si="56"/>
        <v>0</v>
      </c>
      <c r="BH242" s="192">
        <f t="shared" si="57"/>
        <v>0</v>
      </c>
      <c r="BI242" s="192">
        <f t="shared" si="58"/>
        <v>0</v>
      </c>
      <c r="BJ242" s="19" t="s">
        <v>88</v>
      </c>
      <c r="BK242" s="192">
        <f t="shared" si="59"/>
        <v>0</v>
      </c>
      <c r="BL242" s="19" t="s">
        <v>250</v>
      </c>
      <c r="BM242" s="191" t="s">
        <v>1832</v>
      </c>
    </row>
    <row r="243" spans="1:65" s="2" customFormat="1" ht="14.45" customHeight="1">
      <c r="A243" s="36"/>
      <c r="B243" s="37"/>
      <c r="C243" s="235" t="s">
        <v>1148</v>
      </c>
      <c r="D243" s="235" t="s">
        <v>456</v>
      </c>
      <c r="E243" s="236" t="s">
        <v>3075</v>
      </c>
      <c r="F243" s="237" t="s">
        <v>3076</v>
      </c>
      <c r="G243" s="238" t="s">
        <v>174</v>
      </c>
      <c r="H243" s="239">
        <v>67</v>
      </c>
      <c r="I243" s="240"/>
      <c r="J243" s="241">
        <f t="shared" si="50"/>
        <v>0</v>
      </c>
      <c r="K243" s="237" t="s">
        <v>2211</v>
      </c>
      <c r="L243" s="242"/>
      <c r="M243" s="243" t="s">
        <v>19</v>
      </c>
      <c r="N243" s="244" t="s">
        <v>44</v>
      </c>
      <c r="O243" s="66"/>
      <c r="P243" s="189">
        <f t="shared" si="51"/>
        <v>0</v>
      </c>
      <c r="Q243" s="189">
        <v>0</v>
      </c>
      <c r="R243" s="189">
        <f t="shared" si="52"/>
        <v>0</v>
      </c>
      <c r="S243" s="189">
        <v>0</v>
      </c>
      <c r="T243" s="190">
        <f t="shared" si="53"/>
        <v>0</v>
      </c>
      <c r="U243" s="36"/>
      <c r="V243" s="36"/>
      <c r="W243" s="36"/>
      <c r="X243" s="36"/>
      <c r="Y243" s="36"/>
      <c r="Z243" s="36"/>
      <c r="AA243" s="36"/>
      <c r="AB243" s="36"/>
      <c r="AC243" s="36"/>
      <c r="AD243" s="36"/>
      <c r="AE243" s="36"/>
      <c r="AR243" s="191" t="s">
        <v>323</v>
      </c>
      <c r="AT243" s="191" t="s">
        <v>456</v>
      </c>
      <c r="AU243" s="191" t="s">
        <v>88</v>
      </c>
      <c r="AY243" s="19" t="s">
        <v>169</v>
      </c>
      <c r="BE243" s="192">
        <f t="shared" si="54"/>
        <v>0</v>
      </c>
      <c r="BF243" s="192">
        <f t="shared" si="55"/>
        <v>0</v>
      </c>
      <c r="BG243" s="192">
        <f t="shared" si="56"/>
        <v>0</v>
      </c>
      <c r="BH243" s="192">
        <f t="shared" si="57"/>
        <v>0</v>
      </c>
      <c r="BI243" s="192">
        <f t="shared" si="58"/>
        <v>0</v>
      </c>
      <c r="BJ243" s="19" t="s">
        <v>88</v>
      </c>
      <c r="BK243" s="192">
        <f t="shared" si="59"/>
        <v>0</v>
      </c>
      <c r="BL243" s="19" t="s">
        <v>250</v>
      </c>
      <c r="BM243" s="191" t="s">
        <v>1844</v>
      </c>
    </row>
    <row r="244" spans="1:65" s="2" customFormat="1" ht="14.45" customHeight="1">
      <c r="A244" s="36"/>
      <c r="B244" s="37"/>
      <c r="C244" s="235" t="s">
        <v>1151</v>
      </c>
      <c r="D244" s="235" t="s">
        <v>456</v>
      </c>
      <c r="E244" s="236" t="s">
        <v>3077</v>
      </c>
      <c r="F244" s="237" t="s">
        <v>3078</v>
      </c>
      <c r="G244" s="238" t="s">
        <v>174</v>
      </c>
      <c r="H244" s="239">
        <v>11</v>
      </c>
      <c r="I244" s="240"/>
      <c r="J244" s="241">
        <f t="shared" si="50"/>
        <v>0</v>
      </c>
      <c r="K244" s="237" t="s">
        <v>2211</v>
      </c>
      <c r="L244" s="242"/>
      <c r="M244" s="243" t="s">
        <v>19</v>
      </c>
      <c r="N244" s="244" t="s">
        <v>44</v>
      </c>
      <c r="O244" s="66"/>
      <c r="P244" s="189">
        <f t="shared" si="51"/>
        <v>0</v>
      </c>
      <c r="Q244" s="189">
        <v>0</v>
      </c>
      <c r="R244" s="189">
        <f t="shared" si="52"/>
        <v>0</v>
      </c>
      <c r="S244" s="189">
        <v>0</v>
      </c>
      <c r="T244" s="190">
        <f t="shared" si="53"/>
        <v>0</v>
      </c>
      <c r="U244" s="36"/>
      <c r="V244" s="36"/>
      <c r="W244" s="36"/>
      <c r="X244" s="36"/>
      <c r="Y244" s="36"/>
      <c r="Z244" s="36"/>
      <c r="AA244" s="36"/>
      <c r="AB244" s="36"/>
      <c r="AC244" s="36"/>
      <c r="AD244" s="36"/>
      <c r="AE244" s="36"/>
      <c r="AR244" s="191" t="s">
        <v>323</v>
      </c>
      <c r="AT244" s="191" t="s">
        <v>456</v>
      </c>
      <c r="AU244" s="191" t="s">
        <v>88</v>
      </c>
      <c r="AY244" s="19" t="s">
        <v>169</v>
      </c>
      <c r="BE244" s="192">
        <f t="shared" si="54"/>
        <v>0</v>
      </c>
      <c r="BF244" s="192">
        <f t="shared" si="55"/>
        <v>0</v>
      </c>
      <c r="BG244" s="192">
        <f t="shared" si="56"/>
        <v>0</v>
      </c>
      <c r="BH244" s="192">
        <f t="shared" si="57"/>
        <v>0</v>
      </c>
      <c r="BI244" s="192">
        <f t="shared" si="58"/>
        <v>0</v>
      </c>
      <c r="BJ244" s="19" t="s">
        <v>88</v>
      </c>
      <c r="BK244" s="192">
        <f t="shared" si="59"/>
        <v>0</v>
      </c>
      <c r="BL244" s="19" t="s">
        <v>250</v>
      </c>
      <c r="BM244" s="191" t="s">
        <v>1853</v>
      </c>
    </row>
    <row r="245" spans="1:65" s="2" customFormat="1" ht="24.2" customHeight="1">
      <c r="A245" s="36"/>
      <c r="B245" s="37"/>
      <c r="C245" s="180" t="s">
        <v>1157</v>
      </c>
      <c r="D245" s="180" t="s">
        <v>171</v>
      </c>
      <c r="E245" s="181" t="s">
        <v>3079</v>
      </c>
      <c r="F245" s="182" t="s">
        <v>3080</v>
      </c>
      <c r="G245" s="183" t="s">
        <v>174</v>
      </c>
      <c r="H245" s="184">
        <v>4</v>
      </c>
      <c r="I245" s="185"/>
      <c r="J245" s="186">
        <f t="shared" si="50"/>
        <v>0</v>
      </c>
      <c r="K245" s="182" t="s">
        <v>2211</v>
      </c>
      <c r="L245" s="41"/>
      <c r="M245" s="187" t="s">
        <v>19</v>
      </c>
      <c r="N245" s="188" t="s">
        <v>44</v>
      </c>
      <c r="O245" s="66"/>
      <c r="P245" s="189">
        <f t="shared" si="51"/>
        <v>0</v>
      </c>
      <c r="Q245" s="189">
        <v>0</v>
      </c>
      <c r="R245" s="189">
        <f t="shared" si="52"/>
        <v>0</v>
      </c>
      <c r="S245" s="189">
        <v>0</v>
      </c>
      <c r="T245" s="190">
        <f t="shared" si="53"/>
        <v>0</v>
      </c>
      <c r="U245" s="36"/>
      <c r="V245" s="36"/>
      <c r="W245" s="36"/>
      <c r="X245" s="36"/>
      <c r="Y245" s="36"/>
      <c r="Z245" s="36"/>
      <c r="AA245" s="36"/>
      <c r="AB245" s="36"/>
      <c r="AC245" s="36"/>
      <c r="AD245" s="36"/>
      <c r="AE245" s="36"/>
      <c r="AR245" s="191" t="s">
        <v>250</v>
      </c>
      <c r="AT245" s="191" t="s">
        <v>171</v>
      </c>
      <c r="AU245" s="191" t="s">
        <v>88</v>
      </c>
      <c r="AY245" s="19" t="s">
        <v>169</v>
      </c>
      <c r="BE245" s="192">
        <f t="shared" si="54"/>
        <v>0</v>
      </c>
      <c r="BF245" s="192">
        <f t="shared" si="55"/>
        <v>0</v>
      </c>
      <c r="BG245" s="192">
        <f t="shared" si="56"/>
        <v>0</v>
      </c>
      <c r="BH245" s="192">
        <f t="shared" si="57"/>
        <v>0</v>
      </c>
      <c r="BI245" s="192">
        <f t="shared" si="58"/>
        <v>0</v>
      </c>
      <c r="BJ245" s="19" t="s">
        <v>88</v>
      </c>
      <c r="BK245" s="192">
        <f t="shared" si="59"/>
        <v>0</v>
      </c>
      <c r="BL245" s="19" t="s">
        <v>250</v>
      </c>
      <c r="BM245" s="191" t="s">
        <v>1866</v>
      </c>
    </row>
    <row r="246" spans="1:65" s="2" customFormat="1" ht="24.2" customHeight="1">
      <c r="A246" s="36"/>
      <c r="B246" s="37"/>
      <c r="C246" s="235" t="s">
        <v>1163</v>
      </c>
      <c r="D246" s="235" t="s">
        <v>456</v>
      </c>
      <c r="E246" s="236" t="s">
        <v>3081</v>
      </c>
      <c r="F246" s="237" t="s">
        <v>3082</v>
      </c>
      <c r="G246" s="238" t="s">
        <v>174</v>
      </c>
      <c r="H246" s="239">
        <v>3</v>
      </c>
      <c r="I246" s="240"/>
      <c r="J246" s="241">
        <f t="shared" si="50"/>
        <v>0</v>
      </c>
      <c r="K246" s="237" t="s">
        <v>2211</v>
      </c>
      <c r="L246" s="242"/>
      <c r="M246" s="243" t="s">
        <v>19</v>
      </c>
      <c r="N246" s="244" t="s">
        <v>44</v>
      </c>
      <c r="O246" s="66"/>
      <c r="P246" s="189">
        <f t="shared" si="51"/>
        <v>0</v>
      </c>
      <c r="Q246" s="189">
        <v>0</v>
      </c>
      <c r="R246" s="189">
        <f t="shared" si="52"/>
        <v>0</v>
      </c>
      <c r="S246" s="189">
        <v>0</v>
      </c>
      <c r="T246" s="190">
        <f t="shared" si="53"/>
        <v>0</v>
      </c>
      <c r="U246" s="36"/>
      <c r="V246" s="36"/>
      <c r="W246" s="36"/>
      <c r="X246" s="36"/>
      <c r="Y246" s="36"/>
      <c r="Z246" s="36"/>
      <c r="AA246" s="36"/>
      <c r="AB246" s="36"/>
      <c r="AC246" s="36"/>
      <c r="AD246" s="36"/>
      <c r="AE246" s="36"/>
      <c r="AR246" s="191" t="s">
        <v>323</v>
      </c>
      <c r="AT246" s="191" t="s">
        <v>456</v>
      </c>
      <c r="AU246" s="191" t="s">
        <v>88</v>
      </c>
      <c r="AY246" s="19" t="s">
        <v>169</v>
      </c>
      <c r="BE246" s="192">
        <f t="shared" si="54"/>
        <v>0</v>
      </c>
      <c r="BF246" s="192">
        <f t="shared" si="55"/>
        <v>0</v>
      </c>
      <c r="BG246" s="192">
        <f t="shared" si="56"/>
        <v>0</v>
      </c>
      <c r="BH246" s="192">
        <f t="shared" si="57"/>
        <v>0</v>
      </c>
      <c r="BI246" s="192">
        <f t="shared" si="58"/>
        <v>0</v>
      </c>
      <c r="BJ246" s="19" t="s">
        <v>88</v>
      </c>
      <c r="BK246" s="192">
        <f t="shared" si="59"/>
        <v>0</v>
      </c>
      <c r="BL246" s="19" t="s">
        <v>250</v>
      </c>
      <c r="BM246" s="191" t="s">
        <v>1877</v>
      </c>
    </row>
    <row r="247" spans="1:65" s="2" customFormat="1" ht="14.45" customHeight="1">
      <c r="A247" s="36"/>
      <c r="B247" s="37"/>
      <c r="C247" s="235" t="s">
        <v>1169</v>
      </c>
      <c r="D247" s="235" t="s">
        <v>456</v>
      </c>
      <c r="E247" s="236" t="s">
        <v>3083</v>
      </c>
      <c r="F247" s="237" t="s">
        <v>3084</v>
      </c>
      <c r="G247" s="238" t="s">
        <v>174</v>
      </c>
      <c r="H247" s="239">
        <v>1</v>
      </c>
      <c r="I247" s="240"/>
      <c r="J247" s="241">
        <f t="shared" si="50"/>
        <v>0</v>
      </c>
      <c r="K247" s="237" t="s">
        <v>2211</v>
      </c>
      <c r="L247" s="242"/>
      <c r="M247" s="243" t="s">
        <v>19</v>
      </c>
      <c r="N247" s="244" t="s">
        <v>44</v>
      </c>
      <c r="O247" s="66"/>
      <c r="P247" s="189">
        <f t="shared" si="51"/>
        <v>0</v>
      </c>
      <c r="Q247" s="189">
        <v>0</v>
      </c>
      <c r="R247" s="189">
        <f t="shared" si="52"/>
        <v>0</v>
      </c>
      <c r="S247" s="189">
        <v>0</v>
      </c>
      <c r="T247" s="190">
        <f t="shared" si="53"/>
        <v>0</v>
      </c>
      <c r="U247" s="36"/>
      <c r="V247" s="36"/>
      <c r="W247" s="36"/>
      <c r="X247" s="36"/>
      <c r="Y247" s="36"/>
      <c r="Z247" s="36"/>
      <c r="AA247" s="36"/>
      <c r="AB247" s="36"/>
      <c r="AC247" s="36"/>
      <c r="AD247" s="36"/>
      <c r="AE247" s="36"/>
      <c r="AR247" s="191" t="s">
        <v>323</v>
      </c>
      <c r="AT247" s="191" t="s">
        <v>456</v>
      </c>
      <c r="AU247" s="191" t="s">
        <v>88</v>
      </c>
      <c r="AY247" s="19" t="s">
        <v>169</v>
      </c>
      <c r="BE247" s="192">
        <f t="shared" si="54"/>
        <v>0</v>
      </c>
      <c r="BF247" s="192">
        <f t="shared" si="55"/>
        <v>0</v>
      </c>
      <c r="BG247" s="192">
        <f t="shared" si="56"/>
        <v>0</v>
      </c>
      <c r="BH247" s="192">
        <f t="shared" si="57"/>
        <v>0</v>
      </c>
      <c r="BI247" s="192">
        <f t="shared" si="58"/>
        <v>0</v>
      </c>
      <c r="BJ247" s="19" t="s">
        <v>88</v>
      </c>
      <c r="BK247" s="192">
        <f t="shared" si="59"/>
        <v>0</v>
      </c>
      <c r="BL247" s="19" t="s">
        <v>250</v>
      </c>
      <c r="BM247" s="191" t="s">
        <v>1887</v>
      </c>
    </row>
    <row r="248" spans="1:65" s="2" customFormat="1" ht="24.2" customHeight="1">
      <c r="A248" s="36"/>
      <c r="B248" s="37"/>
      <c r="C248" s="180" t="s">
        <v>1174</v>
      </c>
      <c r="D248" s="180" t="s">
        <v>171</v>
      </c>
      <c r="E248" s="181" t="s">
        <v>3085</v>
      </c>
      <c r="F248" s="182" t="s">
        <v>3086</v>
      </c>
      <c r="G248" s="183" t="s">
        <v>174</v>
      </c>
      <c r="H248" s="184">
        <v>3</v>
      </c>
      <c r="I248" s="185"/>
      <c r="J248" s="186">
        <f t="shared" si="50"/>
        <v>0</v>
      </c>
      <c r="K248" s="182" t="s">
        <v>2211</v>
      </c>
      <c r="L248" s="41"/>
      <c r="M248" s="187" t="s">
        <v>19</v>
      </c>
      <c r="N248" s="188" t="s">
        <v>44</v>
      </c>
      <c r="O248" s="66"/>
      <c r="P248" s="189">
        <f t="shared" si="51"/>
        <v>0</v>
      </c>
      <c r="Q248" s="189">
        <v>0</v>
      </c>
      <c r="R248" s="189">
        <f t="shared" si="52"/>
        <v>0</v>
      </c>
      <c r="S248" s="189">
        <v>0</v>
      </c>
      <c r="T248" s="190">
        <f t="shared" si="53"/>
        <v>0</v>
      </c>
      <c r="U248" s="36"/>
      <c r="V248" s="36"/>
      <c r="W248" s="36"/>
      <c r="X248" s="36"/>
      <c r="Y248" s="36"/>
      <c r="Z248" s="36"/>
      <c r="AA248" s="36"/>
      <c r="AB248" s="36"/>
      <c r="AC248" s="36"/>
      <c r="AD248" s="36"/>
      <c r="AE248" s="36"/>
      <c r="AR248" s="191" t="s">
        <v>250</v>
      </c>
      <c r="AT248" s="191" t="s">
        <v>171</v>
      </c>
      <c r="AU248" s="191" t="s">
        <v>88</v>
      </c>
      <c r="AY248" s="19" t="s">
        <v>169</v>
      </c>
      <c r="BE248" s="192">
        <f t="shared" si="54"/>
        <v>0</v>
      </c>
      <c r="BF248" s="192">
        <f t="shared" si="55"/>
        <v>0</v>
      </c>
      <c r="BG248" s="192">
        <f t="shared" si="56"/>
        <v>0</v>
      </c>
      <c r="BH248" s="192">
        <f t="shared" si="57"/>
        <v>0</v>
      </c>
      <c r="BI248" s="192">
        <f t="shared" si="58"/>
        <v>0</v>
      </c>
      <c r="BJ248" s="19" t="s">
        <v>88</v>
      </c>
      <c r="BK248" s="192">
        <f t="shared" si="59"/>
        <v>0</v>
      </c>
      <c r="BL248" s="19" t="s">
        <v>250</v>
      </c>
      <c r="BM248" s="191" t="s">
        <v>1898</v>
      </c>
    </row>
    <row r="249" spans="1:65" s="2" customFormat="1" ht="14.45" customHeight="1">
      <c r="A249" s="36"/>
      <c r="B249" s="37"/>
      <c r="C249" s="235" t="s">
        <v>1178</v>
      </c>
      <c r="D249" s="235" t="s">
        <v>456</v>
      </c>
      <c r="E249" s="236" t="s">
        <v>3087</v>
      </c>
      <c r="F249" s="237" t="s">
        <v>3088</v>
      </c>
      <c r="G249" s="238" t="s">
        <v>174</v>
      </c>
      <c r="H249" s="239">
        <v>3</v>
      </c>
      <c r="I249" s="240"/>
      <c r="J249" s="241">
        <f t="shared" si="50"/>
        <v>0</v>
      </c>
      <c r="K249" s="237" t="s">
        <v>2211</v>
      </c>
      <c r="L249" s="242"/>
      <c r="M249" s="243" t="s">
        <v>19</v>
      </c>
      <c r="N249" s="244" t="s">
        <v>44</v>
      </c>
      <c r="O249" s="66"/>
      <c r="P249" s="189">
        <f t="shared" si="51"/>
        <v>0</v>
      </c>
      <c r="Q249" s="189">
        <v>0</v>
      </c>
      <c r="R249" s="189">
        <f t="shared" si="52"/>
        <v>0</v>
      </c>
      <c r="S249" s="189">
        <v>0</v>
      </c>
      <c r="T249" s="190">
        <f t="shared" si="53"/>
        <v>0</v>
      </c>
      <c r="U249" s="36"/>
      <c r="V249" s="36"/>
      <c r="W249" s="36"/>
      <c r="X249" s="36"/>
      <c r="Y249" s="36"/>
      <c r="Z249" s="36"/>
      <c r="AA249" s="36"/>
      <c r="AB249" s="36"/>
      <c r="AC249" s="36"/>
      <c r="AD249" s="36"/>
      <c r="AE249" s="36"/>
      <c r="AR249" s="191" t="s">
        <v>323</v>
      </c>
      <c r="AT249" s="191" t="s">
        <v>456</v>
      </c>
      <c r="AU249" s="191" t="s">
        <v>88</v>
      </c>
      <c r="AY249" s="19" t="s">
        <v>169</v>
      </c>
      <c r="BE249" s="192">
        <f t="shared" si="54"/>
        <v>0</v>
      </c>
      <c r="BF249" s="192">
        <f t="shared" si="55"/>
        <v>0</v>
      </c>
      <c r="BG249" s="192">
        <f t="shared" si="56"/>
        <v>0</v>
      </c>
      <c r="BH249" s="192">
        <f t="shared" si="57"/>
        <v>0</v>
      </c>
      <c r="BI249" s="192">
        <f t="shared" si="58"/>
        <v>0</v>
      </c>
      <c r="BJ249" s="19" t="s">
        <v>88</v>
      </c>
      <c r="BK249" s="192">
        <f t="shared" si="59"/>
        <v>0</v>
      </c>
      <c r="BL249" s="19" t="s">
        <v>250</v>
      </c>
      <c r="BM249" s="191" t="s">
        <v>1907</v>
      </c>
    </row>
    <row r="250" spans="1:65" s="2" customFormat="1" ht="24.2" customHeight="1">
      <c r="A250" s="36"/>
      <c r="B250" s="37"/>
      <c r="C250" s="180" t="s">
        <v>1185</v>
      </c>
      <c r="D250" s="180" t="s">
        <v>171</v>
      </c>
      <c r="E250" s="181" t="s">
        <v>3089</v>
      </c>
      <c r="F250" s="182" t="s">
        <v>3090</v>
      </c>
      <c r="G250" s="183" t="s">
        <v>174</v>
      </c>
      <c r="H250" s="184">
        <v>1</v>
      </c>
      <c r="I250" s="185"/>
      <c r="J250" s="186">
        <f t="shared" si="50"/>
        <v>0</v>
      </c>
      <c r="K250" s="182" t="s">
        <v>2211</v>
      </c>
      <c r="L250" s="41"/>
      <c r="M250" s="187" t="s">
        <v>19</v>
      </c>
      <c r="N250" s="188" t="s">
        <v>44</v>
      </c>
      <c r="O250" s="66"/>
      <c r="P250" s="189">
        <f t="shared" si="51"/>
        <v>0</v>
      </c>
      <c r="Q250" s="189">
        <v>0</v>
      </c>
      <c r="R250" s="189">
        <f t="shared" si="52"/>
        <v>0</v>
      </c>
      <c r="S250" s="189">
        <v>0</v>
      </c>
      <c r="T250" s="190">
        <f t="shared" si="53"/>
        <v>0</v>
      </c>
      <c r="U250" s="36"/>
      <c r="V250" s="36"/>
      <c r="W250" s="36"/>
      <c r="X250" s="36"/>
      <c r="Y250" s="36"/>
      <c r="Z250" s="36"/>
      <c r="AA250" s="36"/>
      <c r="AB250" s="36"/>
      <c r="AC250" s="36"/>
      <c r="AD250" s="36"/>
      <c r="AE250" s="36"/>
      <c r="AR250" s="191" t="s">
        <v>250</v>
      </c>
      <c r="AT250" s="191" t="s">
        <v>171</v>
      </c>
      <c r="AU250" s="191" t="s">
        <v>88</v>
      </c>
      <c r="AY250" s="19" t="s">
        <v>169</v>
      </c>
      <c r="BE250" s="192">
        <f t="shared" si="54"/>
        <v>0</v>
      </c>
      <c r="BF250" s="192">
        <f t="shared" si="55"/>
        <v>0</v>
      </c>
      <c r="BG250" s="192">
        <f t="shared" si="56"/>
        <v>0</v>
      </c>
      <c r="BH250" s="192">
        <f t="shared" si="57"/>
        <v>0</v>
      </c>
      <c r="BI250" s="192">
        <f t="shared" si="58"/>
        <v>0</v>
      </c>
      <c r="BJ250" s="19" t="s">
        <v>88</v>
      </c>
      <c r="BK250" s="192">
        <f t="shared" si="59"/>
        <v>0</v>
      </c>
      <c r="BL250" s="19" t="s">
        <v>250</v>
      </c>
      <c r="BM250" s="191" t="s">
        <v>1917</v>
      </c>
    </row>
    <row r="251" spans="1:65" s="2" customFormat="1" ht="24.2" customHeight="1">
      <c r="A251" s="36"/>
      <c r="B251" s="37"/>
      <c r="C251" s="235" t="s">
        <v>1188</v>
      </c>
      <c r="D251" s="235" t="s">
        <v>456</v>
      </c>
      <c r="E251" s="236" t="s">
        <v>3091</v>
      </c>
      <c r="F251" s="237" t="s">
        <v>3092</v>
      </c>
      <c r="G251" s="238" t="s">
        <v>174</v>
      </c>
      <c r="H251" s="239">
        <v>1</v>
      </c>
      <c r="I251" s="240"/>
      <c r="J251" s="241">
        <f t="shared" si="50"/>
        <v>0</v>
      </c>
      <c r="K251" s="237" t="s">
        <v>2211</v>
      </c>
      <c r="L251" s="242"/>
      <c r="M251" s="243" t="s">
        <v>19</v>
      </c>
      <c r="N251" s="244" t="s">
        <v>44</v>
      </c>
      <c r="O251" s="66"/>
      <c r="P251" s="189">
        <f t="shared" si="51"/>
        <v>0</v>
      </c>
      <c r="Q251" s="189">
        <v>0</v>
      </c>
      <c r="R251" s="189">
        <f t="shared" si="52"/>
        <v>0</v>
      </c>
      <c r="S251" s="189">
        <v>0</v>
      </c>
      <c r="T251" s="190">
        <f t="shared" si="53"/>
        <v>0</v>
      </c>
      <c r="U251" s="36"/>
      <c r="V251" s="36"/>
      <c r="W251" s="36"/>
      <c r="X251" s="36"/>
      <c r="Y251" s="36"/>
      <c r="Z251" s="36"/>
      <c r="AA251" s="36"/>
      <c r="AB251" s="36"/>
      <c r="AC251" s="36"/>
      <c r="AD251" s="36"/>
      <c r="AE251" s="36"/>
      <c r="AR251" s="191" t="s">
        <v>323</v>
      </c>
      <c r="AT251" s="191" t="s">
        <v>456</v>
      </c>
      <c r="AU251" s="191" t="s">
        <v>88</v>
      </c>
      <c r="AY251" s="19" t="s">
        <v>169</v>
      </c>
      <c r="BE251" s="192">
        <f t="shared" si="54"/>
        <v>0</v>
      </c>
      <c r="BF251" s="192">
        <f t="shared" si="55"/>
        <v>0</v>
      </c>
      <c r="BG251" s="192">
        <f t="shared" si="56"/>
        <v>0</v>
      </c>
      <c r="BH251" s="192">
        <f t="shared" si="57"/>
        <v>0</v>
      </c>
      <c r="BI251" s="192">
        <f t="shared" si="58"/>
        <v>0</v>
      </c>
      <c r="BJ251" s="19" t="s">
        <v>88</v>
      </c>
      <c r="BK251" s="192">
        <f t="shared" si="59"/>
        <v>0</v>
      </c>
      <c r="BL251" s="19" t="s">
        <v>250</v>
      </c>
      <c r="BM251" s="191" t="s">
        <v>1926</v>
      </c>
    </row>
    <row r="252" spans="1:65" s="2" customFormat="1" ht="14.45" customHeight="1">
      <c r="A252" s="36"/>
      <c r="B252" s="37"/>
      <c r="C252" s="180" t="s">
        <v>1190</v>
      </c>
      <c r="D252" s="180" t="s">
        <v>171</v>
      </c>
      <c r="E252" s="181" t="s">
        <v>3093</v>
      </c>
      <c r="F252" s="182" t="s">
        <v>3094</v>
      </c>
      <c r="G252" s="183" t="s">
        <v>174</v>
      </c>
      <c r="H252" s="184">
        <v>116</v>
      </c>
      <c r="I252" s="185"/>
      <c r="J252" s="186">
        <f t="shared" si="50"/>
        <v>0</v>
      </c>
      <c r="K252" s="182" t="s">
        <v>2211</v>
      </c>
      <c r="L252" s="41"/>
      <c r="M252" s="187" t="s">
        <v>19</v>
      </c>
      <c r="N252" s="188" t="s">
        <v>44</v>
      </c>
      <c r="O252" s="66"/>
      <c r="P252" s="189">
        <f t="shared" si="51"/>
        <v>0</v>
      </c>
      <c r="Q252" s="189">
        <v>0</v>
      </c>
      <c r="R252" s="189">
        <f t="shared" si="52"/>
        <v>0</v>
      </c>
      <c r="S252" s="189">
        <v>0</v>
      </c>
      <c r="T252" s="190">
        <f t="shared" si="53"/>
        <v>0</v>
      </c>
      <c r="U252" s="36"/>
      <c r="V252" s="36"/>
      <c r="W252" s="36"/>
      <c r="X252" s="36"/>
      <c r="Y252" s="36"/>
      <c r="Z252" s="36"/>
      <c r="AA252" s="36"/>
      <c r="AB252" s="36"/>
      <c r="AC252" s="36"/>
      <c r="AD252" s="36"/>
      <c r="AE252" s="36"/>
      <c r="AR252" s="191" t="s">
        <v>250</v>
      </c>
      <c r="AT252" s="191" t="s">
        <v>171</v>
      </c>
      <c r="AU252" s="191" t="s">
        <v>88</v>
      </c>
      <c r="AY252" s="19" t="s">
        <v>169</v>
      </c>
      <c r="BE252" s="192">
        <f t="shared" si="54"/>
        <v>0</v>
      </c>
      <c r="BF252" s="192">
        <f t="shared" si="55"/>
        <v>0</v>
      </c>
      <c r="BG252" s="192">
        <f t="shared" si="56"/>
        <v>0</v>
      </c>
      <c r="BH252" s="192">
        <f t="shared" si="57"/>
        <v>0</v>
      </c>
      <c r="BI252" s="192">
        <f t="shared" si="58"/>
        <v>0</v>
      </c>
      <c r="BJ252" s="19" t="s">
        <v>88</v>
      </c>
      <c r="BK252" s="192">
        <f t="shared" si="59"/>
        <v>0</v>
      </c>
      <c r="BL252" s="19" t="s">
        <v>250</v>
      </c>
      <c r="BM252" s="191" t="s">
        <v>1937</v>
      </c>
    </row>
    <row r="253" spans="1:65" s="2" customFormat="1" ht="49.15" customHeight="1">
      <c r="A253" s="36"/>
      <c r="B253" s="37"/>
      <c r="C253" s="235" t="s">
        <v>1195</v>
      </c>
      <c r="D253" s="235" t="s">
        <v>456</v>
      </c>
      <c r="E253" s="236" t="s">
        <v>3095</v>
      </c>
      <c r="F253" s="237" t="s">
        <v>3096</v>
      </c>
      <c r="G253" s="238" t="s">
        <v>174</v>
      </c>
      <c r="H253" s="239">
        <v>44</v>
      </c>
      <c r="I253" s="240"/>
      <c r="J253" s="241">
        <f t="shared" si="50"/>
        <v>0</v>
      </c>
      <c r="K253" s="237" t="s">
        <v>2211</v>
      </c>
      <c r="L253" s="242"/>
      <c r="M253" s="243" t="s">
        <v>19</v>
      </c>
      <c r="N253" s="244" t="s">
        <v>44</v>
      </c>
      <c r="O253" s="66"/>
      <c r="P253" s="189">
        <f t="shared" si="51"/>
        <v>0</v>
      </c>
      <c r="Q253" s="189">
        <v>0</v>
      </c>
      <c r="R253" s="189">
        <f t="shared" si="52"/>
        <v>0</v>
      </c>
      <c r="S253" s="189">
        <v>0</v>
      </c>
      <c r="T253" s="190">
        <f t="shared" si="53"/>
        <v>0</v>
      </c>
      <c r="U253" s="36"/>
      <c r="V253" s="36"/>
      <c r="W253" s="36"/>
      <c r="X253" s="36"/>
      <c r="Y253" s="36"/>
      <c r="Z253" s="36"/>
      <c r="AA253" s="36"/>
      <c r="AB253" s="36"/>
      <c r="AC253" s="36"/>
      <c r="AD253" s="36"/>
      <c r="AE253" s="36"/>
      <c r="AR253" s="191" t="s">
        <v>323</v>
      </c>
      <c r="AT253" s="191" t="s">
        <v>456</v>
      </c>
      <c r="AU253" s="191" t="s">
        <v>88</v>
      </c>
      <c r="AY253" s="19" t="s">
        <v>169</v>
      </c>
      <c r="BE253" s="192">
        <f t="shared" si="54"/>
        <v>0</v>
      </c>
      <c r="BF253" s="192">
        <f t="shared" si="55"/>
        <v>0</v>
      </c>
      <c r="BG253" s="192">
        <f t="shared" si="56"/>
        <v>0</v>
      </c>
      <c r="BH253" s="192">
        <f t="shared" si="57"/>
        <v>0</v>
      </c>
      <c r="BI253" s="192">
        <f t="shared" si="58"/>
        <v>0</v>
      </c>
      <c r="BJ253" s="19" t="s">
        <v>88</v>
      </c>
      <c r="BK253" s="192">
        <f t="shared" si="59"/>
        <v>0</v>
      </c>
      <c r="BL253" s="19" t="s">
        <v>250</v>
      </c>
      <c r="BM253" s="191" t="s">
        <v>1948</v>
      </c>
    </row>
    <row r="254" spans="1:65" s="2" customFormat="1" ht="49.15" customHeight="1">
      <c r="A254" s="36"/>
      <c r="B254" s="37"/>
      <c r="C254" s="235" t="s">
        <v>1200</v>
      </c>
      <c r="D254" s="235" t="s">
        <v>456</v>
      </c>
      <c r="E254" s="236" t="s">
        <v>3097</v>
      </c>
      <c r="F254" s="237" t="s">
        <v>3098</v>
      </c>
      <c r="G254" s="238" t="s">
        <v>174</v>
      </c>
      <c r="H254" s="239">
        <v>2</v>
      </c>
      <c r="I254" s="240"/>
      <c r="J254" s="241">
        <f t="shared" si="50"/>
        <v>0</v>
      </c>
      <c r="K254" s="237" t="s">
        <v>2211</v>
      </c>
      <c r="L254" s="242"/>
      <c r="M254" s="243" t="s">
        <v>19</v>
      </c>
      <c r="N254" s="244" t="s">
        <v>44</v>
      </c>
      <c r="O254" s="66"/>
      <c r="P254" s="189">
        <f t="shared" si="51"/>
        <v>0</v>
      </c>
      <c r="Q254" s="189">
        <v>0</v>
      </c>
      <c r="R254" s="189">
        <f t="shared" si="52"/>
        <v>0</v>
      </c>
      <c r="S254" s="189">
        <v>0</v>
      </c>
      <c r="T254" s="190">
        <f t="shared" si="53"/>
        <v>0</v>
      </c>
      <c r="U254" s="36"/>
      <c r="V254" s="36"/>
      <c r="W254" s="36"/>
      <c r="X254" s="36"/>
      <c r="Y254" s="36"/>
      <c r="Z254" s="36"/>
      <c r="AA254" s="36"/>
      <c r="AB254" s="36"/>
      <c r="AC254" s="36"/>
      <c r="AD254" s="36"/>
      <c r="AE254" s="36"/>
      <c r="AR254" s="191" t="s">
        <v>323</v>
      </c>
      <c r="AT254" s="191" t="s">
        <v>456</v>
      </c>
      <c r="AU254" s="191" t="s">
        <v>88</v>
      </c>
      <c r="AY254" s="19" t="s">
        <v>169</v>
      </c>
      <c r="BE254" s="192">
        <f t="shared" si="54"/>
        <v>0</v>
      </c>
      <c r="BF254" s="192">
        <f t="shared" si="55"/>
        <v>0</v>
      </c>
      <c r="BG254" s="192">
        <f t="shared" si="56"/>
        <v>0</v>
      </c>
      <c r="BH254" s="192">
        <f t="shared" si="57"/>
        <v>0</v>
      </c>
      <c r="BI254" s="192">
        <f t="shared" si="58"/>
        <v>0</v>
      </c>
      <c r="BJ254" s="19" t="s">
        <v>88</v>
      </c>
      <c r="BK254" s="192">
        <f t="shared" si="59"/>
        <v>0</v>
      </c>
      <c r="BL254" s="19" t="s">
        <v>250</v>
      </c>
      <c r="BM254" s="191" t="s">
        <v>1958</v>
      </c>
    </row>
    <row r="255" spans="1:65" s="2" customFormat="1" ht="49.15" customHeight="1">
      <c r="A255" s="36"/>
      <c r="B255" s="37"/>
      <c r="C255" s="235" t="s">
        <v>1207</v>
      </c>
      <c r="D255" s="235" t="s">
        <v>456</v>
      </c>
      <c r="E255" s="236" t="s">
        <v>3099</v>
      </c>
      <c r="F255" s="237" t="s">
        <v>3100</v>
      </c>
      <c r="G255" s="238" t="s">
        <v>174</v>
      </c>
      <c r="H255" s="239">
        <v>10</v>
      </c>
      <c r="I255" s="240"/>
      <c r="J255" s="241">
        <f t="shared" si="50"/>
        <v>0</v>
      </c>
      <c r="K255" s="237" t="s">
        <v>2211</v>
      </c>
      <c r="L255" s="242"/>
      <c r="M255" s="243" t="s">
        <v>19</v>
      </c>
      <c r="N255" s="244" t="s">
        <v>44</v>
      </c>
      <c r="O255" s="66"/>
      <c r="P255" s="189">
        <f t="shared" si="51"/>
        <v>0</v>
      </c>
      <c r="Q255" s="189">
        <v>0</v>
      </c>
      <c r="R255" s="189">
        <f t="shared" si="52"/>
        <v>0</v>
      </c>
      <c r="S255" s="189">
        <v>0</v>
      </c>
      <c r="T255" s="190">
        <f t="shared" si="53"/>
        <v>0</v>
      </c>
      <c r="U255" s="36"/>
      <c r="V255" s="36"/>
      <c r="W255" s="36"/>
      <c r="X255" s="36"/>
      <c r="Y255" s="36"/>
      <c r="Z255" s="36"/>
      <c r="AA255" s="36"/>
      <c r="AB255" s="36"/>
      <c r="AC255" s="36"/>
      <c r="AD255" s="36"/>
      <c r="AE255" s="36"/>
      <c r="AR255" s="191" t="s">
        <v>323</v>
      </c>
      <c r="AT255" s="191" t="s">
        <v>456</v>
      </c>
      <c r="AU255" s="191" t="s">
        <v>88</v>
      </c>
      <c r="AY255" s="19" t="s">
        <v>169</v>
      </c>
      <c r="BE255" s="192">
        <f t="shared" si="54"/>
        <v>0</v>
      </c>
      <c r="BF255" s="192">
        <f t="shared" si="55"/>
        <v>0</v>
      </c>
      <c r="BG255" s="192">
        <f t="shared" si="56"/>
        <v>0</v>
      </c>
      <c r="BH255" s="192">
        <f t="shared" si="57"/>
        <v>0</v>
      </c>
      <c r="BI255" s="192">
        <f t="shared" si="58"/>
        <v>0</v>
      </c>
      <c r="BJ255" s="19" t="s">
        <v>88</v>
      </c>
      <c r="BK255" s="192">
        <f t="shared" si="59"/>
        <v>0</v>
      </c>
      <c r="BL255" s="19" t="s">
        <v>250</v>
      </c>
      <c r="BM255" s="191" t="s">
        <v>1967</v>
      </c>
    </row>
    <row r="256" spans="1:65" s="2" customFormat="1" ht="24.2" customHeight="1">
      <c r="A256" s="36"/>
      <c r="B256" s="37"/>
      <c r="C256" s="235" t="s">
        <v>1214</v>
      </c>
      <c r="D256" s="235" t="s">
        <v>456</v>
      </c>
      <c r="E256" s="236" t="s">
        <v>3101</v>
      </c>
      <c r="F256" s="237" t="s">
        <v>3102</v>
      </c>
      <c r="G256" s="238" t="s">
        <v>174</v>
      </c>
      <c r="H256" s="239">
        <v>2</v>
      </c>
      <c r="I256" s="240"/>
      <c r="J256" s="241">
        <f t="shared" si="50"/>
        <v>0</v>
      </c>
      <c r="K256" s="237" t="s">
        <v>2211</v>
      </c>
      <c r="L256" s="242"/>
      <c r="M256" s="243" t="s">
        <v>19</v>
      </c>
      <c r="N256" s="244" t="s">
        <v>44</v>
      </c>
      <c r="O256" s="66"/>
      <c r="P256" s="189">
        <f t="shared" si="51"/>
        <v>0</v>
      </c>
      <c r="Q256" s="189">
        <v>0</v>
      </c>
      <c r="R256" s="189">
        <f t="shared" si="52"/>
        <v>0</v>
      </c>
      <c r="S256" s="189">
        <v>0</v>
      </c>
      <c r="T256" s="190">
        <f t="shared" si="53"/>
        <v>0</v>
      </c>
      <c r="U256" s="36"/>
      <c r="V256" s="36"/>
      <c r="W256" s="36"/>
      <c r="X256" s="36"/>
      <c r="Y256" s="36"/>
      <c r="Z256" s="36"/>
      <c r="AA256" s="36"/>
      <c r="AB256" s="36"/>
      <c r="AC256" s="36"/>
      <c r="AD256" s="36"/>
      <c r="AE256" s="36"/>
      <c r="AR256" s="191" t="s">
        <v>323</v>
      </c>
      <c r="AT256" s="191" t="s">
        <v>456</v>
      </c>
      <c r="AU256" s="191" t="s">
        <v>88</v>
      </c>
      <c r="AY256" s="19" t="s">
        <v>169</v>
      </c>
      <c r="BE256" s="192">
        <f t="shared" si="54"/>
        <v>0</v>
      </c>
      <c r="BF256" s="192">
        <f t="shared" si="55"/>
        <v>0</v>
      </c>
      <c r="BG256" s="192">
        <f t="shared" si="56"/>
        <v>0</v>
      </c>
      <c r="BH256" s="192">
        <f t="shared" si="57"/>
        <v>0</v>
      </c>
      <c r="BI256" s="192">
        <f t="shared" si="58"/>
        <v>0</v>
      </c>
      <c r="BJ256" s="19" t="s">
        <v>88</v>
      </c>
      <c r="BK256" s="192">
        <f t="shared" si="59"/>
        <v>0</v>
      </c>
      <c r="BL256" s="19" t="s">
        <v>250</v>
      </c>
      <c r="BM256" s="191" t="s">
        <v>1976</v>
      </c>
    </row>
    <row r="257" spans="1:65" s="2" customFormat="1" ht="37.9" customHeight="1">
      <c r="A257" s="36"/>
      <c r="B257" s="37"/>
      <c r="C257" s="235" t="s">
        <v>1217</v>
      </c>
      <c r="D257" s="235" t="s">
        <v>456</v>
      </c>
      <c r="E257" s="236" t="s">
        <v>3103</v>
      </c>
      <c r="F257" s="237" t="s">
        <v>3104</v>
      </c>
      <c r="G257" s="238" t="s">
        <v>174</v>
      </c>
      <c r="H257" s="239">
        <v>24</v>
      </c>
      <c r="I257" s="240"/>
      <c r="J257" s="241">
        <f t="shared" si="50"/>
        <v>0</v>
      </c>
      <c r="K257" s="237" t="s">
        <v>2211</v>
      </c>
      <c r="L257" s="242"/>
      <c r="M257" s="243" t="s">
        <v>19</v>
      </c>
      <c r="N257" s="244" t="s">
        <v>44</v>
      </c>
      <c r="O257" s="66"/>
      <c r="P257" s="189">
        <f t="shared" si="51"/>
        <v>0</v>
      </c>
      <c r="Q257" s="189">
        <v>0</v>
      </c>
      <c r="R257" s="189">
        <f t="shared" si="52"/>
        <v>0</v>
      </c>
      <c r="S257" s="189">
        <v>0</v>
      </c>
      <c r="T257" s="190">
        <f t="shared" si="53"/>
        <v>0</v>
      </c>
      <c r="U257" s="36"/>
      <c r="V257" s="36"/>
      <c r="W257" s="36"/>
      <c r="X257" s="36"/>
      <c r="Y257" s="36"/>
      <c r="Z257" s="36"/>
      <c r="AA257" s="36"/>
      <c r="AB257" s="36"/>
      <c r="AC257" s="36"/>
      <c r="AD257" s="36"/>
      <c r="AE257" s="36"/>
      <c r="AR257" s="191" t="s">
        <v>323</v>
      </c>
      <c r="AT257" s="191" t="s">
        <v>456</v>
      </c>
      <c r="AU257" s="191" t="s">
        <v>88</v>
      </c>
      <c r="AY257" s="19" t="s">
        <v>169</v>
      </c>
      <c r="BE257" s="192">
        <f t="shared" si="54"/>
        <v>0</v>
      </c>
      <c r="BF257" s="192">
        <f t="shared" si="55"/>
        <v>0</v>
      </c>
      <c r="BG257" s="192">
        <f t="shared" si="56"/>
        <v>0</v>
      </c>
      <c r="BH257" s="192">
        <f t="shared" si="57"/>
        <v>0</v>
      </c>
      <c r="BI257" s="192">
        <f t="shared" si="58"/>
        <v>0</v>
      </c>
      <c r="BJ257" s="19" t="s">
        <v>88</v>
      </c>
      <c r="BK257" s="192">
        <f t="shared" si="59"/>
        <v>0</v>
      </c>
      <c r="BL257" s="19" t="s">
        <v>250</v>
      </c>
      <c r="BM257" s="191" t="s">
        <v>1986</v>
      </c>
    </row>
    <row r="258" spans="1:65" s="2" customFormat="1" ht="49.15" customHeight="1">
      <c r="A258" s="36"/>
      <c r="B258" s="37"/>
      <c r="C258" s="235" t="s">
        <v>1222</v>
      </c>
      <c r="D258" s="235" t="s">
        <v>456</v>
      </c>
      <c r="E258" s="236" t="s">
        <v>3105</v>
      </c>
      <c r="F258" s="237" t="s">
        <v>3106</v>
      </c>
      <c r="G258" s="238" t="s">
        <v>174</v>
      </c>
      <c r="H258" s="239">
        <v>6</v>
      </c>
      <c r="I258" s="240"/>
      <c r="J258" s="241">
        <f t="shared" si="50"/>
        <v>0</v>
      </c>
      <c r="K258" s="237" t="s">
        <v>2211</v>
      </c>
      <c r="L258" s="242"/>
      <c r="M258" s="243" t="s">
        <v>19</v>
      </c>
      <c r="N258" s="244" t="s">
        <v>44</v>
      </c>
      <c r="O258" s="66"/>
      <c r="P258" s="189">
        <f t="shared" si="51"/>
        <v>0</v>
      </c>
      <c r="Q258" s="189">
        <v>0</v>
      </c>
      <c r="R258" s="189">
        <f t="shared" si="52"/>
        <v>0</v>
      </c>
      <c r="S258" s="189">
        <v>0</v>
      </c>
      <c r="T258" s="190">
        <f t="shared" si="53"/>
        <v>0</v>
      </c>
      <c r="U258" s="36"/>
      <c r="V258" s="36"/>
      <c r="W258" s="36"/>
      <c r="X258" s="36"/>
      <c r="Y258" s="36"/>
      <c r="Z258" s="36"/>
      <c r="AA258" s="36"/>
      <c r="AB258" s="36"/>
      <c r="AC258" s="36"/>
      <c r="AD258" s="36"/>
      <c r="AE258" s="36"/>
      <c r="AR258" s="191" t="s">
        <v>323</v>
      </c>
      <c r="AT258" s="191" t="s">
        <v>456</v>
      </c>
      <c r="AU258" s="191" t="s">
        <v>88</v>
      </c>
      <c r="AY258" s="19" t="s">
        <v>169</v>
      </c>
      <c r="BE258" s="192">
        <f t="shared" si="54"/>
        <v>0</v>
      </c>
      <c r="BF258" s="192">
        <f t="shared" si="55"/>
        <v>0</v>
      </c>
      <c r="BG258" s="192">
        <f t="shared" si="56"/>
        <v>0</v>
      </c>
      <c r="BH258" s="192">
        <f t="shared" si="57"/>
        <v>0</v>
      </c>
      <c r="BI258" s="192">
        <f t="shared" si="58"/>
        <v>0</v>
      </c>
      <c r="BJ258" s="19" t="s">
        <v>88</v>
      </c>
      <c r="BK258" s="192">
        <f t="shared" si="59"/>
        <v>0</v>
      </c>
      <c r="BL258" s="19" t="s">
        <v>250</v>
      </c>
      <c r="BM258" s="191" t="s">
        <v>1998</v>
      </c>
    </row>
    <row r="259" spans="1:65" s="2" customFormat="1" ht="37.9" customHeight="1">
      <c r="A259" s="36"/>
      <c r="B259" s="37"/>
      <c r="C259" s="235" t="s">
        <v>1225</v>
      </c>
      <c r="D259" s="235" t="s">
        <v>456</v>
      </c>
      <c r="E259" s="236" t="s">
        <v>3107</v>
      </c>
      <c r="F259" s="237" t="s">
        <v>3108</v>
      </c>
      <c r="G259" s="238" t="s">
        <v>174</v>
      </c>
      <c r="H259" s="239">
        <v>6</v>
      </c>
      <c r="I259" s="240"/>
      <c r="J259" s="241">
        <f t="shared" si="50"/>
        <v>0</v>
      </c>
      <c r="K259" s="237" t="s">
        <v>2211</v>
      </c>
      <c r="L259" s="242"/>
      <c r="M259" s="243" t="s">
        <v>19</v>
      </c>
      <c r="N259" s="244" t="s">
        <v>44</v>
      </c>
      <c r="O259" s="66"/>
      <c r="P259" s="189">
        <f t="shared" si="51"/>
        <v>0</v>
      </c>
      <c r="Q259" s="189">
        <v>0</v>
      </c>
      <c r="R259" s="189">
        <f t="shared" si="52"/>
        <v>0</v>
      </c>
      <c r="S259" s="189">
        <v>0</v>
      </c>
      <c r="T259" s="190">
        <f t="shared" si="53"/>
        <v>0</v>
      </c>
      <c r="U259" s="36"/>
      <c r="V259" s="36"/>
      <c r="W259" s="36"/>
      <c r="X259" s="36"/>
      <c r="Y259" s="36"/>
      <c r="Z259" s="36"/>
      <c r="AA259" s="36"/>
      <c r="AB259" s="36"/>
      <c r="AC259" s="36"/>
      <c r="AD259" s="36"/>
      <c r="AE259" s="36"/>
      <c r="AR259" s="191" t="s">
        <v>323</v>
      </c>
      <c r="AT259" s="191" t="s">
        <v>456</v>
      </c>
      <c r="AU259" s="191" t="s">
        <v>88</v>
      </c>
      <c r="AY259" s="19" t="s">
        <v>169</v>
      </c>
      <c r="BE259" s="192">
        <f t="shared" si="54"/>
        <v>0</v>
      </c>
      <c r="BF259" s="192">
        <f t="shared" si="55"/>
        <v>0</v>
      </c>
      <c r="BG259" s="192">
        <f t="shared" si="56"/>
        <v>0</v>
      </c>
      <c r="BH259" s="192">
        <f t="shared" si="57"/>
        <v>0</v>
      </c>
      <c r="BI259" s="192">
        <f t="shared" si="58"/>
        <v>0</v>
      </c>
      <c r="BJ259" s="19" t="s">
        <v>88</v>
      </c>
      <c r="BK259" s="192">
        <f t="shared" si="59"/>
        <v>0</v>
      </c>
      <c r="BL259" s="19" t="s">
        <v>250</v>
      </c>
      <c r="BM259" s="191" t="s">
        <v>2009</v>
      </c>
    </row>
    <row r="260" spans="1:65" s="2" customFormat="1" ht="49.15" customHeight="1">
      <c r="A260" s="36"/>
      <c r="B260" s="37"/>
      <c r="C260" s="235" t="s">
        <v>1230</v>
      </c>
      <c r="D260" s="235" t="s">
        <v>456</v>
      </c>
      <c r="E260" s="236" t="s">
        <v>3109</v>
      </c>
      <c r="F260" s="237" t="s">
        <v>3110</v>
      </c>
      <c r="G260" s="238" t="s">
        <v>463</v>
      </c>
      <c r="H260" s="239">
        <v>14</v>
      </c>
      <c r="I260" s="240"/>
      <c r="J260" s="241">
        <f t="shared" si="50"/>
        <v>0</v>
      </c>
      <c r="K260" s="237" t="s">
        <v>2211</v>
      </c>
      <c r="L260" s="242"/>
      <c r="M260" s="243" t="s">
        <v>19</v>
      </c>
      <c r="N260" s="244" t="s">
        <v>44</v>
      </c>
      <c r="O260" s="66"/>
      <c r="P260" s="189">
        <f t="shared" si="51"/>
        <v>0</v>
      </c>
      <c r="Q260" s="189">
        <v>0</v>
      </c>
      <c r="R260" s="189">
        <f t="shared" si="52"/>
        <v>0</v>
      </c>
      <c r="S260" s="189">
        <v>0</v>
      </c>
      <c r="T260" s="190">
        <f t="shared" si="53"/>
        <v>0</v>
      </c>
      <c r="U260" s="36"/>
      <c r="V260" s="36"/>
      <c r="W260" s="36"/>
      <c r="X260" s="36"/>
      <c r="Y260" s="36"/>
      <c r="Z260" s="36"/>
      <c r="AA260" s="36"/>
      <c r="AB260" s="36"/>
      <c r="AC260" s="36"/>
      <c r="AD260" s="36"/>
      <c r="AE260" s="36"/>
      <c r="AR260" s="191" t="s">
        <v>323</v>
      </c>
      <c r="AT260" s="191" t="s">
        <v>456</v>
      </c>
      <c r="AU260" s="191" t="s">
        <v>88</v>
      </c>
      <c r="AY260" s="19" t="s">
        <v>169</v>
      </c>
      <c r="BE260" s="192">
        <f t="shared" si="54"/>
        <v>0</v>
      </c>
      <c r="BF260" s="192">
        <f t="shared" si="55"/>
        <v>0</v>
      </c>
      <c r="BG260" s="192">
        <f t="shared" si="56"/>
        <v>0</v>
      </c>
      <c r="BH260" s="192">
        <f t="shared" si="57"/>
        <v>0</v>
      </c>
      <c r="BI260" s="192">
        <f t="shared" si="58"/>
        <v>0</v>
      </c>
      <c r="BJ260" s="19" t="s">
        <v>88</v>
      </c>
      <c r="BK260" s="192">
        <f t="shared" si="59"/>
        <v>0</v>
      </c>
      <c r="BL260" s="19" t="s">
        <v>250</v>
      </c>
      <c r="BM260" s="191" t="s">
        <v>2017</v>
      </c>
    </row>
    <row r="261" spans="1:65" s="2" customFormat="1" ht="37.9" customHeight="1">
      <c r="A261" s="36"/>
      <c r="B261" s="37"/>
      <c r="C261" s="235" t="s">
        <v>1235</v>
      </c>
      <c r="D261" s="235" t="s">
        <v>456</v>
      </c>
      <c r="E261" s="236" t="s">
        <v>3111</v>
      </c>
      <c r="F261" s="237" t="s">
        <v>3112</v>
      </c>
      <c r="G261" s="238" t="s">
        <v>463</v>
      </c>
      <c r="H261" s="239">
        <v>8</v>
      </c>
      <c r="I261" s="240"/>
      <c r="J261" s="241">
        <f t="shared" si="50"/>
        <v>0</v>
      </c>
      <c r="K261" s="237" t="s">
        <v>2211</v>
      </c>
      <c r="L261" s="242"/>
      <c r="M261" s="243" t="s">
        <v>19</v>
      </c>
      <c r="N261" s="244" t="s">
        <v>44</v>
      </c>
      <c r="O261" s="66"/>
      <c r="P261" s="189">
        <f t="shared" si="51"/>
        <v>0</v>
      </c>
      <c r="Q261" s="189">
        <v>0</v>
      </c>
      <c r="R261" s="189">
        <f t="shared" si="52"/>
        <v>0</v>
      </c>
      <c r="S261" s="189">
        <v>0</v>
      </c>
      <c r="T261" s="190">
        <f t="shared" si="53"/>
        <v>0</v>
      </c>
      <c r="U261" s="36"/>
      <c r="V261" s="36"/>
      <c r="W261" s="36"/>
      <c r="X261" s="36"/>
      <c r="Y261" s="36"/>
      <c r="Z261" s="36"/>
      <c r="AA261" s="36"/>
      <c r="AB261" s="36"/>
      <c r="AC261" s="36"/>
      <c r="AD261" s="36"/>
      <c r="AE261" s="36"/>
      <c r="AR261" s="191" t="s">
        <v>323</v>
      </c>
      <c r="AT261" s="191" t="s">
        <v>456</v>
      </c>
      <c r="AU261" s="191" t="s">
        <v>88</v>
      </c>
      <c r="AY261" s="19" t="s">
        <v>169</v>
      </c>
      <c r="BE261" s="192">
        <f t="shared" si="54"/>
        <v>0</v>
      </c>
      <c r="BF261" s="192">
        <f t="shared" si="55"/>
        <v>0</v>
      </c>
      <c r="BG261" s="192">
        <f t="shared" si="56"/>
        <v>0</v>
      </c>
      <c r="BH261" s="192">
        <f t="shared" si="57"/>
        <v>0</v>
      </c>
      <c r="BI261" s="192">
        <f t="shared" si="58"/>
        <v>0</v>
      </c>
      <c r="BJ261" s="19" t="s">
        <v>88</v>
      </c>
      <c r="BK261" s="192">
        <f t="shared" si="59"/>
        <v>0</v>
      </c>
      <c r="BL261" s="19" t="s">
        <v>250</v>
      </c>
      <c r="BM261" s="191" t="s">
        <v>2027</v>
      </c>
    </row>
    <row r="262" spans="1:65" s="2" customFormat="1" ht="14.45" customHeight="1">
      <c r="A262" s="36"/>
      <c r="B262" s="37"/>
      <c r="C262" s="180" t="s">
        <v>1240</v>
      </c>
      <c r="D262" s="180" t="s">
        <v>171</v>
      </c>
      <c r="E262" s="181" t="s">
        <v>3113</v>
      </c>
      <c r="F262" s="182" t="s">
        <v>3114</v>
      </c>
      <c r="G262" s="183" t="s">
        <v>174</v>
      </c>
      <c r="H262" s="184">
        <v>1</v>
      </c>
      <c r="I262" s="185"/>
      <c r="J262" s="186">
        <f t="shared" si="50"/>
        <v>0</v>
      </c>
      <c r="K262" s="182" t="s">
        <v>2211</v>
      </c>
      <c r="L262" s="41"/>
      <c r="M262" s="187" t="s">
        <v>19</v>
      </c>
      <c r="N262" s="188" t="s">
        <v>44</v>
      </c>
      <c r="O262" s="66"/>
      <c r="P262" s="189">
        <f t="shared" si="51"/>
        <v>0</v>
      </c>
      <c r="Q262" s="189">
        <v>0</v>
      </c>
      <c r="R262" s="189">
        <f t="shared" si="52"/>
        <v>0</v>
      </c>
      <c r="S262" s="189">
        <v>0</v>
      </c>
      <c r="T262" s="190">
        <f t="shared" si="53"/>
        <v>0</v>
      </c>
      <c r="U262" s="36"/>
      <c r="V262" s="36"/>
      <c r="W262" s="36"/>
      <c r="X262" s="36"/>
      <c r="Y262" s="36"/>
      <c r="Z262" s="36"/>
      <c r="AA262" s="36"/>
      <c r="AB262" s="36"/>
      <c r="AC262" s="36"/>
      <c r="AD262" s="36"/>
      <c r="AE262" s="36"/>
      <c r="AR262" s="191" t="s">
        <v>250</v>
      </c>
      <c r="AT262" s="191" t="s">
        <v>171</v>
      </c>
      <c r="AU262" s="191" t="s">
        <v>88</v>
      </c>
      <c r="AY262" s="19" t="s">
        <v>169</v>
      </c>
      <c r="BE262" s="192">
        <f t="shared" si="54"/>
        <v>0</v>
      </c>
      <c r="BF262" s="192">
        <f t="shared" si="55"/>
        <v>0</v>
      </c>
      <c r="BG262" s="192">
        <f t="shared" si="56"/>
        <v>0</v>
      </c>
      <c r="BH262" s="192">
        <f t="shared" si="57"/>
        <v>0</v>
      </c>
      <c r="BI262" s="192">
        <f t="shared" si="58"/>
        <v>0</v>
      </c>
      <c r="BJ262" s="19" t="s">
        <v>88</v>
      </c>
      <c r="BK262" s="192">
        <f t="shared" si="59"/>
        <v>0</v>
      </c>
      <c r="BL262" s="19" t="s">
        <v>250</v>
      </c>
      <c r="BM262" s="191" t="s">
        <v>2036</v>
      </c>
    </row>
    <row r="263" spans="1:65" s="2" customFormat="1" ht="49.15" customHeight="1">
      <c r="A263" s="36"/>
      <c r="B263" s="37"/>
      <c r="C263" s="235" t="s">
        <v>1243</v>
      </c>
      <c r="D263" s="235" t="s">
        <v>456</v>
      </c>
      <c r="E263" s="236" t="s">
        <v>3115</v>
      </c>
      <c r="F263" s="237" t="s">
        <v>3116</v>
      </c>
      <c r="G263" s="238" t="s">
        <v>174</v>
      </c>
      <c r="H263" s="239">
        <v>1</v>
      </c>
      <c r="I263" s="240"/>
      <c r="J263" s="241">
        <f t="shared" si="50"/>
        <v>0</v>
      </c>
      <c r="K263" s="237" t="s">
        <v>2211</v>
      </c>
      <c r="L263" s="242"/>
      <c r="M263" s="243" t="s">
        <v>19</v>
      </c>
      <c r="N263" s="244" t="s">
        <v>44</v>
      </c>
      <c r="O263" s="66"/>
      <c r="P263" s="189">
        <f t="shared" si="51"/>
        <v>0</v>
      </c>
      <c r="Q263" s="189">
        <v>0</v>
      </c>
      <c r="R263" s="189">
        <f t="shared" si="52"/>
        <v>0</v>
      </c>
      <c r="S263" s="189">
        <v>0</v>
      </c>
      <c r="T263" s="190">
        <f t="shared" si="53"/>
        <v>0</v>
      </c>
      <c r="U263" s="36"/>
      <c r="V263" s="36"/>
      <c r="W263" s="36"/>
      <c r="X263" s="36"/>
      <c r="Y263" s="36"/>
      <c r="Z263" s="36"/>
      <c r="AA263" s="36"/>
      <c r="AB263" s="36"/>
      <c r="AC263" s="36"/>
      <c r="AD263" s="36"/>
      <c r="AE263" s="36"/>
      <c r="AR263" s="191" t="s">
        <v>323</v>
      </c>
      <c r="AT263" s="191" t="s">
        <v>456</v>
      </c>
      <c r="AU263" s="191" t="s">
        <v>88</v>
      </c>
      <c r="AY263" s="19" t="s">
        <v>169</v>
      </c>
      <c r="BE263" s="192">
        <f t="shared" si="54"/>
        <v>0</v>
      </c>
      <c r="BF263" s="192">
        <f t="shared" si="55"/>
        <v>0</v>
      </c>
      <c r="BG263" s="192">
        <f t="shared" si="56"/>
        <v>0</v>
      </c>
      <c r="BH263" s="192">
        <f t="shared" si="57"/>
        <v>0</v>
      </c>
      <c r="BI263" s="192">
        <f t="shared" si="58"/>
        <v>0</v>
      </c>
      <c r="BJ263" s="19" t="s">
        <v>88</v>
      </c>
      <c r="BK263" s="192">
        <f t="shared" si="59"/>
        <v>0</v>
      </c>
      <c r="BL263" s="19" t="s">
        <v>250</v>
      </c>
      <c r="BM263" s="191" t="s">
        <v>2046</v>
      </c>
    </row>
    <row r="264" spans="1:65" s="2" customFormat="1" ht="14.45" customHeight="1">
      <c r="A264" s="36"/>
      <c r="B264" s="37"/>
      <c r="C264" s="180" t="s">
        <v>1247</v>
      </c>
      <c r="D264" s="180" t="s">
        <v>171</v>
      </c>
      <c r="E264" s="181" t="s">
        <v>3117</v>
      </c>
      <c r="F264" s="182" t="s">
        <v>3118</v>
      </c>
      <c r="G264" s="183" t="s">
        <v>174</v>
      </c>
      <c r="H264" s="184">
        <v>2</v>
      </c>
      <c r="I264" s="185"/>
      <c r="J264" s="186">
        <f t="shared" si="50"/>
        <v>0</v>
      </c>
      <c r="K264" s="182" t="s">
        <v>2211</v>
      </c>
      <c r="L264" s="41"/>
      <c r="M264" s="187" t="s">
        <v>19</v>
      </c>
      <c r="N264" s="188" t="s">
        <v>44</v>
      </c>
      <c r="O264" s="66"/>
      <c r="P264" s="189">
        <f t="shared" si="51"/>
        <v>0</v>
      </c>
      <c r="Q264" s="189">
        <v>0</v>
      </c>
      <c r="R264" s="189">
        <f t="shared" si="52"/>
        <v>0</v>
      </c>
      <c r="S264" s="189">
        <v>0</v>
      </c>
      <c r="T264" s="190">
        <f t="shared" si="53"/>
        <v>0</v>
      </c>
      <c r="U264" s="36"/>
      <c r="V264" s="36"/>
      <c r="W264" s="36"/>
      <c r="X264" s="36"/>
      <c r="Y264" s="36"/>
      <c r="Z264" s="36"/>
      <c r="AA264" s="36"/>
      <c r="AB264" s="36"/>
      <c r="AC264" s="36"/>
      <c r="AD264" s="36"/>
      <c r="AE264" s="36"/>
      <c r="AR264" s="191" t="s">
        <v>250</v>
      </c>
      <c r="AT264" s="191" t="s">
        <v>171</v>
      </c>
      <c r="AU264" s="191" t="s">
        <v>88</v>
      </c>
      <c r="AY264" s="19" t="s">
        <v>169</v>
      </c>
      <c r="BE264" s="192">
        <f t="shared" si="54"/>
        <v>0</v>
      </c>
      <c r="BF264" s="192">
        <f t="shared" si="55"/>
        <v>0</v>
      </c>
      <c r="BG264" s="192">
        <f t="shared" si="56"/>
        <v>0</v>
      </c>
      <c r="BH264" s="192">
        <f t="shared" si="57"/>
        <v>0</v>
      </c>
      <c r="BI264" s="192">
        <f t="shared" si="58"/>
        <v>0</v>
      </c>
      <c r="BJ264" s="19" t="s">
        <v>88</v>
      </c>
      <c r="BK264" s="192">
        <f t="shared" si="59"/>
        <v>0</v>
      </c>
      <c r="BL264" s="19" t="s">
        <v>250</v>
      </c>
      <c r="BM264" s="191" t="s">
        <v>2057</v>
      </c>
    </row>
    <row r="265" spans="1:65" s="2" customFormat="1" ht="49.15" customHeight="1">
      <c r="A265" s="36"/>
      <c r="B265" s="37"/>
      <c r="C265" s="235" t="s">
        <v>1250</v>
      </c>
      <c r="D265" s="235" t="s">
        <v>456</v>
      </c>
      <c r="E265" s="236" t="s">
        <v>3119</v>
      </c>
      <c r="F265" s="237" t="s">
        <v>3120</v>
      </c>
      <c r="G265" s="238" t="s">
        <v>174</v>
      </c>
      <c r="H265" s="239">
        <v>2</v>
      </c>
      <c r="I265" s="240"/>
      <c r="J265" s="241">
        <f t="shared" si="50"/>
        <v>0</v>
      </c>
      <c r="K265" s="237" t="s">
        <v>2211</v>
      </c>
      <c r="L265" s="242"/>
      <c r="M265" s="243" t="s">
        <v>19</v>
      </c>
      <c r="N265" s="244" t="s">
        <v>44</v>
      </c>
      <c r="O265" s="66"/>
      <c r="P265" s="189">
        <f t="shared" si="51"/>
        <v>0</v>
      </c>
      <c r="Q265" s="189">
        <v>0</v>
      </c>
      <c r="R265" s="189">
        <f t="shared" si="52"/>
        <v>0</v>
      </c>
      <c r="S265" s="189">
        <v>0</v>
      </c>
      <c r="T265" s="190">
        <f t="shared" si="53"/>
        <v>0</v>
      </c>
      <c r="U265" s="36"/>
      <c r="V265" s="36"/>
      <c r="W265" s="36"/>
      <c r="X265" s="36"/>
      <c r="Y265" s="36"/>
      <c r="Z265" s="36"/>
      <c r="AA265" s="36"/>
      <c r="AB265" s="36"/>
      <c r="AC265" s="36"/>
      <c r="AD265" s="36"/>
      <c r="AE265" s="36"/>
      <c r="AR265" s="191" t="s">
        <v>323</v>
      </c>
      <c r="AT265" s="191" t="s">
        <v>456</v>
      </c>
      <c r="AU265" s="191" t="s">
        <v>88</v>
      </c>
      <c r="AY265" s="19" t="s">
        <v>169</v>
      </c>
      <c r="BE265" s="192">
        <f t="shared" si="54"/>
        <v>0</v>
      </c>
      <c r="BF265" s="192">
        <f t="shared" si="55"/>
        <v>0</v>
      </c>
      <c r="BG265" s="192">
        <f t="shared" si="56"/>
        <v>0</v>
      </c>
      <c r="BH265" s="192">
        <f t="shared" si="57"/>
        <v>0</v>
      </c>
      <c r="BI265" s="192">
        <f t="shared" si="58"/>
        <v>0</v>
      </c>
      <c r="BJ265" s="19" t="s">
        <v>88</v>
      </c>
      <c r="BK265" s="192">
        <f t="shared" si="59"/>
        <v>0</v>
      </c>
      <c r="BL265" s="19" t="s">
        <v>250</v>
      </c>
      <c r="BM265" s="191" t="s">
        <v>2064</v>
      </c>
    </row>
    <row r="266" spans="1:65" s="2" customFormat="1" ht="24.2" customHeight="1">
      <c r="A266" s="36"/>
      <c r="B266" s="37"/>
      <c r="C266" s="180" t="s">
        <v>1255</v>
      </c>
      <c r="D266" s="180" t="s">
        <v>171</v>
      </c>
      <c r="E266" s="181" t="s">
        <v>3121</v>
      </c>
      <c r="F266" s="182" t="s">
        <v>3122</v>
      </c>
      <c r="G266" s="183" t="s">
        <v>463</v>
      </c>
      <c r="H266" s="184">
        <v>736</v>
      </c>
      <c r="I266" s="185"/>
      <c r="J266" s="186">
        <f t="shared" si="50"/>
        <v>0</v>
      </c>
      <c r="K266" s="182" t="s">
        <v>2211</v>
      </c>
      <c r="L266" s="41"/>
      <c r="M266" s="187" t="s">
        <v>19</v>
      </c>
      <c r="N266" s="188" t="s">
        <v>44</v>
      </c>
      <c r="O266" s="66"/>
      <c r="P266" s="189">
        <f t="shared" si="51"/>
        <v>0</v>
      </c>
      <c r="Q266" s="189">
        <v>0</v>
      </c>
      <c r="R266" s="189">
        <f t="shared" si="52"/>
        <v>0</v>
      </c>
      <c r="S266" s="189">
        <v>0</v>
      </c>
      <c r="T266" s="190">
        <f t="shared" si="53"/>
        <v>0</v>
      </c>
      <c r="U266" s="36"/>
      <c r="V266" s="36"/>
      <c r="W266" s="36"/>
      <c r="X266" s="36"/>
      <c r="Y266" s="36"/>
      <c r="Z266" s="36"/>
      <c r="AA266" s="36"/>
      <c r="AB266" s="36"/>
      <c r="AC266" s="36"/>
      <c r="AD266" s="36"/>
      <c r="AE266" s="36"/>
      <c r="AR266" s="191" t="s">
        <v>250</v>
      </c>
      <c r="AT266" s="191" t="s">
        <v>171</v>
      </c>
      <c r="AU266" s="191" t="s">
        <v>88</v>
      </c>
      <c r="AY266" s="19" t="s">
        <v>169</v>
      </c>
      <c r="BE266" s="192">
        <f t="shared" si="54"/>
        <v>0</v>
      </c>
      <c r="BF266" s="192">
        <f t="shared" si="55"/>
        <v>0</v>
      </c>
      <c r="BG266" s="192">
        <f t="shared" si="56"/>
        <v>0</v>
      </c>
      <c r="BH266" s="192">
        <f t="shared" si="57"/>
        <v>0</v>
      </c>
      <c r="BI266" s="192">
        <f t="shared" si="58"/>
        <v>0</v>
      </c>
      <c r="BJ266" s="19" t="s">
        <v>88</v>
      </c>
      <c r="BK266" s="192">
        <f t="shared" si="59"/>
        <v>0</v>
      </c>
      <c r="BL266" s="19" t="s">
        <v>250</v>
      </c>
      <c r="BM266" s="191" t="s">
        <v>2075</v>
      </c>
    </row>
    <row r="267" spans="1:65" s="2" customFormat="1" ht="24.2" customHeight="1">
      <c r="A267" s="36"/>
      <c r="B267" s="37"/>
      <c r="C267" s="235" t="s">
        <v>1258</v>
      </c>
      <c r="D267" s="235" t="s">
        <v>456</v>
      </c>
      <c r="E267" s="236" t="s">
        <v>3123</v>
      </c>
      <c r="F267" s="237" t="s">
        <v>3124</v>
      </c>
      <c r="G267" s="238" t="s">
        <v>463</v>
      </c>
      <c r="H267" s="239">
        <v>6</v>
      </c>
      <c r="I267" s="240"/>
      <c r="J267" s="241">
        <f t="shared" si="50"/>
        <v>0</v>
      </c>
      <c r="K267" s="237" t="s">
        <v>2211</v>
      </c>
      <c r="L267" s="242"/>
      <c r="M267" s="243" t="s">
        <v>19</v>
      </c>
      <c r="N267" s="244" t="s">
        <v>44</v>
      </c>
      <c r="O267" s="66"/>
      <c r="P267" s="189">
        <f t="shared" si="51"/>
        <v>0</v>
      </c>
      <c r="Q267" s="189">
        <v>0</v>
      </c>
      <c r="R267" s="189">
        <f t="shared" si="52"/>
        <v>0</v>
      </c>
      <c r="S267" s="189">
        <v>0</v>
      </c>
      <c r="T267" s="190">
        <f t="shared" si="53"/>
        <v>0</v>
      </c>
      <c r="U267" s="36"/>
      <c r="V267" s="36"/>
      <c r="W267" s="36"/>
      <c r="X267" s="36"/>
      <c r="Y267" s="36"/>
      <c r="Z267" s="36"/>
      <c r="AA267" s="36"/>
      <c r="AB267" s="36"/>
      <c r="AC267" s="36"/>
      <c r="AD267" s="36"/>
      <c r="AE267" s="36"/>
      <c r="AR267" s="191" t="s">
        <v>323</v>
      </c>
      <c r="AT267" s="191" t="s">
        <v>456</v>
      </c>
      <c r="AU267" s="191" t="s">
        <v>88</v>
      </c>
      <c r="AY267" s="19" t="s">
        <v>169</v>
      </c>
      <c r="BE267" s="192">
        <f t="shared" si="54"/>
        <v>0</v>
      </c>
      <c r="BF267" s="192">
        <f t="shared" si="55"/>
        <v>0</v>
      </c>
      <c r="BG267" s="192">
        <f t="shared" si="56"/>
        <v>0</v>
      </c>
      <c r="BH267" s="192">
        <f t="shared" si="57"/>
        <v>0</v>
      </c>
      <c r="BI267" s="192">
        <f t="shared" si="58"/>
        <v>0</v>
      </c>
      <c r="BJ267" s="19" t="s">
        <v>88</v>
      </c>
      <c r="BK267" s="192">
        <f t="shared" si="59"/>
        <v>0</v>
      </c>
      <c r="BL267" s="19" t="s">
        <v>250</v>
      </c>
      <c r="BM267" s="191" t="s">
        <v>2085</v>
      </c>
    </row>
    <row r="268" spans="1:65" s="2" customFormat="1" ht="24.2" customHeight="1">
      <c r="A268" s="36"/>
      <c r="B268" s="37"/>
      <c r="C268" s="235" t="s">
        <v>1265</v>
      </c>
      <c r="D268" s="235" t="s">
        <v>456</v>
      </c>
      <c r="E268" s="236" t="s">
        <v>3125</v>
      </c>
      <c r="F268" s="237" t="s">
        <v>3126</v>
      </c>
      <c r="G268" s="238" t="s">
        <v>463</v>
      </c>
      <c r="H268" s="239">
        <v>120</v>
      </c>
      <c r="I268" s="240"/>
      <c r="J268" s="241">
        <f t="shared" si="50"/>
        <v>0</v>
      </c>
      <c r="K268" s="237" t="s">
        <v>2211</v>
      </c>
      <c r="L268" s="242"/>
      <c r="M268" s="243" t="s">
        <v>19</v>
      </c>
      <c r="N268" s="244" t="s">
        <v>44</v>
      </c>
      <c r="O268" s="66"/>
      <c r="P268" s="189">
        <f t="shared" si="51"/>
        <v>0</v>
      </c>
      <c r="Q268" s="189">
        <v>0</v>
      </c>
      <c r="R268" s="189">
        <f t="shared" si="52"/>
        <v>0</v>
      </c>
      <c r="S268" s="189">
        <v>0</v>
      </c>
      <c r="T268" s="190">
        <f t="shared" si="53"/>
        <v>0</v>
      </c>
      <c r="U268" s="36"/>
      <c r="V268" s="36"/>
      <c r="W268" s="36"/>
      <c r="X268" s="36"/>
      <c r="Y268" s="36"/>
      <c r="Z268" s="36"/>
      <c r="AA268" s="36"/>
      <c r="AB268" s="36"/>
      <c r="AC268" s="36"/>
      <c r="AD268" s="36"/>
      <c r="AE268" s="36"/>
      <c r="AR268" s="191" t="s">
        <v>323</v>
      </c>
      <c r="AT268" s="191" t="s">
        <v>456</v>
      </c>
      <c r="AU268" s="191" t="s">
        <v>88</v>
      </c>
      <c r="AY268" s="19" t="s">
        <v>169</v>
      </c>
      <c r="BE268" s="192">
        <f t="shared" si="54"/>
        <v>0</v>
      </c>
      <c r="BF268" s="192">
        <f t="shared" si="55"/>
        <v>0</v>
      </c>
      <c r="BG268" s="192">
        <f t="shared" si="56"/>
        <v>0</v>
      </c>
      <c r="BH268" s="192">
        <f t="shared" si="57"/>
        <v>0</v>
      </c>
      <c r="BI268" s="192">
        <f t="shared" si="58"/>
        <v>0</v>
      </c>
      <c r="BJ268" s="19" t="s">
        <v>88</v>
      </c>
      <c r="BK268" s="192">
        <f t="shared" si="59"/>
        <v>0</v>
      </c>
      <c r="BL268" s="19" t="s">
        <v>250</v>
      </c>
      <c r="BM268" s="191" t="s">
        <v>2100</v>
      </c>
    </row>
    <row r="269" spans="1:65" s="2" customFormat="1" ht="24.2" customHeight="1">
      <c r="A269" s="36"/>
      <c r="B269" s="37"/>
      <c r="C269" s="235" t="s">
        <v>1272</v>
      </c>
      <c r="D269" s="235" t="s">
        <v>456</v>
      </c>
      <c r="E269" s="236" t="s">
        <v>3127</v>
      </c>
      <c r="F269" s="237" t="s">
        <v>3128</v>
      </c>
      <c r="G269" s="238" t="s">
        <v>463</v>
      </c>
      <c r="H269" s="239">
        <v>16</v>
      </c>
      <c r="I269" s="240"/>
      <c r="J269" s="241">
        <f t="shared" si="50"/>
        <v>0</v>
      </c>
      <c r="K269" s="237" t="s">
        <v>2211</v>
      </c>
      <c r="L269" s="242"/>
      <c r="M269" s="243" t="s">
        <v>19</v>
      </c>
      <c r="N269" s="244" t="s">
        <v>44</v>
      </c>
      <c r="O269" s="66"/>
      <c r="P269" s="189">
        <f t="shared" si="51"/>
        <v>0</v>
      </c>
      <c r="Q269" s="189">
        <v>0</v>
      </c>
      <c r="R269" s="189">
        <f t="shared" si="52"/>
        <v>0</v>
      </c>
      <c r="S269" s="189">
        <v>0</v>
      </c>
      <c r="T269" s="190">
        <f t="shared" si="53"/>
        <v>0</v>
      </c>
      <c r="U269" s="36"/>
      <c r="V269" s="36"/>
      <c r="W269" s="36"/>
      <c r="X269" s="36"/>
      <c r="Y269" s="36"/>
      <c r="Z269" s="36"/>
      <c r="AA269" s="36"/>
      <c r="AB269" s="36"/>
      <c r="AC269" s="36"/>
      <c r="AD269" s="36"/>
      <c r="AE269" s="36"/>
      <c r="AR269" s="191" t="s">
        <v>323</v>
      </c>
      <c r="AT269" s="191" t="s">
        <v>456</v>
      </c>
      <c r="AU269" s="191" t="s">
        <v>88</v>
      </c>
      <c r="AY269" s="19" t="s">
        <v>169</v>
      </c>
      <c r="BE269" s="192">
        <f t="shared" si="54"/>
        <v>0</v>
      </c>
      <c r="BF269" s="192">
        <f t="shared" si="55"/>
        <v>0</v>
      </c>
      <c r="BG269" s="192">
        <f t="shared" si="56"/>
        <v>0</v>
      </c>
      <c r="BH269" s="192">
        <f t="shared" si="57"/>
        <v>0</v>
      </c>
      <c r="BI269" s="192">
        <f t="shared" si="58"/>
        <v>0</v>
      </c>
      <c r="BJ269" s="19" t="s">
        <v>88</v>
      </c>
      <c r="BK269" s="192">
        <f t="shared" si="59"/>
        <v>0</v>
      </c>
      <c r="BL269" s="19" t="s">
        <v>250</v>
      </c>
      <c r="BM269" s="191" t="s">
        <v>2113</v>
      </c>
    </row>
    <row r="270" spans="1:65" s="2" customFormat="1" ht="24.2" customHeight="1">
      <c r="A270" s="36"/>
      <c r="B270" s="37"/>
      <c r="C270" s="235" t="s">
        <v>1277</v>
      </c>
      <c r="D270" s="235" t="s">
        <v>456</v>
      </c>
      <c r="E270" s="236" t="s">
        <v>3129</v>
      </c>
      <c r="F270" s="237" t="s">
        <v>3130</v>
      </c>
      <c r="G270" s="238" t="s">
        <v>463</v>
      </c>
      <c r="H270" s="239">
        <v>274</v>
      </c>
      <c r="I270" s="240"/>
      <c r="J270" s="241">
        <f t="shared" si="50"/>
        <v>0</v>
      </c>
      <c r="K270" s="237" t="s">
        <v>2211</v>
      </c>
      <c r="L270" s="242"/>
      <c r="M270" s="243" t="s">
        <v>19</v>
      </c>
      <c r="N270" s="244" t="s">
        <v>44</v>
      </c>
      <c r="O270" s="66"/>
      <c r="P270" s="189">
        <f t="shared" si="51"/>
        <v>0</v>
      </c>
      <c r="Q270" s="189">
        <v>0</v>
      </c>
      <c r="R270" s="189">
        <f t="shared" si="52"/>
        <v>0</v>
      </c>
      <c r="S270" s="189">
        <v>0</v>
      </c>
      <c r="T270" s="190">
        <f t="shared" si="53"/>
        <v>0</v>
      </c>
      <c r="U270" s="36"/>
      <c r="V270" s="36"/>
      <c r="W270" s="36"/>
      <c r="X270" s="36"/>
      <c r="Y270" s="36"/>
      <c r="Z270" s="36"/>
      <c r="AA270" s="36"/>
      <c r="AB270" s="36"/>
      <c r="AC270" s="36"/>
      <c r="AD270" s="36"/>
      <c r="AE270" s="36"/>
      <c r="AR270" s="191" t="s">
        <v>323</v>
      </c>
      <c r="AT270" s="191" t="s">
        <v>456</v>
      </c>
      <c r="AU270" s="191" t="s">
        <v>88</v>
      </c>
      <c r="AY270" s="19" t="s">
        <v>169</v>
      </c>
      <c r="BE270" s="192">
        <f t="shared" si="54"/>
        <v>0</v>
      </c>
      <c r="BF270" s="192">
        <f t="shared" si="55"/>
        <v>0</v>
      </c>
      <c r="BG270" s="192">
        <f t="shared" si="56"/>
        <v>0</v>
      </c>
      <c r="BH270" s="192">
        <f t="shared" si="57"/>
        <v>0</v>
      </c>
      <c r="BI270" s="192">
        <f t="shared" si="58"/>
        <v>0</v>
      </c>
      <c r="BJ270" s="19" t="s">
        <v>88</v>
      </c>
      <c r="BK270" s="192">
        <f t="shared" si="59"/>
        <v>0</v>
      </c>
      <c r="BL270" s="19" t="s">
        <v>250</v>
      </c>
      <c r="BM270" s="191" t="s">
        <v>2123</v>
      </c>
    </row>
    <row r="271" spans="1:65" s="2" customFormat="1" ht="24.2" customHeight="1">
      <c r="A271" s="36"/>
      <c r="B271" s="37"/>
      <c r="C271" s="235" t="s">
        <v>1282</v>
      </c>
      <c r="D271" s="235" t="s">
        <v>456</v>
      </c>
      <c r="E271" s="236" t="s">
        <v>3131</v>
      </c>
      <c r="F271" s="237" t="s">
        <v>3132</v>
      </c>
      <c r="G271" s="238" t="s">
        <v>463</v>
      </c>
      <c r="H271" s="239">
        <v>320</v>
      </c>
      <c r="I271" s="240"/>
      <c r="J271" s="241">
        <f t="shared" ref="J271:J302" si="60">ROUND(I271*H271,2)</f>
        <v>0</v>
      </c>
      <c r="K271" s="237" t="s">
        <v>2211</v>
      </c>
      <c r="L271" s="242"/>
      <c r="M271" s="243" t="s">
        <v>19</v>
      </c>
      <c r="N271" s="244" t="s">
        <v>44</v>
      </c>
      <c r="O271" s="66"/>
      <c r="P271" s="189">
        <f t="shared" ref="P271:P302" si="61">O271*H271</f>
        <v>0</v>
      </c>
      <c r="Q271" s="189">
        <v>0</v>
      </c>
      <c r="R271" s="189">
        <f t="shared" ref="R271:R302" si="62">Q271*H271</f>
        <v>0</v>
      </c>
      <c r="S271" s="189">
        <v>0</v>
      </c>
      <c r="T271" s="190">
        <f t="shared" ref="T271:T302" si="63">S271*H271</f>
        <v>0</v>
      </c>
      <c r="U271" s="36"/>
      <c r="V271" s="36"/>
      <c r="W271" s="36"/>
      <c r="X271" s="36"/>
      <c r="Y271" s="36"/>
      <c r="Z271" s="36"/>
      <c r="AA271" s="36"/>
      <c r="AB271" s="36"/>
      <c r="AC271" s="36"/>
      <c r="AD271" s="36"/>
      <c r="AE271" s="36"/>
      <c r="AR271" s="191" t="s">
        <v>323</v>
      </c>
      <c r="AT271" s="191" t="s">
        <v>456</v>
      </c>
      <c r="AU271" s="191" t="s">
        <v>88</v>
      </c>
      <c r="AY271" s="19" t="s">
        <v>169</v>
      </c>
      <c r="BE271" s="192">
        <f t="shared" ref="BE271:BE286" si="64">IF(N271="základní",J271,0)</f>
        <v>0</v>
      </c>
      <c r="BF271" s="192">
        <f t="shared" ref="BF271:BF286" si="65">IF(N271="snížená",J271,0)</f>
        <v>0</v>
      </c>
      <c r="BG271" s="192">
        <f t="shared" ref="BG271:BG286" si="66">IF(N271="zákl. přenesená",J271,0)</f>
        <v>0</v>
      </c>
      <c r="BH271" s="192">
        <f t="shared" ref="BH271:BH286" si="67">IF(N271="sníž. přenesená",J271,0)</f>
        <v>0</v>
      </c>
      <c r="BI271" s="192">
        <f t="shared" ref="BI271:BI286" si="68">IF(N271="nulová",J271,0)</f>
        <v>0</v>
      </c>
      <c r="BJ271" s="19" t="s">
        <v>88</v>
      </c>
      <c r="BK271" s="192">
        <f t="shared" ref="BK271:BK286" si="69">ROUND(I271*H271,2)</f>
        <v>0</v>
      </c>
      <c r="BL271" s="19" t="s">
        <v>250</v>
      </c>
      <c r="BM271" s="191" t="s">
        <v>2132</v>
      </c>
    </row>
    <row r="272" spans="1:65" s="2" customFormat="1" ht="14.45" customHeight="1">
      <c r="A272" s="36"/>
      <c r="B272" s="37"/>
      <c r="C272" s="180" t="s">
        <v>1287</v>
      </c>
      <c r="D272" s="180" t="s">
        <v>171</v>
      </c>
      <c r="E272" s="181" t="s">
        <v>3133</v>
      </c>
      <c r="F272" s="182" t="s">
        <v>3134</v>
      </c>
      <c r="G272" s="183" t="s">
        <v>174</v>
      </c>
      <c r="H272" s="184">
        <v>40</v>
      </c>
      <c r="I272" s="185"/>
      <c r="J272" s="186">
        <f t="shared" si="60"/>
        <v>0</v>
      </c>
      <c r="K272" s="182" t="s">
        <v>2211</v>
      </c>
      <c r="L272" s="41"/>
      <c r="M272" s="187" t="s">
        <v>19</v>
      </c>
      <c r="N272" s="188" t="s">
        <v>44</v>
      </c>
      <c r="O272" s="66"/>
      <c r="P272" s="189">
        <f t="shared" si="61"/>
        <v>0</v>
      </c>
      <c r="Q272" s="189">
        <v>0</v>
      </c>
      <c r="R272" s="189">
        <f t="shared" si="62"/>
        <v>0</v>
      </c>
      <c r="S272" s="189">
        <v>0</v>
      </c>
      <c r="T272" s="190">
        <f t="shared" si="63"/>
        <v>0</v>
      </c>
      <c r="U272" s="36"/>
      <c r="V272" s="36"/>
      <c r="W272" s="36"/>
      <c r="X272" s="36"/>
      <c r="Y272" s="36"/>
      <c r="Z272" s="36"/>
      <c r="AA272" s="36"/>
      <c r="AB272" s="36"/>
      <c r="AC272" s="36"/>
      <c r="AD272" s="36"/>
      <c r="AE272" s="36"/>
      <c r="AR272" s="191" t="s">
        <v>250</v>
      </c>
      <c r="AT272" s="191" t="s">
        <v>171</v>
      </c>
      <c r="AU272" s="191" t="s">
        <v>88</v>
      </c>
      <c r="AY272" s="19" t="s">
        <v>169</v>
      </c>
      <c r="BE272" s="192">
        <f t="shared" si="64"/>
        <v>0</v>
      </c>
      <c r="BF272" s="192">
        <f t="shared" si="65"/>
        <v>0</v>
      </c>
      <c r="BG272" s="192">
        <f t="shared" si="66"/>
        <v>0</v>
      </c>
      <c r="BH272" s="192">
        <f t="shared" si="67"/>
        <v>0</v>
      </c>
      <c r="BI272" s="192">
        <f t="shared" si="68"/>
        <v>0</v>
      </c>
      <c r="BJ272" s="19" t="s">
        <v>88</v>
      </c>
      <c r="BK272" s="192">
        <f t="shared" si="69"/>
        <v>0</v>
      </c>
      <c r="BL272" s="19" t="s">
        <v>250</v>
      </c>
      <c r="BM272" s="191" t="s">
        <v>2142</v>
      </c>
    </row>
    <row r="273" spans="1:65" s="2" customFormat="1" ht="14.45" customHeight="1">
      <c r="A273" s="36"/>
      <c r="B273" s="37"/>
      <c r="C273" s="235" t="s">
        <v>1296</v>
      </c>
      <c r="D273" s="235" t="s">
        <v>456</v>
      </c>
      <c r="E273" s="236" t="s">
        <v>3135</v>
      </c>
      <c r="F273" s="237" t="s">
        <v>3136</v>
      </c>
      <c r="G273" s="238" t="s">
        <v>174</v>
      </c>
      <c r="H273" s="239">
        <v>20</v>
      </c>
      <c r="I273" s="240"/>
      <c r="J273" s="241">
        <f t="shared" si="60"/>
        <v>0</v>
      </c>
      <c r="K273" s="237" t="s">
        <v>2211</v>
      </c>
      <c r="L273" s="242"/>
      <c r="M273" s="243" t="s">
        <v>19</v>
      </c>
      <c r="N273" s="244" t="s">
        <v>44</v>
      </c>
      <c r="O273" s="66"/>
      <c r="P273" s="189">
        <f t="shared" si="61"/>
        <v>0</v>
      </c>
      <c r="Q273" s="189">
        <v>0</v>
      </c>
      <c r="R273" s="189">
        <f t="shared" si="62"/>
        <v>0</v>
      </c>
      <c r="S273" s="189">
        <v>0</v>
      </c>
      <c r="T273" s="190">
        <f t="shared" si="63"/>
        <v>0</v>
      </c>
      <c r="U273" s="36"/>
      <c r="V273" s="36"/>
      <c r="W273" s="36"/>
      <c r="X273" s="36"/>
      <c r="Y273" s="36"/>
      <c r="Z273" s="36"/>
      <c r="AA273" s="36"/>
      <c r="AB273" s="36"/>
      <c r="AC273" s="36"/>
      <c r="AD273" s="36"/>
      <c r="AE273" s="36"/>
      <c r="AR273" s="191" t="s">
        <v>323</v>
      </c>
      <c r="AT273" s="191" t="s">
        <v>456</v>
      </c>
      <c r="AU273" s="191" t="s">
        <v>88</v>
      </c>
      <c r="AY273" s="19" t="s">
        <v>169</v>
      </c>
      <c r="BE273" s="192">
        <f t="shared" si="64"/>
        <v>0</v>
      </c>
      <c r="BF273" s="192">
        <f t="shared" si="65"/>
        <v>0</v>
      </c>
      <c r="BG273" s="192">
        <f t="shared" si="66"/>
        <v>0</v>
      </c>
      <c r="BH273" s="192">
        <f t="shared" si="67"/>
        <v>0</v>
      </c>
      <c r="BI273" s="192">
        <f t="shared" si="68"/>
        <v>0</v>
      </c>
      <c r="BJ273" s="19" t="s">
        <v>88</v>
      </c>
      <c r="BK273" s="192">
        <f t="shared" si="69"/>
        <v>0</v>
      </c>
      <c r="BL273" s="19" t="s">
        <v>250</v>
      </c>
      <c r="BM273" s="191" t="s">
        <v>2152</v>
      </c>
    </row>
    <row r="274" spans="1:65" s="2" customFormat="1" ht="14.45" customHeight="1">
      <c r="A274" s="36"/>
      <c r="B274" s="37"/>
      <c r="C274" s="235" t="s">
        <v>1301</v>
      </c>
      <c r="D274" s="235" t="s">
        <v>456</v>
      </c>
      <c r="E274" s="236" t="s">
        <v>3137</v>
      </c>
      <c r="F274" s="237" t="s">
        <v>3138</v>
      </c>
      <c r="G274" s="238" t="s">
        <v>174</v>
      </c>
      <c r="H274" s="239">
        <v>20</v>
      </c>
      <c r="I274" s="240"/>
      <c r="J274" s="241">
        <f t="shared" si="60"/>
        <v>0</v>
      </c>
      <c r="K274" s="237" t="s">
        <v>2211</v>
      </c>
      <c r="L274" s="242"/>
      <c r="M274" s="243" t="s">
        <v>19</v>
      </c>
      <c r="N274" s="244" t="s">
        <v>44</v>
      </c>
      <c r="O274" s="66"/>
      <c r="P274" s="189">
        <f t="shared" si="61"/>
        <v>0</v>
      </c>
      <c r="Q274" s="189">
        <v>0</v>
      </c>
      <c r="R274" s="189">
        <f t="shared" si="62"/>
        <v>0</v>
      </c>
      <c r="S274" s="189">
        <v>0</v>
      </c>
      <c r="T274" s="190">
        <f t="shared" si="63"/>
        <v>0</v>
      </c>
      <c r="U274" s="36"/>
      <c r="V274" s="36"/>
      <c r="W274" s="36"/>
      <c r="X274" s="36"/>
      <c r="Y274" s="36"/>
      <c r="Z274" s="36"/>
      <c r="AA274" s="36"/>
      <c r="AB274" s="36"/>
      <c r="AC274" s="36"/>
      <c r="AD274" s="36"/>
      <c r="AE274" s="36"/>
      <c r="AR274" s="191" t="s">
        <v>323</v>
      </c>
      <c r="AT274" s="191" t="s">
        <v>456</v>
      </c>
      <c r="AU274" s="191" t="s">
        <v>88</v>
      </c>
      <c r="AY274" s="19" t="s">
        <v>169</v>
      </c>
      <c r="BE274" s="192">
        <f t="shared" si="64"/>
        <v>0</v>
      </c>
      <c r="BF274" s="192">
        <f t="shared" si="65"/>
        <v>0</v>
      </c>
      <c r="BG274" s="192">
        <f t="shared" si="66"/>
        <v>0</v>
      </c>
      <c r="BH274" s="192">
        <f t="shared" si="67"/>
        <v>0</v>
      </c>
      <c r="BI274" s="192">
        <f t="shared" si="68"/>
        <v>0</v>
      </c>
      <c r="BJ274" s="19" t="s">
        <v>88</v>
      </c>
      <c r="BK274" s="192">
        <f t="shared" si="69"/>
        <v>0</v>
      </c>
      <c r="BL274" s="19" t="s">
        <v>250</v>
      </c>
      <c r="BM274" s="191" t="s">
        <v>2165</v>
      </c>
    </row>
    <row r="275" spans="1:65" s="2" customFormat="1" ht="24.2" customHeight="1">
      <c r="A275" s="36"/>
      <c r="B275" s="37"/>
      <c r="C275" s="180" t="s">
        <v>1306</v>
      </c>
      <c r="D275" s="180" t="s">
        <v>171</v>
      </c>
      <c r="E275" s="181" t="s">
        <v>3139</v>
      </c>
      <c r="F275" s="182" t="s">
        <v>3140</v>
      </c>
      <c r="G275" s="183" t="s">
        <v>174</v>
      </c>
      <c r="H275" s="184">
        <v>8</v>
      </c>
      <c r="I275" s="185"/>
      <c r="J275" s="186">
        <f t="shared" si="60"/>
        <v>0</v>
      </c>
      <c r="K275" s="182" t="s">
        <v>2211</v>
      </c>
      <c r="L275" s="41"/>
      <c r="M275" s="187" t="s">
        <v>19</v>
      </c>
      <c r="N275" s="188" t="s">
        <v>44</v>
      </c>
      <c r="O275" s="66"/>
      <c r="P275" s="189">
        <f t="shared" si="61"/>
        <v>0</v>
      </c>
      <c r="Q275" s="189">
        <v>0</v>
      </c>
      <c r="R275" s="189">
        <f t="shared" si="62"/>
        <v>0</v>
      </c>
      <c r="S275" s="189">
        <v>0</v>
      </c>
      <c r="T275" s="190">
        <f t="shared" si="63"/>
        <v>0</v>
      </c>
      <c r="U275" s="36"/>
      <c r="V275" s="36"/>
      <c r="W275" s="36"/>
      <c r="X275" s="36"/>
      <c r="Y275" s="36"/>
      <c r="Z275" s="36"/>
      <c r="AA275" s="36"/>
      <c r="AB275" s="36"/>
      <c r="AC275" s="36"/>
      <c r="AD275" s="36"/>
      <c r="AE275" s="36"/>
      <c r="AR275" s="191" t="s">
        <v>250</v>
      </c>
      <c r="AT275" s="191" t="s">
        <v>171</v>
      </c>
      <c r="AU275" s="191" t="s">
        <v>88</v>
      </c>
      <c r="AY275" s="19" t="s">
        <v>169</v>
      </c>
      <c r="BE275" s="192">
        <f t="shared" si="64"/>
        <v>0</v>
      </c>
      <c r="BF275" s="192">
        <f t="shared" si="65"/>
        <v>0</v>
      </c>
      <c r="BG275" s="192">
        <f t="shared" si="66"/>
        <v>0</v>
      </c>
      <c r="BH275" s="192">
        <f t="shared" si="67"/>
        <v>0</v>
      </c>
      <c r="BI275" s="192">
        <f t="shared" si="68"/>
        <v>0</v>
      </c>
      <c r="BJ275" s="19" t="s">
        <v>88</v>
      </c>
      <c r="BK275" s="192">
        <f t="shared" si="69"/>
        <v>0</v>
      </c>
      <c r="BL275" s="19" t="s">
        <v>250</v>
      </c>
      <c r="BM275" s="191" t="s">
        <v>2174</v>
      </c>
    </row>
    <row r="276" spans="1:65" s="2" customFormat="1" ht="14.45" customHeight="1">
      <c r="A276" s="36"/>
      <c r="B276" s="37"/>
      <c r="C276" s="235" t="s">
        <v>1311</v>
      </c>
      <c r="D276" s="235" t="s">
        <v>456</v>
      </c>
      <c r="E276" s="236" t="s">
        <v>3141</v>
      </c>
      <c r="F276" s="237" t="s">
        <v>3142</v>
      </c>
      <c r="G276" s="238" t="s">
        <v>174</v>
      </c>
      <c r="H276" s="239">
        <v>8</v>
      </c>
      <c r="I276" s="240"/>
      <c r="J276" s="241">
        <f t="shared" si="60"/>
        <v>0</v>
      </c>
      <c r="K276" s="237" t="s">
        <v>2211</v>
      </c>
      <c r="L276" s="242"/>
      <c r="M276" s="243" t="s">
        <v>19</v>
      </c>
      <c r="N276" s="244" t="s">
        <v>44</v>
      </c>
      <c r="O276" s="66"/>
      <c r="P276" s="189">
        <f t="shared" si="61"/>
        <v>0</v>
      </c>
      <c r="Q276" s="189">
        <v>0</v>
      </c>
      <c r="R276" s="189">
        <f t="shared" si="62"/>
        <v>0</v>
      </c>
      <c r="S276" s="189">
        <v>0</v>
      </c>
      <c r="T276" s="190">
        <f t="shared" si="63"/>
        <v>0</v>
      </c>
      <c r="U276" s="36"/>
      <c r="V276" s="36"/>
      <c r="W276" s="36"/>
      <c r="X276" s="36"/>
      <c r="Y276" s="36"/>
      <c r="Z276" s="36"/>
      <c r="AA276" s="36"/>
      <c r="AB276" s="36"/>
      <c r="AC276" s="36"/>
      <c r="AD276" s="36"/>
      <c r="AE276" s="36"/>
      <c r="AR276" s="191" t="s">
        <v>323</v>
      </c>
      <c r="AT276" s="191" t="s">
        <v>456</v>
      </c>
      <c r="AU276" s="191" t="s">
        <v>88</v>
      </c>
      <c r="AY276" s="19" t="s">
        <v>169</v>
      </c>
      <c r="BE276" s="192">
        <f t="shared" si="64"/>
        <v>0</v>
      </c>
      <c r="BF276" s="192">
        <f t="shared" si="65"/>
        <v>0</v>
      </c>
      <c r="BG276" s="192">
        <f t="shared" si="66"/>
        <v>0</v>
      </c>
      <c r="BH276" s="192">
        <f t="shared" si="67"/>
        <v>0</v>
      </c>
      <c r="BI276" s="192">
        <f t="shared" si="68"/>
        <v>0</v>
      </c>
      <c r="BJ276" s="19" t="s">
        <v>88</v>
      </c>
      <c r="BK276" s="192">
        <f t="shared" si="69"/>
        <v>0</v>
      </c>
      <c r="BL276" s="19" t="s">
        <v>250</v>
      </c>
      <c r="BM276" s="191" t="s">
        <v>2185</v>
      </c>
    </row>
    <row r="277" spans="1:65" s="2" customFormat="1" ht="14.45" customHeight="1">
      <c r="A277" s="36"/>
      <c r="B277" s="37"/>
      <c r="C277" s="235" t="s">
        <v>1314</v>
      </c>
      <c r="D277" s="235" t="s">
        <v>456</v>
      </c>
      <c r="E277" s="236" t="s">
        <v>3143</v>
      </c>
      <c r="F277" s="237" t="s">
        <v>3144</v>
      </c>
      <c r="G277" s="238" t="s">
        <v>174</v>
      </c>
      <c r="H277" s="239">
        <v>2</v>
      </c>
      <c r="I277" s="240"/>
      <c r="J277" s="241">
        <f t="shared" si="60"/>
        <v>0</v>
      </c>
      <c r="K277" s="237" t="s">
        <v>2211</v>
      </c>
      <c r="L277" s="242"/>
      <c r="M277" s="243" t="s">
        <v>19</v>
      </c>
      <c r="N277" s="244" t="s">
        <v>44</v>
      </c>
      <c r="O277" s="66"/>
      <c r="P277" s="189">
        <f t="shared" si="61"/>
        <v>0</v>
      </c>
      <c r="Q277" s="189">
        <v>0</v>
      </c>
      <c r="R277" s="189">
        <f t="shared" si="62"/>
        <v>0</v>
      </c>
      <c r="S277" s="189">
        <v>0</v>
      </c>
      <c r="T277" s="190">
        <f t="shared" si="63"/>
        <v>0</v>
      </c>
      <c r="U277" s="36"/>
      <c r="V277" s="36"/>
      <c r="W277" s="36"/>
      <c r="X277" s="36"/>
      <c r="Y277" s="36"/>
      <c r="Z277" s="36"/>
      <c r="AA277" s="36"/>
      <c r="AB277" s="36"/>
      <c r="AC277" s="36"/>
      <c r="AD277" s="36"/>
      <c r="AE277" s="36"/>
      <c r="AR277" s="191" t="s">
        <v>323</v>
      </c>
      <c r="AT277" s="191" t="s">
        <v>456</v>
      </c>
      <c r="AU277" s="191" t="s">
        <v>88</v>
      </c>
      <c r="AY277" s="19" t="s">
        <v>169</v>
      </c>
      <c r="BE277" s="192">
        <f t="shared" si="64"/>
        <v>0</v>
      </c>
      <c r="BF277" s="192">
        <f t="shared" si="65"/>
        <v>0</v>
      </c>
      <c r="BG277" s="192">
        <f t="shared" si="66"/>
        <v>0</v>
      </c>
      <c r="BH277" s="192">
        <f t="shared" si="67"/>
        <v>0</v>
      </c>
      <c r="BI277" s="192">
        <f t="shared" si="68"/>
        <v>0</v>
      </c>
      <c r="BJ277" s="19" t="s">
        <v>88</v>
      </c>
      <c r="BK277" s="192">
        <f t="shared" si="69"/>
        <v>0</v>
      </c>
      <c r="BL277" s="19" t="s">
        <v>250</v>
      </c>
      <c r="BM277" s="191" t="s">
        <v>2200</v>
      </c>
    </row>
    <row r="278" spans="1:65" s="2" customFormat="1" ht="24.2" customHeight="1">
      <c r="A278" s="36"/>
      <c r="B278" s="37"/>
      <c r="C278" s="180" t="s">
        <v>1318</v>
      </c>
      <c r="D278" s="180" t="s">
        <v>171</v>
      </c>
      <c r="E278" s="181" t="s">
        <v>3145</v>
      </c>
      <c r="F278" s="182" t="s">
        <v>3146</v>
      </c>
      <c r="G278" s="183" t="s">
        <v>174</v>
      </c>
      <c r="H278" s="184">
        <v>1</v>
      </c>
      <c r="I278" s="185"/>
      <c r="J278" s="186">
        <f t="shared" si="60"/>
        <v>0</v>
      </c>
      <c r="K278" s="182" t="s">
        <v>2211</v>
      </c>
      <c r="L278" s="41"/>
      <c r="M278" s="187" t="s">
        <v>19</v>
      </c>
      <c r="N278" s="188" t="s">
        <v>44</v>
      </c>
      <c r="O278" s="66"/>
      <c r="P278" s="189">
        <f t="shared" si="61"/>
        <v>0</v>
      </c>
      <c r="Q278" s="189">
        <v>0</v>
      </c>
      <c r="R278" s="189">
        <f t="shared" si="62"/>
        <v>0</v>
      </c>
      <c r="S278" s="189">
        <v>0</v>
      </c>
      <c r="T278" s="190">
        <f t="shared" si="63"/>
        <v>0</v>
      </c>
      <c r="U278" s="36"/>
      <c r="V278" s="36"/>
      <c r="W278" s="36"/>
      <c r="X278" s="36"/>
      <c r="Y278" s="36"/>
      <c r="Z278" s="36"/>
      <c r="AA278" s="36"/>
      <c r="AB278" s="36"/>
      <c r="AC278" s="36"/>
      <c r="AD278" s="36"/>
      <c r="AE278" s="36"/>
      <c r="AR278" s="191" t="s">
        <v>250</v>
      </c>
      <c r="AT278" s="191" t="s">
        <v>171</v>
      </c>
      <c r="AU278" s="191" t="s">
        <v>88</v>
      </c>
      <c r="AY278" s="19" t="s">
        <v>169</v>
      </c>
      <c r="BE278" s="192">
        <f t="shared" si="64"/>
        <v>0</v>
      </c>
      <c r="BF278" s="192">
        <f t="shared" si="65"/>
        <v>0</v>
      </c>
      <c r="BG278" s="192">
        <f t="shared" si="66"/>
        <v>0</v>
      </c>
      <c r="BH278" s="192">
        <f t="shared" si="67"/>
        <v>0</v>
      </c>
      <c r="BI278" s="192">
        <f t="shared" si="68"/>
        <v>0</v>
      </c>
      <c r="BJ278" s="19" t="s">
        <v>88</v>
      </c>
      <c r="BK278" s="192">
        <f t="shared" si="69"/>
        <v>0</v>
      </c>
      <c r="BL278" s="19" t="s">
        <v>250</v>
      </c>
      <c r="BM278" s="191" t="s">
        <v>3147</v>
      </c>
    </row>
    <row r="279" spans="1:65" s="2" customFormat="1" ht="24.2" customHeight="1">
      <c r="A279" s="36"/>
      <c r="B279" s="37"/>
      <c r="C279" s="180" t="s">
        <v>1325</v>
      </c>
      <c r="D279" s="180" t="s">
        <v>171</v>
      </c>
      <c r="E279" s="181" t="s">
        <v>3148</v>
      </c>
      <c r="F279" s="182" t="s">
        <v>3149</v>
      </c>
      <c r="G279" s="183" t="s">
        <v>174</v>
      </c>
      <c r="H279" s="184">
        <v>2</v>
      </c>
      <c r="I279" s="185"/>
      <c r="J279" s="186">
        <f t="shared" si="60"/>
        <v>0</v>
      </c>
      <c r="K279" s="182" t="s">
        <v>2211</v>
      </c>
      <c r="L279" s="41"/>
      <c r="M279" s="187" t="s">
        <v>19</v>
      </c>
      <c r="N279" s="188" t="s">
        <v>44</v>
      </c>
      <c r="O279" s="66"/>
      <c r="P279" s="189">
        <f t="shared" si="61"/>
        <v>0</v>
      </c>
      <c r="Q279" s="189">
        <v>0</v>
      </c>
      <c r="R279" s="189">
        <f t="shared" si="62"/>
        <v>0</v>
      </c>
      <c r="S279" s="189">
        <v>0</v>
      </c>
      <c r="T279" s="190">
        <f t="shared" si="63"/>
        <v>0</v>
      </c>
      <c r="U279" s="36"/>
      <c r="V279" s="36"/>
      <c r="W279" s="36"/>
      <c r="X279" s="36"/>
      <c r="Y279" s="36"/>
      <c r="Z279" s="36"/>
      <c r="AA279" s="36"/>
      <c r="AB279" s="36"/>
      <c r="AC279" s="36"/>
      <c r="AD279" s="36"/>
      <c r="AE279" s="36"/>
      <c r="AR279" s="191" t="s">
        <v>250</v>
      </c>
      <c r="AT279" s="191" t="s">
        <v>171</v>
      </c>
      <c r="AU279" s="191" t="s">
        <v>88</v>
      </c>
      <c r="AY279" s="19" t="s">
        <v>169</v>
      </c>
      <c r="BE279" s="192">
        <f t="shared" si="64"/>
        <v>0</v>
      </c>
      <c r="BF279" s="192">
        <f t="shared" si="65"/>
        <v>0</v>
      </c>
      <c r="BG279" s="192">
        <f t="shared" si="66"/>
        <v>0</v>
      </c>
      <c r="BH279" s="192">
        <f t="shared" si="67"/>
        <v>0</v>
      </c>
      <c r="BI279" s="192">
        <f t="shared" si="68"/>
        <v>0</v>
      </c>
      <c r="BJ279" s="19" t="s">
        <v>88</v>
      </c>
      <c r="BK279" s="192">
        <f t="shared" si="69"/>
        <v>0</v>
      </c>
      <c r="BL279" s="19" t="s">
        <v>250</v>
      </c>
      <c r="BM279" s="191" t="s">
        <v>3150</v>
      </c>
    </row>
    <row r="280" spans="1:65" s="2" customFormat="1" ht="14.45" customHeight="1">
      <c r="A280" s="36"/>
      <c r="B280" s="37"/>
      <c r="C280" s="180" t="s">
        <v>1328</v>
      </c>
      <c r="D280" s="180" t="s">
        <v>171</v>
      </c>
      <c r="E280" s="181" t="s">
        <v>3151</v>
      </c>
      <c r="F280" s="182" t="s">
        <v>3152</v>
      </c>
      <c r="G280" s="183" t="s">
        <v>463</v>
      </c>
      <c r="H280" s="184">
        <v>8</v>
      </c>
      <c r="I280" s="185"/>
      <c r="J280" s="186">
        <f t="shared" si="60"/>
        <v>0</v>
      </c>
      <c r="K280" s="182" t="s">
        <v>2211</v>
      </c>
      <c r="L280" s="41"/>
      <c r="M280" s="187" t="s">
        <v>19</v>
      </c>
      <c r="N280" s="188" t="s">
        <v>44</v>
      </c>
      <c r="O280" s="66"/>
      <c r="P280" s="189">
        <f t="shared" si="61"/>
        <v>0</v>
      </c>
      <c r="Q280" s="189">
        <v>0</v>
      </c>
      <c r="R280" s="189">
        <f t="shared" si="62"/>
        <v>0</v>
      </c>
      <c r="S280" s="189">
        <v>0</v>
      </c>
      <c r="T280" s="190">
        <f t="shared" si="63"/>
        <v>0</v>
      </c>
      <c r="U280" s="36"/>
      <c r="V280" s="36"/>
      <c r="W280" s="36"/>
      <c r="X280" s="36"/>
      <c r="Y280" s="36"/>
      <c r="Z280" s="36"/>
      <c r="AA280" s="36"/>
      <c r="AB280" s="36"/>
      <c r="AC280" s="36"/>
      <c r="AD280" s="36"/>
      <c r="AE280" s="36"/>
      <c r="AR280" s="191" t="s">
        <v>250</v>
      </c>
      <c r="AT280" s="191" t="s">
        <v>171</v>
      </c>
      <c r="AU280" s="191" t="s">
        <v>88</v>
      </c>
      <c r="AY280" s="19" t="s">
        <v>169</v>
      </c>
      <c r="BE280" s="192">
        <f t="shared" si="64"/>
        <v>0</v>
      </c>
      <c r="BF280" s="192">
        <f t="shared" si="65"/>
        <v>0</v>
      </c>
      <c r="BG280" s="192">
        <f t="shared" si="66"/>
        <v>0</v>
      </c>
      <c r="BH280" s="192">
        <f t="shared" si="67"/>
        <v>0</v>
      </c>
      <c r="BI280" s="192">
        <f t="shared" si="68"/>
        <v>0</v>
      </c>
      <c r="BJ280" s="19" t="s">
        <v>88</v>
      </c>
      <c r="BK280" s="192">
        <f t="shared" si="69"/>
        <v>0</v>
      </c>
      <c r="BL280" s="19" t="s">
        <v>250</v>
      </c>
      <c r="BM280" s="191" t="s">
        <v>3153</v>
      </c>
    </row>
    <row r="281" spans="1:65" s="2" customFormat="1" ht="37.9" customHeight="1">
      <c r="A281" s="36"/>
      <c r="B281" s="37"/>
      <c r="C281" s="235" t="s">
        <v>1331</v>
      </c>
      <c r="D281" s="235" t="s">
        <v>456</v>
      </c>
      <c r="E281" s="236" t="s">
        <v>3154</v>
      </c>
      <c r="F281" s="237" t="s">
        <v>3155</v>
      </c>
      <c r="G281" s="238" t="s">
        <v>463</v>
      </c>
      <c r="H281" s="239">
        <v>8</v>
      </c>
      <c r="I281" s="240"/>
      <c r="J281" s="241">
        <f t="shared" si="60"/>
        <v>0</v>
      </c>
      <c r="K281" s="237" t="s">
        <v>2211</v>
      </c>
      <c r="L281" s="242"/>
      <c r="M281" s="243" t="s">
        <v>19</v>
      </c>
      <c r="N281" s="244" t="s">
        <v>44</v>
      </c>
      <c r="O281" s="66"/>
      <c r="P281" s="189">
        <f t="shared" si="61"/>
        <v>0</v>
      </c>
      <c r="Q281" s="189">
        <v>0</v>
      </c>
      <c r="R281" s="189">
        <f t="shared" si="62"/>
        <v>0</v>
      </c>
      <c r="S281" s="189">
        <v>0</v>
      </c>
      <c r="T281" s="190">
        <f t="shared" si="63"/>
        <v>0</v>
      </c>
      <c r="U281" s="36"/>
      <c r="V281" s="36"/>
      <c r="W281" s="36"/>
      <c r="X281" s="36"/>
      <c r="Y281" s="36"/>
      <c r="Z281" s="36"/>
      <c r="AA281" s="36"/>
      <c r="AB281" s="36"/>
      <c r="AC281" s="36"/>
      <c r="AD281" s="36"/>
      <c r="AE281" s="36"/>
      <c r="AR281" s="191" t="s">
        <v>323</v>
      </c>
      <c r="AT281" s="191" t="s">
        <v>456</v>
      </c>
      <c r="AU281" s="191" t="s">
        <v>88</v>
      </c>
      <c r="AY281" s="19" t="s">
        <v>169</v>
      </c>
      <c r="BE281" s="192">
        <f t="shared" si="64"/>
        <v>0</v>
      </c>
      <c r="BF281" s="192">
        <f t="shared" si="65"/>
        <v>0</v>
      </c>
      <c r="BG281" s="192">
        <f t="shared" si="66"/>
        <v>0</v>
      </c>
      <c r="BH281" s="192">
        <f t="shared" si="67"/>
        <v>0</v>
      </c>
      <c r="BI281" s="192">
        <f t="shared" si="68"/>
        <v>0</v>
      </c>
      <c r="BJ281" s="19" t="s">
        <v>88</v>
      </c>
      <c r="BK281" s="192">
        <f t="shared" si="69"/>
        <v>0</v>
      </c>
      <c r="BL281" s="19" t="s">
        <v>250</v>
      </c>
      <c r="BM281" s="191" t="s">
        <v>3156</v>
      </c>
    </row>
    <row r="282" spans="1:65" s="2" customFormat="1" ht="14.45" customHeight="1">
      <c r="A282" s="36"/>
      <c r="B282" s="37"/>
      <c r="C282" s="180" t="s">
        <v>1336</v>
      </c>
      <c r="D282" s="180" t="s">
        <v>171</v>
      </c>
      <c r="E282" s="181" t="s">
        <v>3157</v>
      </c>
      <c r="F282" s="182" t="s">
        <v>3158</v>
      </c>
      <c r="G282" s="183" t="s">
        <v>174</v>
      </c>
      <c r="H282" s="184">
        <v>20</v>
      </c>
      <c r="I282" s="185"/>
      <c r="J282" s="186">
        <f t="shared" si="60"/>
        <v>0</v>
      </c>
      <c r="K282" s="182" t="s">
        <v>2211</v>
      </c>
      <c r="L282" s="41"/>
      <c r="M282" s="187" t="s">
        <v>19</v>
      </c>
      <c r="N282" s="188" t="s">
        <v>44</v>
      </c>
      <c r="O282" s="66"/>
      <c r="P282" s="189">
        <f t="shared" si="61"/>
        <v>0</v>
      </c>
      <c r="Q282" s="189">
        <v>0</v>
      </c>
      <c r="R282" s="189">
        <f t="shared" si="62"/>
        <v>0</v>
      </c>
      <c r="S282" s="189">
        <v>0</v>
      </c>
      <c r="T282" s="190">
        <f t="shared" si="63"/>
        <v>0</v>
      </c>
      <c r="U282" s="36"/>
      <c r="V282" s="36"/>
      <c r="W282" s="36"/>
      <c r="X282" s="36"/>
      <c r="Y282" s="36"/>
      <c r="Z282" s="36"/>
      <c r="AA282" s="36"/>
      <c r="AB282" s="36"/>
      <c r="AC282" s="36"/>
      <c r="AD282" s="36"/>
      <c r="AE282" s="36"/>
      <c r="AR282" s="191" t="s">
        <v>250</v>
      </c>
      <c r="AT282" s="191" t="s">
        <v>171</v>
      </c>
      <c r="AU282" s="191" t="s">
        <v>88</v>
      </c>
      <c r="AY282" s="19" t="s">
        <v>169</v>
      </c>
      <c r="BE282" s="192">
        <f t="shared" si="64"/>
        <v>0</v>
      </c>
      <c r="BF282" s="192">
        <f t="shared" si="65"/>
        <v>0</v>
      </c>
      <c r="BG282" s="192">
        <f t="shared" si="66"/>
        <v>0</v>
      </c>
      <c r="BH282" s="192">
        <f t="shared" si="67"/>
        <v>0</v>
      </c>
      <c r="BI282" s="192">
        <f t="shared" si="68"/>
        <v>0</v>
      </c>
      <c r="BJ282" s="19" t="s">
        <v>88</v>
      </c>
      <c r="BK282" s="192">
        <f t="shared" si="69"/>
        <v>0</v>
      </c>
      <c r="BL282" s="19" t="s">
        <v>250</v>
      </c>
      <c r="BM282" s="191" t="s">
        <v>3159</v>
      </c>
    </row>
    <row r="283" spans="1:65" s="2" customFormat="1" ht="37.9" customHeight="1">
      <c r="A283" s="36"/>
      <c r="B283" s="37"/>
      <c r="C283" s="235" t="s">
        <v>1339</v>
      </c>
      <c r="D283" s="235" t="s">
        <v>456</v>
      </c>
      <c r="E283" s="236" t="s">
        <v>3160</v>
      </c>
      <c r="F283" s="237" t="s">
        <v>3161</v>
      </c>
      <c r="G283" s="238" t="s">
        <v>174</v>
      </c>
      <c r="H283" s="239">
        <v>20</v>
      </c>
      <c r="I283" s="240"/>
      <c r="J283" s="241">
        <f t="shared" si="60"/>
        <v>0</v>
      </c>
      <c r="K283" s="237" t="s">
        <v>2211</v>
      </c>
      <c r="L283" s="242"/>
      <c r="M283" s="243" t="s">
        <v>19</v>
      </c>
      <c r="N283" s="244" t="s">
        <v>44</v>
      </c>
      <c r="O283" s="66"/>
      <c r="P283" s="189">
        <f t="shared" si="61"/>
        <v>0</v>
      </c>
      <c r="Q283" s="189">
        <v>0</v>
      </c>
      <c r="R283" s="189">
        <f t="shared" si="62"/>
        <v>0</v>
      </c>
      <c r="S283" s="189">
        <v>0</v>
      </c>
      <c r="T283" s="190">
        <f t="shared" si="63"/>
        <v>0</v>
      </c>
      <c r="U283" s="36"/>
      <c r="V283" s="36"/>
      <c r="W283" s="36"/>
      <c r="X283" s="36"/>
      <c r="Y283" s="36"/>
      <c r="Z283" s="36"/>
      <c r="AA283" s="36"/>
      <c r="AB283" s="36"/>
      <c r="AC283" s="36"/>
      <c r="AD283" s="36"/>
      <c r="AE283" s="36"/>
      <c r="AR283" s="191" t="s">
        <v>323</v>
      </c>
      <c r="AT283" s="191" t="s">
        <v>456</v>
      </c>
      <c r="AU283" s="191" t="s">
        <v>88</v>
      </c>
      <c r="AY283" s="19" t="s">
        <v>169</v>
      </c>
      <c r="BE283" s="192">
        <f t="shared" si="64"/>
        <v>0</v>
      </c>
      <c r="BF283" s="192">
        <f t="shared" si="65"/>
        <v>0</v>
      </c>
      <c r="BG283" s="192">
        <f t="shared" si="66"/>
        <v>0</v>
      </c>
      <c r="BH283" s="192">
        <f t="shared" si="67"/>
        <v>0</v>
      </c>
      <c r="BI283" s="192">
        <f t="shared" si="68"/>
        <v>0</v>
      </c>
      <c r="BJ283" s="19" t="s">
        <v>88</v>
      </c>
      <c r="BK283" s="192">
        <f t="shared" si="69"/>
        <v>0</v>
      </c>
      <c r="BL283" s="19" t="s">
        <v>250</v>
      </c>
      <c r="BM283" s="191" t="s">
        <v>3162</v>
      </c>
    </row>
    <row r="284" spans="1:65" s="2" customFormat="1" ht="24.2" customHeight="1">
      <c r="A284" s="36"/>
      <c r="B284" s="37"/>
      <c r="C284" s="180" t="s">
        <v>1346</v>
      </c>
      <c r="D284" s="180" t="s">
        <v>171</v>
      </c>
      <c r="E284" s="181" t="s">
        <v>3163</v>
      </c>
      <c r="F284" s="182" t="s">
        <v>3164</v>
      </c>
      <c r="G284" s="183" t="s">
        <v>185</v>
      </c>
      <c r="H284" s="184">
        <v>2</v>
      </c>
      <c r="I284" s="185"/>
      <c r="J284" s="186">
        <f t="shared" si="60"/>
        <v>0</v>
      </c>
      <c r="K284" s="182" t="s">
        <v>2211</v>
      </c>
      <c r="L284" s="41"/>
      <c r="M284" s="187" t="s">
        <v>19</v>
      </c>
      <c r="N284" s="188" t="s">
        <v>44</v>
      </c>
      <c r="O284" s="66"/>
      <c r="P284" s="189">
        <f t="shared" si="61"/>
        <v>0</v>
      </c>
      <c r="Q284" s="189">
        <v>0</v>
      </c>
      <c r="R284" s="189">
        <f t="shared" si="62"/>
        <v>0</v>
      </c>
      <c r="S284" s="189">
        <v>0</v>
      </c>
      <c r="T284" s="190">
        <f t="shared" si="63"/>
        <v>0</v>
      </c>
      <c r="U284" s="36"/>
      <c r="V284" s="36"/>
      <c r="W284" s="36"/>
      <c r="X284" s="36"/>
      <c r="Y284" s="36"/>
      <c r="Z284" s="36"/>
      <c r="AA284" s="36"/>
      <c r="AB284" s="36"/>
      <c r="AC284" s="36"/>
      <c r="AD284" s="36"/>
      <c r="AE284" s="36"/>
      <c r="AR284" s="191" t="s">
        <v>250</v>
      </c>
      <c r="AT284" s="191" t="s">
        <v>171</v>
      </c>
      <c r="AU284" s="191" t="s">
        <v>88</v>
      </c>
      <c r="AY284" s="19" t="s">
        <v>169</v>
      </c>
      <c r="BE284" s="192">
        <f t="shared" si="64"/>
        <v>0</v>
      </c>
      <c r="BF284" s="192">
        <f t="shared" si="65"/>
        <v>0</v>
      </c>
      <c r="BG284" s="192">
        <f t="shared" si="66"/>
        <v>0</v>
      </c>
      <c r="BH284" s="192">
        <f t="shared" si="67"/>
        <v>0</v>
      </c>
      <c r="BI284" s="192">
        <f t="shared" si="68"/>
        <v>0</v>
      </c>
      <c r="BJ284" s="19" t="s">
        <v>88</v>
      </c>
      <c r="BK284" s="192">
        <f t="shared" si="69"/>
        <v>0</v>
      </c>
      <c r="BL284" s="19" t="s">
        <v>250</v>
      </c>
      <c r="BM284" s="191" t="s">
        <v>3165</v>
      </c>
    </row>
    <row r="285" spans="1:65" s="2" customFormat="1" ht="24.2" customHeight="1">
      <c r="A285" s="36"/>
      <c r="B285" s="37"/>
      <c r="C285" s="235" t="s">
        <v>1352</v>
      </c>
      <c r="D285" s="235" t="s">
        <v>456</v>
      </c>
      <c r="E285" s="236" t="s">
        <v>3166</v>
      </c>
      <c r="F285" s="237" t="s">
        <v>3167</v>
      </c>
      <c r="G285" s="238" t="s">
        <v>174</v>
      </c>
      <c r="H285" s="239">
        <v>8</v>
      </c>
      <c r="I285" s="240"/>
      <c r="J285" s="241">
        <f t="shared" si="60"/>
        <v>0</v>
      </c>
      <c r="K285" s="237" t="s">
        <v>2211</v>
      </c>
      <c r="L285" s="242"/>
      <c r="M285" s="243" t="s">
        <v>19</v>
      </c>
      <c r="N285" s="244" t="s">
        <v>44</v>
      </c>
      <c r="O285" s="66"/>
      <c r="P285" s="189">
        <f t="shared" si="61"/>
        <v>0</v>
      </c>
      <c r="Q285" s="189">
        <v>0</v>
      </c>
      <c r="R285" s="189">
        <f t="shared" si="62"/>
        <v>0</v>
      </c>
      <c r="S285" s="189">
        <v>0</v>
      </c>
      <c r="T285" s="190">
        <f t="shared" si="63"/>
        <v>0</v>
      </c>
      <c r="U285" s="36"/>
      <c r="V285" s="36"/>
      <c r="W285" s="36"/>
      <c r="X285" s="36"/>
      <c r="Y285" s="36"/>
      <c r="Z285" s="36"/>
      <c r="AA285" s="36"/>
      <c r="AB285" s="36"/>
      <c r="AC285" s="36"/>
      <c r="AD285" s="36"/>
      <c r="AE285" s="36"/>
      <c r="AR285" s="191" t="s">
        <v>323</v>
      </c>
      <c r="AT285" s="191" t="s">
        <v>456</v>
      </c>
      <c r="AU285" s="191" t="s">
        <v>88</v>
      </c>
      <c r="AY285" s="19" t="s">
        <v>169</v>
      </c>
      <c r="BE285" s="192">
        <f t="shared" si="64"/>
        <v>0</v>
      </c>
      <c r="BF285" s="192">
        <f t="shared" si="65"/>
        <v>0</v>
      </c>
      <c r="BG285" s="192">
        <f t="shared" si="66"/>
        <v>0</v>
      </c>
      <c r="BH285" s="192">
        <f t="shared" si="67"/>
        <v>0</v>
      </c>
      <c r="BI285" s="192">
        <f t="shared" si="68"/>
        <v>0</v>
      </c>
      <c r="BJ285" s="19" t="s">
        <v>88</v>
      </c>
      <c r="BK285" s="192">
        <f t="shared" si="69"/>
        <v>0</v>
      </c>
      <c r="BL285" s="19" t="s">
        <v>250</v>
      </c>
      <c r="BM285" s="191" t="s">
        <v>3168</v>
      </c>
    </row>
    <row r="286" spans="1:65" s="2" customFormat="1" ht="24.2" customHeight="1">
      <c r="A286" s="36"/>
      <c r="B286" s="37"/>
      <c r="C286" s="235" t="s">
        <v>1358</v>
      </c>
      <c r="D286" s="235" t="s">
        <v>456</v>
      </c>
      <c r="E286" s="236" t="s">
        <v>3169</v>
      </c>
      <c r="F286" s="237" t="s">
        <v>3170</v>
      </c>
      <c r="G286" s="238" t="s">
        <v>174</v>
      </c>
      <c r="H286" s="239">
        <v>1</v>
      </c>
      <c r="I286" s="240"/>
      <c r="J286" s="241">
        <f t="shared" si="60"/>
        <v>0</v>
      </c>
      <c r="K286" s="237" t="s">
        <v>2211</v>
      </c>
      <c r="L286" s="242"/>
      <c r="M286" s="243" t="s">
        <v>19</v>
      </c>
      <c r="N286" s="244" t="s">
        <v>44</v>
      </c>
      <c r="O286" s="66"/>
      <c r="P286" s="189">
        <f t="shared" si="61"/>
        <v>0</v>
      </c>
      <c r="Q286" s="189">
        <v>0</v>
      </c>
      <c r="R286" s="189">
        <f t="shared" si="62"/>
        <v>0</v>
      </c>
      <c r="S286" s="189">
        <v>0</v>
      </c>
      <c r="T286" s="190">
        <f t="shared" si="63"/>
        <v>0</v>
      </c>
      <c r="U286" s="36"/>
      <c r="V286" s="36"/>
      <c r="W286" s="36"/>
      <c r="X286" s="36"/>
      <c r="Y286" s="36"/>
      <c r="Z286" s="36"/>
      <c r="AA286" s="36"/>
      <c r="AB286" s="36"/>
      <c r="AC286" s="36"/>
      <c r="AD286" s="36"/>
      <c r="AE286" s="36"/>
      <c r="AR286" s="191" t="s">
        <v>323</v>
      </c>
      <c r="AT286" s="191" t="s">
        <v>456</v>
      </c>
      <c r="AU286" s="191" t="s">
        <v>88</v>
      </c>
      <c r="AY286" s="19" t="s">
        <v>169</v>
      </c>
      <c r="BE286" s="192">
        <f t="shared" si="64"/>
        <v>0</v>
      </c>
      <c r="BF286" s="192">
        <f t="shared" si="65"/>
        <v>0</v>
      </c>
      <c r="BG286" s="192">
        <f t="shared" si="66"/>
        <v>0</v>
      </c>
      <c r="BH286" s="192">
        <f t="shared" si="67"/>
        <v>0</v>
      </c>
      <c r="BI286" s="192">
        <f t="shared" si="68"/>
        <v>0</v>
      </c>
      <c r="BJ286" s="19" t="s">
        <v>88</v>
      </c>
      <c r="BK286" s="192">
        <f t="shared" si="69"/>
        <v>0</v>
      </c>
      <c r="BL286" s="19" t="s">
        <v>250</v>
      </c>
      <c r="BM286" s="191" t="s">
        <v>3171</v>
      </c>
    </row>
    <row r="287" spans="1:65" s="12" customFormat="1" ht="22.9" customHeight="1">
      <c r="B287" s="164"/>
      <c r="C287" s="165"/>
      <c r="D287" s="166" t="s">
        <v>71</v>
      </c>
      <c r="E287" s="178" t="s">
        <v>3172</v>
      </c>
      <c r="F287" s="178" t="s">
        <v>3173</v>
      </c>
      <c r="G287" s="165"/>
      <c r="H287" s="165"/>
      <c r="I287" s="168"/>
      <c r="J287" s="179">
        <f>BK287</f>
        <v>0</v>
      </c>
      <c r="K287" s="165"/>
      <c r="L287" s="170"/>
      <c r="M287" s="171"/>
      <c r="N287" s="172"/>
      <c r="O287" s="172"/>
      <c r="P287" s="173">
        <f>SUM(P288:P318)</f>
        <v>0</v>
      </c>
      <c r="Q287" s="172"/>
      <c r="R287" s="173">
        <f>SUM(R288:R318)</f>
        <v>0</v>
      </c>
      <c r="S287" s="172"/>
      <c r="T287" s="174">
        <f>SUM(T288:T318)</f>
        <v>0</v>
      </c>
      <c r="AR287" s="175" t="s">
        <v>80</v>
      </c>
      <c r="AT287" s="176" t="s">
        <v>71</v>
      </c>
      <c r="AU287" s="176" t="s">
        <v>80</v>
      </c>
      <c r="AY287" s="175" t="s">
        <v>169</v>
      </c>
      <c r="BK287" s="177">
        <f>SUM(BK288:BK318)</f>
        <v>0</v>
      </c>
    </row>
    <row r="288" spans="1:65" s="2" customFormat="1" ht="14.45" customHeight="1">
      <c r="A288" s="36"/>
      <c r="B288" s="37"/>
      <c r="C288" s="180" t="s">
        <v>1365</v>
      </c>
      <c r="D288" s="180" t="s">
        <v>171</v>
      </c>
      <c r="E288" s="181" t="s">
        <v>3174</v>
      </c>
      <c r="F288" s="182" t="s">
        <v>3175</v>
      </c>
      <c r="G288" s="183" t="s">
        <v>174</v>
      </c>
      <c r="H288" s="184">
        <v>2</v>
      </c>
      <c r="I288" s="185"/>
      <c r="J288" s="186">
        <f t="shared" ref="J288:J318" si="70">ROUND(I288*H288,2)</f>
        <v>0</v>
      </c>
      <c r="K288" s="182" t="s">
        <v>2211</v>
      </c>
      <c r="L288" s="41"/>
      <c r="M288" s="187" t="s">
        <v>19</v>
      </c>
      <c r="N288" s="188" t="s">
        <v>44</v>
      </c>
      <c r="O288" s="66"/>
      <c r="P288" s="189">
        <f t="shared" ref="P288:P318" si="71">O288*H288</f>
        <v>0</v>
      </c>
      <c r="Q288" s="189">
        <v>0</v>
      </c>
      <c r="R288" s="189">
        <f t="shared" ref="R288:R318" si="72">Q288*H288</f>
        <v>0</v>
      </c>
      <c r="S288" s="189">
        <v>0</v>
      </c>
      <c r="T288" s="190">
        <f t="shared" ref="T288:T318" si="73">S288*H288</f>
        <v>0</v>
      </c>
      <c r="U288" s="36"/>
      <c r="V288" s="36"/>
      <c r="W288" s="36"/>
      <c r="X288" s="36"/>
      <c r="Y288" s="36"/>
      <c r="Z288" s="36"/>
      <c r="AA288" s="36"/>
      <c r="AB288" s="36"/>
      <c r="AC288" s="36"/>
      <c r="AD288" s="36"/>
      <c r="AE288" s="36"/>
      <c r="AR288" s="191" t="s">
        <v>176</v>
      </c>
      <c r="AT288" s="191" t="s">
        <v>171</v>
      </c>
      <c r="AU288" s="191" t="s">
        <v>88</v>
      </c>
      <c r="AY288" s="19" t="s">
        <v>169</v>
      </c>
      <c r="BE288" s="192">
        <f t="shared" ref="BE288:BE318" si="74">IF(N288="základní",J288,0)</f>
        <v>0</v>
      </c>
      <c r="BF288" s="192">
        <f t="shared" ref="BF288:BF318" si="75">IF(N288="snížená",J288,0)</f>
        <v>0</v>
      </c>
      <c r="BG288" s="192">
        <f t="shared" ref="BG288:BG318" si="76">IF(N288="zákl. přenesená",J288,0)</f>
        <v>0</v>
      </c>
      <c r="BH288" s="192">
        <f t="shared" ref="BH288:BH318" si="77">IF(N288="sníž. přenesená",J288,0)</f>
        <v>0</v>
      </c>
      <c r="BI288" s="192">
        <f t="shared" ref="BI288:BI318" si="78">IF(N288="nulová",J288,0)</f>
        <v>0</v>
      </c>
      <c r="BJ288" s="19" t="s">
        <v>88</v>
      </c>
      <c r="BK288" s="192">
        <f t="shared" ref="BK288:BK318" si="79">ROUND(I288*H288,2)</f>
        <v>0</v>
      </c>
      <c r="BL288" s="19" t="s">
        <v>176</v>
      </c>
      <c r="BM288" s="191" t="s">
        <v>3176</v>
      </c>
    </row>
    <row r="289" spans="1:65" s="2" customFormat="1" ht="14.45" customHeight="1">
      <c r="A289" s="36"/>
      <c r="B289" s="37"/>
      <c r="C289" s="235" t="s">
        <v>1369</v>
      </c>
      <c r="D289" s="235" t="s">
        <v>456</v>
      </c>
      <c r="E289" s="236" t="s">
        <v>3177</v>
      </c>
      <c r="F289" s="237" t="s">
        <v>3178</v>
      </c>
      <c r="G289" s="238" t="s">
        <v>174</v>
      </c>
      <c r="H289" s="239">
        <v>2</v>
      </c>
      <c r="I289" s="240"/>
      <c r="J289" s="241">
        <f t="shared" si="70"/>
        <v>0</v>
      </c>
      <c r="K289" s="237" t="s">
        <v>2211</v>
      </c>
      <c r="L289" s="242"/>
      <c r="M289" s="243" t="s">
        <v>19</v>
      </c>
      <c r="N289" s="244" t="s">
        <v>44</v>
      </c>
      <c r="O289" s="66"/>
      <c r="P289" s="189">
        <f t="shared" si="71"/>
        <v>0</v>
      </c>
      <c r="Q289" s="189">
        <v>0</v>
      </c>
      <c r="R289" s="189">
        <f t="shared" si="72"/>
        <v>0</v>
      </c>
      <c r="S289" s="189">
        <v>0</v>
      </c>
      <c r="T289" s="190">
        <f t="shared" si="73"/>
        <v>0</v>
      </c>
      <c r="U289" s="36"/>
      <c r="V289" s="36"/>
      <c r="W289" s="36"/>
      <c r="X289" s="36"/>
      <c r="Y289" s="36"/>
      <c r="Z289" s="36"/>
      <c r="AA289" s="36"/>
      <c r="AB289" s="36"/>
      <c r="AC289" s="36"/>
      <c r="AD289" s="36"/>
      <c r="AE289" s="36"/>
      <c r="AR289" s="191" t="s">
        <v>209</v>
      </c>
      <c r="AT289" s="191" t="s">
        <v>456</v>
      </c>
      <c r="AU289" s="191" t="s">
        <v>88</v>
      </c>
      <c r="AY289" s="19" t="s">
        <v>169</v>
      </c>
      <c r="BE289" s="192">
        <f t="shared" si="74"/>
        <v>0</v>
      </c>
      <c r="BF289" s="192">
        <f t="shared" si="75"/>
        <v>0</v>
      </c>
      <c r="BG289" s="192">
        <f t="shared" si="76"/>
        <v>0</v>
      </c>
      <c r="BH289" s="192">
        <f t="shared" si="77"/>
        <v>0</v>
      </c>
      <c r="BI289" s="192">
        <f t="shared" si="78"/>
        <v>0</v>
      </c>
      <c r="BJ289" s="19" t="s">
        <v>88</v>
      </c>
      <c r="BK289" s="192">
        <f t="shared" si="79"/>
        <v>0</v>
      </c>
      <c r="BL289" s="19" t="s">
        <v>176</v>
      </c>
      <c r="BM289" s="191" t="s">
        <v>3179</v>
      </c>
    </row>
    <row r="290" spans="1:65" s="2" customFormat="1" ht="24.2" customHeight="1">
      <c r="A290" s="36"/>
      <c r="B290" s="37"/>
      <c r="C290" s="180" t="s">
        <v>1373</v>
      </c>
      <c r="D290" s="180" t="s">
        <v>171</v>
      </c>
      <c r="E290" s="181" t="s">
        <v>3180</v>
      </c>
      <c r="F290" s="182" t="s">
        <v>3181</v>
      </c>
      <c r="G290" s="183" t="s">
        <v>463</v>
      </c>
      <c r="H290" s="184">
        <v>114</v>
      </c>
      <c r="I290" s="185"/>
      <c r="J290" s="186">
        <f t="shared" si="70"/>
        <v>0</v>
      </c>
      <c r="K290" s="182" t="s">
        <v>2211</v>
      </c>
      <c r="L290" s="41"/>
      <c r="M290" s="187" t="s">
        <v>19</v>
      </c>
      <c r="N290" s="188" t="s">
        <v>44</v>
      </c>
      <c r="O290" s="66"/>
      <c r="P290" s="189">
        <f t="shared" si="71"/>
        <v>0</v>
      </c>
      <c r="Q290" s="189">
        <v>0</v>
      </c>
      <c r="R290" s="189">
        <f t="shared" si="72"/>
        <v>0</v>
      </c>
      <c r="S290" s="189">
        <v>0</v>
      </c>
      <c r="T290" s="190">
        <f t="shared" si="73"/>
        <v>0</v>
      </c>
      <c r="U290" s="36"/>
      <c r="V290" s="36"/>
      <c r="W290" s="36"/>
      <c r="X290" s="36"/>
      <c r="Y290" s="36"/>
      <c r="Z290" s="36"/>
      <c r="AA290" s="36"/>
      <c r="AB290" s="36"/>
      <c r="AC290" s="36"/>
      <c r="AD290" s="36"/>
      <c r="AE290" s="36"/>
      <c r="AR290" s="191" t="s">
        <v>176</v>
      </c>
      <c r="AT290" s="191" t="s">
        <v>171</v>
      </c>
      <c r="AU290" s="191" t="s">
        <v>88</v>
      </c>
      <c r="AY290" s="19" t="s">
        <v>169</v>
      </c>
      <c r="BE290" s="192">
        <f t="shared" si="74"/>
        <v>0</v>
      </c>
      <c r="BF290" s="192">
        <f t="shared" si="75"/>
        <v>0</v>
      </c>
      <c r="BG290" s="192">
        <f t="shared" si="76"/>
        <v>0</v>
      </c>
      <c r="BH290" s="192">
        <f t="shared" si="77"/>
        <v>0</v>
      </c>
      <c r="BI290" s="192">
        <f t="shared" si="78"/>
        <v>0</v>
      </c>
      <c r="BJ290" s="19" t="s">
        <v>88</v>
      </c>
      <c r="BK290" s="192">
        <f t="shared" si="79"/>
        <v>0</v>
      </c>
      <c r="BL290" s="19" t="s">
        <v>176</v>
      </c>
      <c r="BM290" s="191" t="s">
        <v>3182</v>
      </c>
    </row>
    <row r="291" spans="1:65" s="2" customFormat="1" ht="14.45" customHeight="1">
      <c r="A291" s="36"/>
      <c r="B291" s="37"/>
      <c r="C291" s="235" t="s">
        <v>1379</v>
      </c>
      <c r="D291" s="235" t="s">
        <v>456</v>
      </c>
      <c r="E291" s="236" t="s">
        <v>3183</v>
      </c>
      <c r="F291" s="237" t="s">
        <v>3184</v>
      </c>
      <c r="G291" s="238" t="s">
        <v>2784</v>
      </c>
      <c r="H291" s="239">
        <v>114</v>
      </c>
      <c r="I291" s="240"/>
      <c r="J291" s="241">
        <f t="shared" si="70"/>
        <v>0</v>
      </c>
      <c r="K291" s="237" t="s">
        <v>2211</v>
      </c>
      <c r="L291" s="242"/>
      <c r="M291" s="243" t="s">
        <v>19</v>
      </c>
      <c r="N291" s="244" t="s">
        <v>44</v>
      </c>
      <c r="O291" s="66"/>
      <c r="P291" s="189">
        <f t="shared" si="71"/>
        <v>0</v>
      </c>
      <c r="Q291" s="189">
        <v>0</v>
      </c>
      <c r="R291" s="189">
        <f t="shared" si="72"/>
        <v>0</v>
      </c>
      <c r="S291" s="189">
        <v>0</v>
      </c>
      <c r="T291" s="190">
        <f t="shared" si="73"/>
        <v>0</v>
      </c>
      <c r="U291" s="36"/>
      <c r="V291" s="36"/>
      <c r="W291" s="36"/>
      <c r="X291" s="36"/>
      <c r="Y291" s="36"/>
      <c r="Z291" s="36"/>
      <c r="AA291" s="36"/>
      <c r="AB291" s="36"/>
      <c r="AC291" s="36"/>
      <c r="AD291" s="36"/>
      <c r="AE291" s="36"/>
      <c r="AR291" s="191" t="s">
        <v>209</v>
      </c>
      <c r="AT291" s="191" t="s">
        <v>456</v>
      </c>
      <c r="AU291" s="191" t="s">
        <v>88</v>
      </c>
      <c r="AY291" s="19" t="s">
        <v>169</v>
      </c>
      <c r="BE291" s="192">
        <f t="shared" si="74"/>
        <v>0</v>
      </c>
      <c r="BF291" s="192">
        <f t="shared" si="75"/>
        <v>0</v>
      </c>
      <c r="BG291" s="192">
        <f t="shared" si="76"/>
        <v>0</v>
      </c>
      <c r="BH291" s="192">
        <f t="shared" si="77"/>
        <v>0</v>
      </c>
      <c r="BI291" s="192">
        <f t="shared" si="78"/>
        <v>0</v>
      </c>
      <c r="BJ291" s="19" t="s">
        <v>88</v>
      </c>
      <c r="BK291" s="192">
        <f t="shared" si="79"/>
        <v>0</v>
      </c>
      <c r="BL291" s="19" t="s">
        <v>176</v>
      </c>
      <c r="BM291" s="191" t="s">
        <v>3185</v>
      </c>
    </row>
    <row r="292" spans="1:65" s="2" customFormat="1" ht="24.2" customHeight="1">
      <c r="A292" s="36"/>
      <c r="B292" s="37"/>
      <c r="C292" s="180" t="s">
        <v>1385</v>
      </c>
      <c r="D292" s="180" t="s">
        <v>171</v>
      </c>
      <c r="E292" s="181" t="s">
        <v>3186</v>
      </c>
      <c r="F292" s="182" t="s">
        <v>3187</v>
      </c>
      <c r="G292" s="183" t="s">
        <v>463</v>
      </c>
      <c r="H292" s="184">
        <v>6</v>
      </c>
      <c r="I292" s="185"/>
      <c r="J292" s="186">
        <f t="shared" si="70"/>
        <v>0</v>
      </c>
      <c r="K292" s="182" t="s">
        <v>2211</v>
      </c>
      <c r="L292" s="41"/>
      <c r="M292" s="187" t="s">
        <v>19</v>
      </c>
      <c r="N292" s="188" t="s">
        <v>44</v>
      </c>
      <c r="O292" s="66"/>
      <c r="P292" s="189">
        <f t="shared" si="71"/>
        <v>0</v>
      </c>
      <c r="Q292" s="189">
        <v>0</v>
      </c>
      <c r="R292" s="189">
        <f t="shared" si="72"/>
        <v>0</v>
      </c>
      <c r="S292" s="189">
        <v>0</v>
      </c>
      <c r="T292" s="190">
        <f t="shared" si="73"/>
        <v>0</v>
      </c>
      <c r="U292" s="36"/>
      <c r="V292" s="36"/>
      <c r="W292" s="36"/>
      <c r="X292" s="36"/>
      <c r="Y292" s="36"/>
      <c r="Z292" s="36"/>
      <c r="AA292" s="36"/>
      <c r="AB292" s="36"/>
      <c r="AC292" s="36"/>
      <c r="AD292" s="36"/>
      <c r="AE292" s="36"/>
      <c r="AR292" s="191" t="s">
        <v>176</v>
      </c>
      <c r="AT292" s="191" t="s">
        <v>171</v>
      </c>
      <c r="AU292" s="191" t="s">
        <v>88</v>
      </c>
      <c r="AY292" s="19" t="s">
        <v>169</v>
      </c>
      <c r="BE292" s="192">
        <f t="shared" si="74"/>
        <v>0</v>
      </c>
      <c r="BF292" s="192">
        <f t="shared" si="75"/>
        <v>0</v>
      </c>
      <c r="BG292" s="192">
        <f t="shared" si="76"/>
        <v>0</v>
      </c>
      <c r="BH292" s="192">
        <f t="shared" si="77"/>
        <v>0</v>
      </c>
      <c r="BI292" s="192">
        <f t="shared" si="78"/>
        <v>0</v>
      </c>
      <c r="BJ292" s="19" t="s">
        <v>88</v>
      </c>
      <c r="BK292" s="192">
        <f t="shared" si="79"/>
        <v>0</v>
      </c>
      <c r="BL292" s="19" t="s">
        <v>176</v>
      </c>
      <c r="BM292" s="191" t="s">
        <v>3188</v>
      </c>
    </row>
    <row r="293" spans="1:65" s="2" customFormat="1" ht="14.45" customHeight="1">
      <c r="A293" s="36"/>
      <c r="B293" s="37"/>
      <c r="C293" s="235" t="s">
        <v>1391</v>
      </c>
      <c r="D293" s="235" t="s">
        <v>456</v>
      </c>
      <c r="E293" s="236" t="s">
        <v>3189</v>
      </c>
      <c r="F293" s="237" t="s">
        <v>3190</v>
      </c>
      <c r="G293" s="238" t="s">
        <v>2784</v>
      </c>
      <c r="H293" s="239">
        <v>4</v>
      </c>
      <c r="I293" s="240"/>
      <c r="J293" s="241">
        <f t="shared" si="70"/>
        <v>0</v>
      </c>
      <c r="K293" s="237" t="s">
        <v>2211</v>
      </c>
      <c r="L293" s="242"/>
      <c r="M293" s="243" t="s">
        <v>19</v>
      </c>
      <c r="N293" s="244" t="s">
        <v>44</v>
      </c>
      <c r="O293" s="66"/>
      <c r="P293" s="189">
        <f t="shared" si="71"/>
        <v>0</v>
      </c>
      <c r="Q293" s="189">
        <v>0</v>
      </c>
      <c r="R293" s="189">
        <f t="shared" si="72"/>
        <v>0</v>
      </c>
      <c r="S293" s="189">
        <v>0</v>
      </c>
      <c r="T293" s="190">
        <f t="shared" si="73"/>
        <v>0</v>
      </c>
      <c r="U293" s="36"/>
      <c r="V293" s="36"/>
      <c r="W293" s="36"/>
      <c r="X293" s="36"/>
      <c r="Y293" s="36"/>
      <c r="Z293" s="36"/>
      <c r="AA293" s="36"/>
      <c r="AB293" s="36"/>
      <c r="AC293" s="36"/>
      <c r="AD293" s="36"/>
      <c r="AE293" s="36"/>
      <c r="AR293" s="191" t="s">
        <v>209</v>
      </c>
      <c r="AT293" s="191" t="s">
        <v>456</v>
      </c>
      <c r="AU293" s="191" t="s">
        <v>88</v>
      </c>
      <c r="AY293" s="19" t="s">
        <v>169</v>
      </c>
      <c r="BE293" s="192">
        <f t="shared" si="74"/>
        <v>0</v>
      </c>
      <c r="BF293" s="192">
        <f t="shared" si="75"/>
        <v>0</v>
      </c>
      <c r="BG293" s="192">
        <f t="shared" si="76"/>
        <v>0</v>
      </c>
      <c r="BH293" s="192">
        <f t="shared" si="77"/>
        <v>0</v>
      </c>
      <c r="BI293" s="192">
        <f t="shared" si="78"/>
        <v>0</v>
      </c>
      <c r="BJ293" s="19" t="s">
        <v>88</v>
      </c>
      <c r="BK293" s="192">
        <f t="shared" si="79"/>
        <v>0</v>
      </c>
      <c r="BL293" s="19" t="s">
        <v>176</v>
      </c>
      <c r="BM293" s="191" t="s">
        <v>3191</v>
      </c>
    </row>
    <row r="294" spans="1:65" s="2" customFormat="1" ht="24.2" customHeight="1">
      <c r="A294" s="36"/>
      <c r="B294" s="37"/>
      <c r="C294" s="180" t="s">
        <v>1396</v>
      </c>
      <c r="D294" s="180" t="s">
        <v>171</v>
      </c>
      <c r="E294" s="181" t="s">
        <v>3192</v>
      </c>
      <c r="F294" s="182" t="s">
        <v>3193</v>
      </c>
      <c r="G294" s="183" t="s">
        <v>463</v>
      </c>
      <c r="H294" s="184">
        <v>193</v>
      </c>
      <c r="I294" s="185"/>
      <c r="J294" s="186">
        <f t="shared" si="70"/>
        <v>0</v>
      </c>
      <c r="K294" s="182" t="s">
        <v>2211</v>
      </c>
      <c r="L294" s="41"/>
      <c r="M294" s="187" t="s">
        <v>19</v>
      </c>
      <c r="N294" s="188" t="s">
        <v>44</v>
      </c>
      <c r="O294" s="66"/>
      <c r="P294" s="189">
        <f t="shared" si="71"/>
        <v>0</v>
      </c>
      <c r="Q294" s="189">
        <v>0</v>
      </c>
      <c r="R294" s="189">
        <f t="shared" si="72"/>
        <v>0</v>
      </c>
      <c r="S294" s="189">
        <v>0</v>
      </c>
      <c r="T294" s="190">
        <f t="shared" si="73"/>
        <v>0</v>
      </c>
      <c r="U294" s="36"/>
      <c r="V294" s="36"/>
      <c r="W294" s="36"/>
      <c r="X294" s="36"/>
      <c r="Y294" s="36"/>
      <c r="Z294" s="36"/>
      <c r="AA294" s="36"/>
      <c r="AB294" s="36"/>
      <c r="AC294" s="36"/>
      <c r="AD294" s="36"/>
      <c r="AE294" s="36"/>
      <c r="AR294" s="191" t="s">
        <v>176</v>
      </c>
      <c r="AT294" s="191" t="s">
        <v>171</v>
      </c>
      <c r="AU294" s="191" t="s">
        <v>88</v>
      </c>
      <c r="AY294" s="19" t="s">
        <v>169</v>
      </c>
      <c r="BE294" s="192">
        <f t="shared" si="74"/>
        <v>0</v>
      </c>
      <c r="BF294" s="192">
        <f t="shared" si="75"/>
        <v>0</v>
      </c>
      <c r="BG294" s="192">
        <f t="shared" si="76"/>
        <v>0</v>
      </c>
      <c r="BH294" s="192">
        <f t="shared" si="77"/>
        <v>0</v>
      </c>
      <c r="BI294" s="192">
        <f t="shared" si="78"/>
        <v>0</v>
      </c>
      <c r="BJ294" s="19" t="s">
        <v>88</v>
      </c>
      <c r="BK294" s="192">
        <f t="shared" si="79"/>
        <v>0</v>
      </c>
      <c r="BL294" s="19" t="s">
        <v>176</v>
      </c>
      <c r="BM294" s="191" t="s">
        <v>3194</v>
      </c>
    </row>
    <row r="295" spans="1:65" s="2" customFormat="1" ht="14.45" customHeight="1">
      <c r="A295" s="36"/>
      <c r="B295" s="37"/>
      <c r="C295" s="235" t="s">
        <v>1400</v>
      </c>
      <c r="D295" s="235" t="s">
        <v>456</v>
      </c>
      <c r="E295" s="236" t="s">
        <v>3195</v>
      </c>
      <c r="F295" s="237" t="s">
        <v>3196</v>
      </c>
      <c r="G295" s="238" t="s">
        <v>2784</v>
      </c>
      <c r="H295" s="239">
        <v>22</v>
      </c>
      <c r="I295" s="240"/>
      <c r="J295" s="241">
        <f t="shared" si="70"/>
        <v>0</v>
      </c>
      <c r="K295" s="237" t="s">
        <v>2211</v>
      </c>
      <c r="L295" s="242"/>
      <c r="M295" s="243" t="s">
        <v>19</v>
      </c>
      <c r="N295" s="244" t="s">
        <v>44</v>
      </c>
      <c r="O295" s="66"/>
      <c r="P295" s="189">
        <f t="shared" si="71"/>
        <v>0</v>
      </c>
      <c r="Q295" s="189">
        <v>0</v>
      </c>
      <c r="R295" s="189">
        <f t="shared" si="72"/>
        <v>0</v>
      </c>
      <c r="S295" s="189">
        <v>0</v>
      </c>
      <c r="T295" s="190">
        <f t="shared" si="73"/>
        <v>0</v>
      </c>
      <c r="U295" s="36"/>
      <c r="V295" s="36"/>
      <c r="W295" s="36"/>
      <c r="X295" s="36"/>
      <c r="Y295" s="36"/>
      <c r="Z295" s="36"/>
      <c r="AA295" s="36"/>
      <c r="AB295" s="36"/>
      <c r="AC295" s="36"/>
      <c r="AD295" s="36"/>
      <c r="AE295" s="36"/>
      <c r="AR295" s="191" t="s">
        <v>209</v>
      </c>
      <c r="AT295" s="191" t="s">
        <v>456</v>
      </c>
      <c r="AU295" s="191" t="s">
        <v>88</v>
      </c>
      <c r="AY295" s="19" t="s">
        <v>169</v>
      </c>
      <c r="BE295" s="192">
        <f t="shared" si="74"/>
        <v>0</v>
      </c>
      <c r="BF295" s="192">
        <f t="shared" si="75"/>
        <v>0</v>
      </c>
      <c r="BG295" s="192">
        <f t="shared" si="76"/>
        <v>0</v>
      </c>
      <c r="BH295" s="192">
        <f t="shared" si="77"/>
        <v>0</v>
      </c>
      <c r="BI295" s="192">
        <f t="shared" si="78"/>
        <v>0</v>
      </c>
      <c r="BJ295" s="19" t="s">
        <v>88</v>
      </c>
      <c r="BK295" s="192">
        <f t="shared" si="79"/>
        <v>0</v>
      </c>
      <c r="BL295" s="19" t="s">
        <v>176</v>
      </c>
      <c r="BM295" s="191" t="s">
        <v>3197</v>
      </c>
    </row>
    <row r="296" spans="1:65" s="2" customFormat="1" ht="49.15" customHeight="1">
      <c r="A296" s="36"/>
      <c r="B296" s="37"/>
      <c r="C296" s="235" t="s">
        <v>1411</v>
      </c>
      <c r="D296" s="235" t="s">
        <v>456</v>
      </c>
      <c r="E296" s="236" t="s">
        <v>3198</v>
      </c>
      <c r="F296" s="237" t="s">
        <v>3199</v>
      </c>
      <c r="G296" s="238" t="s">
        <v>174</v>
      </c>
      <c r="H296" s="239">
        <v>45</v>
      </c>
      <c r="I296" s="240"/>
      <c r="J296" s="241">
        <f t="shared" si="70"/>
        <v>0</v>
      </c>
      <c r="K296" s="237" t="s">
        <v>2211</v>
      </c>
      <c r="L296" s="242"/>
      <c r="M296" s="243" t="s">
        <v>19</v>
      </c>
      <c r="N296" s="244" t="s">
        <v>44</v>
      </c>
      <c r="O296" s="66"/>
      <c r="P296" s="189">
        <f t="shared" si="71"/>
        <v>0</v>
      </c>
      <c r="Q296" s="189">
        <v>0</v>
      </c>
      <c r="R296" s="189">
        <f t="shared" si="72"/>
        <v>0</v>
      </c>
      <c r="S296" s="189">
        <v>0</v>
      </c>
      <c r="T296" s="190">
        <f t="shared" si="73"/>
        <v>0</v>
      </c>
      <c r="U296" s="36"/>
      <c r="V296" s="36"/>
      <c r="W296" s="36"/>
      <c r="X296" s="36"/>
      <c r="Y296" s="36"/>
      <c r="Z296" s="36"/>
      <c r="AA296" s="36"/>
      <c r="AB296" s="36"/>
      <c r="AC296" s="36"/>
      <c r="AD296" s="36"/>
      <c r="AE296" s="36"/>
      <c r="AR296" s="191" t="s">
        <v>209</v>
      </c>
      <c r="AT296" s="191" t="s">
        <v>456</v>
      </c>
      <c r="AU296" s="191" t="s">
        <v>88</v>
      </c>
      <c r="AY296" s="19" t="s">
        <v>169</v>
      </c>
      <c r="BE296" s="192">
        <f t="shared" si="74"/>
        <v>0</v>
      </c>
      <c r="BF296" s="192">
        <f t="shared" si="75"/>
        <v>0</v>
      </c>
      <c r="BG296" s="192">
        <f t="shared" si="76"/>
        <v>0</v>
      </c>
      <c r="BH296" s="192">
        <f t="shared" si="77"/>
        <v>0</v>
      </c>
      <c r="BI296" s="192">
        <f t="shared" si="78"/>
        <v>0</v>
      </c>
      <c r="BJ296" s="19" t="s">
        <v>88</v>
      </c>
      <c r="BK296" s="192">
        <f t="shared" si="79"/>
        <v>0</v>
      </c>
      <c r="BL296" s="19" t="s">
        <v>176</v>
      </c>
      <c r="BM296" s="191" t="s">
        <v>3200</v>
      </c>
    </row>
    <row r="297" spans="1:65" s="2" customFormat="1" ht="49.15" customHeight="1">
      <c r="A297" s="36"/>
      <c r="B297" s="37"/>
      <c r="C297" s="235" t="s">
        <v>1420</v>
      </c>
      <c r="D297" s="235" t="s">
        <v>456</v>
      </c>
      <c r="E297" s="236" t="s">
        <v>3201</v>
      </c>
      <c r="F297" s="237" t="s">
        <v>3202</v>
      </c>
      <c r="G297" s="238" t="s">
        <v>174</v>
      </c>
      <c r="H297" s="239">
        <v>40</v>
      </c>
      <c r="I297" s="240"/>
      <c r="J297" s="241">
        <f t="shared" si="70"/>
        <v>0</v>
      </c>
      <c r="K297" s="237" t="s">
        <v>2211</v>
      </c>
      <c r="L297" s="242"/>
      <c r="M297" s="243" t="s">
        <v>19</v>
      </c>
      <c r="N297" s="244" t="s">
        <v>44</v>
      </c>
      <c r="O297" s="66"/>
      <c r="P297" s="189">
        <f t="shared" si="71"/>
        <v>0</v>
      </c>
      <c r="Q297" s="189">
        <v>0</v>
      </c>
      <c r="R297" s="189">
        <f t="shared" si="72"/>
        <v>0</v>
      </c>
      <c r="S297" s="189">
        <v>0</v>
      </c>
      <c r="T297" s="190">
        <f t="shared" si="73"/>
        <v>0</v>
      </c>
      <c r="U297" s="36"/>
      <c r="V297" s="36"/>
      <c r="W297" s="36"/>
      <c r="X297" s="36"/>
      <c r="Y297" s="36"/>
      <c r="Z297" s="36"/>
      <c r="AA297" s="36"/>
      <c r="AB297" s="36"/>
      <c r="AC297" s="36"/>
      <c r="AD297" s="36"/>
      <c r="AE297" s="36"/>
      <c r="AR297" s="191" t="s">
        <v>209</v>
      </c>
      <c r="AT297" s="191" t="s">
        <v>456</v>
      </c>
      <c r="AU297" s="191" t="s">
        <v>88</v>
      </c>
      <c r="AY297" s="19" t="s">
        <v>169</v>
      </c>
      <c r="BE297" s="192">
        <f t="shared" si="74"/>
        <v>0</v>
      </c>
      <c r="BF297" s="192">
        <f t="shared" si="75"/>
        <v>0</v>
      </c>
      <c r="BG297" s="192">
        <f t="shared" si="76"/>
        <v>0</v>
      </c>
      <c r="BH297" s="192">
        <f t="shared" si="77"/>
        <v>0</v>
      </c>
      <c r="BI297" s="192">
        <f t="shared" si="78"/>
        <v>0</v>
      </c>
      <c r="BJ297" s="19" t="s">
        <v>88</v>
      </c>
      <c r="BK297" s="192">
        <f t="shared" si="79"/>
        <v>0</v>
      </c>
      <c r="BL297" s="19" t="s">
        <v>176</v>
      </c>
      <c r="BM297" s="191" t="s">
        <v>3203</v>
      </c>
    </row>
    <row r="298" spans="1:65" s="2" customFormat="1" ht="24.2" customHeight="1">
      <c r="A298" s="36"/>
      <c r="B298" s="37"/>
      <c r="C298" s="235" t="s">
        <v>1425</v>
      </c>
      <c r="D298" s="235" t="s">
        <v>456</v>
      </c>
      <c r="E298" s="236" t="s">
        <v>3204</v>
      </c>
      <c r="F298" s="237" t="s">
        <v>3205</v>
      </c>
      <c r="G298" s="238" t="s">
        <v>174</v>
      </c>
      <c r="H298" s="239">
        <v>48</v>
      </c>
      <c r="I298" s="240"/>
      <c r="J298" s="241">
        <f t="shared" si="70"/>
        <v>0</v>
      </c>
      <c r="K298" s="237" t="s">
        <v>2211</v>
      </c>
      <c r="L298" s="242"/>
      <c r="M298" s="243" t="s">
        <v>19</v>
      </c>
      <c r="N298" s="244" t="s">
        <v>44</v>
      </c>
      <c r="O298" s="66"/>
      <c r="P298" s="189">
        <f t="shared" si="71"/>
        <v>0</v>
      </c>
      <c r="Q298" s="189">
        <v>0</v>
      </c>
      <c r="R298" s="189">
        <f t="shared" si="72"/>
        <v>0</v>
      </c>
      <c r="S298" s="189">
        <v>0</v>
      </c>
      <c r="T298" s="190">
        <f t="shared" si="73"/>
        <v>0</v>
      </c>
      <c r="U298" s="36"/>
      <c r="V298" s="36"/>
      <c r="W298" s="36"/>
      <c r="X298" s="36"/>
      <c r="Y298" s="36"/>
      <c r="Z298" s="36"/>
      <c r="AA298" s="36"/>
      <c r="AB298" s="36"/>
      <c r="AC298" s="36"/>
      <c r="AD298" s="36"/>
      <c r="AE298" s="36"/>
      <c r="AR298" s="191" t="s">
        <v>209</v>
      </c>
      <c r="AT298" s="191" t="s">
        <v>456</v>
      </c>
      <c r="AU298" s="191" t="s">
        <v>88</v>
      </c>
      <c r="AY298" s="19" t="s">
        <v>169</v>
      </c>
      <c r="BE298" s="192">
        <f t="shared" si="74"/>
        <v>0</v>
      </c>
      <c r="BF298" s="192">
        <f t="shared" si="75"/>
        <v>0</v>
      </c>
      <c r="BG298" s="192">
        <f t="shared" si="76"/>
        <v>0</v>
      </c>
      <c r="BH298" s="192">
        <f t="shared" si="77"/>
        <v>0</v>
      </c>
      <c r="BI298" s="192">
        <f t="shared" si="78"/>
        <v>0</v>
      </c>
      <c r="BJ298" s="19" t="s">
        <v>88</v>
      </c>
      <c r="BK298" s="192">
        <f t="shared" si="79"/>
        <v>0</v>
      </c>
      <c r="BL298" s="19" t="s">
        <v>176</v>
      </c>
      <c r="BM298" s="191" t="s">
        <v>3206</v>
      </c>
    </row>
    <row r="299" spans="1:65" s="2" customFormat="1" ht="24.2" customHeight="1">
      <c r="A299" s="36"/>
      <c r="B299" s="37"/>
      <c r="C299" s="235" t="s">
        <v>1431</v>
      </c>
      <c r="D299" s="235" t="s">
        <v>456</v>
      </c>
      <c r="E299" s="236" t="s">
        <v>3207</v>
      </c>
      <c r="F299" s="237" t="s">
        <v>3208</v>
      </c>
      <c r="G299" s="238" t="s">
        <v>174</v>
      </c>
      <c r="H299" s="239">
        <v>4</v>
      </c>
      <c r="I299" s="240"/>
      <c r="J299" s="241">
        <f t="shared" si="70"/>
        <v>0</v>
      </c>
      <c r="K299" s="237" t="s">
        <v>2211</v>
      </c>
      <c r="L299" s="242"/>
      <c r="M299" s="243" t="s">
        <v>19</v>
      </c>
      <c r="N299" s="244" t="s">
        <v>44</v>
      </c>
      <c r="O299" s="66"/>
      <c r="P299" s="189">
        <f t="shared" si="71"/>
        <v>0</v>
      </c>
      <c r="Q299" s="189">
        <v>0</v>
      </c>
      <c r="R299" s="189">
        <f t="shared" si="72"/>
        <v>0</v>
      </c>
      <c r="S299" s="189">
        <v>0</v>
      </c>
      <c r="T299" s="190">
        <f t="shared" si="73"/>
        <v>0</v>
      </c>
      <c r="U299" s="36"/>
      <c r="V299" s="36"/>
      <c r="W299" s="36"/>
      <c r="X299" s="36"/>
      <c r="Y299" s="36"/>
      <c r="Z299" s="36"/>
      <c r="AA299" s="36"/>
      <c r="AB299" s="36"/>
      <c r="AC299" s="36"/>
      <c r="AD299" s="36"/>
      <c r="AE299" s="36"/>
      <c r="AR299" s="191" t="s">
        <v>209</v>
      </c>
      <c r="AT299" s="191" t="s">
        <v>456</v>
      </c>
      <c r="AU299" s="191" t="s">
        <v>88</v>
      </c>
      <c r="AY299" s="19" t="s">
        <v>169</v>
      </c>
      <c r="BE299" s="192">
        <f t="shared" si="74"/>
        <v>0</v>
      </c>
      <c r="BF299" s="192">
        <f t="shared" si="75"/>
        <v>0</v>
      </c>
      <c r="BG299" s="192">
        <f t="shared" si="76"/>
        <v>0</v>
      </c>
      <c r="BH299" s="192">
        <f t="shared" si="77"/>
        <v>0</v>
      </c>
      <c r="BI299" s="192">
        <f t="shared" si="78"/>
        <v>0</v>
      </c>
      <c r="BJ299" s="19" t="s">
        <v>88</v>
      </c>
      <c r="BK299" s="192">
        <f t="shared" si="79"/>
        <v>0</v>
      </c>
      <c r="BL299" s="19" t="s">
        <v>176</v>
      </c>
      <c r="BM299" s="191" t="s">
        <v>3209</v>
      </c>
    </row>
    <row r="300" spans="1:65" s="2" customFormat="1" ht="14.45" customHeight="1">
      <c r="A300" s="36"/>
      <c r="B300" s="37"/>
      <c r="C300" s="235" t="s">
        <v>1436</v>
      </c>
      <c r="D300" s="235" t="s">
        <v>456</v>
      </c>
      <c r="E300" s="236" t="s">
        <v>3210</v>
      </c>
      <c r="F300" s="237" t="s">
        <v>3211</v>
      </c>
      <c r="G300" s="238" t="s">
        <v>174</v>
      </c>
      <c r="H300" s="239">
        <v>9</v>
      </c>
      <c r="I300" s="240"/>
      <c r="J300" s="241">
        <f t="shared" si="70"/>
        <v>0</v>
      </c>
      <c r="K300" s="237" t="s">
        <v>2211</v>
      </c>
      <c r="L300" s="242"/>
      <c r="M300" s="243" t="s">
        <v>19</v>
      </c>
      <c r="N300" s="244" t="s">
        <v>44</v>
      </c>
      <c r="O300" s="66"/>
      <c r="P300" s="189">
        <f t="shared" si="71"/>
        <v>0</v>
      </c>
      <c r="Q300" s="189">
        <v>0</v>
      </c>
      <c r="R300" s="189">
        <f t="shared" si="72"/>
        <v>0</v>
      </c>
      <c r="S300" s="189">
        <v>0</v>
      </c>
      <c r="T300" s="190">
        <f t="shared" si="73"/>
        <v>0</v>
      </c>
      <c r="U300" s="36"/>
      <c r="V300" s="36"/>
      <c r="W300" s="36"/>
      <c r="X300" s="36"/>
      <c r="Y300" s="36"/>
      <c r="Z300" s="36"/>
      <c r="AA300" s="36"/>
      <c r="AB300" s="36"/>
      <c r="AC300" s="36"/>
      <c r="AD300" s="36"/>
      <c r="AE300" s="36"/>
      <c r="AR300" s="191" t="s">
        <v>209</v>
      </c>
      <c r="AT300" s="191" t="s">
        <v>456</v>
      </c>
      <c r="AU300" s="191" t="s">
        <v>88</v>
      </c>
      <c r="AY300" s="19" t="s">
        <v>169</v>
      </c>
      <c r="BE300" s="192">
        <f t="shared" si="74"/>
        <v>0</v>
      </c>
      <c r="BF300" s="192">
        <f t="shared" si="75"/>
        <v>0</v>
      </c>
      <c r="BG300" s="192">
        <f t="shared" si="76"/>
        <v>0</v>
      </c>
      <c r="BH300" s="192">
        <f t="shared" si="77"/>
        <v>0</v>
      </c>
      <c r="BI300" s="192">
        <f t="shared" si="78"/>
        <v>0</v>
      </c>
      <c r="BJ300" s="19" t="s">
        <v>88</v>
      </c>
      <c r="BK300" s="192">
        <f t="shared" si="79"/>
        <v>0</v>
      </c>
      <c r="BL300" s="19" t="s">
        <v>176</v>
      </c>
      <c r="BM300" s="191" t="s">
        <v>3212</v>
      </c>
    </row>
    <row r="301" spans="1:65" s="2" customFormat="1" ht="14.45" customHeight="1">
      <c r="A301" s="36"/>
      <c r="B301" s="37"/>
      <c r="C301" s="235" t="s">
        <v>1441</v>
      </c>
      <c r="D301" s="235" t="s">
        <v>456</v>
      </c>
      <c r="E301" s="236" t="s">
        <v>3213</v>
      </c>
      <c r="F301" s="237" t="s">
        <v>3214</v>
      </c>
      <c r="G301" s="238" t="s">
        <v>174</v>
      </c>
      <c r="H301" s="239">
        <v>27</v>
      </c>
      <c r="I301" s="240"/>
      <c r="J301" s="241">
        <f t="shared" si="70"/>
        <v>0</v>
      </c>
      <c r="K301" s="237" t="s">
        <v>2211</v>
      </c>
      <c r="L301" s="242"/>
      <c r="M301" s="243" t="s">
        <v>19</v>
      </c>
      <c r="N301" s="244" t="s">
        <v>44</v>
      </c>
      <c r="O301" s="66"/>
      <c r="P301" s="189">
        <f t="shared" si="71"/>
        <v>0</v>
      </c>
      <c r="Q301" s="189">
        <v>0</v>
      </c>
      <c r="R301" s="189">
        <f t="shared" si="72"/>
        <v>0</v>
      </c>
      <c r="S301" s="189">
        <v>0</v>
      </c>
      <c r="T301" s="190">
        <f t="shared" si="73"/>
        <v>0</v>
      </c>
      <c r="U301" s="36"/>
      <c r="V301" s="36"/>
      <c r="W301" s="36"/>
      <c r="X301" s="36"/>
      <c r="Y301" s="36"/>
      <c r="Z301" s="36"/>
      <c r="AA301" s="36"/>
      <c r="AB301" s="36"/>
      <c r="AC301" s="36"/>
      <c r="AD301" s="36"/>
      <c r="AE301" s="36"/>
      <c r="AR301" s="191" t="s">
        <v>209</v>
      </c>
      <c r="AT301" s="191" t="s">
        <v>456</v>
      </c>
      <c r="AU301" s="191" t="s">
        <v>88</v>
      </c>
      <c r="AY301" s="19" t="s">
        <v>169</v>
      </c>
      <c r="BE301" s="192">
        <f t="shared" si="74"/>
        <v>0</v>
      </c>
      <c r="BF301" s="192">
        <f t="shared" si="75"/>
        <v>0</v>
      </c>
      <c r="BG301" s="192">
        <f t="shared" si="76"/>
        <v>0</v>
      </c>
      <c r="BH301" s="192">
        <f t="shared" si="77"/>
        <v>0</v>
      </c>
      <c r="BI301" s="192">
        <f t="shared" si="78"/>
        <v>0</v>
      </c>
      <c r="BJ301" s="19" t="s">
        <v>88</v>
      </c>
      <c r="BK301" s="192">
        <f t="shared" si="79"/>
        <v>0</v>
      </c>
      <c r="BL301" s="19" t="s">
        <v>176</v>
      </c>
      <c r="BM301" s="191" t="s">
        <v>3215</v>
      </c>
    </row>
    <row r="302" spans="1:65" s="2" customFormat="1" ht="14.45" customHeight="1">
      <c r="A302" s="36"/>
      <c r="B302" s="37"/>
      <c r="C302" s="180" t="s">
        <v>1447</v>
      </c>
      <c r="D302" s="180" t="s">
        <v>171</v>
      </c>
      <c r="E302" s="181" t="s">
        <v>3133</v>
      </c>
      <c r="F302" s="182" t="s">
        <v>3134</v>
      </c>
      <c r="G302" s="183" t="s">
        <v>174</v>
      </c>
      <c r="H302" s="184">
        <v>122</v>
      </c>
      <c r="I302" s="185"/>
      <c r="J302" s="186">
        <f t="shared" si="70"/>
        <v>0</v>
      </c>
      <c r="K302" s="182" t="s">
        <v>2211</v>
      </c>
      <c r="L302" s="41"/>
      <c r="M302" s="187" t="s">
        <v>19</v>
      </c>
      <c r="N302" s="188" t="s">
        <v>44</v>
      </c>
      <c r="O302" s="66"/>
      <c r="P302" s="189">
        <f t="shared" si="71"/>
        <v>0</v>
      </c>
      <c r="Q302" s="189">
        <v>0</v>
      </c>
      <c r="R302" s="189">
        <f t="shared" si="72"/>
        <v>0</v>
      </c>
      <c r="S302" s="189">
        <v>0</v>
      </c>
      <c r="T302" s="190">
        <f t="shared" si="73"/>
        <v>0</v>
      </c>
      <c r="U302" s="36"/>
      <c r="V302" s="36"/>
      <c r="W302" s="36"/>
      <c r="X302" s="36"/>
      <c r="Y302" s="36"/>
      <c r="Z302" s="36"/>
      <c r="AA302" s="36"/>
      <c r="AB302" s="36"/>
      <c r="AC302" s="36"/>
      <c r="AD302" s="36"/>
      <c r="AE302" s="36"/>
      <c r="AR302" s="191" t="s">
        <v>176</v>
      </c>
      <c r="AT302" s="191" t="s">
        <v>171</v>
      </c>
      <c r="AU302" s="191" t="s">
        <v>88</v>
      </c>
      <c r="AY302" s="19" t="s">
        <v>169</v>
      </c>
      <c r="BE302" s="192">
        <f t="shared" si="74"/>
        <v>0</v>
      </c>
      <c r="BF302" s="192">
        <f t="shared" si="75"/>
        <v>0</v>
      </c>
      <c r="BG302" s="192">
        <f t="shared" si="76"/>
        <v>0</v>
      </c>
      <c r="BH302" s="192">
        <f t="shared" si="77"/>
        <v>0</v>
      </c>
      <c r="BI302" s="192">
        <f t="shared" si="78"/>
        <v>0</v>
      </c>
      <c r="BJ302" s="19" t="s">
        <v>88</v>
      </c>
      <c r="BK302" s="192">
        <f t="shared" si="79"/>
        <v>0</v>
      </c>
      <c r="BL302" s="19" t="s">
        <v>176</v>
      </c>
      <c r="BM302" s="191" t="s">
        <v>3216</v>
      </c>
    </row>
    <row r="303" spans="1:65" s="2" customFormat="1" ht="14.45" customHeight="1">
      <c r="A303" s="36"/>
      <c r="B303" s="37"/>
      <c r="C303" s="235" t="s">
        <v>1452</v>
      </c>
      <c r="D303" s="235" t="s">
        <v>456</v>
      </c>
      <c r="E303" s="236" t="s">
        <v>3217</v>
      </c>
      <c r="F303" s="237" t="s">
        <v>3218</v>
      </c>
      <c r="G303" s="238" t="s">
        <v>174</v>
      </c>
      <c r="H303" s="239">
        <v>11</v>
      </c>
      <c r="I303" s="240"/>
      <c r="J303" s="241">
        <f t="shared" si="70"/>
        <v>0</v>
      </c>
      <c r="K303" s="237" t="s">
        <v>2211</v>
      </c>
      <c r="L303" s="242"/>
      <c r="M303" s="243" t="s">
        <v>19</v>
      </c>
      <c r="N303" s="244" t="s">
        <v>44</v>
      </c>
      <c r="O303" s="66"/>
      <c r="P303" s="189">
        <f t="shared" si="71"/>
        <v>0</v>
      </c>
      <c r="Q303" s="189">
        <v>0</v>
      </c>
      <c r="R303" s="189">
        <f t="shared" si="72"/>
        <v>0</v>
      </c>
      <c r="S303" s="189">
        <v>0</v>
      </c>
      <c r="T303" s="190">
        <f t="shared" si="73"/>
        <v>0</v>
      </c>
      <c r="U303" s="36"/>
      <c r="V303" s="36"/>
      <c r="W303" s="36"/>
      <c r="X303" s="36"/>
      <c r="Y303" s="36"/>
      <c r="Z303" s="36"/>
      <c r="AA303" s="36"/>
      <c r="AB303" s="36"/>
      <c r="AC303" s="36"/>
      <c r="AD303" s="36"/>
      <c r="AE303" s="36"/>
      <c r="AR303" s="191" t="s">
        <v>209</v>
      </c>
      <c r="AT303" s="191" t="s">
        <v>456</v>
      </c>
      <c r="AU303" s="191" t="s">
        <v>88</v>
      </c>
      <c r="AY303" s="19" t="s">
        <v>169</v>
      </c>
      <c r="BE303" s="192">
        <f t="shared" si="74"/>
        <v>0</v>
      </c>
      <c r="BF303" s="192">
        <f t="shared" si="75"/>
        <v>0</v>
      </c>
      <c r="BG303" s="192">
        <f t="shared" si="76"/>
        <v>0</v>
      </c>
      <c r="BH303" s="192">
        <f t="shared" si="77"/>
        <v>0</v>
      </c>
      <c r="BI303" s="192">
        <f t="shared" si="78"/>
        <v>0</v>
      </c>
      <c r="BJ303" s="19" t="s">
        <v>88</v>
      </c>
      <c r="BK303" s="192">
        <f t="shared" si="79"/>
        <v>0</v>
      </c>
      <c r="BL303" s="19" t="s">
        <v>176</v>
      </c>
      <c r="BM303" s="191" t="s">
        <v>3219</v>
      </c>
    </row>
    <row r="304" spans="1:65" s="2" customFormat="1" ht="24.2" customHeight="1">
      <c r="A304" s="36"/>
      <c r="B304" s="37"/>
      <c r="C304" s="235" t="s">
        <v>1457</v>
      </c>
      <c r="D304" s="235" t="s">
        <v>456</v>
      </c>
      <c r="E304" s="236" t="s">
        <v>3220</v>
      </c>
      <c r="F304" s="237" t="s">
        <v>3221</v>
      </c>
      <c r="G304" s="238" t="s">
        <v>174</v>
      </c>
      <c r="H304" s="239">
        <v>22</v>
      </c>
      <c r="I304" s="240"/>
      <c r="J304" s="241">
        <f t="shared" si="70"/>
        <v>0</v>
      </c>
      <c r="K304" s="237" t="s">
        <v>2211</v>
      </c>
      <c r="L304" s="242"/>
      <c r="M304" s="243" t="s">
        <v>19</v>
      </c>
      <c r="N304" s="244" t="s">
        <v>44</v>
      </c>
      <c r="O304" s="66"/>
      <c r="P304" s="189">
        <f t="shared" si="71"/>
        <v>0</v>
      </c>
      <c r="Q304" s="189">
        <v>0</v>
      </c>
      <c r="R304" s="189">
        <f t="shared" si="72"/>
        <v>0</v>
      </c>
      <c r="S304" s="189">
        <v>0</v>
      </c>
      <c r="T304" s="190">
        <f t="shared" si="73"/>
        <v>0</v>
      </c>
      <c r="U304" s="36"/>
      <c r="V304" s="36"/>
      <c r="W304" s="36"/>
      <c r="X304" s="36"/>
      <c r="Y304" s="36"/>
      <c r="Z304" s="36"/>
      <c r="AA304" s="36"/>
      <c r="AB304" s="36"/>
      <c r="AC304" s="36"/>
      <c r="AD304" s="36"/>
      <c r="AE304" s="36"/>
      <c r="AR304" s="191" t="s">
        <v>209</v>
      </c>
      <c r="AT304" s="191" t="s">
        <v>456</v>
      </c>
      <c r="AU304" s="191" t="s">
        <v>88</v>
      </c>
      <c r="AY304" s="19" t="s">
        <v>169</v>
      </c>
      <c r="BE304" s="192">
        <f t="shared" si="74"/>
        <v>0</v>
      </c>
      <c r="BF304" s="192">
        <f t="shared" si="75"/>
        <v>0</v>
      </c>
      <c r="BG304" s="192">
        <f t="shared" si="76"/>
        <v>0</v>
      </c>
      <c r="BH304" s="192">
        <f t="shared" si="77"/>
        <v>0</v>
      </c>
      <c r="BI304" s="192">
        <f t="shared" si="78"/>
        <v>0</v>
      </c>
      <c r="BJ304" s="19" t="s">
        <v>88</v>
      </c>
      <c r="BK304" s="192">
        <f t="shared" si="79"/>
        <v>0</v>
      </c>
      <c r="BL304" s="19" t="s">
        <v>176</v>
      </c>
      <c r="BM304" s="191" t="s">
        <v>3222</v>
      </c>
    </row>
    <row r="305" spans="1:65" s="2" customFormat="1" ht="14.45" customHeight="1">
      <c r="A305" s="36"/>
      <c r="B305" s="37"/>
      <c r="C305" s="235" t="s">
        <v>1462</v>
      </c>
      <c r="D305" s="235" t="s">
        <v>456</v>
      </c>
      <c r="E305" s="236" t="s">
        <v>3223</v>
      </c>
      <c r="F305" s="237" t="s">
        <v>3224</v>
      </c>
      <c r="G305" s="238" t="s">
        <v>174</v>
      </c>
      <c r="H305" s="239">
        <v>9</v>
      </c>
      <c r="I305" s="240"/>
      <c r="J305" s="241">
        <f t="shared" si="70"/>
        <v>0</v>
      </c>
      <c r="K305" s="237" t="s">
        <v>2211</v>
      </c>
      <c r="L305" s="242"/>
      <c r="M305" s="243" t="s">
        <v>19</v>
      </c>
      <c r="N305" s="244" t="s">
        <v>44</v>
      </c>
      <c r="O305" s="66"/>
      <c r="P305" s="189">
        <f t="shared" si="71"/>
        <v>0</v>
      </c>
      <c r="Q305" s="189">
        <v>0</v>
      </c>
      <c r="R305" s="189">
        <f t="shared" si="72"/>
        <v>0</v>
      </c>
      <c r="S305" s="189">
        <v>0</v>
      </c>
      <c r="T305" s="190">
        <f t="shared" si="73"/>
        <v>0</v>
      </c>
      <c r="U305" s="36"/>
      <c r="V305" s="36"/>
      <c r="W305" s="36"/>
      <c r="X305" s="36"/>
      <c r="Y305" s="36"/>
      <c r="Z305" s="36"/>
      <c r="AA305" s="36"/>
      <c r="AB305" s="36"/>
      <c r="AC305" s="36"/>
      <c r="AD305" s="36"/>
      <c r="AE305" s="36"/>
      <c r="AR305" s="191" t="s">
        <v>209</v>
      </c>
      <c r="AT305" s="191" t="s">
        <v>456</v>
      </c>
      <c r="AU305" s="191" t="s">
        <v>88</v>
      </c>
      <c r="AY305" s="19" t="s">
        <v>169</v>
      </c>
      <c r="BE305" s="192">
        <f t="shared" si="74"/>
        <v>0</v>
      </c>
      <c r="BF305" s="192">
        <f t="shared" si="75"/>
        <v>0</v>
      </c>
      <c r="BG305" s="192">
        <f t="shared" si="76"/>
        <v>0</v>
      </c>
      <c r="BH305" s="192">
        <f t="shared" si="77"/>
        <v>0</v>
      </c>
      <c r="BI305" s="192">
        <f t="shared" si="78"/>
        <v>0</v>
      </c>
      <c r="BJ305" s="19" t="s">
        <v>88</v>
      </c>
      <c r="BK305" s="192">
        <f t="shared" si="79"/>
        <v>0</v>
      </c>
      <c r="BL305" s="19" t="s">
        <v>176</v>
      </c>
      <c r="BM305" s="191" t="s">
        <v>3225</v>
      </c>
    </row>
    <row r="306" spans="1:65" s="2" customFormat="1" ht="14.45" customHeight="1">
      <c r="A306" s="36"/>
      <c r="B306" s="37"/>
      <c r="C306" s="235" t="s">
        <v>1466</v>
      </c>
      <c r="D306" s="235" t="s">
        <v>456</v>
      </c>
      <c r="E306" s="236" t="s">
        <v>3226</v>
      </c>
      <c r="F306" s="237" t="s">
        <v>3227</v>
      </c>
      <c r="G306" s="238" t="s">
        <v>174</v>
      </c>
      <c r="H306" s="239">
        <v>15</v>
      </c>
      <c r="I306" s="240"/>
      <c r="J306" s="241">
        <f t="shared" si="70"/>
        <v>0</v>
      </c>
      <c r="K306" s="237" t="s">
        <v>2211</v>
      </c>
      <c r="L306" s="242"/>
      <c r="M306" s="243" t="s">
        <v>19</v>
      </c>
      <c r="N306" s="244" t="s">
        <v>44</v>
      </c>
      <c r="O306" s="66"/>
      <c r="P306" s="189">
        <f t="shared" si="71"/>
        <v>0</v>
      </c>
      <c r="Q306" s="189">
        <v>0</v>
      </c>
      <c r="R306" s="189">
        <f t="shared" si="72"/>
        <v>0</v>
      </c>
      <c r="S306" s="189">
        <v>0</v>
      </c>
      <c r="T306" s="190">
        <f t="shared" si="73"/>
        <v>0</v>
      </c>
      <c r="U306" s="36"/>
      <c r="V306" s="36"/>
      <c r="W306" s="36"/>
      <c r="X306" s="36"/>
      <c r="Y306" s="36"/>
      <c r="Z306" s="36"/>
      <c r="AA306" s="36"/>
      <c r="AB306" s="36"/>
      <c r="AC306" s="36"/>
      <c r="AD306" s="36"/>
      <c r="AE306" s="36"/>
      <c r="AR306" s="191" t="s">
        <v>209</v>
      </c>
      <c r="AT306" s="191" t="s">
        <v>456</v>
      </c>
      <c r="AU306" s="191" t="s">
        <v>88</v>
      </c>
      <c r="AY306" s="19" t="s">
        <v>169</v>
      </c>
      <c r="BE306" s="192">
        <f t="shared" si="74"/>
        <v>0</v>
      </c>
      <c r="BF306" s="192">
        <f t="shared" si="75"/>
        <v>0</v>
      </c>
      <c r="BG306" s="192">
        <f t="shared" si="76"/>
        <v>0</v>
      </c>
      <c r="BH306" s="192">
        <f t="shared" si="77"/>
        <v>0</v>
      </c>
      <c r="BI306" s="192">
        <f t="shared" si="78"/>
        <v>0</v>
      </c>
      <c r="BJ306" s="19" t="s">
        <v>88</v>
      </c>
      <c r="BK306" s="192">
        <f t="shared" si="79"/>
        <v>0</v>
      </c>
      <c r="BL306" s="19" t="s">
        <v>176</v>
      </c>
      <c r="BM306" s="191" t="s">
        <v>3228</v>
      </c>
    </row>
    <row r="307" spans="1:65" s="2" customFormat="1" ht="24.2" customHeight="1">
      <c r="A307" s="36"/>
      <c r="B307" s="37"/>
      <c r="C307" s="235" t="s">
        <v>1472</v>
      </c>
      <c r="D307" s="235" t="s">
        <v>456</v>
      </c>
      <c r="E307" s="236" t="s">
        <v>3229</v>
      </c>
      <c r="F307" s="237" t="s">
        <v>3230</v>
      </c>
      <c r="G307" s="238" t="s">
        <v>174</v>
      </c>
      <c r="H307" s="239">
        <v>8</v>
      </c>
      <c r="I307" s="240"/>
      <c r="J307" s="241">
        <f t="shared" si="70"/>
        <v>0</v>
      </c>
      <c r="K307" s="237" t="s">
        <v>2211</v>
      </c>
      <c r="L307" s="242"/>
      <c r="M307" s="243" t="s">
        <v>19</v>
      </c>
      <c r="N307" s="244" t="s">
        <v>44</v>
      </c>
      <c r="O307" s="66"/>
      <c r="P307" s="189">
        <f t="shared" si="71"/>
        <v>0</v>
      </c>
      <c r="Q307" s="189">
        <v>0</v>
      </c>
      <c r="R307" s="189">
        <f t="shared" si="72"/>
        <v>0</v>
      </c>
      <c r="S307" s="189">
        <v>0</v>
      </c>
      <c r="T307" s="190">
        <f t="shared" si="73"/>
        <v>0</v>
      </c>
      <c r="U307" s="36"/>
      <c r="V307" s="36"/>
      <c r="W307" s="36"/>
      <c r="X307" s="36"/>
      <c r="Y307" s="36"/>
      <c r="Z307" s="36"/>
      <c r="AA307" s="36"/>
      <c r="AB307" s="36"/>
      <c r="AC307" s="36"/>
      <c r="AD307" s="36"/>
      <c r="AE307" s="36"/>
      <c r="AR307" s="191" t="s">
        <v>209</v>
      </c>
      <c r="AT307" s="191" t="s">
        <v>456</v>
      </c>
      <c r="AU307" s="191" t="s">
        <v>88</v>
      </c>
      <c r="AY307" s="19" t="s">
        <v>169</v>
      </c>
      <c r="BE307" s="192">
        <f t="shared" si="74"/>
        <v>0</v>
      </c>
      <c r="BF307" s="192">
        <f t="shared" si="75"/>
        <v>0</v>
      </c>
      <c r="BG307" s="192">
        <f t="shared" si="76"/>
        <v>0</v>
      </c>
      <c r="BH307" s="192">
        <f t="shared" si="77"/>
        <v>0</v>
      </c>
      <c r="BI307" s="192">
        <f t="shared" si="78"/>
        <v>0</v>
      </c>
      <c r="BJ307" s="19" t="s">
        <v>88</v>
      </c>
      <c r="BK307" s="192">
        <f t="shared" si="79"/>
        <v>0</v>
      </c>
      <c r="BL307" s="19" t="s">
        <v>176</v>
      </c>
      <c r="BM307" s="191" t="s">
        <v>3231</v>
      </c>
    </row>
    <row r="308" spans="1:65" s="2" customFormat="1" ht="14.45" customHeight="1">
      <c r="A308" s="36"/>
      <c r="B308" s="37"/>
      <c r="C308" s="235" t="s">
        <v>1478</v>
      </c>
      <c r="D308" s="235" t="s">
        <v>456</v>
      </c>
      <c r="E308" s="236" t="s">
        <v>3232</v>
      </c>
      <c r="F308" s="237" t="s">
        <v>3233</v>
      </c>
      <c r="G308" s="238" t="s">
        <v>174</v>
      </c>
      <c r="H308" s="239">
        <v>6</v>
      </c>
      <c r="I308" s="240"/>
      <c r="J308" s="241">
        <f t="shared" si="70"/>
        <v>0</v>
      </c>
      <c r="K308" s="237" t="s">
        <v>2211</v>
      </c>
      <c r="L308" s="242"/>
      <c r="M308" s="243" t="s">
        <v>19</v>
      </c>
      <c r="N308" s="244" t="s">
        <v>44</v>
      </c>
      <c r="O308" s="66"/>
      <c r="P308" s="189">
        <f t="shared" si="71"/>
        <v>0</v>
      </c>
      <c r="Q308" s="189">
        <v>0</v>
      </c>
      <c r="R308" s="189">
        <f t="shared" si="72"/>
        <v>0</v>
      </c>
      <c r="S308" s="189">
        <v>0</v>
      </c>
      <c r="T308" s="190">
        <f t="shared" si="73"/>
        <v>0</v>
      </c>
      <c r="U308" s="36"/>
      <c r="V308" s="36"/>
      <c r="W308" s="36"/>
      <c r="X308" s="36"/>
      <c r="Y308" s="36"/>
      <c r="Z308" s="36"/>
      <c r="AA308" s="36"/>
      <c r="AB308" s="36"/>
      <c r="AC308" s="36"/>
      <c r="AD308" s="36"/>
      <c r="AE308" s="36"/>
      <c r="AR308" s="191" t="s">
        <v>209</v>
      </c>
      <c r="AT308" s="191" t="s">
        <v>456</v>
      </c>
      <c r="AU308" s="191" t="s">
        <v>88</v>
      </c>
      <c r="AY308" s="19" t="s">
        <v>169</v>
      </c>
      <c r="BE308" s="192">
        <f t="shared" si="74"/>
        <v>0</v>
      </c>
      <c r="BF308" s="192">
        <f t="shared" si="75"/>
        <v>0</v>
      </c>
      <c r="BG308" s="192">
        <f t="shared" si="76"/>
        <v>0</v>
      </c>
      <c r="BH308" s="192">
        <f t="shared" si="77"/>
        <v>0</v>
      </c>
      <c r="BI308" s="192">
        <f t="shared" si="78"/>
        <v>0</v>
      </c>
      <c r="BJ308" s="19" t="s">
        <v>88</v>
      </c>
      <c r="BK308" s="192">
        <f t="shared" si="79"/>
        <v>0</v>
      </c>
      <c r="BL308" s="19" t="s">
        <v>176</v>
      </c>
      <c r="BM308" s="191" t="s">
        <v>3234</v>
      </c>
    </row>
    <row r="309" spans="1:65" s="2" customFormat="1" ht="24.2" customHeight="1">
      <c r="A309" s="36"/>
      <c r="B309" s="37"/>
      <c r="C309" s="180" t="s">
        <v>1483</v>
      </c>
      <c r="D309" s="180" t="s">
        <v>171</v>
      </c>
      <c r="E309" s="181" t="s">
        <v>3235</v>
      </c>
      <c r="F309" s="182" t="s">
        <v>3236</v>
      </c>
      <c r="G309" s="183" t="s">
        <v>174</v>
      </c>
      <c r="H309" s="184">
        <v>1</v>
      </c>
      <c r="I309" s="185"/>
      <c r="J309" s="186">
        <f t="shared" si="70"/>
        <v>0</v>
      </c>
      <c r="K309" s="182" t="s">
        <v>2211</v>
      </c>
      <c r="L309" s="41"/>
      <c r="M309" s="187" t="s">
        <v>19</v>
      </c>
      <c r="N309" s="188" t="s">
        <v>44</v>
      </c>
      <c r="O309" s="66"/>
      <c r="P309" s="189">
        <f t="shared" si="71"/>
        <v>0</v>
      </c>
      <c r="Q309" s="189">
        <v>0</v>
      </c>
      <c r="R309" s="189">
        <f t="shared" si="72"/>
        <v>0</v>
      </c>
      <c r="S309" s="189">
        <v>0</v>
      </c>
      <c r="T309" s="190">
        <f t="shared" si="73"/>
        <v>0</v>
      </c>
      <c r="U309" s="36"/>
      <c r="V309" s="36"/>
      <c r="W309" s="36"/>
      <c r="X309" s="36"/>
      <c r="Y309" s="36"/>
      <c r="Z309" s="36"/>
      <c r="AA309" s="36"/>
      <c r="AB309" s="36"/>
      <c r="AC309" s="36"/>
      <c r="AD309" s="36"/>
      <c r="AE309" s="36"/>
      <c r="AR309" s="191" t="s">
        <v>176</v>
      </c>
      <c r="AT309" s="191" t="s">
        <v>171</v>
      </c>
      <c r="AU309" s="191" t="s">
        <v>88</v>
      </c>
      <c r="AY309" s="19" t="s">
        <v>169</v>
      </c>
      <c r="BE309" s="192">
        <f t="shared" si="74"/>
        <v>0</v>
      </c>
      <c r="BF309" s="192">
        <f t="shared" si="75"/>
        <v>0</v>
      </c>
      <c r="BG309" s="192">
        <f t="shared" si="76"/>
        <v>0</v>
      </c>
      <c r="BH309" s="192">
        <f t="shared" si="77"/>
        <v>0</v>
      </c>
      <c r="BI309" s="192">
        <f t="shared" si="78"/>
        <v>0</v>
      </c>
      <c r="BJ309" s="19" t="s">
        <v>88</v>
      </c>
      <c r="BK309" s="192">
        <f t="shared" si="79"/>
        <v>0</v>
      </c>
      <c r="BL309" s="19" t="s">
        <v>176</v>
      </c>
      <c r="BM309" s="191" t="s">
        <v>3237</v>
      </c>
    </row>
    <row r="310" spans="1:65" s="2" customFormat="1" ht="14.45" customHeight="1">
      <c r="A310" s="36"/>
      <c r="B310" s="37"/>
      <c r="C310" s="235" t="s">
        <v>1489</v>
      </c>
      <c r="D310" s="235" t="s">
        <v>456</v>
      </c>
      <c r="E310" s="236" t="s">
        <v>3238</v>
      </c>
      <c r="F310" s="237" t="s">
        <v>3239</v>
      </c>
      <c r="G310" s="238" t="s">
        <v>174</v>
      </c>
      <c r="H310" s="239">
        <v>1</v>
      </c>
      <c r="I310" s="240"/>
      <c r="J310" s="241">
        <f t="shared" si="70"/>
        <v>0</v>
      </c>
      <c r="K310" s="237" t="s">
        <v>2211</v>
      </c>
      <c r="L310" s="242"/>
      <c r="M310" s="243" t="s">
        <v>19</v>
      </c>
      <c r="N310" s="244" t="s">
        <v>44</v>
      </c>
      <c r="O310" s="66"/>
      <c r="P310" s="189">
        <f t="shared" si="71"/>
        <v>0</v>
      </c>
      <c r="Q310" s="189">
        <v>0</v>
      </c>
      <c r="R310" s="189">
        <f t="shared" si="72"/>
        <v>0</v>
      </c>
      <c r="S310" s="189">
        <v>0</v>
      </c>
      <c r="T310" s="190">
        <f t="shared" si="73"/>
        <v>0</v>
      </c>
      <c r="U310" s="36"/>
      <c r="V310" s="36"/>
      <c r="W310" s="36"/>
      <c r="X310" s="36"/>
      <c r="Y310" s="36"/>
      <c r="Z310" s="36"/>
      <c r="AA310" s="36"/>
      <c r="AB310" s="36"/>
      <c r="AC310" s="36"/>
      <c r="AD310" s="36"/>
      <c r="AE310" s="36"/>
      <c r="AR310" s="191" t="s">
        <v>209</v>
      </c>
      <c r="AT310" s="191" t="s">
        <v>456</v>
      </c>
      <c r="AU310" s="191" t="s">
        <v>88</v>
      </c>
      <c r="AY310" s="19" t="s">
        <v>169</v>
      </c>
      <c r="BE310" s="192">
        <f t="shared" si="74"/>
        <v>0</v>
      </c>
      <c r="BF310" s="192">
        <f t="shared" si="75"/>
        <v>0</v>
      </c>
      <c r="BG310" s="192">
        <f t="shared" si="76"/>
        <v>0</v>
      </c>
      <c r="BH310" s="192">
        <f t="shared" si="77"/>
        <v>0</v>
      </c>
      <c r="BI310" s="192">
        <f t="shared" si="78"/>
        <v>0</v>
      </c>
      <c r="BJ310" s="19" t="s">
        <v>88</v>
      </c>
      <c r="BK310" s="192">
        <f t="shared" si="79"/>
        <v>0</v>
      </c>
      <c r="BL310" s="19" t="s">
        <v>176</v>
      </c>
      <c r="BM310" s="191" t="s">
        <v>3240</v>
      </c>
    </row>
    <row r="311" spans="1:65" s="2" customFormat="1" ht="24.2" customHeight="1">
      <c r="A311" s="36"/>
      <c r="B311" s="37"/>
      <c r="C311" s="235" t="s">
        <v>1495</v>
      </c>
      <c r="D311" s="235" t="s">
        <v>456</v>
      </c>
      <c r="E311" s="236" t="s">
        <v>3241</v>
      </c>
      <c r="F311" s="237" t="s">
        <v>3242</v>
      </c>
      <c r="G311" s="238" t="s">
        <v>174</v>
      </c>
      <c r="H311" s="239">
        <v>2</v>
      </c>
      <c r="I311" s="240"/>
      <c r="J311" s="241">
        <f t="shared" si="70"/>
        <v>0</v>
      </c>
      <c r="K311" s="237" t="s">
        <v>2211</v>
      </c>
      <c r="L311" s="242"/>
      <c r="M311" s="243" t="s">
        <v>19</v>
      </c>
      <c r="N311" s="244" t="s">
        <v>44</v>
      </c>
      <c r="O311" s="66"/>
      <c r="P311" s="189">
        <f t="shared" si="71"/>
        <v>0</v>
      </c>
      <c r="Q311" s="189">
        <v>0</v>
      </c>
      <c r="R311" s="189">
        <f t="shared" si="72"/>
        <v>0</v>
      </c>
      <c r="S311" s="189">
        <v>0</v>
      </c>
      <c r="T311" s="190">
        <f t="shared" si="73"/>
        <v>0</v>
      </c>
      <c r="U311" s="36"/>
      <c r="V311" s="36"/>
      <c r="W311" s="36"/>
      <c r="X311" s="36"/>
      <c r="Y311" s="36"/>
      <c r="Z311" s="36"/>
      <c r="AA311" s="36"/>
      <c r="AB311" s="36"/>
      <c r="AC311" s="36"/>
      <c r="AD311" s="36"/>
      <c r="AE311" s="36"/>
      <c r="AR311" s="191" t="s">
        <v>209</v>
      </c>
      <c r="AT311" s="191" t="s">
        <v>456</v>
      </c>
      <c r="AU311" s="191" t="s">
        <v>88</v>
      </c>
      <c r="AY311" s="19" t="s">
        <v>169</v>
      </c>
      <c r="BE311" s="192">
        <f t="shared" si="74"/>
        <v>0</v>
      </c>
      <c r="BF311" s="192">
        <f t="shared" si="75"/>
        <v>0</v>
      </c>
      <c r="BG311" s="192">
        <f t="shared" si="76"/>
        <v>0</v>
      </c>
      <c r="BH311" s="192">
        <f t="shared" si="77"/>
        <v>0</v>
      </c>
      <c r="BI311" s="192">
        <f t="shared" si="78"/>
        <v>0</v>
      </c>
      <c r="BJ311" s="19" t="s">
        <v>88</v>
      </c>
      <c r="BK311" s="192">
        <f t="shared" si="79"/>
        <v>0</v>
      </c>
      <c r="BL311" s="19" t="s">
        <v>176</v>
      </c>
      <c r="BM311" s="191" t="s">
        <v>3243</v>
      </c>
    </row>
    <row r="312" spans="1:65" s="2" customFormat="1" ht="14.45" customHeight="1">
      <c r="A312" s="36"/>
      <c r="B312" s="37"/>
      <c r="C312" s="180" t="s">
        <v>1500</v>
      </c>
      <c r="D312" s="180" t="s">
        <v>171</v>
      </c>
      <c r="E312" s="181" t="s">
        <v>3244</v>
      </c>
      <c r="F312" s="182" t="s">
        <v>3245</v>
      </c>
      <c r="G312" s="183" t="s">
        <v>174</v>
      </c>
      <c r="H312" s="184">
        <v>95</v>
      </c>
      <c r="I312" s="185"/>
      <c r="J312" s="186">
        <f t="shared" si="70"/>
        <v>0</v>
      </c>
      <c r="K312" s="182" t="s">
        <v>2211</v>
      </c>
      <c r="L312" s="41"/>
      <c r="M312" s="187" t="s">
        <v>19</v>
      </c>
      <c r="N312" s="188" t="s">
        <v>44</v>
      </c>
      <c r="O312" s="66"/>
      <c r="P312" s="189">
        <f t="shared" si="71"/>
        <v>0</v>
      </c>
      <c r="Q312" s="189">
        <v>0</v>
      </c>
      <c r="R312" s="189">
        <f t="shared" si="72"/>
        <v>0</v>
      </c>
      <c r="S312" s="189">
        <v>0</v>
      </c>
      <c r="T312" s="190">
        <f t="shared" si="73"/>
        <v>0</v>
      </c>
      <c r="U312" s="36"/>
      <c r="V312" s="36"/>
      <c r="W312" s="36"/>
      <c r="X312" s="36"/>
      <c r="Y312" s="36"/>
      <c r="Z312" s="36"/>
      <c r="AA312" s="36"/>
      <c r="AB312" s="36"/>
      <c r="AC312" s="36"/>
      <c r="AD312" s="36"/>
      <c r="AE312" s="36"/>
      <c r="AR312" s="191" t="s">
        <v>176</v>
      </c>
      <c r="AT312" s="191" t="s">
        <v>171</v>
      </c>
      <c r="AU312" s="191" t="s">
        <v>88</v>
      </c>
      <c r="AY312" s="19" t="s">
        <v>169</v>
      </c>
      <c r="BE312" s="192">
        <f t="shared" si="74"/>
        <v>0</v>
      </c>
      <c r="BF312" s="192">
        <f t="shared" si="75"/>
        <v>0</v>
      </c>
      <c r="BG312" s="192">
        <f t="shared" si="76"/>
        <v>0</v>
      </c>
      <c r="BH312" s="192">
        <f t="shared" si="77"/>
        <v>0</v>
      </c>
      <c r="BI312" s="192">
        <f t="shared" si="78"/>
        <v>0</v>
      </c>
      <c r="BJ312" s="19" t="s">
        <v>88</v>
      </c>
      <c r="BK312" s="192">
        <f t="shared" si="79"/>
        <v>0</v>
      </c>
      <c r="BL312" s="19" t="s">
        <v>176</v>
      </c>
      <c r="BM312" s="191" t="s">
        <v>3246</v>
      </c>
    </row>
    <row r="313" spans="1:65" s="2" customFormat="1" ht="14.45" customHeight="1">
      <c r="A313" s="36"/>
      <c r="B313" s="37"/>
      <c r="C313" s="180" t="s">
        <v>1504</v>
      </c>
      <c r="D313" s="180" t="s">
        <v>171</v>
      </c>
      <c r="E313" s="181" t="s">
        <v>3247</v>
      </c>
      <c r="F313" s="182" t="s">
        <v>3248</v>
      </c>
      <c r="G313" s="183" t="s">
        <v>174</v>
      </c>
      <c r="H313" s="184">
        <v>9</v>
      </c>
      <c r="I313" s="185"/>
      <c r="J313" s="186">
        <f t="shared" si="70"/>
        <v>0</v>
      </c>
      <c r="K313" s="182" t="s">
        <v>2211</v>
      </c>
      <c r="L313" s="41"/>
      <c r="M313" s="187" t="s">
        <v>19</v>
      </c>
      <c r="N313" s="188" t="s">
        <v>44</v>
      </c>
      <c r="O313" s="66"/>
      <c r="P313" s="189">
        <f t="shared" si="71"/>
        <v>0</v>
      </c>
      <c r="Q313" s="189">
        <v>0</v>
      </c>
      <c r="R313" s="189">
        <f t="shared" si="72"/>
        <v>0</v>
      </c>
      <c r="S313" s="189">
        <v>0</v>
      </c>
      <c r="T313" s="190">
        <f t="shared" si="73"/>
        <v>0</v>
      </c>
      <c r="U313" s="36"/>
      <c r="V313" s="36"/>
      <c r="W313" s="36"/>
      <c r="X313" s="36"/>
      <c r="Y313" s="36"/>
      <c r="Z313" s="36"/>
      <c r="AA313" s="36"/>
      <c r="AB313" s="36"/>
      <c r="AC313" s="36"/>
      <c r="AD313" s="36"/>
      <c r="AE313" s="36"/>
      <c r="AR313" s="191" t="s">
        <v>176</v>
      </c>
      <c r="AT313" s="191" t="s">
        <v>171</v>
      </c>
      <c r="AU313" s="191" t="s">
        <v>88</v>
      </c>
      <c r="AY313" s="19" t="s">
        <v>169</v>
      </c>
      <c r="BE313" s="192">
        <f t="shared" si="74"/>
        <v>0</v>
      </c>
      <c r="BF313" s="192">
        <f t="shared" si="75"/>
        <v>0</v>
      </c>
      <c r="BG313" s="192">
        <f t="shared" si="76"/>
        <v>0</v>
      </c>
      <c r="BH313" s="192">
        <f t="shared" si="77"/>
        <v>0</v>
      </c>
      <c r="BI313" s="192">
        <f t="shared" si="78"/>
        <v>0</v>
      </c>
      <c r="BJ313" s="19" t="s">
        <v>88</v>
      </c>
      <c r="BK313" s="192">
        <f t="shared" si="79"/>
        <v>0</v>
      </c>
      <c r="BL313" s="19" t="s">
        <v>176</v>
      </c>
      <c r="BM313" s="191" t="s">
        <v>3249</v>
      </c>
    </row>
    <row r="314" spans="1:65" s="2" customFormat="1" ht="14.45" customHeight="1">
      <c r="A314" s="36"/>
      <c r="B314" s="37"/>
      <c r="C314" s="235" t="s">
        <v>1509</v>
      </c>
      <c r="D314" s="235" t="s">
        <v>456</v>
      </c>
      <c r="E314" s="236" t="s">
        <v>3250</v>
      </c>
      <c r="F314" s="237" t="s">
        <v>3251</v>
      </c>
      <c r="G314" s="238" t="s">
        <v>174</v>
      </c>
      <c r="H314" s="239">
        <v>9</v>
      </c>
      <c r="I314" s="240"/>
      <c r="J314" s="241">
        <f t="shared" si="70"/>
        <v>0</v>
      </c>
      <c r="K314" s="237" t="s">
        <v>2211</v>
      </c>
      <c r="L314" s="242"/>
      <c r="M314" s="243" t="s">
        <v>19</v>
      </c>
      <c r="N314" s="244" t="s">
        <v>44</v>
      </c>
      <c r="O314" s="66"/>
      <c r="P314" s="189">
        <f t="shared" si="71"/>
        <v>0</v>
      </c>
      <c r="Q314" s="189">
        <v>0</v>
      </c>
      <c r="R314" s="189">
        <f t="shared" si="72"/>
        <v>0</v>
      </c>
      <c r="S314" s="189">
        <v>0</v>
      </c>
      <c r="T314" s="190">
        <f t="shared" si="73"/>
        <v>0</v>
      </c>
      <c r="U314" s="36"/>
      <c r="V314" s="36"/>
      <c r="W314" s="36"/>
      <c r="X314" s="36"/>
      <c r="Y314" s="36"/>
      <c r="Z314" s="36"/>
      <c r="AA314" s="36"/>
      <c r="AB314" s="36"/>
      <c r="AC314" s="36"/>
      <c r="AD314" s="36"/>
      <c r="AE314" s="36"/>
      <c r="AR314" s="191" t="s">
        <v>209</v>
      </c>
      <c r="AT314" s="191" t="s">
        <v>456</v>
      </c>
      <c r="AU314" s="191" t="s">
        <v>88</v>
      </c>
      <c r="AY314" s="19" t="s">
        <v>169</v>
      </c>
      <c r="BE314" s="192">
        <f t="shared" si="74"/>
        <v>0</v>
      </c>
      <c r="BF314" s="192">
        <f t="shared" si="75"/>
        <v>0</v>
      </c>
      <c r="BG314" s="192">
        <f t="shared" si="76"/>
        <v>0</v>
      </c>
      <c r="BH314" s="192">
        <f t="shared" si="77"/>
        <v>0</v>
      </c>
      <c r="BI314" s="192">
        <f t="shared" si="78"/>
        <v>0</v>
      </c>
      <c r="BJ314" s="19" t="s">
        <v>88</v>
      </c>
      <c r="BK314" s="192">
        <f t="shared" si="79"/>
        <v>0</v>
      </c>
      <c r="BL314" s="19" t="s">
        <v>176</v>
      </c>
      <c r="BM314" s="191" t="s">
        <v>3252</v>
      </c>
    </row>
    <row r="315" spans="1:65" s="2" customFormat="1" ht="14.45" customHeight="1">
      <c r="A315" s="36"/>
      <c r="B315" s="37"/>
      <c r="C315" s="180" t="s">
        <v>1514</v>
      </c>
      <c r="D315" s="180" t="s">
        <v>171</v>
      </c>
      <c r="E315" s="181" t="s">
        <v>3253</v>
      </c>
      <c r="F315" s="182" t="s">
        <v>3254</v>
      </c>
      <c r="G315" s="183" t="s">
        <v>174</v>
      </c>
      <c r="H315" s="184">
        <v>5</v>
      </c>
      <c r="I315" s="185"/>
      <c r="J315" s="186">
        <f t="shared" si="70"/>
        <v>0</v>
      </c>
      <c r="K315" s="182" t="s">
        <v>2211</v>
      </c>
      <c r="L315" s="41"/>
      <c r="M315" s="187" t="s">
        <v>19</v>
      </c>
      <c r="N315" s="188" t="s">
        <v>44</v>
      </c>
      <c r="O315" s="66"/>
      <c r="P315" s="189">
        <f t="shared" si="71"/>
        <v>0</v>
      </c>
      <c r="Q315" s="189">
        <v>0</v>
      </c>
      <c r="R315" s="189">
        <f t="shared" si="72"/>
        <v>0</v>
      </c>
      <c r="S315" s="189">
        <v>0</v>
      </c>
      <c r="T315" s="190">
        <f t="shared" si="73"/>
        <v>0</v>
      </c>
      <c r="U315" s="36"/>
      <c r="V315" s="36"/>
      <c r="W315" s="36"/>
      <c r="X315" s="36"/>
      <c r="Y315" s="36"/>
      <c r="Z315" s="36"/>
      <c r="AA315" s="36"/>
      <c r="AB315" s="36"/>
      <c r="AC315" s="36"/>
      <c r="AD315" s="36"/>
      <c r="AE315" s="36"/>
      <c r="AR315" s="191" t="s">
        <v>176</v>
      </c>
      <c r="AT315" s="191" t="s">
        <v>171</v>
      </c>
      <c r="AU315" s="191" t="s">
        <v>88</v>
      </c>
      <c r="AY315" s="19" t="s">
        <v>169</v>
      </c>
      <c r="BE315" s="192">
        <f t="shared" si="74"/>
        <v>0</v>
      </c>
      <c r="BF315" s="192">
        <f t="shared" si="75"/>
        <v>0</v>
      </c>
      <c r="BG315" s="192">
        <f t="shared" si="76"/>
        <v>0</v>
      </c>
      <c r="BH315" s="192">
        <f t="shared" si="77"/>
        <v>0</v>
      </c>
      <c r="BI315" s="192">
        <f t="shared" si="78"/>
        <v>0</v>
      </c>
      <c r="BJ315" s="19" t="s">
        <v>88</v>
      </c>
      <c r="BK315" s="192">
        <f t="shared" si="79"/>
        <v>0</v>
      </c>
      <c r="BL315" s="19" t="s">
        <v>176</v>
      </c>
      <c r="BM315" s="191" t="s">
        <v>3255</v>
      </c>
    </row>
    <row r="316" spans="1:65" s="2" customFormat="1" ht="24.2" customHeight="1">
      <c r="A316" s="36"/>
      <c r="B316" s="37"/>
      <c r="C316" s="235" t="s">
        <v>1520</v>
      </c>
      <c r="D316" s="235" t="s">
        <v>456</v>
      </c>
      <c r="E316" s="236" t="s">
        <v>3256</v>
      </c>
      <c r="F316" s="237" t="s">
        <v>3257</v>
      </c>
      <c r="G316" s="238" t="s">
        <v>174</v>
      </c>
      <c r="H316" s="239">
        <v>5</v>
      </c>
      <c r="I316" s="240"/>
      <c r="J316" s="241">
        <f t="shared" si="70"/>
        <v>0</v>
      </c>
      <c r="K316" s="237" t="s">
        <v>2211</v>
      </c>
      <c r="L316" s="242"/>
      <c r="M316" s="243" t="s">
        <v>19</v>
      </c>
      <c r="N316" s="244" t="s">
        <v>44</v>
      </c>
      <c r="O316" s="66"/>
      <c r="P316" s="189">
        <f t="shared" si="71"/>
        <v>0</v>
      </c>
      <c r="Q316" s="189">
        <v>0</v>
      </c>
      <c r="R316" s="189">
        <f t="shared" si="72"/>
        <v>0</v>
      </c>
      <c r="S316" s="189">
        <v>0</v>
      </c>
      <c r="T316" s="190">
        <f t="shared" si="73"/>
        <v>0</v>
      </c>
      <c r="U316" s="36"/>
      <c r="V316" s="36"/>
      <c r="W316" s="36"/>
      <c r="X316" s="36"/>
      <c r="Y316" s="36"/>
      <c r="Z316" s="36"/>
      <c r="AA316" s="36"/>
      <c r="AB316" s="36"/>
      <c r="AC316" s="36"/>
      <c r="AD316" s="36"/>
      <c r="AE316" s="36"/>
      <c r="AR316" s="191" t="s">
        <v>209</v>
      </c>
      <c r="AT316" s="191" t="s">
        <v>456</v>
      </c>
      <c r="AU316" s="191" t="s">
        <v>88</v>
      </c>
      <c r="AY316" s="19" t="s">
        <v>169</v>
      </c>
      <c r="BE316" s="192">
        <f t="shared" si="74"/>
        <v>0</v>
      </c>
      <c r="BF316" s="192">
        <f t="shared" si="75"/>
        <v>0</v>
      </c>
      <c r="BG316" s="192">
        <f t="shared" si="76"/>
        <v>0</v>
      </c>
      <c r="BH316" s="192">
        <f t="shared" si="77"/>
        <v>0</v>
      </c>
      <c r="BI316" s="192">
        <f t="shared" si="78"/>
        <v>0</v>
      </c>
      <c r="BJ316" s="19" t="s">
        <v>88</v>
      </c>
      <c r="BK316" s="192">
        <f t="shared" si="79"/>
        <v>0</v>
      </c>
      <c r="BL316" s="19" t="s">
        <v>176</v>
      </c>
      <c r="BM316" s="191" t="s">
        <v>3258</v>
      </c>
    </row>
    <row r="317" spans="1:65" s="2" customFormat="1" ht="24.2" customHeight="1">
      <c r="A317" s="36"/>
      <c r="B317" s="37"/>
      <c r="C317" s="235" t="s">
        <v>1526</v>
      </c>
      <c r="D317" s="235" t="s">
        <v>456</v>
      </c>
      <c r="E317" s="236" t="s">
        <v>3259</v>
      </c>
      <c r="F317" s="237" t="s">
        <v>3260</v>
      </c>
      <c r="G317" s="238" t="s">
        <v>174</v>
      </c>
      <c r="H317" s="239">
        <v>1</v>
      </c>
      <c r="I317" s="240"/>
      <c r="J317" s="241">
        <f t="shared" si="70"/>
        <v>0</v>
      </c>
      <c r="K317" s="237" t="s">
        <v>2211</v>
      </c>
      <c r="L317" s="242"/>
      <c r="M317" s="243" t="s">
        <v>19</v>
      </c>
      <c r="N317" s="244" t="s">
        <v>44</v>
      </c>
      <c r="O317" s="66"/>
      <c r="P317" s="189">
        <f t="shared" si="71"/>
        <v>0</v>
      </c>
      <c r="Q317" s="189">
        <v>0</v>
      </c>
      <c r="R317" s="189">
        <f t="shared" si="72"/>
        <v>0</v>
      </c>
      <c r="S317" s="189">
        <v>0</v>
      </c>
      <c r="T317" s="190">
        <f t="shared" si="73"/>
        <v>0</v>
      </c>
      <c r="U317" s="36"/>
      <c r="V317" s="36"/>
      <c r="W317" s="36"/>
      <c r="X317" s="36"/>
      <c r="Y317" s="36"/>
      <c r="Z317" s="36"/>
      <c r="AA317" s="36"/>
      <c r="AB317" s="36"/>
      <c r="AC317" s="36"/>
      <c r="AD317" s="36"/>
      <c r="AE317" s="36"/>
      <c r="AR317" s="191" t="s">
        <v>209</v>
      </c>
      <c r="AT317" s="191" t="s">
        <v>456</v>
      </c>
      <c r="AU317" s="191" t="s">
        <v>88</v>
      </c>
      <c r="AY317" s="19" t="s">
        <v>169</v>
      </c>
      <c r="BE317" s="192">
        <f t="shared" si="74"/>
        <v>0</v>
      </c>
      <c r="BF317" s="192">
        <f t="shared" si="75"/>
        <v>0</v>
      </c>
      <c r="BG317" s="192">
        <f t="shared" si="76"/>
        <v>0</v>
      </c>
      <c r="BH317" s="192">
        <f t="shared" si="77"/>
        <v>0</v>
      </c>
      <c r="BI317" s="192">
        <f t="shared" si="78"/>
        <v>0</v>
      </c>
      <c r="BJ317" s="19" t="s">
        <v>88</v>
      </c>
      <c r="BK317" s="192">
        <f t="shared" si="79"/>
        <v>0</v>
      </c>
      <c r="BL317" s="19" t="s">
        <v>176</v>
      </c>
      <c r="BM317" s="191" t="s">
        <v>3261</v>
      </c>
    </row>
    <row r="318" spans="1:65" s="2" customFormat="1" ht="14.45" customHeight="1">
      <c r="A318" s="36"/>
      <c r="B318" s="37"/>
      <c r="C318" s="180" t="s">
        <v>1531</v>
      </c>
      <c r="D318" s="180" t="s">
        <v>171</v>
      </c>
      <c r="E318" s="181" t="s">
        <v>3262</v>
      </c>
      <c r="F318" s="182" t="s">
        <v>3263</v>
      </c>
      <c r="G318" s="183" t="s">
        <v>3264</v>
      </c>
      <c r="H318" s="184">
        <v>24</v>
      </c>
      <c r="I318" s="185"/>
      <c r="J318" s="186">
        <f t="shared" si="70"/>
        <v>0</v>
      </c>
      <c r="K318" s="182" t="s">
        <v>2211</v>
      </c>
      <c r="L318" s="41"/>
      <c r="M318" s="187" t="s">
        <v>19</v>
      </c>
      <c r="N318" s="188" t="s">
        <v>44</v>
      </c>
      <c r="O318" s="66"/>
      <c r="P318" s="189">
        <f t="shared" si="71"/>
        <v>0</v>
      </c>
      <c r="Q318" s="189">
        <v>0</v>
      </c>
      <c r="R318" s="189">
        <f t="shared" si="72"/>
        <v>0</v>
      </c>
      <c r="S318" s="189">
        <v>0</v>
      </c>
      <c r="T318" s="190">
        <f t="shared" si="73"/>
        <v>0</v>
      </c>
      <c r="U318" s="36"/>
      <c r="V318" s="36"/>
      <c r="W318" s="36"/>
      <c r="X318" s="36"/>
      <c r="Y318" s="36"/>
      <c r="Z318" s="36"/>
      <c r="AA318" s="36"/>
      <c r="AB318" s="36"/>
      <c r="AC318" s="36"/>
      <c r="AD318" s="36"/>
      <c r="AE318" s="36"/>
      <c r="AR318" s="191" t="s">
        <v>176</v>
      </c>
      <c r="AT318" s="191" t="s">
        <v>171</v>
      </c>
      <c r="AU318" s="191" t="s">
        <v>88</v>
      </c>
      <c r="AY318" s="19" t="s">
        <v>169</v>
      </c>
      <c r="BE318" s="192">
        <f t="shared" si="74"/>
        <v>0</v>
      </c>
      <c r="BF318" s="192">
        <f t="shared" si="75"/>
        <v>0</v>
      </c>
      <c r="BG318" s="192">
        <f t="shared" si="76"/>
        <v>0</v>
      </c>
      <c r="BH318" s="192">
        <f t="shared" si="77"/>
        <v>0</v>
      </c>
      <c r="BI318" s="192">
        <f t="shared" si="78"/>
        <v>0</v>
      </c>
      <c r="BJ318" s="19" t="s">
        <v>88</v>
      </c>
      <c r="BK318" s="192">
        <f t="shared" si="79"/>
        <v>0</v>
      </c>
      <c r="BL318" s="19" t="s">
        <v>176</v>
      </c>
      <c r="BM318" s="191" t="s">
        <v>3265</v>
      </c>
    </row>
    <row r="319" spans="1:65" s="12" customFormat="1" ht="22.9" customHeight="1">
      <c r="B319" s="164"/>
      <c r="C319" s="165"/>
      <c r="D319" s="166" t="s">
        <v>71</v>
      </c>
      <c r="E319" s="178" t="s">
        <v>3266</v>
      </c>
      <c r="F319" s="178" t="s">
        <v>3267</v>
      </c>
      <c r="G319" s="165"/>
      <c r="H319" s="165"/>
      <c r="I319" s="168"/>
      <c r="J319" s="179">
        <f>BK319</f>
        <v>0</v>
      </c>
      <c r="K319" s="165"/>
      <c r="L319" s="170"/>
      <c r="M319" s="171"/>
      <c r="N319" s="172"/>
      <c r="O319" s="172"/>
      <c r="P319" s="173">
        <f>SUM(P320:P342)</f>
        <v>0</v>
      </c>
      <c r="Q319" s="172"/>
      <c r="R319" s="173">
        <f>SUM(R320:R342)</f>
        <v>0</v>
      </c>
      <c r="S319" s="172"/>
      <c r="T319" s="174">
        <f>SUM(T320:T342)</f>
        <v>0</v>
      </c>
      <c r="AR319" s="175" t="s">
        <v>80</v>
      </c>
      <c r="AT319" s="176" t="s">
        <v>71</v>
      </c>
      <c r="AU319" s="176" t="s">
        <v>80</v>
      </c>
      <c r="AY319" s="175" t="s">
        <v>169</v>
      </c>
      <c r="BK319" s="177">
        <f>SUM(BK320:BK342)</f>
        <v>0</v>
      </c>
    </row>
    <row r="320" spans="1:65" s="2" customFormat="1" ht="14.45" customHeight="1">
      <c r="A320" s="36"/>
      <c r="B320" s="37"/>
      <c r="C320" s="180" t="s">
        <v>1535</v>
      </c>
      <c r="D320" s="180" t="s">
        <v>171</v>
      </c>
      <c r="E320" s="181" t="s">
        <v>3268</v>
      </c>
      <c r="F320" s="182" t="s">
        <v>3269</v>
      </c>
      <c r="G320" s="183" t="s">
        <v>174</v>
      </c>
      <c r="H320" s="184">
        <v>1</v>
      </c>
      <c r="I320" s="185"/>
      <c r="J320" s="186">
        <f t="shared" ref="J320:J342" si="80">ROUND(I320*H320,2)</f>
        <v>0</v>
      </c>
      <c r="K320" s="182" t="s">
        <v>2211</v>
      </c>
      <c r="L320" s="41"/>
      <c r="M320" s="187" t="s">
        <v>19</v>
      </c>
      <c r="N320" s="188" t="s">
        <v>44</v>
      </c>
      <c r="O320" s="66"/>
      <c r="P320" s="189">
        <f t="shared" ref="P320:P342" si="81">O320*H320</f>
        <v>0</v>
      </c>
      <c r="Q320" s="189">
        <v>0</v>
      </c>
      <c r="R320" s="189">
        <f t="shared" ref="R320:R342" si="82">Q320*H320</f>
        <v>0</v>
      </c>
      <c r="S320" s="189">
        <v>0</v>
      </c>
      <c r="T320" s="190">
        <f t="shared" ref="T320:T342" si="83">S320*H320</f>
        <v>0</v>
      </c>
      <c r="U320" s="36"/>
      <c r="V320" s="36"/>
      <c r="W320" s="36"/>
      <c r="X320" s="36"/>
      <c r="Y320" s="36"/>
      <c r="Z320" s="36"/>
      <c r="AA320" s="36"/>
      <c r="AB320" s="36"/>
      <c r="AC320" s="36"/>
      <c r="AD320" s="36"/>
      <c r="AE320" s="36"/>
      <c r="AR320" s="191" t="s">
        <v>176</v>
      </c>
      <c r="AT320" s="191" t="s">
        <v>171</v>
      </c>
      <c r="AU320" s="191" t="s">
        <v>88</v>
      </c>
      <c r="AY320" s="19" t="s">
        <v>169</v>
      </c>
      <c r="BE320" s="192">
        <f t="shared" ref="BE320:BE342" si="84">IF(N320="základní",J320,0)</f>
        <v>0</v>
      </c>
      <c r="BF320" s="192">
        <f t="shared" ref="BF320:BF342" si="85">IF(N320="snížená",J320,0)</f>
        <v>0</v>
      </c>
      <c r="BG320" s="192">
        <f t="shared" ref="BG320:BG342" si="86">IF(N320="zákl. přenesená",J320,0)</f>
        <v>0</v>
      </c>
      <c r="BH320" s="192">
        <f t="shared" ref="BH320:BH342" si="87">IF(N320="sníž. přenesená",J320,0)</f>
        <v>0</v>
      </c>
      <c r="BI320" s="192">
        <f t="shared" ref="BI320:BI342" si="88">IF(N320="nulová",J320,0)</f>
        <v>0</v>
      </c>
      <c r="BJ320" s="19" t="s">
        <v>88</v>
      </c>
      <c r="BK320" s="192">
        <f t="shared" ref="BK320:BK342" si="89">ROUND(I320*H320,2)</f>
        <v>0</v>
      </c>
      <c r="BL320" s="19" t="s">
        <v>176</v>
      </c>
      <c r="BM320" s="191" t="s">
        <v>3270</v>
      </c>
    </row>
    <row r="321" spans="1:65" s="2" customFormat="1" ht="62.65" customHeight="1">
      <c r="A321" s="36"/>
      <c r="B321" s="37"/>
      <c r="C321" s="235" t="s">
        <v>1542</v>
      </c>
      <c r="D321" s="235" t="s">
        <v>456</v>
      </c>
      <c r="E321" s="236" t="s">
        <v>3271</v>
      </c>
      <c r="F321" s="237" t="s">
        <v>3272</v>
      </c>
      <c r="G321" s="238" t="s">
        <v>174</v>
      </c>
      <c r="H321" s="239">
        <v>1</v>
      </c>
      <c r="I321" s="240"/>
      <c r="J321" s="241">
        <f t="shared" si="80"/>
        <v>0</v>
      </c>
      <c r="K321" s="237" t="s">
        <v>2211</v>
      </c>
      <c r="L321" s="242"/>
      <c r="M321" s="243" t="s">
        <v>19</v>
      </c>
      <c r="N321" s="244" t="s">
        <v>44</v>
      </c>
      <c r="O321" s="66"/>
      <c r="P321" s="189">
        <f t="shared" si="81"/>
        <v>0</v>
      </c>
      <c r="Q321" s="189">
        <v>0</v>
      </c>
      <c r="R321" s="189">
        <f t="shared" si="82"/>
        <v>0</v>
      </c>
      <c r="S321" s="189">
        <v>0</v>
      </c>
      <c r="T321" s="190">
        <f t="shared" si="83"/>
        <v>0</v>
      </c>
      <c r="U321" s="36"/>
      <c r="V321" s="36"/>
      <c r="W321" s="36"/>
      <c r="X321" s="36"/>
      <c r="Y321" s="36"/>
      <c r="Z321" s="36"/>
      <c r="AA321" s="36"/>
      <c r="AB321" s="36"/>
      <c r="AC321" s="36"/>
      <c r="AD321" s="36"/>
      <c r="AE321" s="36"/>
      <c r="AR321" s="191" t="s">
        <v>209</v>
      </c>
      <c r="AT321" s="191" t="s">
        <v>456</v>
      </c>
      <c r="AU321" s="191" t="s">
        <v>88</v>
      </c>
      <c r="AY321" s="19" t="s">
        <v>169</v>
      </c>
      <c r="BE321" s="192">
        <f t="shared" si="84"/>
        <v>0</v>
      </c>
      <c r="BF321" s="192">
        <f t="shared" si="85"/>
        <v>0</v>
      </c>
      <c r="BG321" s="192">
        <f t="shared" si="86"/>
        <v>0</v>
      </c>
      <c r="BH321" s="192">
        <f t="shared" si="87"/>
        <v>0</v>
      </c>
      <c r="BI321" s="192">
        <f t="shared" si="88"/>
        <v>0</v>
      </c>
      <c r="BJ321" s="19" t="s">
        <v>88</v>
      </c>
      <c r="BK321" s="192">
        <f t="shared" si="89"/>
        <v>0</v>
      </c>
      <c r="BL321" s="19" t="s">
        <v>176</v>
      </c>
      <c r="BM321" s="191" t="s">
        <v>3273</v>
      </c>
    </row>
    <row r="322" spans="1:65" s="2" customFormat="1" ht="24.2" customHeight="1">
      <c r="A322" s="36"/>
      <c r="B322" s="37"/>
      <c r="C322" s="180" t="s">
        <v>1548</v>
      </c>
      <c r="D322" s="180" t="s">
        <v>171</v>
      </c>
      <c r="E322" s="181" t="s">
        <v>3274</v>
      </c>
      <c r="F322" s="182" t="s">
        <v>3275</v>
      </c>
      <c r="G322" s="183" t="s">
        <v>174</v>
      </c>
      <c r="H322" s="184">
        <v>3</v>
      </c>
      <c r="I322" s="185"/>
      <c r="J322" s="186">
        <f t="shared" si="80"/>
        <v>0</v>
      </c>
      <c r="K322" s="182" t="s">
        <v>2211</v>
      </c>
      <c r="L322" s="41"/>
      <c r="M322" s="187" t="s">
        <v>19</v>
      </c>
      <c r="N322" s="188" t="s">
        <v>44</v>
      </c>
      <c r="O322" s="66"/>
      <c r="P322" s="189">
        <f t="shared" si="81"/>
        <v>0</v>
      </c>
      <c r="Q322" s="189">
        <v>0</v>
      </c>
      <c r="R322" s="189">
        <f t="shared" si="82"/>
        <v>0</v>
      </c>
      <c r="S322" s="189">
        <v>0</v>
      </c>
      <c r="T322" s="190">
        <f t="shared" si="83"/>
        <v>0</v>
      </c>
      <c r="U322" s="36"/>
      <c r="V322" s="36"/>
      <c r="W322" s="36"/>
      <c r="X322" s="36"/>
      <c r="Y322" s="36"/>
      <c r="Z322" s="36"/>
      <c r="AA322" s="36"/>
      <c r="AB322" s="36"/>
      <c r="AC322" s="36"/>
      <c r="AD322" s="36"/>
      <c r="AE322" s="36"/>
      <c r="AR322" s="191" t="s">
        <v>176</v>
      </c>
      <c r="AT322" s="191" t="s">
        <v>171</v>
      </c>
      <c r="AU322" s="191" t="s">
        <v>88</v>
      </c>
      <c r="AY322" s="19" t="s">
        <v>169</v>
      </c>
      <c r="BE322" s="192">
        <f t="shared" si="84"/>
        <v>0</v>
      </c>
      <c r="BF322" s="192">
        <f t="shared" si="85"/>
        <v>0</v>
      </c>
      <c r="BG322" s="192">
        <f t="shared" si="86"/>
        <v>0</v>
      </c>
      <c r="BH322" s="192">
        <f t="shared" si="87"/>
        <v>0</v>
      </c>
      <c r="BI322" s="192">
        <f t="shared" si="88"/>
        <v>0</v>
      </c>
      <c r="BJ322" s="19" t="s">
        <v>88</v>
      </c>
      <c r="BK322" s="192">
        <f t="shared" si="89"/>
        <v>0</v>
      </c>
      <c r="BL322" s="19" t="s">
        <v>176</v>
      </c>
      <c r="BM322" s="191" t="s">
        <v>3276</v>
      </c>
    </row>
    <row r="323" spans="1:65" s="2" customFormat="1" ht="14.45" customHeight="1">
      <c r="A323" s="36"/>
      <c r="B323" s="37"/>
      <c r="C323" s="235" t="s">
        <v>1552</v>
      </c>
      <c r="D323" s="235" t="s">
        <v>456</v>
      </c>
      <c r="E323" s="236" t="s">
        <v>3277</v>
      </c>
      <c r="F323" s="237" t="s">
        <v>3278</v>
      </c>
      <c r="G323" s="238" t="s">
        <v>174</v>
      </c>
      <c r="H323" s="239">
        <v>3</v>
      </c>
      <c r="I323" s="240"/>
      <c r="J323" s="241">
        <f t="shared" si="80"/>
        <v>0</v>
      </c>
      <c r="K323" s="237" t="s">
        <v>2211</v>
      </c>
      <c r="L323" s="242"/>
      <c r="M323" s="243" t="s">
        <v>19</v>
      </c>
      <c r="N323" s="244" t="s">
        <v>44</v>
      </c>
      <c r="O323" s="66"/>
      <c r="P323" s="189">
        <f t="shared" si="81"/>
        <v>0</v>
      </c>
      <c r="Q323" s="189">
        <v>0</v>
      </c>
      <c r="R323" s="189">
        <f t="shared" si="82"/>
        <v>0</v>
      </c>
      <c r="S323" s="189">
        <v>0</v>
      </c>
      <c r="T323" s="190">
        <f t="shared" si="83"/>
        <v>0</v>
      </c>
      <c r="U323" s="36"/>
      <c r="V323" s="36"/>
      <c r="W323" s="36"/>
      <c r="X323" s="36"/>
      <c r="Y323" s="36"/>
      <c r="Z323" s="36"/>
      <c r="AA323" s="36"/>
      <c r="AB323" s="36"/>
      <c r="AC323" s="36"/>
      <c r="AD323" s="36"/>
      <c r="AE323" s="36"/>
      <c r="AR323" s="191" t="s">
        <v>209</v>
      </c>
      <c r="AT323" s="191" t="s">
        <v>456</v>
      </c>
      <c r="AU323" s="191" t="s">
        <v>88</v>
      </c>
      <c r="AY323" s="19" t="s">
        <v>169</v>
      </c>
      <c r="BE323" s="192">
        <f t="shared" si="84"/>
        <v>0</v>
      </c>
      <c r="BF323" s="192">
        <f t="shared" si="85"/>
        <v>0</v>
      </c>
      <c r="BG323" s="192">
        <f t="shared" si="86"/>
        <v>0</v>
      </c>
      <c r="BH323" s="192">
        <f t="shared" si="87"/>
        <v>0</v>
      </c>
      <c r="BI323" s="192">
        <f t="shared" si="88"/>
        <v>0</v>
      </c>
      <c r="BJ323" s="19" t="s">
        <v>88</v>
      </c>
      <c r="BK323" s="192">
        <f t="shared" si="89"/>
        <v>0</v>
      </c>
      <c r="BL323" s="19" t="s">
        <v>176</v>
      </c>
      <c r="BM323" s="191" t="s">
        <v>3279</v>
      </c>
    </row>
    <row r="324" spans="1:65" s="2" customFormat="1" ht="24.2" customHeight="1">
      <c r="A324" s="36"/>
      <c r="B324" s="37"/>
      <c r="C324" s="180" t="s">
        <v>1558</v>
      </c>
      <c r="D324" s="180" t="s">
        <v>171</v>
      </c>
      <c r="E324" s="181" t="s">
        <v>3280</v>
      </c>
      <c r="F324" s="182" t="s">
        <v>3281</v>
      </c>
      <c r="G324" s="183" t="s">
        <v>174</v>
      </c>
      <c r="H324" s="184">
        <v>18</v>
      </c>
      <c r="I324" s="185"/>
      <c r="J324" s="186">
        <f t="shared" si="80"/>
        <v>0</v>
      </c>
      <c r="K324" s="182" t="s">
        <v>2211</v>
      </c>
      <c r="L324" s="41"/>
      <c r="M324" s="187" t="s">
        <v>19</v>
      </c>
      <c r="N324" s="188" t="s">
        <v>44</v>
      </c>
      <c r="O324" s="66"/>
      <c r="P324" s="189">
        <f t="shared" si="81"/>
        <v>0</v>
      </c>
      <c r="Q324" s="189">
        <v>0</v>
      </c>
      <c r="R324" s="189">
        <f t="shared" si="82"/>
        <v>0</v>
      </c>
      <c r="S324" s="189">
        <v>0</v>
      </c>
      <c r="T324" s="190">
        <f t="shared" si="83"/>
        <v>0</v>
      </c>
      <c r="U324" s="36"/>
      <c r="V324" s="36"/>
      <c r="W324" s="36"/>
      <c r="X324" s="36"/>
      <c r="Y324" s="36"/>
      <c r="Z324" s="36"/>
      <c r="AA324" s="36"/>
      <c r="AB324" s="36"/>
      <c r="AC324" s="36"/>
      <c r="AD324" s="36"/>
      <c r="AE324" s="36"/>
      <c r="AR324" s="191" t="s">
        <v>176</v>
      </c>
      <c r="AT324" s="191" t="s">
        <v>171</v>
      </c>
      <c r="AU324" s="191" t="s">
        <v>88</v>
      </c>
      <c r="AY324" s="19" t="s">
        <v>169</v>
      </c>
      <c r="BE324" s="192">
        <f t="shared" si="84"/>
        <v>0</v>
      </c>
      <c r="BF324" s="192">
        <f t="shared" si="85"/>
        <v>0</v>
      </c>
      <c r="BG324" s="192">
        <f t="shared" si="86"/>
        <v>0</v>
      </c>
      <c r="BH324" s="192">
        <f t="shared" si="87"/>
        <v>0</v>
      </c>
      <c r="BI324" s="192">
        <f t="shared" si="88"/>
        <v>0</v>
      </c>
      <c r="BJ324" s="19" t="s">
        <v>88</v>
      </c>
      <c r="BK324" s="192">
        <f t="shared" si="89"/>
        <v>0</v>
      </c>
      <c r="BL324" s="19" t="s">
        <v>176</v>
      </c>
      <c r="BM324" s="191" t="s">
        <v>3282</v>
      </c>
    </row>
    <row r="325" spans="1:65" s="2" customFormat="1" ht="14.45" customHeight="1">
      <c r="A325" s="36"/>
      <c r="B325" s="37"/>
      <c r="C325" s="235" t="s">
        <v>1562</v>
      </c>
      <c r="D325" s="235" t="s">
        <v>456</v>
      </c>
      <c r="E325" s="236" t="s">
        <v>3283</v>
      </c>
      <c r="F325" s="237" t="s">
        <v>3284</v>
      </c>
      <c r="G325" s="238" t="s">
        <v>174</v>
      </c>
      <c r="H325" s="239">
        <v>18</v>
      </c>
      <c r="I325" s="240"/>
      <c r="J325" s="241">
        <f t="shared" si="80"/>
        <v>0</v>
      </c>
      <c r="K325" s="237" t="s">
        <v>2211</v>
      </c>
      <c r="L325" s="242"/>
      <c r="M325" s="243" t="s">
        <v>19</v>
      </c>
      <c r="N325" s="244" t="s">
        <v>44</v>
      </c>
      <c r="O325" s="66"/>
      <c r="P325" s="189">
        <f t="shared" si="81"/>
        <v>0</v>
      </c>
      <c r="Q325" s="189">
        <v>0</v>
      </c>
      <c r="R325" s="189">
        <f t="shared" si="82"/>
        <v>0</v>
      </c>
      <c r="S325" s="189">
        <v>0</v>
      </c>
      <c r="T325" s="190">
        <f t="shared" si="83"/>
        <v>0</v>
      </c>
      <c r="U325" s="36"/>
      <c r="V325" s="36"/>
      <c r="W325" s="36"/>
      <c r="X325" s="36"/>
      <c r="Y325" s="36"/>
      <c r="Z325" s="36"/>
      <c r="AA325" s="36"/>
      <c r="AB325" s="36"/>
      <c r="AC325" s="36"/>
      <c r="AD325" s="36"/>
      <c r="AE325" s="36"/>
      <c r="AR325" s="191" t="s">
        <v>209</v>
      </c>
      <c r="AT325" s="191" t="s">
        <v>456</v>
      </c>
      <c r="AU325" s="191" t="s">
        <v>88</v>
      </c>
      <c r="AY325" s="19" t="s">
        <v>169</v>
      </c>
      <c r="BE325" s="192">
        <f t="shared" si="84"/>
        <v>0</v>
      </c>
      <c r="BF325" s="192">
        <f t="shared" si="85"/>
        <v>0</v>
      </c>
      <c r="BG325" s="192">
        <f t="shared" si="86"/>
        <v>0</v>
      </c>
      <c r="BH325" s="192">
        <f t="shared" si="87"/>
        <v>0</v>
      </c>
      <c r="BI325" s="192">
        <f t="shared" si="88"/>
        <v>0</v>
      </c>
      <c r="BJ325" s="19" t="s">
        <v>88</v>
      </c>
      <c r="BK325" s="192">
        <f t="shared" si="89"/>
        <v>0</v>
      </c>
      <c r="BL325" s="19" t="s">
        <v>176</v>
      </c>
      <c r="BM325" s="191" t="s">
        <v>3285</v>
      </c>
    </row>
    <row r="326" spans="1:65" s="2" customFormat="1" ht="14.45" customHeight="1">
      <c r="A326" s="36"/>
      <c r="B326" s="37"/>
      <c r="C326" s="180" t="s">
        <v>1569</v>
      </c>
      <c r="D326" s="180" t="s">
        <v>171</v>
      </c>
      <c r="E326" s="181" t="s">
        <v>3286</v>
      </c>
      <c r="F326" s="182" t="s">
        <v>3287</v>
      </c>
      <c r="G326" s="183" t="s">
        <v>174</v>
      </c>
      <c r="H326" s="184">
        <v>3</v>
      </c>
      <c r="I326" s="185"/>
      <c r="J326" s="186">
        <f t="shared" si="80"/>
        <v>0</v>
      </c>
      <c r="K326" s="182" t="s">
        <v>2211</v>
      </c>
      <c r="L326" s="41"/>
      <c r="M326" s="187" t="s">
        <v>19</v>
      </c>
      <c r="N326" s="188" t="s">
        <v>44</v>
      </c>
      <c r="O326" s="66"/>
      <c r="P326" s="189">
        <f t="shared" si="81"/>
        <v>0</v>
      </c>
      <c r="Q326" s="189">
        <v>0</v>
      </c>
      <c r="R326" s="189">
        <f t="shared" si="82"/>
        <v>0</v>
      </c>
      <c r="S326" s="189">
        <v>0</v>
      </c>
      <c r="T326" s="190">
        <f t="shared" si="83"/>
        <v>0</v>
      </c>
      <c r="U326" s="36"/>
      <c r="V326" s="36"/>
      <c r="W326" s="36"/>
      <c r="X326" s="36"/>
      <c r="Y326" s="36"/>
      <c r="Z326" s="36"/>
      <c r="AA326" s="36"/>
      <c r="AB326" s="36"/>
      <c r="AC326" s="36"/>
      <c r="AD326" s="36"/>
      <c r="AE326" s="36"/>
      <c r="AR326" s="191" t="s">
        <v>176</v>
      </c>
      <c r="AT326" s="191" t="s">
        <v>171</v>
      </c>
      <c r="AU326" s="191" t="s">
        <v>88</v>
      </c>
      <c r="AY326" s="19" t="s">
        <v>169</v>
      </c>
      <c r="BE326" s="192">
        <f t="shared" si="84"/>
        <v>0</v>
      </c>
      <c r="BF326" s="192">
        <f t="shared" si="85"/>
        <v>0</v>
      </c>
      <c r="BG326" s="192">
        <f t="shared" si="86"/>
        <v>0</v>
      </c>
      <c r="BH326" s="192">
        <f t="shared" si="87"/>
        <v>0</v>
      </c>
      <c r="BI326" s="192">
        <f t="shared" si="88"/>
        <v>0</v>
      </c>
      <c r="BJ326" s="19" t="s">
        <v>88</v>
      </c>
      <c r="BK326" s="192">
        <f t="shared" si="89"/>
        <v>0</v>
      </c>
      <c r="BL326" s="19" t="s">
        <v>176</v>
      </c>
      <c r="BM326" s="191" t="s">
        <v>3288</v>
      </c>
    </row>
    <row r="327" spans="1:65" s="2" customFormat="1" ht="14.45" customHeight="1">
      <c r="A327" s="36"/>
      <c r="B327" s="37"/>
      <c r="C327" s="235" t="s">
        <v>1574</v>
      </c>
      <c r="D327" s="235" t="s">
        <v>456</v>
      </c>
      <c r="E327" s="236" t="s">
        <v>3289</v>
      </c>
      <c r="F327" s="237" t="s">
        <v>3290</v>
      </c>
      <c r="G327" s="238" t="s">
        <v>174</v>
      </c>
      <c r="H327" s="239">
        <v>3</v>
      </c>
      <c r="I327" s="240"/>
      <c r="J327" s="241">
        <f t="shared" si="80"/>
        <v>0</v>
      </c>
      <c r="K327" s="237" t="s">
        <v>2211</v>
      </c>
      <c r="L327" s="242"/>
      <c r="M327" s="243" t="s">
        <v>19</v>
      </c>
      <c r="N327" s="244" t="s">
        <v>44</v>
      </c>
      <c r="O327" s="66"/>
      <c r="P327" s="189">
        <f t="shared" si="81"/>
        <v>0</v>
      </c>
      <c r="Q327" s="189">
        <v>0</v>
      </c>
      <c r="R327" s="189">
        <f t="shared" si="82"/>
        <v>0</v>
      </c>
      <c r="S327" s="189">
        <v>0</v>
      </c>
      <c r="T327" s="190">
        <f t="shared" si="83"/>
        <v>0</v>
      </c>
      <c r="U327" s="36"/>
      <c r="V327" s="36"/>
      <c r="W327" s="36"/>
      <c r="X327" s="36"/>
      <c r="Y327" s="36"/>
      <c r="Z327" s="36"/>
      <c r="AA327" s="36"/>
      <c r="AB327" s="36"/>
      <c r="AC327" s="36"/>
      <c r="AD327" s="36"/>
      <c r="AE327" s="36"/>
      <c r="AR327" s="191" t="s">
        <v>209</v>
      </c>
      <c r="AT327" s="191" t="s">
        <v>456</v>
      </c>
      <c r="AU327" s="191" t="s">
        <v>88</v>
      </c>
      <c r="AY327" s="19" t="s">
        <v>169</v>
      </c>
      <c r="BE327" s="192">
        <f t="shared" si="84"/>
        <v>0</v>
      </c>
      <c r="BF327" s="192">
        <f t="shared" si="85"/>
        <v>0</v>
      </c>
      <c r="BG327" s="192">
        <f t="shared" si="86"/>
        <v>0</v>
      </c>
      <c r="BH327" s="192">
        <f t="shared" si="87"/>
        <v>0</v>
      </c>
      <c r="BI327" s="192">
        <f t="shared" si="88"/>
        <v>0</v>
      </c>
      <c r="BJ327" s="19" t="s">
        <v>88</v>
      </c>
      <c r="BK327" s="192">
        <f t="shared" si="89"/>
        <v>0</v>
      </c>
      <c r="BL327" s="19" t="s">
        <v>176</v>
      </c>
      <c r="BM327" s="191" t="s">
        <v>3291</v>
      </c>
    </row>
    <row r="328" spans="1:65" s="2" customFormat="1" ht="14.45" customHeight="1">
      <c r="A328" s="36"/>
      <c r="B328" s="37"/>
      <c r="C328" s="180" t="s">
        <v>1578</v>
      </c>
      <c r="D328" s="180" t="s">
        <v>171</v>
      </c>
      <c r="E328" s="181" t="s">
        <v>3292</v>
      </c>
      <c r="F328" s="182" t="s">
        <v>3293</v>
      </c>
      <c r="G328" s="183" t="s">
        <v>174</v>
      </c>
      <c r="H328" s="184">
        <v>3</v>
      </c>
      <c r="I328" s="185"/>
      <c r="J328" s="186">
        <f t="shared" si="80"/>
        <v>0</v>
      </c>
      <c r="K328" s="182" t="s">
        <v>2211</v>
      </c>
      <c r="L328" s="41"/>
      <c r="M328" s="187" t="s">
        <v>19</v>
      </c>
      <c r="N328" s="188" t="s">
        <v>44</v>
      </c>
      <c r="O328" s="66"/>
      <c r="P328" s="189">
        <f t="shared" si="81"/>
        <v>0</v>
      </c>
      <c r="Q328" s="189">
        <v>0</v>
      </c>
      <c r="R328" s="189">
        <f t="shared" si="82"/>
        <v>0</v>
      </c>
      <c r="S328" s="189">
        <v>0</v>
      </c>
      <c r="T328" s="190">
        <f t="shared" si="83"/>
        <v>0</v>
      </c>
      <c r="U328" s="36"/>
      <c r="V328" s="36"/>
      <c r="W328" s="36"/>
      <c r="X328" s="36"/>
      <c r="Y328" s="36"/>
      <c r="Z328" s="36"/>
      <c r="AA328" s="36"/>
      <c r="AB328" s="36"/>
      <c r="AC328" s="36"/>
      <c r="AD328" s="36"/>
      <c r="AE328" s="36"/>
      <c r="AR328" s="191" t="s">
        <v>176</v>
      </c>
      <c r="AT328" s="191" t="s">
        <v>171</v>
      </c>
      <c r="AU328" s="191" t="s">
        <v>88</v>
      </c>
      <c r="AY328" s="19" t="s">
        <v>169</v>
      </c>
      <c r="BE328" s="192">
        <f t="shared" si="84"/>
        <v>0</v>
      </c>
      <c r="BF328" s="192">
        <f t="shared" si="85"/>
        <v>0</v>
      </c>
      <c r="BG328" s="192">
        <f t="shared" si="86"/>
        <v>0</v>
      </c>
      <c r="BH328" s="192">
        <f t="shared" si="87"/>
        <v>0</v>
      </c>
      <c r="BI328" s="192">
        <f t="shared" si="88"/>
        <v>0</v>
      </c>
      <c r="BJ328" s="19" t="s">
        <v>88</v>
      </c>
      <c r="BK328" s="192">
        <f t="shared" si="89"/>
        <v>0</v>
      </c>
      <c r="BL328" s="19" t="s">
        <v>176</v>
      </c>
      <c r="BM328" s="191" t="s">
        <v>3294</v>
      </c>
    </row>
    <row r="329" spans="1:65" s="2" customFormat="1" ht="14.45" customHeight="1">
      <c r="A329" s="36"/>
      <c r="B329" s="37"/>
      <c r="C329" s="235" t="s">
        <v>1587</v>
      </c>
      <c r="D329" s="235" t="s">
        <v>456</v>
      </c>
      <c r="E329" s="236" t="s">
        <v>3295</v>
      </c>
      <c r="F329" s="237" t="s">
        <v>3296</v>
      </c>
      <c r="G329" s="238" t="s">
        <v>174</v>
      </c>
      <c r="H329" s="239">
        <v>1</v>
      </c>
      <c r="I329" s="240"/>
      <c r="J329" s="241">
        <f t="shared" si="80"/>
        <v>0</v>
      </c>
      <c r="K329" s="237" t="s">
        <v>2211</v>
      </c>
      <c r="L329" s="242"/>
      <c r="M329" s="243" t="s">
        <v>19</v>
      </c>
      <c r="N329" s="244" t="s">
        <v>44</v>
      </c>
      <c r="O329" s="66"/>
      <c r="P329" s="189">
        <f t="shared" si="81"/>
        <v>0</v>
      </c>
      <c r="Q329" s="189">
        <v>0</v>
      </c>
      <c r="R329" s="189">
        <f t="shared" si="82"/>
        <v>0</v>
      </c>
      <c r="S329" s="189">
        <v>0</v>
      </c>
      <c r="T329" s="190">
        <f t="shared" si="83"/>
        <v>0</v>
      </c>
      <c r="U329" s="36"/>
      <c r="V329" s="36"/>
      <c r="W329" s="36"/>
      <c r="X329" s="36"/>
      <c r="Y329" s="36"/>
      <c r="Z329" s="36"/>
      <c r="AA329" s="36"/>
      <c r="AB329" s="36"/>
      <c r="AC329" s="36"/>
      <c r="AD329" s="36"/>
      <c r="AE329" s="36"/>
      <c r="AR329" s="191" t="s">
        <v>209</v>
      </c>
      <c r="AT329" s="191" t="s">
        <v>456</v>
      </c>
      <c r="AU329" s="191" t="s">
        <v>88</v>
      </c>
      <c r="AY329" s="19" t="s">
        <v>169</v>
      </c>
      <c r="BE329" s="192">
        <f t="shared" si="84"/>
        <v>0</v>
      </c>
      <c r="BF329" s="192">
        <f t="shared" si="85"/>
        <v>0</v>
      </c>
      <c r="BG329" s="192">
        <f t="shared" si="86"/>
        <v>0</v>
      </c>
      <c r="BH329" s="192">
        <f t="shared" si="87"/>
        <v>0</v>
      </c>
      <c r="BI329" s="192">
        <f t="shared" si="88"/>
        <v>0</v>
      </c>
      <c r="BJ329" s="19" t="s">
        <v>88</v>
      </c>
      <c r="BK329" s="192">
        <f t="shared" si="89"/>
        <v>0</v>
      </c>
      <c r="BL329" s="19" t="s">
        <v>176</v>
      </c>
      <c r="BM329" s="191" t="s">
        <v>3297</v>
      </c>
    </row>
    <row r="330" spans="1:65" s="2" customFormat="1" ht="14.45" customHeight="1">
      <c r="A330" s="36"/>
      <c r="B330" s="37"/>
      <c r="C330" s="235" t="s">
        <v>1593</v>
      </c>
      <c r="D330" s="235" t="s">
        <v>456</v>
      </c>
      <c r="E330" s="236" t="s">
        <v>3298</v>
      </c>
      <c r="F330" s="237" t="s">
        <v>3299</v>
      </c>
      <c r="G330" s="238" t="s">
        <v>174</v>
      </c>
      <c r="H330" s="239">
        <v>1</v>
      </c>
      <c r="I330" s="240"/>
      <c r="J330" s="241">
        <f t="shared" si="80"/>
        <v>0</v>
      </c>
      <c r="K330" s="237" t="s">
        <v>2211</v>
      </c>
      <c r="L330" s="242"/>
      <c r="M330" s="243" t="s">
        <v>19</v>
      </c>
      <c r="N330" s="244" t="s">
        <v>44</v>
      </c>
      <c r="O330" s="66"/>
      <c r="P330" s="189">
        <f t="shared" si="81"/>
        <v>0</v>
      </c>
      <c r="Q330" s="189">
        <v>0</v>
      </c>
      <c r="R330" s="189">
        <f t="shared" si="82"/>
        <v>0</v>
      </c>
      <c r="S330" s="189">
        <v>0</v>
      </c>
      <c r="T330" s="190">
        <f t="shared" si="83"/>
        <v>0</v>
      </c>
      <c r="U330" s="36"/>
      <c r="V330" s="36"/>
      <c r="W330" s="36"/>
      <c r="X330" s="36"/>
      <c r="Y330" s="36"/>
      <c r="Z330" s="36"/>
      <c r="AA330" s="36"/>
      <c r="AB330" s="36"/>
      <c r="AC330" s="36"/>
      <c r="AD330" s="36"/>
      <c r="AE330" s="36"/>
      <c r="AR330" s="191" t="s">
        <v>209</v>
      </c>
      <c r="AT330" s="191" t="s">
        <v>456</v>
      </c>
      <c r="AU330" s="191" t="s">
        <v>88</v>
      </c>
      <c r="AY330" s="19" t="s">
        <v>169</v>
      </c>
      <c r="BE330" s="192">
        <f t="shared" si="84"/>
        <v>0</v>
      </c>
      <c r="BF330" s="192">
        <f t="shared" si="85"/>
        <v>0</v>
      </c>
      <c r="BG330" s="192">
        <f t="shared" si="86"/>
        <v>0</v>
      </c>
      <c r="BH330" s="192">
        <f t="shared" si="87"/>
        <v>0</v>
      </c>
      <c r="BI330" s="192">
        <f t="shared" si="88"/>
        <v>0</v>
      </c>
      <c r="BJ330" s="19" t="s">
        <v>88</v>
      </c>
      <c r="BK330" s="192">
        <f t="shared" si="89"/>
        <v>0</v>
      </c>
      <c r="BL330" s="19" t="s">
        <v>176</v>
      </c>
      <c r="BM330" s="191" t="s">
        <v>3300</v>
      </c>
    </row>
    <row r="331" spans="1:65" s="2" customFormat="1" ht="14.45" customHeight="1">
      <c r="A331" s="36"/>
      <c r="B331" s="37"/>
      <c r="C331" s="235" t="s">
        <v>1600</v>
      </c>
      <c r="D331" s="235" t="s">
        <v>456</v>
      </c>
      <c r="E331" s="236" t="s">
        <v>3301</v>
      </c>
      <c r="F331" s="237" t="s">
        <v>3302</v>
      </c>
      <c r="G331" s="238" t="s">
        <v>174</v>
      </c>
      <c r="H331" s="239">
        <v>1</v>
      </c>
      <c r="I331" s="240"/>
      <c r="J331" s="241">
        <f t="shared" si="80"/>
        <v>0</v>
      </c>
      <c r="K331" s="237" t="s">
        <v>2211</v>
      </c>
      <c r="L331" s="242"/>
      <c r="M331" s="243" t="s">
        <v>19</v>
      </c>
      <c r="N331" s="244" t="s">
        <v>44</v>
      </c>
      <c r="O331" s="66"/>
      <c r="P331" s="189">
        <f t="shared" si="81"/>
        <v>0</v>
      </c>
      <c r="Q331" s="189">
        <v>0</v>
      </c>
      <c r="R331" s="189">
        <f t="shared" si="82"/>
        <v>0</v>
      </c>
      <c r="S331" s="189">
        <v>0</v>
      </c>
      <c r="T331" s="190">
        <f t="shared" si="83"/>
        <v>0</v>
      </c>
      <c r="U331" s="36"/>
      <c r="V331" s="36"/>
      <c r="W331" s="36"/>
      <c r="X331" s="36"/>
      <c r="Y331" s="36"/>
      <c r="Z331" s="36"/>
      <c r="AA331" s="36"/>
      <c r="AB331" s="36"/>
      <c r="AC331" s="36"/>
      <c r="AD331" s="36"/>
      <c r="AE331" s="36"/>
      <c r="AR331" s="191" t="s">
        <v>209</v>
      </c>
      <c r="AT331" s="191" t="s">
        <v>456</v>
      </c>
      <c r="AU331" s="191" t="s">
        <v>88</v>
      </c>
      <c r="AY331" s="19" t="s">
        <v>169</v>
      </c>
      <c r="BE331" s="192">
        <f t="shared" si="84"/>
        <v>0</v>
      </c>
      <c r="BF331" s="192">
        <f t="shared" si="85"/>
        <v>0</v>
      </c>
      <c r="BG331" s="192">
        <f t="shared" si="86"/>
        <v>0</v>
      </c>
      <c r="BH331" s="192">
        <f t="shared" si="87"/>
        <v>0</v>
      </c>
      <c r="BI331" s="192">
        <f t="shared" si="88"/>
        <v>0</v>
      </c>
      <c r="BJ331" s="19" t="s">
        <v>88</v>
      </c>
      <c r="BK331" s="192">
        <f t="shared" si="89"/>
        <v>0</v>
      </c>
      <c r="BL331" s="19" t="s">
        <v>176</v>
      </c>
      <c r="BM331" s="191" t="s">
        <v>3303</v>
      </c>
    </row>
    <row r="332" spans="1:65" s="2" customFormat="1" ht="14.45" customHeight="1">
      <c r="A332" s="36"/>
      <c r="B332" s="37"/>
      <c r="C332" s="180" t="s">
        <v>1608</v>
      </c>
      <c r="D332" s="180" t="s">
        <v>171</v>
      </c>
      <c r="E332" s="181" t="s">
        <v>3304</v>
      </c>
      <c r="F332" s="182" t="s">
        <v>3305</v>
      </c>
      <c r="G332" s="183" t="s">
        <v>174</v>
      </c>
      <c r="H332" s="184">
        <v>6</v>
      </c>
      <c r="I332" s="185"/>
      <c r="J332" s="186">
        <f t="shared" si="80"/>
        <v>0</v>
      </c>
      <c r="K332" s="182" t="s">
        <v>2211</v>
      </c>
      <c r="L332" s="41"/>
      <c r="M332" s="187" t="s">
        <v>19</v>
      </c>
      <c r="N332" s="188" t="s">
        <v>44</v>
      </c>
      <c r="O332" s="66"/>
      <c r="P332" s="189">
        <f t="shared" si="81"/>
        <v>0</v>
      </c>
      <c r="Q332" s="189">
        <v>0</v>
      </c>
      <c r="R332" s="189">
        <f t="shared" si="82"/>
        <v>0</v>
      </c>
      <c r="S332" s="189">
        <v>0</v>
      </c>
      <c r="T332" s="190">
        <f t="shared" si="83"/>
        <v>0</v>
      </c>
      <c r="U332" s="36"/>
      <c r="V332" s="36"/>
      <c r="W332" s="36"/>
      <c r="X332" s="36"/>
      <c r="Y332" s="36"/>
      <c r="Z332" s="36"/>
      <c r="AA332" s="36"/>
      <c r="AB332" s="36"/>
      <c r="AC332" s="36"/>
      <c r="AD332" s="36"/>
      <c r="AE332" s="36"/>
      <c r="AR332" s="191" t="s">
        <v>176</v>
      </c>
      <c r="AT332" s="191" t="s">
        <v>171</v>
      </c>
      <c r="AU332" s="191" t="s">
        <v>88</v>
      </c>
      <c r="AY332" s="19" t="s">
        <v>169</v>
      </c>
      <c r="BE332" s="192">
        <f t="shared" si="84"/>
        <v>0</v>
      </c>
      <c r="BF332" s="192">
        <f t="shared" si="85"/>
        <v>0</v>
      </c>
      <c r="BG332" s="192">
        <f t="shared" si="86"/>
        <v>0</v>
      </c>
      <c r="BH332" s="192">
        <f t="shared" si="87"/>
        <v>0</v>
      </c>
      <c r="BI332" s="192">
        <f t="shared" si="88"/>
        <v>0</v>
      </c>
      <c r="BJ332" s="19" t="s">
        <v>88</v>
      </c>
      <c r="BK332" s="192">
        <f t="shared" si="89"/>
        <v>0</v>
      </c>
      <c r="BL332" s="19" t="s">
        <v>176</v>
      </c>
      <c r="BM332" s="191" t="s">
        <v>3306</v>
      </c>
    </row>
    <row r="333" spans="1:65" s="2" customFormat="1" ht="14.45" customHeight="1">
      <c r="A333" s="36"/>
      <c r="B333" s="37"/>
      <c r="C333" s="235" t="s">
        <v>1614</v>
      </c>
      <c r="D333" s="235" t="s">
        <v>456</v>
      </c>
      <c r="E333" s="236" t="s">
        <v>3307</v>
      </c>
      <c r="F333" s="237" t="s">
        <v>3308</v>
      </c>
      <c r="G333" s="238" t="s">
        <v>174</v>
      </c>
      <c r="H333" s="239">
        <v>6</v>
      </c>
      <c r="I333" s="240"/>
      <c r="J333" s="241">
        <f t="shared" si="80"/>
        <v>0</v>
      </c>
      <c r="K333" s="237" t="s">
        <v>2211</v>
      </c>
      <c r="L333" s="242"/>
      <c r="M333" s="243" t="s">
        <v>19</v>
      </c>
      <c r="N333" s="244" t="s">
        <v>44</v>
      </c>
      <c r="O333" s="66"/>
      <c r="P333" s="189">
        <f t="shared" si="81"/>
        <v>0</v>
      </c>
      <c r="Q333" s="189">
        <v>0</v>
      </c>
      <c r="R333" s="189">
        <f t="shared" si="82"/>
        <v>0</v>
      </c>
      <c r="S333" s="189">
        <v>0</v>
      </c>
      <c r="T333" s="190">
        <f t="shared" si="83"/>
        <v>0</v>
      </c>
      <c r="U333" s="36"/>
      <c r="V333" s="36"/>
      <c r="W333" s="36"/>
      <c r="X333" s="36"/>
      <c r="Y333" s="36"/>
      <c r="Z333" s="36"/>
      <c r="AA333" s="36"/>
      <c r="AB333" s="36"/>
      <c r="AC333" s="36"/>
      <c r="AD333" s="36"/>
      <c r="AE333" s="36"/>
      <c r="AR333" s="191" t="s">
        <v>209</v>
      </c>
      <c r="AT333" s="191" t="s">
        <v>456</v>
      </c>
      <c r="AU333" s="191" t="s">
        <v>88</v>
      </c>
      <c r="AY333" s="19" t="s">
        <v>169</v>
      </c>
      <c r="BE333" s="192">
        <f t="shared" si="84"/>
        <v>0</v>
      </c>
      <c r="BF333" s="192">
        <f t="shared" si="85"/>
        <v>0</v>
      </c>
      <c r="BG333" s="192">
        <f t="shared" si="86"/>
        <v>0</v>
      </c>
      <c r="BH333" s="192">
        <f t="shared" si="87"/>
        <v>0</v>
      </c>
      <c r="BI333" s="192">
        <f t="shared" si="88"/>
        <v>0</v>
      </c>
      <c r="BJ333" s="19" t="s">
        <v>88</v>
      </c>
      <c r="BK333" s="192">
        <f t="shared" si="89"/>
        <v>0</v>
      </c>
      <c r="BL333" s="19" t="s">
        <v>176</v>
      </c>
      <c r="BM333" s="191" t="s">
        <v>3309</v>
      </c>
    </row>
    <row r="334" spans="1:65" s="2" customFormat="1" ht="24.2" customHeight="1">
      <c r="A334" s="36"/>
      <c r="B334" s="37"/>
      <c r="C334" s="180" t="s">
        <v>1622</v>
      </c>
      <c r="D334" s="180" t="s">
        <v>171</v>
      </c>
      <c r="E334" s="181" t="s">
        <v>3310</v>
      </c>
      <c r="F334" s="182" t="s">
        <v>3311</v>
      </c>
      <c r="G334" s="183" t="s">
        <v>174</v>
      </c>
      <c r="H334" s="184">
        <v>1</v>
      </c>
      <c r="I334" s="185"/>
      <c r="J334" s="186">
        <f t="shared" si="80"/>
        <v>0</v>
      </c>
      <c r="K334" s="182" t="s">
        <v>2211</v>
      </c>
      <c r="L334" s="41"/>
      <c r="M334" s="187" t="s">
        <v>19</v>
      </c>
      <c r="N334" s="188" t="s">
        <v>44</v>
      </c>
      <c r="O334" s="66"/>
      <c r="P334" s="189">
        <f t="shared" si="81"/>
        <v>0</v>
      </c>
      <c r="Q334" s="189">
        <v>0</v>
      </c>
      <c r="R334" s="189">
        <f t="shared" si="82"/>
        <v>0</v>
      </c>
      <c r="S334" s="189">
        <v>0</v>
      </c>
      <c r="T334" s="190">
        <f t="shared" si="83"/>
        <v>0</v>
      </c>
      <c r="U334" s="36"/>
      <c r="V334" s="36"/>
      <c r="W334" s="36"/>
      <c r="X334" s="36"/>
      <c r="Y334" s="36"/>
      <c r="Z334" s="36"/>
      <c r="AA334" s="36"/>
      <c r="AB334" s="36"/>
      <c r="AC334" s="36"/>
      <c r="AD334" s="36"/>
      <c r="AE334" s="36"/>
      <c r="AR334" s="191" t="s">
        <v>176</v>
      </c>
      <c r="AT334" s="191" t="s">
        <v>171</v>
      </c>
      <c r="AU334" s="191" t="s">
        <v>88</v>
      </c>
      <c r="AY334" s="19" t="s">
        <v>169</v>
      </c>
      <c r="BE334" s="192">
        <f t="shared" si="84"/>
        <v>0</v>
      </c>
      <c r="BF334" s="192">
        <f t="shared" si="85"/>
        <v>0</v>
      </c>
      <c r="BG334" s="192">
        <f t="shared" si="86"/>
        <v>0</v>
      </c>
      <c r="BH334" s="192">
        <f t="shared" si="87"/>
        <v>0</v>
      </c>
      <c r="BI334" s="192">
        <f t="shared" si="88"/>
        <v>0</v>
      </c>
      <c r="BJ334" s="19" t="s">
        <v>88</v>
      </c>
      <c r="BK334" s="192">
        <f t="shared" si="89"/>
        <v>0</v>
      </c>
      <c r="BL334" s="19" t="s">
        <v>176</v>
      </c>
      <c r="BM334" s="191" t="s">
        <v>3312</v>
      </c>
    </row>
    <row r="335" spans="1:65" s="2" customFormat="1" ht="14.45" customHeight="1">
      <c r="A335" s="36"/>
      <c r="B335" s="37"/>
      <c r="C335" s="235" t="s">
        <v>1626</v>
      </c>
      <c r="D335" s="235" t="s">
        <v>456</v>
      </c>
      <c r="E335" s="236" t="s">
        <v>3313</v>
      </c>
      <c r="F335" s="237" t="s">
        <v>3314</v>
      </c>
      <c r="G335" s="238" t="s">
        <v>174</v>
      </c>
      <c r="H335" s="239">
        <v>1</v>
      </c>
      <c r="I335" s="240"/>
      <c r="J335" s="241">
        <f t="shared" si="80"/>
        <v>0</v>
      </c>
      <c r="K335" s="237" t="s">
        <v>2211</v>
      </c>
      <c r="L335" s="242"/>
      <c r="M335" s="243" t="s">
        <v>19</v>
      </c>
      <c r="N335" s="244" t="s">
        <v>44</v>
      </c>
      <c r="O335" s="66"/>
      <c r="P335" s="189">
        <f t="shared" si="81"/>
        <v>0</v>
      </c>
      <c r="Q335" s="189">
        <v>0</v>
      </c>
      <c r="R335" s="189">
        <f t="shared" si="82"/>
        <v>0</v>
      </c>
      <c r="S335" s="189">
        <v>0</v>
      </c>
      <c r="T335" s="190">
        <f t="shared" si="83"/>
        <v>0</v>
      </c>
      <c r="U335" s="36"/>
      <c r="V335" s="36"/>
      <c r="W335" s="36"/>
      <c r="X335" s="36"/>
      <c r="Y335" s="36"/>
      <c r="Z335" s="36"/>
      <c r="AA335" s="36"/>
      <c r="AB335" s="36"/>
      <c r="AC335" s="36"/>
      <c r="AD335" s="36"/>
      <c r="AE335" s="36"/>
      <c r="AR335" s="191" t="s">
        <v>209</v>
      </c>
      <c r="AT335" s="191" t="s">
        <v>456</v>
      </c>
      <c r="AU335" s="191" t="s">
        <v>88</v>
      </c>
      <c r="AY335" s="19" t="s">
        <v>169</v>
      </c>
      <c r="BE335" s="192">
        <f t="shared" si="84"/>
        <v>0</v>
      </c>
      <c r="BF335" s="192">
        <f t="shared" si="85"/>
        <v>0</v>
      </c>
      <c r="BG335" s="192">
        <f t="shared" si="86"/>
        <v>0</v>
      </c>
      <c r="BH335" s="192">
        <f t="shared" si="87"/>
        <v>0</v>
      </c>
      <c r="BI335" s="192">
        <f t="shared" si="88"/>
        <v>0</v>
      </c>
      <c r="BJ335" s="19" t="s">
        <v>88</v>
      </c>
      <c r="BK335" s="192">
        <f t="shared" si="89"/>
        <v>0</v>
      </c>
      <c r="BL335" s="19" t="s">
        <v>176</v>
      </c>
      <c r="BM335" s="191" t="s">
        <v>3315</v>
      </c>
    </row>
    <row r="336" spans="1:65" s="2" customFormat="1" ht="14.45" customHeight="1">
      <c r="A336" s="36"/>
      <c r="B336" s="37"/>
      <c r="C336" s="235" t="s">
        <v>1631</v>
      </c>
      <c r="D336" s="235" t="s">
        <v>456</v>
      </c>
      <c r="E336" s="236" t="s">
        <v>3316</v>
      </c>
      <c r="F336" s="237" t="s">
        <v>3317</v>
      </c>
      <c r="G336" s="238" t="s">
        <v>174</v>
      </c>
      <c r="H336" s="239">
        <v>1</v>
      </c>
      <c r="I336" s="240"/>
      <c r="J336" s="241">
        <f t="shared" si="80"/>
        <v>0</v>
      </c>
      <c r="K336" s="237" t="s">
        <v>2211</v>
      </c>
      <c r="L336" s="242"/>
      <c r="M336" s="243" t="s">
        <v>19</v>
      </c>
      <c r="N336" s="244" t="s">
        <v>44</v>
      </c>
      <c r="O336" s="66"/>
      <c r="P336" s="189">
        <f t="shared" si="81"/>
        <v>0</v>
      </c>
      <c r="Q336" s="189">
        <v>0</v>
      </c>
      <c r="R336" s="189">
        <f t="shared" si="82"/>
        <v>0</v>
      </c>
      <c r="S336" s="189">
        <v>0</v>
      </c>
      <c r="T336" s="190">
        <f t="shared" si="83"/>
        <v>0</v>
      </c>
      <c r="U336" s="36"/>
      <c r="V336" s="36"/>
      <c r="W336" s="36"/>
      <c r="X336" s="36"/>
      <c r="Y336" s="36"/>
      <c r="Z336" s="36"/>
      <c r="AA336" s="36"/>
      <c r="AB336" s="36"/>
      <c r="AC336" s="36"/>
      <c r="AD336" s="36"/>
      <c r="AE336" s="36"/>
      <c r="AR336" s="191" t="s">
        <v>209</v>
      </c>
      <c r="AT336" s="191" t="s">
        <v>456</v>
      </c>
      <c r="AU336" s="191" t="s">
        <v>88</v>
      </c>
      <c r="AY336" s="19" t="s">
        <v>169</v>
      </c>
      <c r="BE336" s="192">
        <f t="shared" si="84"/>
        <v>0</v>
      </c>
      <c r="BF336" s="192">
        <f t="shared" si="85"/>
        <v>0</v>
      </c>
      <c r="BG336" s="192">
        <f t="shared" si="86"/>
        <v>0</v>
      </c>
      <c r="BH336" s="192">
        <f t="shared" si="87"/>
        <v>0</v>
      </c>
      <c r="BI336" s="192">
        <f t="shared" si="88"/>
        <v>0</v>
      </c>
      <c r="BJ336" s="19" t="s">
        <v>88</v>
      </c>
      <c r="BK336" s="192">
        <f t="shared" si="89"/>
        <v>0</v>
      </c>
      <c r="BL336" s="19" t="s">
        <v>176</v>
      </c>
      <c r="BM336" s="191" t="s">
        <v>3318</v>
      </c>
    </row>
    <row r="337" spans="1:65" s="2" customFormat="1" ht="14.45" customHeight="1">
      <c r="A337" s="36"/>
      <c r="B337" s="37"/>
      <c r="C337" s="235" t="s">
        <v>1638</v>
      </c>
      <c r="D337" s="235" t="s">
        <v>456</v>
      </c>
      <c r="E337" s="236" t="s">
        <v>3319</v>
      </c>
      <c r="F337" s="237" t="s">
        <v>3320</v>
      </c>
      <c r="G337" s="238" t="s">
        <v>174</v>
      </c>
      <c r="H337" s="239">
        <v>1</v>
      </c>
      <c r="I337" s="240"/>
      <c r="J337" s="241">
        <f t="shared" si="80"/>
        <v>0</v>
      </c>
      <c r="K337" s="237" t="s">
        <v>2211</v>
      </c>
      <c r="L337" s="242"/>
      <c r="M337" s="243" t="s">
        <v>19</v>
      </c>
      <c r="N337" s="244" t="s">
        <v>44</v>
      </c>
      <c r="O337" s="66"/>
      <c r="P337" s="189">
        <f t="shared" si="81"/>
        <v>0</v>
      </c>
      <c r="Q337" s="189">
        <v>0</v>
      </c>
      <c r="R337" s="189">
        <f t="shared" si="82"/>
        <v>0</v>
      </c>
      <c r="S337" s="189">
        <v>0</v>
      </c>
      <c r="T337" s="190">
        <f t="shared" si="83"/>
        <v>0</v>
      </c>
      <c r="U337" s="36"/>
      <c r="V337" s="36"/>
      <c r="W337" s="36"/>
      <c r="X337" s="36"/>
      <c r="Y337" s="36"/>
      <c r="Z337" s="36"/>
      <c r="AA337" s="36"/>
      <c r="AB337" s="36"/>
      <c r="AC337" s="36"/>
      <c r="AD337" s="36"/>
      <c r="AE337" s="36"/>
      <c r="AR337" s="191" t="s">
        <v>209</v>
      </c>
      <c r="AT337" s="191" t="s">
        <v>456</v>
      </c>
      <c r="AU337" s="191" t="s">
        <v>88</v>
      </c>
      <c r="AY337" s="19" t="s">
        <v>169</v>
      </c>
      <c r="BE337" s="192">
        <f t="shared" si="84"/>
        <v>0</v>
      </c>
      <c r="BF337" s="192">
        <f t="shared" si="85"/>
        <v>0</v>
      </c>
      <c r="BG337" s="192">
        <f t="shared" si="86"/>
        <v>0</v>
      </c>
      <c r="BH337" s="192">
        <f t="shared" si="87"/>
        <v>0</v>
      </c>
      <c r="BI337" s="192">
        <f t="shared" si="88"/>
        <v>0</v>
      </c>
      <c r="BJ337" s="19" t="s">
        <v>88</v>
      </c>
      <c r="BK337" s="192">
        <f t="shared" si="89"/>
        <v>0</v>
      </c>
      <c r="BL337" s="19" t="s">
        <v>176</v>
      </c>
      <c r="BM337" s="191" t="s">
        <v>3321</v>
      </c>
    </row>
    <row r="338" spans="1:65" s="2" customFormat="1" ht="14.45" customHeight="1">
      <c r="A338" s="36"/>
      <c r="B338" s="37"/>
      <c r="C338" s="235" t="s">
        <v>1643</v>
      </c>
      <c r="D338" s="235" t="s">
        <v>456</v>
      </c>
      <c r="E338" s="236" t="s">
        <v>3322</v>
      </c>
      <c r="F338" s="237" t="s">
        <v>3323</v>
      </c>
      <c r="G338" s="238" t="s">
        <v>174</v>
      </c>
      <c r="H338" s="239">
        <v>1</v>
      </c>
      <c r="I338" s="240"/>
      <c r="J338" s="241">
        <f t="shared" si="80"/>
        <v>0</v>
      </c>
      <c r="K338" s="237" t="s">
        <v>2211</v>
      </c>
      <c r="L338" s="242"/>
      <c r="M338" s="243" t="s">
        <v>19</v>
      </c>
      <c r="N338" s="244" t="s">
        <v>44</v>
      </c>
      <c r="O338" s="66"/>
      <c r="P338" s="189">
        <f t="shared" si="81"/>
        <v>0</v>
      </c>
      <c r="Q338" s="189">
        <v>0</v>
      </c>
      <c r="R338" s="189">
        <f t="shared" si="82"/>
        <v>0</v>
      </c>
      <c r="S338" s="189">
        <v>0</v>
      </c>
      <c r="T338" s="190">
        <f t="shared" si="83"/>
        <v>0</v>
      </c>
      <c r="U338" s="36"/>
      <c r="V338" s="36"/>
      <c r="W338" s="36"/>
      <c r="X338" s="36"/>
      <c r="Y338" s="36"/>
      <c r="Z338" s="36"/>
      <c r="AA338" s="36"/>
      <c r="AB338" s="36"/>
      <c r="AC338" s="36"/>
      <c r="AD338" s="36"/>
      <c r="AE338" s="36"/>
      <c r="AR338" s="191" t="s">
        <v>209</v>
      </c>
      <c r="AT338" s="191" t="s">
        <v>456</v>
      </c>
      <c r="AU338" s="191" t="s">
        <v>88</v>
      </c>
      <c r="AY338" s="19" t="s">
        <v>169</v>
      </c>
      <c r="BE338" s="192">
        <f t="shared" si="84"/>
        <v>0</v>
      </c>
      <c r="BF338" s="192">
        <f t="shared" si="85"/>
        <v>0</v>
      </c>
      <c r="BG338" s="192">
        <f t="shared" si="86"/>
        <v>0</v>
      </c>
      <c r="BH338" s="192">
        <f t="shared" si="87"/>
        <v>0</v>
      </c>
      <c r="BI338" s="192">
        <f t="shared" si="88"/>
        <v>0</v>
      </c>
      <c r="BJ338" s="19" t="s">
        <v>88</v>
      </c>
      <c r="BK338" s="192">
        <f t="shared" si="89"/>
        <v>0</v>
      </c>
      <c r="BL338" s="19" t="s">
        <v>176</v>
      </c>
      <c r="BM338" s="191" t="s">
        <v>3324</v>
      </c>
    </row>
    <row r="339" spans="1:65" s="2" customFormat="1" ht="14.45" customHeight="1">
      <c r="A339" s="36"/>
      <c r="B339" s="37"/>
      <c r="C339" s="235" t="s">
        <v>1647</v>
      </c>
      <c r="D339" s="235" t="s">
        <v>456</v>
      </c>
      <c r="E339" s="236" t="s">
        <v>3325</v>
      </c>
      <c r="F339" s="237" t="s">
        <v>3326</v>
      </c>
      <c r="G339" s="238" t="s">
        <v>174</v>
      </c>
      <c r="H339" s="239">
        <v>3</v>
      </c>
      <c r="I339" s="240"/>
      <c r="J339" s="241">
        <f t="shared" si="80"/>
        <v>0</v>
      </c>
      <c r="K339" s="237" t="s">
        <v>2211</v>
      </c>
      <c r="L339" s="242"/>
      <c r="M339" s="243" t="s">
        <v>19</v>
      </c>
      <c r="N339" s="244" t="s">
        <v>44</v>
      </c>
      <c r="O339" s="66"/>
      <c r="P339" s="189">
        <f t="shared" si="81"/>
        <v>0</v>
      </c>
      <c r="Q339" s="189">
        <v>0</v>
      </c>
      <c r="R339" s="189">
        <f t="shared" si="82"/>
        <v>0</v>
      </c>
      <c r="S339" s="189">
        <v>0</v>
      </c>
      <c r="T339" s="190">
        <f t="shared" si="83"/>
        <v>0</v>
      </c>
      <c r="U339" s="36"/>
      <c r="V339" s="36"/>
      <c r="W339" s="36"/>
      <c r="X339" s="36"/>
      <c r="Y339" s="36"/>
      <c r="Z339" s="36"/>
      <c r="AA339" s="36"/>
      <c r="AB339" s="36"/>
      <c r="AC339" s="36"/>
      <c r="AD339" s="36"/>
      <c r="AE339" s="36"/>
      <c r="AR339" s="191" t="s">
        <v>209</v>
      </c>
      <c r="AT339" s="191" t="s">
        <v>456</v>
      </c>
      <c r="AU339" s="191" t="s">
        <v>88</v>
      </c>
      <c r="AY339" s="19" t="s">
        <v>169</v>
      </c>
      <c r="BE339" s="192">
        <f t="shared" si="84"/>
        <v>0</v>
      </c>
      <c r="BF339" s="192">
        <f t="shared" si="85"/>
        <v>0</v>
      </c>
      <c r="BG339" s="192">
        <f t="shared" si="86"/>
        <v>0</v>
      </c>
      <c r="BH339" s="192">
        <f t="shared" si="87"/>
        <v>0</v>
      </c>
      <c r="BI339" s="192">
        <f t="shared" si="88"/>
        <v>0</v>
      </c>
      <c r="BJ339" s="19" t="s">
        <v>88</v>
      </c>
      <c r="BK339" s="192">
        <f t="shared" si="89"/>
        <v>0</v>
      </c>
      <c r="BL339" s="19" t="s">
        <v>176</v>
      </c>
      <c r="BM339" s="191" t="s">
        <v>3327</v>
      </c>
    </row>
    <row r="340" spans="1:65" s="2" customFormat="1" ht="14.45" customHeight="1">
      <c r="A340" s="36"/>
      <c r="B340" s="37"/>
      <c r="C340" s="180" t="s">
        <v>1651</v>
      </c>
      <c r="D340" s="180" t="s">
        <v>171</v>
      </c>
      <c r="E340" s="181" t="s">
        <v>3328</v>
      </c>
      <c r="F340" s="182" t="s">
        <v>3329</v>
      </c>
      <c r="G340" s="183" t="s">
        <v>174</v>
      </c>
      <c r="H340" s="184">
        <v>6</v>
      </c>
      <c r="I340" s="185"/>
      <c r="J340" s="186">
        <f t="shared" si="80"/>
        <v>0</v>
      </c>
      <c r="K340" s="182" t="s">
        <v>2211</v>
      </c>
      <c r="L340" s="41"/>
      <c r="M340" s="187" t="s">
        <v>19</v>
      </c>
      <c r="N340" s="188" t="s">
        <v>44</v>
      </c>
      <c r="O340" s="66"/>
      <c r="P340" s="189">
        <f t="shared" si="81"/>
        <v>0</v>
      </c>
      <c r="Q340" s="189">
        <v>0</v>
      </c>
      <c r="R340" s="189">
        <f t="shared" si="82"/>
        <v>0</v>
      </c>
      <c r="S340" s="189">
        <v>0</v>
      </c>
      <c r="T340" s="190">
        <f t="shared" si="83"/>
        <v>0</v>
      </c>
      <c r="U340" s="36"/>
      <c r="V340" s="36"/>
      <c r="W340" s="36"/>
      <c r="X340" s="36"/>
      <c r="Y340" s="36"/>
      <c r="Z340" s="36"/>
      <c r="AA340" s="36"/>
      <c r="AB340" s="36"/>
      <c r="AC340" s="36"/>
      <c r="AD340" s="36"/>
      <c r="AE340" s="36"/>
      <c r="AR340" s="191" t="s">
        <v>176</v>
      </c>
      <c r="AT340" s="191" t="s">
        <v>171</v>
      </c>
      <c r="AU340" s="191" t="s">
        <v>88</v>
      </c>
      <c r="AY340" s="19" t="s">
        <v>169</v>
      </c>
      <c r="BE340" s="192">
        <f t="shared" si="84"/>
        <v>0</v>
      </c>
      <c r="BF340" s="192">
        <f t="shared" si="85"/>
        <v>0</v>
      </c>
      <c r="BG340" s="192">
        <f t="shared" si="86"/>
        <v>0</v>
      </c>
      <c r="BH340" s="192">
        <f t="shared" si="87"/>
        <v>0</v>
      </c>
      <c r="BI340" s="192">
        <f t="shared" si="88"/>
        <v>0</v>
      </c>
      <c r="BJ340" s="19" t="s">
        <v>88</v>
      </c>
      <c r="BK340" s="192">
        <f t="shared" si="89"/>
        <v>0</v>
      </c>
      <c r="BL340" s="19" t="s">
        <v>176</v>
      </c>
      <c r="BM340" s="191" t="s">
        <v>3330</v>
      </c>
    </row>
    <row r="341" spans="1:65" s="2" customFormat="1" ht="14.45" customHeight="1">
      <c r="A341" s="36"/>
      <c r="B341" s="37"/>
      <c r="C341" s="180" t="s">
        <v>1656</v>
      </c>
      <c r="D341" s="180" t="s">
        <v>171</v>
      </c>
      <c r="E341" s="181" t="s">
        <v>3331</v>
      </c>
      <c r="F341" s="182" t="s">
        <v>3332</v>
      </c>
      <c r="G341" s="183" t="s">
        <v>3264</v>
      </c>
      <c r="H341" s="184">
        <v>40</v>
      </c>
      <c r="I341" s="185"/>
      <c r="J341" s="186">
        <f t="shared" si="80"/>
        <v>0</v>
      </c>
      <c r="K341" s="182" t="s">
        <v>2211</v>
      </c>
      <c r="L341" s="41"/>
      <c r="M341" s="187" t="s">
        <v>19</v>
      </c>
      <c r="N341" s="188" t="s">
        <v>44</v>
      </c>
      <c r="O341" s="66"/>
      <c r="P341" s="189">
        <f t="shared" si="81"/>
        <v>0</v>
      </c>
      <c r="Q341" s="189">
        <v>0</v>
      </c>
      <c r="R341" s="189">
        <f t="shared" si="82"/>
        <v>0</v>
      </c>
      <c r="S341" s="189">
        <v>0</v>
      </c>
      <c r="T341" s="190">
        <f t="shared" si="83"/>
        <v>0</v>
      </c>
      <c r="U341" s="36"/>
      <c r="V341" s="36"/>
      <c r="W341" s="36"/>
      <c r="X341" s="36"/>
      <c r="Y341" s="36"/>
      <c r="Z341" s="36"/>
      <c r="AA341" s="36"/>
      <c r="AB341" s="36"/>
      <c r="AC341" s="36"/>
      <c r="AD341" s="36"/>
      <c r="AE341" s="36"/>
      <c r="AR341" s="191" t="s">
        <v>176</v>
      </c>
      <c r="AT341" s="191" t="s">
        <v>171</v>
      </c>
      <c r="AU341" s="191" t="s">
        <v>88</v>
      </c>
      <c r="AY341" s="19" t="s">
        <v>169</v>
      </c>
      <c r="BE341" s="192">
        <f t="shared" si="84"/>
        <v>0</v>
      </c>
      <c r="BF341" s="192">
        <f t="shared" si="85"/>
        <v>0</v>
      </c>
      <c r="BG341" s="192">
        <f t="shared" si="86"/>
        <v>0</v>
      </c>
      <c r="BH341" s="192">
        <f t="shared" si="87"/>
        <v>0</v>
      </c>
      <c r="BI341" s="192">
        <f t="shared" si="88"/>
        <v>0</v>
      </c>
      <c r="BJ341" s="19" t="s">
        <v>88</v>
      </c>
      <c r="BK341" s="192">
        <f t="shared" si="89"/>
        <v>0</v>
      </c>
      <c r="BL341" s="19" t="s">
        <v>176</v>
      </c>
      <c r="BM341" s="191" t="s">
        <v>3333</v>
      </c>
    </row>
    <row r="342" spans="1:65" s="2" customFormat="1" ht="14.45" customHeight="1">
      <c r="A342" s="36"/>
      <c r="B342" s="37"/>
      <c r="C342" s="235" t="s">
        <v>1660</v>
      </c>
      <c r="D342" s="235" t="s">
        <v>456</v>
      </c>
      <c r="E342" s="236" t="s">
        <v>3334</v>
      </c>
      <c r="F342" s="237" t="s">
        <v>3335</v>
      </c>
      <c r="G342" s="238" t="s">
        <v>174</v>
      </c>
      <c r="H342" s="239">
        <v>1</v>
      </c>
      <c r="I342" s="240"/>
      <c r="J342" s="241">
        <f t="shared" si="80"/>
        <v>0</v>
      </c>
      <c r="K342" s="237" t="s">
        <v>2211</v>
      </c>
      <c r="L342" s="242"/>
      <c r="M342" s="243" t="s">
        <v>19</v>
      </c>
      <c r="N342" s="244" t="s">
        <v>44</v>
      </c>
      <c r="O342" s="66"/>
      <c r="P342" s="189">
        <f t="shared" si="81"/>
        <v>0</v>
      </c>
      <c r="Q342" s="189">
        <v>0</v>
      </c>
      <c r="R342" s="189">
        <f t="shared" si="82"/>
        <v>0</v>
      </c>
      <c r="S342" s="189">
        <v>0</v>
      </c>
      <c r="T342" s="190">
        <f t="shared" si="83"/>
        <v>0</v>
      </c>
      <c r="U342" s="36"/>
      <c r="V342" s="36"/>
      <c r="W342" s="36"/>
      <c r="X342" s="36"/>
      <c r="Y342" s="36"/>
      <c r="Z342" s="36"/>
      <c r="AA342" s="36"/>
      <c r="AB342" s="36"/>
      <c r="AC342" s="36"/>
      <c r="AD342" s="36"/>
      <c r="AE342" s="36"/>
      <c r="AR342" s="191" t="s">
        <v>209</v>
      </c>
      <c r="AT342" s="191" t="s">
        <v>456</v>
      </c>
      <c r="AU342" s="191" t="s">
        <v>88</v>
      </c>
      <c r="AY342" s="19" t="s">
        <v>169</v>
      </c>
      <c r="BE342" s="192">
        <f t="shared" si="84"/>
        <v>0</v>
      </c>
      <c r="BF342" s="192">
        <f t="shared" si="85"/>
        <v>0</v>
      </c>
      <c r="BG342" s="192">
        <f t="shared" si="86"/>
        <v>0</v>
      </c>
      <c r="BH342" s="192">
        <f t="shared" si="87"/>
        <v>0</v>
      </c>
      <c r="BI342" s="192">
        <f t="shared" si="88"/>
        <v>0</v>
      </c>
      <c r="BJ342" s="19" t="s">
        <v>88</v>
      </c>
      <c r="BK342" s="192">
        <f t="shared" si="89"/>
        <v>0</v>
      </c>
      <c r="BL342" s="19" t="s">
        <v>176</v>
      </c>
      <c r="BM342" s="191" t="s">
        <v>3336</v>
      </c>
    </row>
    <row r="343" spans="1:65" s="12" customFormat="1" ht="22.9" customHeight="1">
      <c r="B343" s="164"/>
      <c r="C343" s="165"/>
      <c r="D343" s="166" t="s">
        <v>71</v>
      </c>
      <c r="E343" s="178" t="s">
        <v>3337</v>
      </c>
      <c r="F343" s="178" t="s">
        <v>3338</v>
      </c>
      <c r="G343" s="165"/>
      <c r="H343" s="165"/>
      <c r="I343" s="168"/>
      <c r="J343" s="179">
        <f>BK343</f>
        <v>0</v>
      </c>
      <c r="K343" s="165"/>
      <c r="L343" s="170"/>
      <c r="M343" s="171"/>
      <c r="N343" s="172"/>
      <c r="O343" s="172"/>
      <c r="P343" s="173">
        <f>SUM(P344:P368)</f>
        <v>0</v>
      </c>
      <c r="Q343" s="172"/>
      <c r="R343" s="173">
        <f>SUM(R344:R368)</f>
        <v>0</v>
      </c>
      <c r="S343" s="172"/>
      <c r="T343" s="174">
        <f>SUM(T344:T368)</f>
        <v>0</v>
      </c>
      <c r="AR343" s="175" t="s">
        <v>80</v>
      </c>
      <c r="AT343" s="176" t="s">
        <v>71</v>
      </c>
      <c r="AU343" s="176" t="s">
        <v>80</v>
      </c>
      <c r="AY343" s="175" t="s">
        <v>169</v>
      </c>
      <c r="BK343" s="177">
        <f>SUM(BK344:BK368)</f>
        <v>0</v>
      </c>
    </row>
    <row r="344" spans="1:65" s="2" customFormat="1" ht="14.45" customHeight="1">
      <c r="A344" s="36"/>
      <c r="B344" s="37"/>
      <c r="C344" s="180" t="s">
        <v>1667</v>
      </c>
      <c r="D344" s="180" t="s">
        <v>171</v>
      </c>
      <c r="E344" s="181" t="s">
        <v>3268</v>
      </c>
      <c r="F344" s="182" t="s">
        <v>3269</v>
      </c>
      <c r="G344" s="183" t="s">
        <v>174</v>
      </c>
      <c r="H344" s="184">
        <v>1</v>
      </c>
      <c r="I344" s="185"/>
      <c r="J344" s="186">
        <f t="shared" ref="J344:J368" si="90">ROUND(I344*H344,2)</f>
        <v>0</v>
      </c>
      <c r="K344" s="182" t="s">
        <v>2211</v>
      </c>
      <c r="L344" s="41"/>
      <c r="M344" s="187" t="s">
        <v>19</v>
      </c>
      <c r="N344" s="188" t="s">
        <v>44</v>
      </c>
      <c r="O344" s="66"/>
      <c r="P344" s="189">
        <f t="shared" ref="P344:P368" si="91">O344*H344</f>
        <v>0</v>
      </c>
      <c r="Q344" s="189">
        <v>0</v>
      </c>
      <c r="R344" s="189">
        <f t="shared" ref="R344:R368" si="92">Q344*H344</f>
        <v>0</v>
      </c>
      <c r="S344" s="189">
        <v>0</v>
      </c>
      <c r="T344" s="190">
        <f t="shared" ref="T344:T368" si="93">S344*H344</f>
        <v>0</v>
      </c>
      <c r="U344" s="36"/>
      <c r="V344" s="36"/>
      <c r="W344" s="36"/>
      <c r="X344" s="36"/>
      <c r="Y344" s="36"/>
      <c r="Z344" s="36"/>
      <c r="AA344" s="36"/>
      <c r="AB344" s="36"/>
      <c r="AC344" s="36"/>
      <c r="AD344" s="36"/>
      <c r="AE344" s="36"/>
      <c r="AR344" s="191" t="s">
        <v>176</v>
      </c>
      <c r="AT344" s="191" t="s">
        <v>171</v>
      </c>
      <c r="AU344" s="191" t="s">
        <v>88</v>
      </c>
      <c r="AY344" s="19" t="s">
        <v>169</v>
      </c>
      <c r="BE344" s="192">
        <f t="shared" ref="BE344:BE368" si="94">IF(N344="základní",J344,0)</f>
        <v>0</v>
      </c>
      <c r="BF344" s="192">
        <f t="shared" ref="BF344:BF368" si="95">IF(N344="snížená",J344,0)</f>
        <v>0</v>
      </c>
      <c r="BG344" s="192">
        <f t="shared" ref="BG344:BG368" si="96">IF(N344="zákl. přenesená",J344,0)</f>
        <v>0</v>
      </c>
      <c r="BH344" s="192">
        <f t="shared" ref="BH344:BH368" si="97">IF(N344="sníž. přenesená",J344,0)</f>
        <v>0</v>
      </c>
      <c r="BI344" s="192">
        <f t="shared" ref="BI344:BI368" si="98">IF(N344="nulová",J344,0)</f>
        <v>0</v>
      </c>
      <c r="BJ344" s="19" t="s">
        <v>88</v>
      </c>
      <c r="BK344" s="192">
        <f t="shared" ref="BK344:BK368" si="99">ROUND(I344*H344,2)</f>
        <v>0</v>
      </c>
      <c r="BL344" s="19" t="s">
        <v>176</v>
      </c>
      <c r="BM344" s="191" t="s">
        <v>3339</v>
      </c>
    </row>
    <row r="345" spans="1:65" s="2" customFormat="1" ht="62.65" customHeight="1">
      <c r="A345" s="36"/>
      <c r="B345" s="37"/>
      <c r="C345" s="235" t="s">
        <v>1672</v>
      </c>
      <c r="D345" s="235" t="s">
        <v>456</v>
      </c>
      <c r="E345" s="236" t="s">
        <v>3271</v>
      </c>
      <c r="F345" s="237" t="s">
        <v>3272</v>
      </c>
      <c r="G345" s="238" t="s">
        <v>174</v>
      </c>
      <c r="H345" s="239">
        <v>1</v>
      </c>
      <c r="I345" s="240"/>
      <c r="J345" s="241">
        <f t="shared" si="90"/>
        <v>0</v>
      </c>
      <c r="K345" s="237" t="s">
        <v>2211</v>
      </c>
      <c r="L345" s="242"/>
      <c r="M345" s="243" t="s">
        <v>19</v>
      </c>
      <c r="N345" s="244" t="s">
        <v>44</v>
      </c>
      <c r="O345" s="66"/>
      <c r="P345" s="189">
        <f t="shared" si="91"/>
        <v>0</v>
      </c>
      <c r="Q345" s="189">
        <v>0</v>
      </c>
      <c r="R345" s="189">
        <f t="shared" si="92"/>
        <v>0</v>
      </c>
      <c r="S345" s="189">
        <v>0</v>
      </c>
      <c r="T345" s="190">
        <f t="shared" si="93"/>
        <v>0</v>
      </c>
      <c r="U345" s="36"/>
      <c r="V345" s="36"/>
      <c r="W345" s="36"/>
      <c r="X345" s="36"/>
      <c r="Y345" s="36"/>
      <c r="Z345" s="36"/>
      <c r="AA345" s="36"/>
      <c r="AB345" s="36"/>
      <c r="AC345" s="36"/>
      <c r="AD345" s="36"/>
      <c r="AE345" s="36"/>
      <c r="AR345" s="191" t="s">
        <v>209</v>
      </c>
      <c r="AT345" s="191" t="s">
        <v>456</v>
      </c>
      <c r="AU345" s="191" t="s">
        <v>88</v>
      </c>
      <c r="AY345" s="19" t="s">
        <v>169</v>
      </c>
      <c r="BE345" s="192">
        <f t="shared" si="94"/>
        <v>0</v>
      </c>
      <c r="BF345" s="192">
        <f t="shared" si="95"/>
        <v>0</v>
      </c>
      <c r="BG345" s="192">
        <f t="shared" si="96"/>
        <v>0</v>
      </c>
      <c r="BH345" s="192">
        <f t="shared" si="97"/>
        <v>0</v>
      </c>
      <c r="BI345" s="192">
        <f t="shared" si="98"/>
        <v>0</v>
      </c>
      <c r="BJ345" s="19" t="s">
        <v>88</v>
      </c>
      <c r="BK345" s="192">
        <f t="shared" si="99"/>
        <v>0</v>
      </c>
      <c r="BL345" s="19" t="s">
        <v>176</v>
      </c>
      <c r="BM345" s="191" t="s">
        <v>3340</v>
      </c>
    </row>
    <row r="346" spans="1:65" s="2" customFormat="1" ht="24.2" customHeight="1">
      <c r="A346" s="36"/>
      <c r="B346" s="37"/>
      <c r="C346" s="180" t="s">
        <v>1676</v>
      </c>
      <c r="D346" s="180" t="s">
        <v>171</v>
      </c>
      <c r="E346" s="181" t="s">
        <v>3274</v>
      </c>
      <c r="F346" s="182" t="s">
        <v>3275</v>
      </c>
      <c r="G346" s="183" t="s">
        <v>174</v>
      </c>
      <c r="H346" s="184">
        <v>3</v>
      </c>
      <c r="I346" s="185"/>
      <c r="J346" s="186">
        <f t="shared" si="90"/>
        <v>0</v>
      </c>
      <c r="K346" s="182" t="s">
        <v>2211</v>
      </c>
      <c r="L346" s="41"/>
      <c r="M346" s="187" t="s">
        <v>19</v>
      </c>
      <c r="N346" s="188" t="s">
        <v>44</v>
      </c>
      <c r="O346" s="66"/>
      <c r="P346" s="189">
        <f t="shared" si="91"/>
        <v>0</v>
      </c>
      <c r="Q346" s="189">
        <v>0</v>
      </c>
      <c r="R346" s="189">
        <f t="shared" si="92"/>
        <v>0</v>
      </c>
      <c r="S346" s="189">
        <v>0</v>
      </c>
      <c r="T346" s="190">
        <f t="shared" si="93"/>
        <v>0</v>
      </c>
      <c r="U346" s="36"/>
      <c r="V346" s="36"/>
      <c r="W346" s="36"/>
      <c r="X346" s="36"/>
      <c r="Y346" s="36"/>
      <c r="Z346" s="36"/>
      <c r="AA346" s="36"/>
      <c r="AB346" s="36"/>
      <c r="AC346" s="36"/>
      <c r="AD346" s="36"/>
      <c r="AE346" s="36"/>
      <c r="AR346" s="191" t="s">
        <v>176</v>
      </c>
      <c r="AT346" s="191" t="s">
        <v>171</v>
      </c>
      <c r="AU346" s="191" t="s">
        <v>88</v>
      </c>
      <c r="AY346" s="19" t="s">
        <v>169</v>
      </c>
      <c r="BE346" s="192">
        <f t="shared" si="94"/>
        <v>0</v>
      </c>
      <c r="BF346" s="192">
        <f t="shared" si="95"/>
        <v>0</v>
      </c>
      <c r="BG346" s="192">
        <f t="shared" si="96"/>
        <v>0</v>
      </c>
      <c r="BH346" s="192">
        <f t="shared" si="97"/>
        <v>0</v>
      </c>
      <c r="BI346" s="192">
        <f t="shared" si="98"/>
        <v>0</v>
      </c>
      <c r="BJ346" s="19" t="s">
        <v>88</v>
      </c>
      <c r="BK346" s="192">
        <f t="shared" si="99"/>
        <v>0</v>
      </c>
      <c r="BL346" s="19" t="s">
        <v>176</v>
      </c>
      <c r="BM346" s="191" t="s">
        <v>3341</v>
      </c>
    </row>
    <row r="347" spans="1:65" s="2" customFormat="1" ht="14.45" customHeight="1">
      <c r="A347" s="36"/>
      <c r="B347" s="37"/>
      <c r="C347" s="235" t="s">
        <v>1682</v>
      </c>
      <c r="D347" s="235" t="s">
        <v>456</v>
      </c>
      <c r="E347" s="236" t="s">
        <v>3277</v>
      </c>
      <c r="F347" s="237" t="s">
        <v>3278</v>
      </c>
      <c r="G347" s="238" t="s">
        <v>174</v>
      </c>
      <c r="H347" s="239">
        <v>3</v>
      </c>
      <c r="I347" s="240"/>
      <c r="J347" s="241">
        <f t="shared" si="90"/>
        <v>0</v>
      </c>
      <c r="K347" s="237" t="s">
        <v>2211</v>
      </c>
      <c r="L347" s="242"/>
      <c r="M347" s="243" t="s">
        <v>19</v>
      </c>
      <c r="N347" s="244" t="s">
        <v>44</v>
      </c>
      <c r="O347" s="66"/>
      <c r="P347" s="189">
        <f t="shared" si="91"/>
        <v>0</v>
      </c>
      <c r="Q347" s="189">
        <v>0</v>
      </c>
      <c r="R347" s="189">
        <f t="shared" si="92"/>
        <v>0</v>
      </c>
      <c r="S347" s="189">
        <v>0</v>
      </c>
      <c r="T347" s="190">
        <f t="shared" si="93"/>
        <v>0</v>
      </c>
      <c r="U347" s="36"/>
      <c r="V347" s="36"/>
      <c r="W347" s="36"/>
      <c r="X347" s="36"/>
      <c r="Y347" s="36"/>
      <c r="Z347" s="36"/>
      <c r="AA347" s="36"/>
      <c r="AB347" s="36"/>
      <c r="AC347" s="36"/>
      <c r="AD347" s="36"/>
      <c r="AE347" s="36"/>
      <c r="AR347" s="191" t="s">
        <v>209</v>
      </c>
      <c r="AT347" s="191" t="s">
        <v>456</v>
      </c>
      <c r="AU347" s="191" t="s">
        <v>88</v>
      </c>
      <c r="AY347" s="19" t="s">
        <v>169</v>
      </c>
      <c r="BE347" s="192">
        <f t="shared" si="94"/>
        <v>0</v>
      </c>
      <c r="BF347" s="192">
        <f t="shared" si="95"/>
        <v>0</v>
      </c>
      <c r="BG347" s="192">
        <f t="shared" si="96"/>
        <v>0</v>
      </c>
      <c r="BH347" s="192">
        <f t="shared" si="97"/>
        <v>0</v>
      </c>
      <c r="BI347" s="192">
        <f t="shared" si="98"/>
        <v>0</v>
      </c>
      <c r="BJ347" s="19" t="s">
        <v>88</v>
      </c>
      <c r="BK347" s="192">
        <f t="shared" si="99"/>
        <v>0</v>
      </c>
      <c r="BL347" s="19" t="s">
        <v>176</v>
      </c>
      <c r="BM347" s="191" t="s">
        <v>3342</v>
      </c>
    </row>
    <row r="348" spans="1:65" s="2" customFormat="1" ht="24.2" customHeight="1">
      <c r="A348" s="36"/>
      <c r="B348" s="37"/>
      <c r="C348" s="180" t="s">
        <v>1686</v>
      </c>
      <c r="D348" s="180" t="s">
        <v>171</v>
      </c>
      <c r="E348" s="181" t="s">
        <v>3280</v>
      </c>
      <c r="F348" s="182" t="s">
        <v>3281</v>
      </c>
      <c r="G348" s="183" t="s">
        <v>174</v>
      </c>
      <c r="H348" s="184">
        <v>12</v>
      </c>
      <c r="I348" s="185"/>
      <c r="J348" s="186">
        <f t="shared" si="90"/>
        <v>0</v>
      </c>
      <c r="K348" s="182" t="s">
        <v>2211</v>
      </c>
      <c r="L348" s="41"/>
      <c r="M348" s="187" t="s">
        <v>19</v>
      </c>
      <c r="N348" s="188" t="s">
        <v>44</v>
      </c>
      <c r="O348" s="66"/>
      <c r="P348" s="189">
        <f t="shared" si="91"/>
        <v>0</v>
      </c>
      <c r="Q348" s="189">
        <v>0</v>
      </c>
      <c r="R348" s="189">
        <f t="shared" si="92"/>
        <v>0</v>
      </c>
      <c r="S348" s="189">
        <v>0</v>
      </c>
      <c r="T348" s="190">
        <f t="shared" si="93"/>
        <v>0</v>
      </c>
      <c r="U348" s="36"/>
      <c r="V348" s="36"/>
      <c r="W348" s="36"/>
      <c r="X348" s="36"/>
      <c r="Y348" s="36"/>
      <c r="Z348" s="36"/>
      <c r="AA348" s="36"/>
      <c r="AB348" s="36"/>
      <c r="AC348" s="36"/>
      <c r="AD348" s="36"/>
      <c r="AE348" s="36"/>
      <c r="AR348" s="191" t="s">
        <v>176</v>
      </c>
      <c r="AT348" s="191" t="s">
        <v>171</v>
      </c>
      <c r="AU348" s="191" t="s">
        <v>88</v>
      </c>
      <c r="AY348" s="19" t="s">
        <v>169</v>
      </c>
      <c r="BE348" s="192">
        <f t="shared" si="94"/>
        <v>0</v>
      </c>
      <c r="BF348" s="192">
        <f t="shared" si="95"/>
        <v>0</v>
      </c>
      <c r="BG348" s="192">
        <f t="shared" si="96"/>
        <v>0</v>
      </c>
      <c r="BH348" s="192">
        <f t="shared" si="97"/>
        <v>0</v>
      </c>
      <c r="BI348" s="192">
        <f t="shared" si="98"/>
        <v>0</v>
      </c>
      <c r="BJ348" s="19" t="s">
        <v>88</v>
      </c>
      <c r="BK348" s="192">
        <f t="shared" si="99"/>
        <v>0</v>
      </c>
      <c r="BL348" s="19" t="s">
        <v>176</v>
      </c>
      <c r="BM348" s="191" t="s">
        <v>3343</v>
      </c>
    </row>
    <row r="349" spans="1:65" s="2" customFormat="1" ht="14.45" customHeight="1">
      <c r="A349" s="36"/>
      <c r="B349" s="37"/>
      <c r="C349" s="235" t="s">
        <v>1692</v>
      </c>
      <c r="D349" s="235" t="s">
        <v>456</v>
      </c>
      <c r="E349" s="236" t="s">
        <v>3283</v>
      </c>
      <c r="F349" s="237" t="s">
        <v>3284</v>
      </c>
      <c r="G349" s="238" t="s">
        <v>174</v>
      </c>
      <c r="H349" s="239">
        <v>12</v>
      </c>
      <c r="I349" s="240"/>
      <c r="J349" s="241">
        <f t="shared" si="90"/>
        <v>0</v>
      </c>
      <c r="K349" s="237" t="s">
        <v>2211</v>
      </c>
      <c r="L349" s="242"/>
      <c r="M349" s="243" t="s">
        <v>19</v>
      </c>
      <c r="N349" s="244" t="s">
        <v>44</v>
      </c>
      <c r="O349" s="66"/>
      <c r="P349" s="189">
        <f t="shared" si="91"/>
        <v>0</v>
      </c>
      <c r="Q349" s="189">
        <v>0</v>
      </c>
      <c r="R349" s="189">
        <f t="shared" si="92"/>
        <v>0</v>
      </c>
      <c r="S349" s="189">
        <v>0</v>
      </c>
      <c r="T349" s="190">
        <f t="shared" si="93"/>
        <v>0</v>
      </c>
      <c r="U349" s="36"/>
      <c r="V349" s="36"/>
      <c r="W349" s="36"/>
      <c r="X349" s="36"/>
      <c r="Y349" s="36"/>
      <c r="Z349" s="36"/>
      <c r="AA349" s="36"/>
      <c r="AB349" s="36"/>
      <c r="AC349" s="36"/>
      <c r="AD349" s="36"/>
      <c r="AE349" s="36"/>
      <c r="AR349" s="191" t="s">
        <v>209</v>
      </c>
      <c r="AT349" s="191" t="s">
        <v>456</v>
      </c>
      <c r="AU349" s="191" t="s">
        <v>88</v>
      </c>
      <c r="AY349" s="19" t="s">
        <v>169</v>
      </c>
      <c r="BE349" s="192">
        <f t="shared" si="94"/>
        <v>0</v>
      </c>
      <c r="BF349" s="192">
        <f t="shared" si="95"/>
        <v>0</v>
      </c>
      <c r="BG349" s="192">
        <f t="shared" si="96"/>
        <v>0</v>
      </c>
      <c r="BH349" s="192">
        <f t="shared" si="97"/>
        <v>0</v>
      </c>
      <c r="BI349" s="192">
        <f t="shared" si="98"/>
        <v>0</v>
      </c>
      <c r="BJ349" s="19" t="s">
        <v>88</v>
      </c>
      <c r="BK349" s="192">
        <f t="shared" si="99"/>
        <v>0</v>
      </c>
      <c r="BL349" s="19" t="s">
        <v>176</v>
      </c>
      <c r="BM349" s="191" t="s">
        <v>3344</v>
      </c>
    </row>
    <row r="350" spans="1:65" s="2" customFormat="1" ht="24.2" customHeight="1">
      <c r="A350" s="36"/>
      <c r="B350" s="37"/>
      <c r="C350" s="180" t="s">
        <v>1696</v>
      </c>
      <c r="D350" s="180" t="s">
        <v>171</v>
      </c>
      <c r="E350" s="181" t="s">
        <v>3345</v>
      </c>
      <c r="F350" s="182" t="s">
        <v>3346</v>
      </c>
      <c r="G350" s="183" t="s">
        <v>174</v>
      </c>
      <c r="H350" s="184">
        <v>3</v>
      </c>
      <c r="I350" s="185"/>
      <c r="J350" s="186">
        <f t="shared" si="90"/>
        <v>0</v>
      </c>
      <c r="K350" s="182" t="s">
        <v>2211</v>
      </c>
      <c r="L350" s="41"/>
      <c r="M350" s="187" t="s">
        <v>19</v>
      </c>
      <c r="N350" s="188" t="s">
        <v>44</v>
      </c>
      <c r="O350" s="66"/>
      <c r="P350" s="189">
        <f t="shared" si="91"/>
        <v>0</v>
      </c>
      <c r="Q350" s="189">
        <v>0</v>
      </c>
      <c r="R350" s="189">
        <f t="shared" si="92"/>
        <v>0</v>
      </c>
      <c r="S350" s="189">
        <v>0</v>
      </c>
      <c r="T350" s="190">
        <f t="shared" si="93"/>
        <v>0</v>
      </c>
      <c r="U350" s="36"/>
      <c r="V350" s="36"/>
      <c r="W350" s="36"/>
      <c r="X350" s="36"/>
      <c r="Y350" s="36"/>
      <c r="Z350" s="36"/>
      <c r="AA350" s="36"/>
      <c r="AB350" s="36"/>
      <c r="AC350" s="36"/>
      <c r="AD350" s="36"/>
      <c r="AE350" s="36"/>
      <c r="AR350" s="191" t="s">
        <v>176</v>
      </c>
      <c r="AT350" s="191" t="s">
        <v>171</v>
      </c>
      <c r="AU350" s="191" t="s">
        <v>88</v>
      </c>
      <c r="AY350" s="19" t="s">
        <v>169</v>
      </c>
      <c r="BE350" s="192">
        <f t="shared" si="94"/>
        <v>0</v>
      </c>
      <c r="BF350" s="192">
        <f t="shared" si="95"/>
        <v>0</v>
      </c>
      <c r="BG350" s="192">
        <f t="shared" si="96"/>
        <v>0</v>
      </c>
      <c r="BH350" s="192">
        <f t="shared" si="97"/>
        <v>0</v>
      </c>
      <c r="BI350" s="192">
        <f t="shared" si="98"/>
        <v>0</v>
      </c>
      <c r="BJ350" s="19" t="s">
        <v>88</v>
      </c>
      <c r="BK350" s="192">
        <f t="shared" si="99"/>
        <v>0</v>
      </c>
      <c r="BL350" s="19" t="s">
        <v>176</v>
      </c>
      <c r="BM350" s="191" t="s">
        <v>3347</v>
      </c>
    </row>
    <row r="351" spans="1:65" s="2" customFormat="1" ht="14.45" customHeight="1">
      <c r="A351" s="36"/>
      <c r="B351" s="37"/>
      <c r="C351" s="235" t="s">
        <v>1702</v>
      </c>
      <c r="D351" s="235" t="s">
        <v>456</v>
      </c>
      <c r="E351" s="236" t="s">
        <v>3348</v>
      </c>
      <c r="F351" s="237" t="s">
        <v>3349</v>
      </c>
      <c r="G351" s="238" t="s">
        <v>174</v>
      </c>
      <c r="H351" s="239">
        <v>3</v>
      </c>
      <c r="I351" s="240"/>
      <c r="J351" s="241">
        <f t="shared" si="90"/>
        <v>0</v>
      </c>
      <c r="K351" s="237" t="s">
        <v>2211</v>
      </c>
      <c r="L351" s="242"/>
      <c r="M351" s="243" t="s">
        <v>19</v>
      </c>
      <c r="N351" s="244" t="s">
        <v>44</v>
      </c>
      <c r="O351" s="66"/>
      <c r="P351" s="189">
        <f t="shared" si="91"/>
        <v>0</v>
      </c>
      <c r="Q351" s="189">
        <v>0</v>
      </c>
      <c r="R351" s="189">
        <f t="shared" si="92"/>
        <v>0</v>
      </c>
      <c r="S351" s="189">
        <v>0</v>
      </c>
      <c r="T351" s="190">
        <f t="shared" si="93"/>
        <v>0</v>
      </c>
      <c r="U351" s="36"/>
      <c r="V351" s="36"/>
      <c r="W351" s="36"/>
      <c r="X351" s="36"/>
      <c r="Y351" s="36"/>
      <c r="Z351" s="36"/>
      <c r="AA351" s="36"/>
      <c r="AB351" s="36"/>
      <c r="AC351" s="36"/>
      <c r="AD351" s="36"/>
      <c r="AE351" s="36"/>
      <c r="AR351" s="191" t="s">
        <v>209</v>
      </c>
      <c r="AT351" s="191" t="s">
        <v>456</v>
      </c>
      <c r="AU351" s="191" t="s">
        <v>88</v>
      </c>
      <c r="AY351" s="19" t="s">
        <v>169</v>
      </c>
      <c r="BE351" s="192">
        <f t="shared" si="94"/>
        <v>0</v>
      </c>
      <c r="BF351" s="192">
        <f t="shared" si="95"/>
        <v>0</v>
      </c>
      <c r="BG351" s="192">
        <f t="shared" si="96"/>
        <v>0</v>
      </c>
      <c r="BH351" s="192">
        <f t="shared" si="97"/>
        <v>0</v>
      </c>
      <c r="BI351" s="192">
        <f t="shared" si="98"/>
        <v>0</v>
      </c>
      <c r="BJ351" s="19" t="s">
        <v>88</v>
      </c>
      <c r="BK351" s="192">
        <f t="shared" si="99"/>
        <v>0</v>
      </c>
      <c r="BL351" s="19" t="s">
        <v>176</v>
      </c>
      <c r="BM351" s="191" t="s">
        <v>3350</v>
      </c>
    </row>
    <row r="352" spans="1:65" s="2" customFormat="1" ht="24.2" customHeight="1">
      <c r="A352" s="36"/>
      <c r="B352" s="37"/>
      <c r="C352" s="180" t="s">
        <v>1706</v>
      </c>
      <c r="D352" s="180" t="s">
        <v>171</v>
      </c>
      <c r="E352" s="181" t="s">
        <v>3351</v>
      </c>
      <c r="F352" s="182" t="s">
        <v>3352</v>
      </c>
      <c r="G352" s="183" t="s">
        <v>174</v>
      </c>
      <c r="H352" s="184">
        <v>3</v>
      </c>
      <c r="I352" s="185"/>
      <c r="J352" s="186">
        <f t="shared" si="90"/>
        <v>0</v>
      </c>
      <c r="K352" s="182" t="s">
        <v>2211</v>
      </c>
      <c r="L352" s="41"/>
      <c r="M352" s="187" t="s">
        <v>19</v>
      </c>
      <c r="N352" s="188" t="s">
        <v>44</v>
      </c>
      <c r="O352" s="66"/>
      <c r="P352" s="189">
        <f t="shared" si="91"/>
        <v>0</v>
      </c>
      <c r="Q352" s="189">
        <v>0</v>
      </c>
      <c r="R352" s="189">
        <f t="shared" si="92"/>
        <v>0</v>
      </c>
      <c r="S352" s="189">
        <v>0</v>
      </c>
      <c r="T352" s="190">
        <f t="shared" si="93"/>
        <v>0</v>
      </c>
      <c r="U352" s="36"/>
      <c r="V352" s="36"/>
      <c r="W352" s="36"/>
      <c r="X352" s="36"/>
      <c r="Y352" s="36"/>
      <c r="Z352" s="36"/>
      <c r="AA352" s="36"/>
      <c r="AB352" s="36"/>
      <c r="AC352" s="36"/>
      <c r="AD352" s="36"/>
      <c r="AE352" s="36"/>
      <c r="AR352" s="191" t="s">
        <v>176</v>
      </c>
      <c r="AT352" s="191" t="s">
        <v>171</v>
      </c>
      <c r="AU352" s="191" t="s">
        <v>88</v>
      </c>
      <c r="AY352" s="19" t="s">
        <v>169</v>
      </c>
      <c r="BE352" s="192">
        <f t="shared" si="94"/>
        <v>0</v>
      </c>
      <c r="BF352" s="192">
        <f t="shared" si="95"/>
        <v>0</v>
      </c>
      <c r="BG352" s="192">
        <f t="shared" si="96"/>
        <v>0</v>
      </c>
      <c r="BH352" s="192">
        <f t="shared" si="97"/>
        <v>0</v>
      </c>
      <c r="BI352" s="192">
        <f t="shared" si="98"/>
        <v>0</v>
      </c>
      <c r="BJ352" s="19" t="s">
        <v>88</v>
      </c>
      <c r="BK352" s="192">
        <f t="shared" si="99"/>
        <v>0</v>
      </c>
      <c r="BL352" s="19" t="s">
        <v>176</v>
      </c>
      <c r="BM352" s="191" t="s">
        <v>3353</v>
      </c>
    </row>
    <row r="353" spans="1:65" s="2" customFormat="1" ht="14.45" customHeight="1">
      <c r="A353" s="36"/>
      <c r="B353" s="37"/>
      <c r="C353" s="235" t="s">
        <v>1710</v>
      </c>
      <c r="D353" s="235" t="s">
        <v>456</v>
      </c>
      <c r="E353" s="236" t="s">
        <v>3354</v>
      </c>
      <c r="F353" s="237" t="s">
        <v>3355</v>
      </c>
      <c r="G353" s="238" t="s">
        <v>174</v>
      </c>
      <c r="H353" s="239">
        <v>3</v>
      </c>
      <c r="I353" s="240"/>
      <c r="J353" s="241">
        <f t="shared" si="90"/>
        <v>0</v>
      </c>
      <c r="K353" s="237" t="s">
        <v>2211</v>
      </c>
      <c r="L353" s="242"/>
      <c r="M353" s="243" t="s">
        <v>19</v>
      </c>
      <c r="N353" s="244" t="s">
        <v>44</v>
      </c>
      <c r="O353" s="66"/>
      <c r="P353" s="189">
        <f t="shared" si="91"/>
        <v>0</v>
      </c>
      <c r="Q353" s="189">
        <v>0</v>
      </c>
      <c r="R353" s="189">
        <f t="shared" si="92"/>
        <v>0</v>
      </c>
      <c r="S353" s="189">
        <v>0</v>
      </c>
      <c r="T353" s="190">
        <f t="shared" si="93"/>
        <v>0</v>
      </c>
      <c r="U353" s="36"/>
      <c r="V353" s="36"/>
      <c r="W353" s="36"/>
      <c r="X353" s="36"/>
      <c r="Y353" s="36"/>
      <c r="Z353" s="36"/>
      <c r="AA353" s="36"/>
      <c r="AB353" s="36"/>
      <c r="AC353" s="36"/>
      <c r="AD353" s="36"/>
      <c r="AE353" s="36"/>
      <c r="AR353" s="191" t="s">
        <v>209</v>
      </c>
      <c r="AT353" s="191" t="s">
        <v>456</v>
      </c>
      <c r="AU353" s="191" t="s">
        <v>88</v>
      </c>
      <c r="AY353" s="19" t="s">
        <v>169</v>
      </c>
      <c r="BE353" s="192">
        <f t="shared" si="94"/>
        <v>0</v>
      </c>
      <c r="BF353" s="192">
        <f t="shared" si="95"/>
        <v>0</v>
      </c>
      <c r="BG353" s="192">
        <f t="shared" si="96"/>
        <v>0</v>
      </c>
      <c r="BH353" s="192">
        <f t="shared" si="97"/>
        <v>0</v>
      </c>
      <c r="BI353" s="192">
        <f t="shared" si="98"/>
        <v>0</v>
      </c>
      <c r="BJ353" s="19" t="s">
        <v>88</v>
      </c>
      <c r="BK353" s="192">
        <f t="shared" si="99"/>
        <v>0</v>
      </c>
      <c r="BL353" s="19" t="s">
        <v>176</v>
      </c>
      <c r="BM353" s="191" t="s">
        <v>3356</v>
      </c>
    </row>
    <row r="354" spans="1:65" s="2" customFormat="1" ht="14.45" customHeight="1">
      <c r="A354" s="36"/>
      <c r="B354" s="37"/>
      <c r="C354" s="180" t="s">
        <v>1715</v>
      </c>
      <c r="D354" s="180" t="s">
        <v>171</v>
      </c>
      <c r="E354" s="181" t="s">
        <v>3286</v>
      </c>
      <c r="F354" s="182" t="s">
        <v>3287</v>
      </c>
      <c r="G354" s="183" t="s">
        <v>174</v>
      </c>
      <c r="H354" s="184">
        <v>3</v>
      </c>
      <c r="I354" s="185"/>
      <c r="J354" s="186">
        <f t="shared" si="90"/>
        <v>0</v>
      </c>
      <c r="K354" s="182" t="s">
        <v>2211</v>
      </c>
      <c r="L354" s="41"/>
      <c r="M354" s="187" t="s">
        <v>19</v>
      </c>
      <c r="N354" s="188" t="s">
        <v>44</v>
      </c>
      <c r="O354" s="66"/>
      <c r="P354" s="189">
        <f t="shared" si="91"/>
        <v>0</v>
      </c>
      <c r="Q354" s="189">
        <v>0</v>
      </c>
      <c r="R354" s="189">
        <f t="shared" si="92"/>
        <v>0</v>
      </c>
      <c r="S354" s="189">
        <v>0</v>
      </c>
      <c r="T354" s="190">
        <f t="shared" si="93"/>
        <v>0</v>
      </c>
      <c r="U354" s="36"/>
      <c r="V354" s="36"/>
      <c r="W354" s="36"/>
      <c r="X354" s="36"/>
      <c r="Y354" s="36"/>
      <c r="Z354" s="36"/>
      <c r="AA354" s="36"/>
      <c r="AB354" s="36"/>
      <c r="AC354" s="36"/>
      <c r="AD354" s="36"/>
      <c r="AE354" s="36"/>
      <c r="AR354" s="191" t="s">
        <v>176</v>
      </c>
      <c r="AT354" s="191" t="s">
        <v>171</v>
      </c>
      <c r="AU354" s="191" t="s">
        <v>88</v>
      </c>
      <c r="AY354" s="19" t="s">
        <v>169</v>
      </c>
      <c r="BE354" s="192">
        <f t="shared" si="94"/>
        <v>0</v>
      </c>
      <c r="BF354" s="192">
        <f t="shared" si="95"/>
        <v>0</v>
      </c>
      <c r="BG354" s="192">
        <f t="shared" si="96"/>
        <v>0</v>
      </c>
      <c r="BH354" s="192">
        <f t="shared" si="97"/>
        <v>0</v>
      </c>
      <c r="BI354" s="192">
        <f t="shared" si="98"/>
        <v>0</v>
      </c>
      <c r="BJ354" s="19" t="s">
        <v>88</v>
      </c>
      <c r="BK354" s="192">
        <f t="shared" si="99"/>
        <v>0</v>
      </c>
      <c r="BL354" s="19" t="s">
        <v>176</v>
      </c>
      <c r="BM354" s="191" t="s">
        <v>3357</v>
      </c>
    </row>
    <row r="355" spans="1:65" s="2" customFormat="1" ht="14.45" customHeight="1">
      <c r="A355" s="36"/>
      <c r="B355" s="37"/>
      <c r="C355" s="235" t="s">
        <v>1723</v>
      </c>
      <c r="D355" s="235" t="s">
        <v>456</v>
      </c>
      <c r="E355" s="236" t="s">
        <v>3289</v>
      </c>
      <c r="F355" s="237" t="s">
        <v>3290</v>
      </c>
      <c r="G355" s="238" t="s">
        <v>174</v>
      </c>
      <c r="H355" s="239">
        <v>3</v>
      </c>
      <c r="I355" s="240"/>
      <c r="J355" s="241">
        <f t="shared" si="90"/>
        <v>0</v>
      </c>
      <c r="K355" s="237" t="s">
        <v>2211</v>
      </c>
      <c r="L355" s="242"/>
      <c r="M355" s="243" t="s">
        <v>19</v>
      </c>
      <c r="N355" s="244" t="s">
        <v>44</v>
      </c>
      <c r="O355" s="66"/>
      <c r="P355" s="189">
        <f t="shared" si="91"/>
        <v>0</v>
      </c>
      <c r="Q355" s="189">
        <v>0</v>
      </c>
      <c r="R355" s="189">
        <f t="shared" si="92"/>
        <v>0</v>
      </c>
      <c r="S355" s="189">
        <v>0</v>
      </c>
      <c r="T355" s="190">
        <f t="shared" si="93"/>
        <v>0</v>
      </c>
      <c r="U355" s="36"/>
      <c r="V355" s="36"/>
      <c r="W355" s="36"/>
      <c r="X355" s="36"/>
      <c r="Y355" s="36"/>
      <c r="Z355" s="36"/>
      <c r="AA355" s="36"/>
      <c r="AB355" s="36"/>
      <c r="AC355" s="36"/>
      <c r="AD355" s="36"/>
      <c r="AE355" s="36"/>
      <c r="AR355" s="191" t="s">
        <v>209</v>
      </c>
      <c r="AT355" s="191" t="s">
        <v>456</v>
      </c>
      <c r="AU355" s="191" t="s">
        <v>88</v>
      </c>
      <c r="AY355" s="19" t="s">
        <v>169</v>
      </c>
      <c r="BE355" s="192">
        <f t="shared" si="94"/>
        <v>0</v>
      </c>
      <c r="BF355" s="192">
        <f t="shared" si="95"/>
        <v>0</v>
      </c>
      <c r="BG355" s="192">
        <f t="shared" si="96"/>
        <v>0</v>
      </c>
      <c r="BH355" s="192">
        <f t="shared" si="97"/>
        <v>0</v>
      </c>
      <c r="BI355" s="192">
        <f t="shared" si="98"/>
        <v>0</v>
      </c>
      <c r="BJ355" s="19" t="s">
        <v>88</v>
      </c>
      <c r="BK355" s="192">
        <f t="shared" si="99"/>
        <v>0</v>
      </c>
      <c r="BL355" s="19" t="s">
        <v>176</v>
      </c>
      <c r="BM355" s="191" t="s">
        <v>3358</v>
      </c>
    </row>
    <row r="356" spans="1:65" s="2" customFormat="1" ht="14.45" customHeight="1">
      <c r="A356" s="36"/>
      <c r="B356" s="37"/>
      <c r="C356" s="180" t="s">
        <v>1727</v>
      </c>
      <c r="D356" s="180" t="s">
        <v>171</v>
      </c>
      <c r="E356" s="181" t="s">
        <v>3292</v>
      </c>
      <c r="F356" s="182" t="s">
        <v>3293</v>
      </c>
      <c r="G356" s="183" t="s">
        <v>174</v>
      </c>
      <c r="H356" s="184">
        <v>3</v>
      </c>
      <c r="I356" s="185"/>
      <c r="J356" s="186">
        <f t="shared" si="90"/>
        <v>0</v>
      </c>
      <c r="K356" s="182" t="s">
        <v>2211</v>
      </c>
      <c r="L356" s="41"/>
      <c r="M356" s="187" t="s">
        <v>19</v>
      </c>
      <c r="N356" s="188" t="s">
        <v>44</v>
      </c>
      <c r="O356" s="66"/>
      <c r="P356" s="189">
        <f t="shared" si="91"/>
        <v>0</v>
      </c>
      <c r="Q356" s="189">
        <v>0</v>
      </c>
      <c r="R356" s="189">
        <f t="shared" si="92"/>
        <v>0</v>
      </c>
      <c r="S356" s="189">
        <v>0</v>
      </c>
      <c r="T356" s="190">
        <f t="shared" si="93"/>
        <v>0</v>
      </c>
      <c r="U356" s="36"/>
      <c r="V356" s="36"/>
      <c r="W356" s="36"/>
      <c r="X356" s="36"/>
      <c r="Y356" s="36"/>
      <c r="Z356" s="36"/>
      <c r="AA356" s="36"/>
      <c r="AB356" s="36"/>
      <c r="AC356" s="36"/>
      <c r="AD356" s="36"/>
      <c r="AE356" s="36"/>
      <c r="AR356" s="191" t="s">
        <v>176</v>
      </c>
      <c r="AT356" s="191" t="s">
        <v>171</v>
      </c>
      <c r="AU356" s="191" t="s">
        <v>88</v>
      </c>
      <c r="AY356" s="19" t="s">
        <v>169</v>
      </c>
      <c r="BE356" s="192">
        <f t="shared" si="94"/>
        <v>0</v>
      </c>
      <c r="BF356" s="192">
        <f t="shared" si="95"/>
        <v>0</v>
      </c>
      <c r="BG356" s="192">
        <f t="shared" si="96"/>
        <v>0</v>
      </c>
      <c r="BH356" s="192">
        <f t="shared" si="97"/>
        <v>0</v>
      </c>
      <c r="BI356" s="192">
        <f t="shared" si="98"/>
        <v>0</v>
      </c>
      <c r="BJ356" s="19" t="s">
        <v>88</v>
      </c>
      <c r="BK356" s="192">
        <f t="shared" si="99"/>
        <v>0</v>
      </c>
      <c r="BL356" s="19" t="s">
        <v>176</v>
      </c>
      <c r="BM356" s="191" t="s">
        <v>3359</v>
      </c>
    </row>
    <row r="357" spans="1:65" s="2" customFormat="1" ht="14.45" customHeight="1">
      <c r="A357" s="36"/>
      <c r="B357" s="37"/>
      <c r="C357" s="235" t="s">
        <v>1731</v>
      </c>
      <c r="D357" s="235" t="s">
        <v>456</v>
      </c>
      <c r="E357" s="236" t="s">
        <v>3295</v>
      </c>
      <c r="F357" s="237" t="s">
        <v>3296</v>
      </c>
      <c r="G357" s="238" t="s">
        <v>174</v>
      </c>
      <c r="H357" s="239">
        <v>1</v>
      </c>
      <c r="I357" s="240"/>
      <c r="J357" s="241">
        <f t="shared" si="90"/>
        <v>0</v>
      </c>
      <c r="K357" s="237" t="s">
        <v>2211</v>
      </c>
      <c r="L357" s="242"/>
      <c r="M357" s="243" t="s">
        <v>19</v>
      </c>
      <c r="N357" s="244" t="s">
        <v>44</v>
      </c>
      <c r="O357" s="66"/>
      <c r="P357" s="189">
        <f t="shared" si="91"/>
        <v>0</v>
      </c>
      <c r="Q357" s="189">
        <v>0</v>
      </c>
      <c r="R357" s="189">
        <f t="shared" si="92"/>
        <v>0</v>
      </c>
      <c r="S357" s="189">
        <v>0</v>
      </c>
      <c r="T357" s="190">
        <f t="shared" si="93"/>
        <v>0</v>
      </c>
      <c r="U357" s="36"/>
      <c r="V357" s="36"/>
      <c r="W357" s="36"/>
      <c r="X357" s="36"/>
      <c r="Y357" s="36"/>
      <c r="Z357" s="36"/>
      <c r="AA357" s="36"/>
      <c r="AB357" s="36"/>
      <c r="AC357" s="36"/>
      <c r="AD357" s="36"/>
      <c r="AE357" s="36"/>
      <c r="AR357" s="191" t="s">
        <v>209</v>
      </c>
      <c r="AT357" s="191" t="s">
        <v>456</v>
      </c>
      <c r="AU357" s="191" t="s">
        <v>88</v>
      </c>
      <c r="AY357" s="19" t="s">
        <v>169</v>
      </c>
      <c r="BE357" s="192">
        <f t="shared" si="94"/>
        <v>0</v>
      </c>
      <c r="BF357" s="192">
        <f t="shared" si="95"/>
        <v>0</v>
      </c>
      <c r="BG357" s="192">
        <f t="shared" si="96"/>
        <v>0</v>
      </c>
      <c r="BH357" s="192">
        <f t="shared" si="97"/>
        <v>0</v>
      </c>
      <c r="BI357" s="192">
        <f t="shared" si="98"/>
        <v>0</v>
      </c>
      <c r="BJ357" s="19" t="s">
        <v>88</v>
      </c>
      <c r="BK357" s="192">
        <f t="shared" si="99"/>
        <v>0</v>
      </c>
      <c r="BL357" s="19" t="s">
        <v>176</v>
      </c>
      <c r="BM357" s="191" t="s">
        <v>3360</v>
      </c>
    </row>
    <row r="358" spans="1:65" s="2" customFormat="1" ht="14.45" customHeight="1">
      <c r="A358" s="36"/>
      <c r="B358" s="37"/>
      <c r="C358" s="235" t="s">
        <v>1735</v>
      </c>
      <c r="D358" s="235" t="s">
        <v>456</v>
      </c>
      <c r="E358" s="236" t="s">
        <v>3298</v>
      </c>
      <c r="F358" s="237" t="s">
        <v>3299</v>
      </c>
      <c r="G358" s="238" t="s">
        <v>174</v>
      </c>
      <c r="H358" s="239">
        <v>1</v>
      </c>
      <c r="I358" s="240"/>
      <c r="J358" s="241">
        <f t="shared" si="90"/>
        <v>0</v>
      </c>
      <c r="K358" s="237" t="s">
        <v>2211</v>
      </c>
      <c r="L358" s="242"/>
      <c r="M358" s="243" t="s">
        <v>19</v>
      </c>
      <c r="N358" s="244" t="s">
        <v>44</v>
      </c>
      <c r="O358" s="66"/>
      <c r="P358" s="189">
        <f t="shared" si="91"/>
        <v>0</v>
      </c>
      <c r="Q358" s="189">
        <v>0</v>
      </c>
      <c r="R358" s="189">
        <f t="shared" si="92"/>
        <v>0</v>
      </c>
      <c r="S358" s="189">
        <v>0</v>
      </c>
      <c r="T358" s="190">
        <f t="shared" si="93"/>
        <v>0</v>
      </c>
      <c r="U358" s="36"/>
      <c r="V358" s="36"/>
      <c r="W358" s="36"/>
      <c r="X358" s="36"/>
      <c r="Y358" s="36"/>
      <c r="Z358" s="36"/>
      <c r="AA358" s="36"/>
      <c r="AB358" s="36"/>
      <c r="AC358" s="36"/>
      <c r="AD358" s="36"/>
      <c r="AE358" s="36"/>
      <c r="AR358" s="191" t="s">
        <v>209</v>
      </c>
      <c r="AT358" s="191" t="s">
        <v>456</v>
      </c>
      <c r="AU358" s="191" t="s">
        <v>88</v>
      </c>
      <c r="AY358" s="19" t="s">
        <v>169</v>
      </c>
      <c r="BE358" s="192">
        <f t="shared" si="94"/>
        <v>0</v>
      </c>
      <c r="BF358" s="192">
        <f t="shared" si="95"/>
        <v>0</v>
      </c>
      <c r="BG358" s="192">
        <f t="shared" si="96"/>
        <v>0</v>
      </c>
      <c r="BH358" s="192">
        <f t="shared" si="97"/>
        <v>0</v>
      </c>
      <c r="BI358" s="192">
        <f t="shared" si="98"/>
        <v>0</v>
      </c>
      <c r="BJ358" s="19" t="s">
        <v>88</v>
      </c>
      <c r="BK358" s="192">
        <f t="shared" si="99"/>
        <v>0</v>
      </c>
      <c r="BL358" s="19" t="s">
        <v>176</v>
      </c>
      <c r="BM358" s="191" t="s">
        <v>3361</v>
      </c>
    </row>
    <row r="359" spans="1:65" s="2" customFormat="1" ht="14.45" customHeight="1">
      <c r="A359" s="36"/>
      <c r="B359" s="37"/>
      <c r="C359" s="235" t="s">
        <v>1740</v>
      </c>
      <c r="D359" s="235" t="s">
        <v>456</v>
      </c>
      <c r="E359" s="236" t="s">
        <v>3301</v>
      </c>
      <c r="F359" s="237" t="s">
        <v>3302</v>
      </c>
      <c r="G359" s="238" t="s">
        <v>174</v>
      </c>
      <c r="H359" s="239">
        <v>1</v>
      </c>
      <c r="I359" s="240"/>
      <c r="J359" s="241">
        <f t="shared" si="90"/>
        <v>0</v>
      </c>
      <c r="K359" s="237" t="s">
        <v>2211</v>
      </c>
      <c r="L359" s="242"/>
      <c r="M359" s="243" t="s">
        <v>19</v>
      </c>
      <c r="N359" s="244" t="s">
        <v>44</v>
      </c>
      <c r="O359" s="66"/>
      <c r="P359" s="189">
        <f t="shared" si="91"/>
        <v>0</v>
      </c>
      <c r="Q359" s="189">
        <v>0</v>
      </c>
      <c r="R359" s="189">
        <f t="shared" si="92"/>
        <v>0</v>
      </c>
      <c r="S359" s="189">
        <v>0</v>
      </c>
      <c r="T359" s="190">
        <f t="shared" si="93"/>
        <v>0</v>
      </c>
      <c r="U359" s="36"/>
      <c r="V359" s="36"/>
      <c r="W359" s="36"/>
      <c r="X359" s="36"/>
      <c r="Y359" s="36"/>
      <c r="Z359" s="36"/>
      <c r="AA359" s="36"/>
      <c r="AB359" s="36"/>
      <c r="AC359" s="36"/>
      <c r="AD359" s="36"/>
      <c r="AE359" s="36"/>
      <c r="AR359" s="191" t="s">
        <v>209</v>
      </c>
      <c r="AT359" s="191" t="s">
        <v>456</v>
      </c>
      <c r="AU359" s="191" t="s">
        <v>88</v>
      </c>
      <c r="AY359" s="19" t="s">
        <v>169</v>
      </c>
      <c r="BE359" s="192">
        <f t="shared" si="94"/>
        <v>0</v>
      </c>
      <c r="BF359" s="192">
        <f t="shared" si="95"/>
        <v>0</v>
      </c>
      <c r="BG359" s="192">
        <f t="shared" si="96"/>
        <v>0</v>
      </c>
      <c r="BH359" s="192">
        <f t="shared" si="97"/>
        <v>0</v>
      </c>
      <c r="BI359" s="192">
        <f t="shared" si="98"/>
        <v>0</v>
      </c>
      <c r="BJ359" s="19" t="s">
        <v>88</v>
      </c>
      <c r="BK359" s="192">
        <f t="shared" si="99"/>
        <v>0</v>
      </c>
      <c r="BL359" s="19" t="s">
        <v>176</v>
      </c>
      <c r="BM359" s="191" t="s">
        <v>3362</v>
      </c>
    </row>
    <row r="360" spans="1:65" s="2" customFormat="1" ht="14.45" customHeight="1">
      <c r="A360" s="36"/>
      <c r="B360" s="37"/>
      <c r="C360" s="180" t="s">
        <v>1744</v>
      </c>
      <c r="D360" s="180" t="s">
        <v>171</v>
      </c>
      <c r="E360" s="181" t="s">
        <v>3304</v>
      </c>
      <c r="F360" s="182" t="s">
        <v>3305</v>
      </c>
      <c r="G360" s="183" t="s">
        <v>174</v>
      </c>
      <c r="H360" s="184">
        <v>4</v>
      </c>
      <c r="I360" s="185"/>
      <c r="J360" s="186">
        <f t="shared" si="90"/>
        <v>0</v>
      </c>
      <c r="K360" s="182" t="s">
        <v>2211</v>
      </c>
      <c r="L360" s="41"/>
      <c r="M360" s="187" t="s">
        <v>19</v>
      </c>
      <c r="N360" s="188" t="s">
        <v>44</v>
      </c>
      <c r="O360" s="66"/>
      <c r="P360" s="189">
        <f t="shared" si="91"/>
        <v>0</v>
      </c>
      <c r="Q360" s="189">
        <v>0</v>
      </c>
      <c r="R360" s="189">
        <f t="shared" si="92"/>
        <v>0</v>
      </c>
      <c r="S360" s="189">
        <v>0</v>
      </c>
      <c r="T360" s="190">
        <f t="shared" si="93"/>
        <v>0</v>
      </c>
      <c r="U360" s="36"/>
      <c r="V360" s="36"/>
      <c r="W360" s="36"/>
      <c r="X360" s="36"/>
      <c r="Y360" s="36"/>
      <c r="Z360" s="36"/>
      <c r="AA360" s="36"/>
      <c r="AB360" s="36"/>
      <c r="AC360" s="36"/>
      <c r="AD360" s="36"/>
      <c r="AE360" s="36"/>
      <c r="AR360" s="191" t="s">
        <v>176</v>
      </c>
      <c r="AT360" s="191" t="s">
        <v>171</v>
      </c>
      <c r="AU360" s="191" t="s">
        <v>88</v>
      </c>
      <c r="AY360" s="19" t="s">
        <v>169</v>
      </c>
      <c r="BE360" s="192">
        <f t="shared" si="94"/>
        <v>0</v>
      </c>
      <c r="BF360" s="192">
        <f t="shared" si="95"/>
        <v>0</v>
      </c>
      <c r="BG360" s="192">
        <f t="shared" si="96"/>
        <v>0</v>
      </c>
      <c r="BH360" s="192">
        <f t="shared" si="97"/>
        <v>0</v>
      </c>
      <c r="BI360" s="192">
        <f t="shared" si="98"/>
        <v>0</v>
      </c>
      <c r="BJ360" s="19" t="s">
        <v>88</v>
      </c>
      <c r="BK360" s="192">
        <f t="shared" si="99"/>
        <v>0</v>
      </c>
      <c r="BL360" s="19" t="s">
        <v>176</v>
      </c>
      <c r="BM360" s="191" t="s">
        <v>3363</v>
      </c>
    </row>
    <row r="361" spans="1:65" s="2" customFormat="1" ht="14.45" customHeight="1">
      <c r="A361" s="36"/>
      <c r="B361" s="37"/>
      <c r="C361" s="235" t="s">
        <v>1751</v>
      </c>
      <c r="D361" s="235" t="s">
        <v>456</v>
      </c>
      <c r="E361" s="236" t="s">
        <v>3307</v>
      </c>
      <c r="F361" s="237" t="s">
        <v>3308</v>
      </c>
      <c r="G361" s="238" t="s">
        <v>174</v>
      </c>
      <c r="H361" s="239">
        <v>4</v>
      </c>
      <c r="I361" s="240"/>
      <c r="J361" s="241">
        <f t="shared" si="90"/>
        <v>0</v>
      </c>
      <c r="K361" s="237" t="s">
        <v>2211</v>
      </c>
      <c r="L361" s="242"/>
      <c r="M361" s="243" t="s">
        <v>19</v>
      </c>
      <c r="N361" s="244" t="s">
        <v>44</v>
      </c>
      <c r="O361" s="66"/>
      <c r="P361" s="189">
        <f t="shared" si="91"/>
        <v>0</v>
      </c>
      <c r="Q361" s="189">
        <v>0</v>
      </c>
      <c r="R361" s="189">
        <f t="shared" si="92"/>
        <v>0</v>
      </c>
      <c r="S361" s="189">
        <v>0</v>
      </c>
      <c r="T361" s="190">
        <f t="shared" si="93"/>
        <v>0</v>
      </c>
      <c r="U361" s="36"/>
      <c r="V361" s="36"/>
      <c r="W361" s="36"/>
      <c r="X361" s="36"/>
      <c r="Y361" s="36"/>
      <c r="Z361" s="36"/>
      <c r="AA361" s="36"/>
      <c r="AB361" s="36"/>
      <c r="AC361" s="36"/>
      <c r="AD361" s="36"/>
      <c r="AE361" s="36"/>
      <c r="AR361" s="191" t="s">
        <v>209</v>
      </c>
      <c r="AT361" s="191" t="s">
        <v>456</v>
      </c>
      <c r="AU361" s="191" t="s">
        <v>88</v>
      </c>
      <c r="AY361" s="19" t="s">
        <v>169</v>
      </c>
      <c r="BE361" s="192">
        <f t="shared" si="94"/>
        <v>0</v>
      </c>
      <c r="BF361" s="192">
        <f t="shared" si="95"/>
        <v>0</v>
      </c>
      <c r="BG361" s="192">
        <f t="shared" si="96"/>
        <v>0</v>
      </c>
      <c r="BH361" s="192">
        <f t="shared" si="97"/>
        <v>0</v>
      </c>
      <c r="BI361" s="192">
        <f t="shared" si="98"/>
        <v>0</v>
      </c>
      <c r="BJ361" s="19" t="s">
        <v>88</v>
      </c>
      <c r="BK361" s="192">
        <f t="shared" si="99"/>
        <v>0</v>
      </c>
      <c r="BL361" s="19" t="s">
        <v>176</v>
      </c>
      <c r="BM361" s="191" t="s">
        <v>3364</v>
      </c>
    </row>
    <row r="362" spans="1:65" s="2" customFormat="1" ht="14.45" customHeight="1">
      <c r="A362" s="36"/>
      <c r="B362" s="37"/>
      <c r="C362" s="180" t="s">
        <v>1755</v>
      </c>
      <c r="D362" s="180" t="s">
        <v>171</v>
      </c>
      <c r="E362" s="181" t="s">
        <v>3365</v>
      </c>
      <c r="F362" s="182" t="s">
        <v>3366</v>
      </c>
      <c r="G362" s="183" t="s">
        <v>174</v>
      </c>
      <c r="H362" s="184">
        <v>2</v>
      </c>
      <c r="I362" s="185"/>
      <c r="J362" s="186">
        <f t="shared" si="90"/>
        <v>0</v>
      </c>
      <c r="K362" s="182" t="s">
        <v>2211</v>
      </c>
      <c r="L362" s="41"/>
      <c r="M362" s="187" t="s">
        <v>19</v>
      </c>
      <c r="N362" s="188" t="s">
        <v>44</v>
      </c>
      <c r="O362" s="66"/>
      <c r="P362" s="189">
        <f t="shared" si="91"/>
        <v>0</v>
      </c>
      <c r="Q362" s="189">
        <v>0</v>
      </c>
      <c r="R362" s="189">
        <f t="shared" si="92"/>
        <v>0</v>
      </c>
      <c r="S362" s="189">
        <v>0</v>
      </c>
      <c r="T362" s="190">
        <f t="shared" si="93"/>
        <v>0</v>
      </c>
      <c r="U362" s="36"/>
      <c r="V362" s="36"/>
      <c r="W362" s="36"/>
      <c r="X362" s="36"/>
      <c r="Y362" s="36"/>
      <c r="Z362" s="36"/>
      <c r="AA362" s="36"/>
      <c r="AB362" s="36"/>
      <c r="AC362" s="36"/>
      <c r="AD362" s="36"/>
      <c r="AE362" s="36"/>
      <c r="AR362" s="191" t="s">
        <v>176</v>
      </c>
      <c r="AT362" s="191" t="s">
        <v>171</v>
      </c>
      <c r="AU362" s="191" t="s">
        <v>88</v>
      </c>
      <c r="AY362" s="19" t="s">
        <v>169</v>
      </c>
      <c r="BE362" s="192">
        <f t="shared" si="94"/>
        <v>0</v>
      </c>
      <c r="BF362" s="192">
        <f t="shared" si="95"/>
        <v>0</v>
      </c>
      <c r="BG362" s="192">
        <f t="shared" si="96"/>
        <v>0</v>
      </c>
      <c r="BH362" s="192">
        <f t="shared" si="97"/>
        <v>0</v>
      </c>
      <c r="BI362" s="192">
        <f t="shared" si="98"/>
        <v>0</v>
      </c>
      <c r="BJ362" s="19" t="s">
        <v>88</v>
      </c>
      <c r="BK362" s="192">
        <f t="shared" si="99"/>
        <v>0</v>
      </c>
      <c r="BL362" s="19" t="s">
        <v>176</v>
      </c>
      <c r="BM362" s="191" t="s">
        <v>3367</v>
      </c>
    </row>
    <row r="363" spans="1:65" s="2" customFormat="1" ht="14.45" customHeight="1">
      <c r="A363" s="36"/>
      <c r="B363" s="37"/>
      <c r="C363" s="235" t="s">
        <v>1759</v>
      </c>
      <c r="D363" s="235" t="s">
        <v>456</v>
      </c>
      <c r="E363" s="236" t="s">
        <v>3368</v>
      </c>
      <c r="F363" s="237" t="s">
        <v>3369</v>
      </c>
      <c r="G363" s="238" t="s">
        <v>174</v>
      </c>
      <c r="H363" s="239">
        <v>1</v>
      </c>
      <c r="I363" s="240"/>
      <c r="J363" s="241">
        <f t="shared" si="90"/>
        <v>0</v>
      </c>
      <c r="K363" s="237" t="s">
        <v>2211</v>
      </c>
      <c r="L363" s="242"/>
      <c r="M363" s="243" t="s">
        <v>19</v>
      </c>
      <c r="N363" s="244" t="s">
        <v>44</v>
      </c>
      <c r="O363" s="66"/>
      <c r="P363" s="189">
        <f t="shared" si="91"/>
        <v>0</v>
      </c>
      <c r="Q363" s="189">
        <v>0</v>
      </c>
      <c r="R363" s="189">
        <f t="shared" si="92"/>
        <v>0</v>
      </c>
      <c r="S363" s="189">
        <v>0</v>
      </c>
      <c r="T363" s="190">
        <f t="shared" si="93"/>
        <v>0</v>
      </c>
      <c r="U363" s="36"/>
      <c r="V363" s="36"/>
      <c r="W363" s="36"/>
      <c r="X363" s="36"/>
      <c r="Y363" s="36"/>
      <c r="Z363" s="36"/>
      <c r="AA363" s="36"/>
      <c r="AB363" s="36"/>
      <c r="AC363" s="36"/>
      <c r="AD363" s="36"/>
      <c r="AE363" s="36"/>
      <c r="AR363" s="191" t="s">
        <v>209</v>
      </c>
      <c r="AT363" s="191" t="s">
        <v>456</v>
      </c>
      <c r="AU363" s="191" t="s">
        <v>88</v>
      </c>
      <c r="AY363" s="19" t="s">
        <v>169</v>
      </c>
      <c r="BE363" s="192">
        <f t="shared" si="94"/>
        <v>0</v>
      </c>
      <c r="BF363" s="192">
        <f t="shared" si="95"/>
        <v>0</v>
      </c>
      <c r="BG363" s="192">
        <f t="shared" si="96"/>
        <v>0</v>
      </c>
      <c r="BH363" s="192">
        <f t="shared" si="97"/>
        <v>0</v>
      </c>
      <c r="BI363" s="192">
        <f t="shared" si="98"/>
        <v>0</v>
      </c>
      <c r="BJ363" s="19" t="s">
        <v>88</v>
      </c>
      <c r="BK363" s="192">
        <f t="shared" si="99"/>
        <v>0</v>
      </c>
      <c r="BL363" s="19" t="s">
        <v>176</v>
      </c>
      <c r="BM363" s="191" t="s">
        <v>3370</v>
      </c>
    </row>
    <row r="364" spans="1:65" s="2" customFormat="1" ht="14.45" customHeight="1">
      <c r="A364" s="36"/>
      <c r="B364" s="37"/>
      <c r="C364" s="235" t="s">
        <v>1764</v>
      </c>
      <c r="D364" s="235" t="s">
        <v>456</v>
      </c>
      <c r="E364" s="236" t="s">
        <v>3371</v>
      </c>
      <c r="F364" s="237" t="s">
        <v>3372</v>
      </c>
      <c r="G364" s="238" t="s">
        <v>174</v>
      </c>
      <c r="H364" s="239">
        <v>1</v>
      </c>
      <c r="I364" s="240"/>
      <c r="J364" s="241">
        <f t="shared" si="90"/>
        <v>0</v>
      </c>
      <c r="K364" s="237" t="s">
        <v>2211</v>
      </c>
      <c r="L364" s="242"/>
      <c r="M364" s="243" t="s">
        <v>19</v>
      </c>
      <c r="N364" s="244" t="s">
        <v>44</v>
      </c>
      <c r="O364" s="66"/>
      <c r="P364" s="189">
        <f t="shared" si="91"/>
        <v>0</v>
      </c>
      <c r="Q364" s="189">
        <v>0</v>
      </c>
      <c r="R364" s="189">
        <f t="shared" si="92"/>
        <v>0</v>
      </c>
      <c r="S364" s="189">
        <v>0</v>
      </c>
      <c r="T364" s="190">
        <f t="shared" si="93"/>
        <v>0</v>
      </c>
      <c r="U364" s="36"/>
      <c r="V364" s="36"/>
      <c r="W364" s="36"/>
      <c r="X364" s="36"/>
      <c r="Y364" s="36"/>
      <c r="Z364" s="36"/>
      <c r="AA364" s="36"/>
      <c r="AB364" s="36"/>
      <c r="AC364" s="36"/>
      <c r="AD364" s="36"/>
      <c r="AE364" s="36"/>
      <c r="AR364" s="191" t="s">
        <v>209</v>
      </c>
      <c r="AT364" s="191" t="s">
        <v>456</v>
      </c>
      <c r="AU364" s="191" t="s">
        <v>88</v>
      </c>
      <c r="AY364" s="19" t="s">
        <v>169</v>
      </c>
      <c r="BE364" s="192">
        <f t="shared" si="94"/>
        <v>0</v>
      </c>
      <c r="BF364" s="192">
        <f t="shared" si="95"/>
        <v>0</v>
      </c>
      <c r="BG364" s="192">
        <f t="shared" si="96"/>
        <v>0</v>
      </c>
      <c r="BH364" s="192">
        <f t="shared" si="97"/>
        <v>0</v>
      </c>
      <c r="BI364" s="192">
        <f t="shared" si="98"/>
        <v>0</v>
      </c>
      <c r="BJ364" s="19" t="s">
        <v>88</v>
      </c>
      <c r="BK364" s="192">
        <f t="shared" si="99"/>
        <v>0</v>
      </c>
      <c r="BL364" s="19" t="s">
        <v>176</v>
      </c>
      <c r="BM364" s="191" t="s">
        <v>3373</v>
      </c>
    </row>
    <row r="365" spans="1:65" s="2" customFormat="1" ht="14.45" customHeight="1">
      <c r="A365" s="36"/>
      <c r="B365" s="37"/>
      <c r="C365" s="180" t="s">
        <v>1768</v>
      </c>
      <c r="D365" s="180" t="s">
        <v>171</v>
      </c>
      <c r="E365" s="181" t="s">
        <v>3328</v>
      </c>
      <c r="F365" s="182" t="s">
        <v>3329</v>
      </c>
      <c r="G365" s="183" t="s">
        <v>174</v>
      </c>
      <c r="H365" s="184">
        <v>6</v>
      </c>
      <c r="I365" s="185"/>
      <c r="J365" s="186">
        <f t="shared" si="90"/>
        <v>0</v>
      </c>
      <c r="K365" s="182" t="s">
        <v>2211</v>
      </c>
      <c r="L365" s="41"/>
      <c r="M365" s="187" t="s">
        <v>19</v>
      </c>
      <c r="N365" s="188" t="s">
        <v>44</v>
      </c>
      <c r="O365" s="66"/>
      <c r="P365" s="189">
        <f t="shared" si="91"/>
        <v>0</v>
      </c>
      <c r="Q365" s="189">
        <v>0</v>
      </c>
      <c r="R365" s="189">
        <f t="shared" si="92"/>
        <v>0</v>
      </c>
      <c r="S365" s="189">
        <v>0</v>
      </c>
      <c r="T365" s="190">
        <f t="shared" si="93"/>
        <v>0</v>
      </c>
      <c r="U365" s="36"/>
      <c r="V365" s="36"/>
      <c r="W365" s="36"/>
      <c r="X365" s="36"/>
      <c r="Y365" s="36"/>
      <c r="Z365" s="36"/>
      <c r="AA365" s="36"/>
      <c r="AB365" s="36"/>
      <c r="AC365" s="36"/>
      <c r="AD365" s="36"/>
      <c r="AE365" s="36"/>
      <c r="AR365" s="191" t="s">
        <v>176</v>
      </c>
      <c r="AT365" s="191" t="s">
        <v>171</v>
      </c>
      <c r="AU365" s="191" t="s">
        <v>88</v>
      </c>
      <c r="AY365" s="19" t="s">
        <v>169</v>
      </c>
      <c r="BE365" s="192">
        <f t="shared" si="94"/>
        <v>0</v>
      </c>
      <c r="BF365" s="192">
        <f t="shared" si="95"/>
        <v>0</v>
      </c>
      <c r="BG365" s="192">
        <f t="shared" si="96"/>
        <v>0</v>
      </c>
      <c r="BH365" s="192">
        <f t="shared" si="97"/>
        <v>0</v>
      </c>
      <c r="BI365" s="192">
        <f t="shared" si="98"/>
        <v>0</v>
      </c>
      <c r="BJ365" s="19" t="s">
        <v>88</v>
      </c>
      <c r="BK365" s="192">
        <f t="shared" si="99"/>
        <v>0</v>
      </c>
      <c r="BL365" s="19" t="s">
        <v>176</v>
      </c>
      <c r="BM365" s="191" t="s">
        <v>3374</v>
      </c>
    </row>
    <row r="366" spans="1:65" s="2" customFormat="1" ht="14.45" customHeight="1">
      <c r="A366" s="36"/>
      <c r="B366" s="37"/>
      <c r="C366" s="180" t="s">
        <v>1773</v>
      </c>
      <c r="D366" s="180" t="s">
        <v>171</v>
      </c>
      <c r="E366" s="181" t="s">
        <v>3375</v>
      </c>
      <c r="F366" s="182" t="s">
        <v>3376</v>
      </c>
      <c r="G366" s="183" t="s">
        <v>174</v>
      </c>
      <c r="H366" s="184">
        <v>1</v>
      </c>
      <c r="I366" s="185"/>
      <c r="J366" s="186">
        <f t="shared" si="90"/>
        <v>0</v>
      </c>
      <c r="K366" s="182" t="s">
        <v>2211</v>
      </c>
      <c r="L366" s="41"/>
      <c r="M366" s="187" t="s">
        <v>19</v>
      </c>
      <c r="N366" s="188" t="s">
        <v>44</v>
      </c>
      <c r="O366" s="66"/>
      <c r="P366" s="189">
        <f t="shared" si="91"/>
        <v>0</v>
      </c>
      <c r="Q366" s="189">
        <v>0</v>
      </c>
      <c r="R366" s="189">
        <f t="shared" si="92"/>
        <v>0</v>
      </c>
      <c r="S366" s="189">
        <v>0</v>
      </c>
      <c r="T366" s="190">
        <f t="shared" si="93"/>
        <v>0</v>
      </c>
      <c r="U366" s="36"/>
      <c r="V366" s="36"/>
      <c r="W366" s="36"/>
      <c r="X366" s="36"/>
      <c r="Y366" s="36"/>
      <c r="Z366" s="36"/>
      <c r="AA366" s="36"/>
      <c r="AB366" s="36"/>
      <c r="AC366" s="36"/>
      <c r="AD366" s="36"/>
      <c r="AE366" s="36"/>
      <c r="AR366" s="191" t="s">
        <v>176</v>
      </c>
      <c r="AT366" s="191" t="s">
        <v>171</v>
      </c>
      <c r="AU366" s="191" t="s">
        <v>88</v>
      </c>
      <c r="AY366" s="19" t="s">
        <v>169</v>
      </c>
      <c r="BE366" s="192">
        <f t="shared" si="94"/>
        <v>0</v>
      </c>
      <c r="BF366" s="192">
        <f t="shared" si="95"/>
        <v>0</v>
      </c>
      <c r="BG366" s="192">
        <f t="shared" si="96"/>
        <v>0</v>
      </c>
      <c r="BH366" s="192">
        <f t="shared" si="97"/>
        <v>0</v>
      </c>
      <c r="BI366" s="192">
        <f t="shared" si="98"/>
        <v>0</v>
      </c>
      <c r="BJ366" s="19" t="s">
        <v>88</v>
      </c>
      <c r="BK366" s="192">
        <f t="shared" si="99"/>
        <v>0</v>
      </c>
      <c r="BL366" s="19" t="s">
        <v>176</v>
      </c>
      <c r="BM366" s="191" t="s">
        <v>3377</v>
      </c>
    </row>
    <row r="367" spans="1:65" s="2" customFormat="1" ht="14.45" customHeight="1">
      <c r="A367" s="36"/>
      <c r="B367" s="37"/>
      <c r="C367" s="180" t="s">
        <v>1777</v>
      </c>
      <c r="D367" s="180" t="s">
        <v>171</v>
      </c>
      <c r="E367" s="181" t="s">
        <v>3331</v>
      </c>
      <c r="F367" s="182" t="s">
        <v>3332</v>
      </c>
      <c r="G367" s="183" t="s">
        <v>3264</v>
      </c>
      <c r="H367" s="184">
        <v>40</v>
      </c>
      <c r="I367" s="185"/>
      <c r="J367" s="186">
        <f t="shared" si="90"/>
        <v>0</v>
      </c>
      <c r="K367" s="182" t="s">
        <v>2211</v>
      </c>
      <c r="L367" s="41"/>
      <c r="M367" s="187" t="s">
        <v>19</v>
      </c>
      <c r="N367" s="188" t="s">
        <v>44</v>
      </c>
      <c r="O367" s="66"/>
      <c r="P367" s="189">
        <f t="shared" si="91"/>
        <v>0</v>
      </c>
      <c r="Q367" s="189">
        <v>0</v>
      </c>
      <c r="R367" s="189">
        <f t="shared" si="92"/>
        <v>0</v>
      </c>
      <c r="S367" s="189">
        <v>0</v>
      </c>
      <c r="T367" s="190">
        <f t="shared" si="93"/>
        <v>0</v>
      </c>
      <c r="U367" s="36"/>
      <c r="V367" s="36"/>
      <c r="W367" s="36"/>
      <c r="X367" s="36"/>
      <c r="Y367" s="36"/>
      <c r="Z367" s="36"/>
      <c r="AA367" s="36"/>
      <c r="AB367" s="36"/>
      <c r="AC367" s="36"/>
      <c r="AD367" s="36"/>
      <c r="AE367" s="36"/>
      <c r="AR367" s="191" t="s">
        <v>176</v>
      </c>
      <c r="AT367" s="191" t="s">
        <v>171</v>
      </c>
      <c r="AU367" s="191" t="s">
        <v>88</v>
      </c>
      <c r="AY367" s="19" t="s">
        <v>169</v>
      </c>
      <c r="BE367" s="192">
        <f t="shared" si="94"/>
        <v>0</v>
      </c>
      <c r="BF367" s="192">
        <f t="shared" si="95"/>
        <v>0</v>
      </c>
      <c r="BG367" s="192">
        <f t="shared" si="96"/>
        <v>0</v>
      </c>
      <c r="BH367" s="192">
        <f t="shared" si="97"/>
        <v>0</v>
      </c>
      <c r="BI367" s="192">
        <f t="shared" si="98"/>
        <v>0</v>
      </c>
      <c r="BJ367" s="19" t="s">
        <v>88</v>
      </c>
      <c r="BK367" s="192">
        <f t="shared" si="99"/>
        <v>0</v>
      </c>
      <c r="BL367" s="19" t="s">
        <v>176</v>
      </c>
      <c r="BM367" s="191" t="s">
        <v>3378</v>
      </c>
    </row>
    <row r="368" spans="1:65" s="2" customFormat="1" ht="14.45" customHeight="1">
      <c r="A368" s="36"/>
      <c r="B368" s="37"/>
      <c r="C368" s="235" t="s">
        <v>1782</v>
      </c>
      <c r="D368" s="235" t="s">
        <v>456</v>
      </c>
      <c r="E368" s="236" t="s">
        <v>3334</v>
      </c>
      <c r="F368" s="237" t="s">
        <v>3335</v>
      </c>
      <c r="G368" s="238" t="s">
        <v>174</v>
      </c>
      <c r="H368" s="239">
        <v>1</v>
      </c>
      <c r="I368" s="240"/>
      <c r="J368" s="241">
        <f t="shared" si="90"/>
        <v>0</v>
      </c>
      <c r="K368" s="237" t="s">
        <v>2211</v>
      </c>
      <c r="L368" s="242"/>
      <c r="M368" s="243" t="s">
        <v>19</v>
      </c>
      <c r="N368" s="244" t="s">
        <v>44</v>
      </c>
      <c r="O368" s="66"/>
      <c r="P368" s="189">
        <f t="shared" si="91"/>
        <v>0</v>
      </c>
      <c r="Q368" s="189">
        <v>0</v>
      </c>
      <c r="R368" s="189">
        <f t="shared" si="92"/>
        <v>0</v>
      </c>
      <c r="S368" s="189">
        <v>0</v>
      </c>
      <c r="T368" s="190">
        <f t="shared" si="93"/>
        <v>0</v>
      </c>
      <c r="U368" s="36"/>
      <c r="V368" s="36"/>
      <c r="W368" s="36"/>
      <c r="X368" s="36"/>
      <c r="Y368" s="36"/>
      <c r="Z368" s="36"/>
      <c r="AA368" s="36"/>
      <c r="AB368" s="36"/>
      <c r="AC368" s="36"/>
      <c r="AD368" s="36"/>
      <c r="AE368" s="36"/>
      <c r="AR368" s="191" t="s">
        <v>209</v>
      </c>
      <c r="AT368" s="191" t="s">
        <v>456</v>
      </c>
      <c r="AU368" s="191" t="s">
        <v>88</v>
      </c>
      <c r="AY368" s="19" t="s">
        <v>169</v>
      </c>
      <c r="BE368" s="192">
        <f t="shared" si="94"/>
        <v>0</v>
      </c>
      <c r="BF368" s="192">
        <f t="shared" si="95"/>
        <v>0</v>
      </c>
      <c r="BG368" s="192">
        <f t="shared" si="96"/>
        <v>0</v>
      </c>
      <c r="BH368" s="192">
        <f t="shared" si="97"/>
        <v>0</v>
      </c>
      <c r="BI368" s="192">
        <f t="shared" si="98"/>
        <v>0</v>
      </c>
      <c r="BJ368" s="19" t="s">
        <v>88</v>
      </c>
      <c r="BK368" s="192">
        <f t="shared" si="99"/>
        <v>0</v>
      </c>
      <c r="BL368" s="19" t="s">
        <v>176</v>
      </c>
      <c r="BM368" s="191" t="s">
        <v>3379</v>
      </c>
    </row>
    <row r="369" spans="1:65" s="12" customFormat="1" ht="22.9" customHeight="1">
      <c r="B369" s="164"/>
      <c r="C369" s="165"/>
      <c r="D369" s="166" t="s">
        <v>71</v>
      </c>
      <c r="E369" s="178" t="s">
        <v>3380</v>
      </c>
      <c r="F369" s="178" t="s">
        <v>3381</v>
      </c>
      <c r="G369" s="165"/>
      <c r="H369" s="165"/>
      <c r="I369" s="168"/>
      <c r="J369" s="179">
        <f>BK369</f>
        <v>0</v>
      </c>
      <c r="K369" s="165"/>
      <c r="L369" s="170"/>
      <c r="M369" s="171"/>
      <c r="N369" s="172"/>
      <c r="O369" s="172"/>
      <c r="P369" s="173">
        <f>SUM(P370:P393)</f>
        <v>0</v>
      </c>
      <c r="Q369" s="172"/>
      <c r="R369" s="173">
        <f>SUM(R370:R393)</f>
        <v>0</v>
      </c>
      <c r="S369" s="172"/>
      <c r="T369" s="174">
        <f>SUM(T370:T393)</f>
        <v>0</v>
      </c>
      <c r="AR369" s="175" t="s">
        <v>80</v>
      </c>
      <c r="AT369" s="176" t="s">
        <v>71</v>
      </c>
      <c r="AU369" s="176" t="s">
        <v>80</v>
      </c>
      <c r="AY369" s="175" t="s">
        <v>169</v>
      </c>
      <c r="BK369" s="177">
        <f>SUM(BK370:BK393)</f>
        <v>0</v>
      </c>
    </row>
    <row r="370" spans="1:65" s="2" customFormat="1" ht="37.9" customHeight="1">
      <c r="A370" s="36"/>
      <c r="B370" s="37"/>
      <c r="C370" s="235" t="s">
        <v>1787</v>
      </c>
      <c r="D370" s="235" t="s">
        <v>456</v>
      </c>
      <c r="E370" s="236" t="s">
        <v>3382</v>
      </c>
      <c r="F370" s="237" t="s">
        <v>3383</v>
      </c>
      <c r="G370" s="238" t="s">
        <v>174</v>
      </c>
      <c r="H370" s="239">
        <v>1</v>
      </c>
      <c r="I370" s="240"/>
      <c r="J370" s="241">
        <f t="shared" ref="J370:J393" si="100">ROUND(I370*H370,2)</f>
        <v>0</v>
      </c>
      <c r="K370" s="237" t="s">
        <v>2211</v>
      </c>
      <c r="L370" s="242"/>
      <c r="M370" s="243" t="s">
        <v>19</v>
      </c>
      <c r="N370" s="244" t="s">
        <v>44</v>
      </c>
      <c r="O370" s="66"/>
      <c r="P370" s="189">
        <f t="shared" ref="P370:P393" si="101">O370*H370</f>
        <v>0</v>
      </c>
      <c r="Q370" s="189">
        <v>0</v>
      </c>
      <c r="R370" s="189">
        <f t="shared" ref="R370:R393" si="102">Q370*H370</f>
        <v>0</v>
      </c>
      <c r="S370" s="189">
        <v>0</v>
      </c>
      <c r="T370" s="190">
        <f t="shared" ref="T370:T393" si="103">S370*H370</f>
        <v>0</v>
      </c>
      <c r="U370" s="36"/>
      <c r="V370" s="36"/>
      <c r="W370" s="36"/>
      <c r="X370" s="36"/>
      <c r="Y370" s="36"/>
      <c r="Z370" s="36"/>
      <c r="AA370" s="36"/>
      <c r="AB370" s="36"/>
      <c r="AC370" s="36"/>
      <c r="AD370" s="36"/>
      <c r="AE370" s="36"/>
      <c r="AR370" s="191" t="s">
        <v>209</v>
      </c>
      <c r="AT370" s="191" t="s">
        <v>456</v>
      </c>
      <c r="AU370" s="191" t="s">
        <v>88</v>
      </c>
      <c r="AY370" s="19" t="s">
        <v>169</v>
      </c>
      <c r="BE370" s="192">
        <f t="shared" ref="BE370:BE393" si="104">IF(N370="základní",J370,0)</f>
        <v>0</v>
      </c>
      <c r="BF370" s="192">
        <f t="shared" ref="BF370:BF393" si="105">IF(N370="snížená",J370,0)</f>
        <v>0</v>
      </c>
      <c r="BG370" s="192">
        <f t="shared" ref="BG370:BG393" si="106">IF(N370="zákl. přenesená",J370,0)</f>
        <v>0</v>
      </c>
      <c r="BH370" s="192">
        <f t="shared" ref="BH370:BH393" si="107">IF(N370="sníž. přenesená",J370,0)</f>
        <v>0</v>
      </c>
      <c r="BI370" s="192">
        <f t="shared" ref="BI370:BI393" si="108">IF(N370="nulová",J370,0)</f>
        <v>0</v>
      </c>
      <c r="BJ370" s="19" t="s">
        <v>88</v>
      </c>
      <c r="BK370" s="192">
        <f t="shared" ref="BK370:BK393" si="109">ROUND(I370*H370,2)</f>
        <v>0</v>
      </c>
      <c r="BL370" s="19" t="s">
        <v>176</v>
      </c>
      <c r="BM370" s="191" t="s">
        <v>3384</v>
      </c>
    </row>
    <row r="371" spans="1:65" s="2" customFormat="1" ht="14.45" customHeight="1">
      <c r="A371" s="36"/>
      <c r="B371" s="37"/>
      <c r="C371" s="235" t="s">
        <v>1793</v>
      </c>
      <c r="D371" s="235" t="s">
        <v>456</v>
      </c>
      <c r="E371" s="236" t="s">
        <v>3385</v>
      </c>
      <c r="F371" s="237" t="s">
        <v>3386</v>
      </c>
      <c r="G371" s="238" t="s">
        <v>174</v>
      </c>
      <c r="H371" s="239">
        <v>1</v>
      </c>
      <c r="I371" s="240"/>
      <c r="J371" s="241">
        <f t="shared" si="100"/>
        <v>0</v>
      </c>
      <c r="K371" s="237" t="s">
        <v>2211</v>
      </c>
      <c r="L371" s="242"/>
      <c r="M371" s="243" t="s">
        <v>19</v>
      </c>
      <c r="N371" s="244" t="s">
        <v>44</v>
      </c>
      <c r="O371" s="66"/>
      <c r="P371" s="189">
        <f t="shared" si="101"/>
        <v>0</v>
      </c>
      <c r="Q371" s="189">
        <v>0</v>
      </c>
      <c r="R371" s="189">
        <f t="shared" si="102"/>
        <v>0</v>
      </c>
      <c r="S371" s="189">
        <v>0</v>
      </c>
      <c r="T371" s="190">
        <f t="shared" si="103"/>
        <v>0</v>
      </c>
      <c r="U371" s="36"/>
      <c r="V371" s="36"/>
      <c r="W371" s="36"/>
      <c r="X371" s="36"/>
      <c r="Y371" s="36"/>
      <c r="Z371" s="36"/>
      <c r="AA371" s="36"/>
      <c r="AB371" s="36"/>
      <c r="AC371" s="36"/>
      <c r="AD371" s="36"/>
      <c r="AE371" s="36"/>
      <c r="AR371" s="191" t="s">
        <v>209</v>
      </c>
      <c r="AT371" s="191" t="s">
        <v>456</v>
      </c>
      <c r="AU371" s="191" t="s">
        <v>88</v>
      </c>
      <c r="AY371" s="19" t="s">
        <v>169</v>
      </c>
      <c r="BE371" s="192">
        <f t="shared" si="104"/>
        <v>0</v>
      </c>
      <c r="BF371" s="192">
        <f t="shared" si="105"/>
        <v>0</v>
      </c>
      <c r="BG371" s="192">
        <f t="shared" si="106"/>
        <v>0</v>
      </c>
      <c r="BH371" s="192">
        <f t="shared" si="107"/>
        <v>0</v>
      </c>
      <c r="BI371" s="192">
        <f t="shared" si="108"/>
        <v>0</v>
      </c>
      <c r="BJ371" s="19" t="s">
        <v>88</v>
      </c>
      <c r="BK371" s="192">
        <f t="shared" si="109"/>
        <v>0</v>
      </c>
      <c r="BL371" s="19" t="s">
        <v>176</v>
      </c>
      <c r="BM371" s="191" t="s">
        <v>3387</v>
      </c>
    </row>
    <row r="372" spans="1:65" s="2" customFormat="1" ht="14.45" customHeight="1">
      <c r="A372" s="36"/>
      <c r="B372" s="37"/>
      <c r="C372" s="235" t="s">
        <v>1799</v>
      </c>
      <c r="D372" s="235" t="s">
        <v>456</v>
      </c>
      <c r="E372" s="236" t="s">
        <v>3388</v>
      </c>
      <c r="F372" s="237" t="s">
        <v>3389</v>
      </c>
      <c r="G372" s="238" t="s">
        <v>174</v>
      </c>
      <c r="H372" s="239">
        <v>1</v>
      </c>
      <c r="I372" s="240"/>
      <c r="J372" s="241">
        <f t="shared" si="100"/>
        <v>0</v>
      </c>
      <c r="K372" s="237" t="s">
        <v>2211</v>
      </c>
      <c r="L372" s="242"/>
      <c r="M372" s="243" t="s">
        <v>19</v>
      </c>
      <c r="N372" s="244" t="s">
        <v>44</v>
      </c>
      <c r="O372" s="66"/>
      <c r="P372" s="189">
        <f t="shared" si="101"/>
        <v>0</v>
      </c>
      <c r="Q372" s="189">
        <v>0</v>
      </c>
      <c r="R372" s="189">
        <f t="shared" si="102"/>
        <v>0</v>
      </c>
      <c r="S372" s="189">
        <v>0</v>
      </c>
      <c r="T372" s="190">
        <f t="shared" si="103"/>
        <v>0</v>
      </c>
      <c r="U372" s="36"/>
      <c r="V372" s="36"/>
      <c r="W372" s="36"/>
      <c r="X372" s="36"/>
      <c r="Y372" s="36"/>
      <c r="Z372" s="36"/>
      <c r="AA372" s="36"/>
      <c r="AB372" s="36"/>
      <c r="AC372" s="36"/>
      <c r="AD372" s="36"/>
      <c r="AE372" s="36"/>
      <c r="AR372" s="191" t="s">
        <v>209</v>
      </c>
      <c r="AT372" s="191" t="s">
        <v>456</v>
      </c>
      <c r="AU372" s="191" t="s">
        <v>88</v>
      </c>
      <c r="AY372" s="19" t="s">
        <v>169</v>
      </c>
      <c r="BE372" s="192">
        <f t="shared" si="104"/>
        <v>0</v>
      </c>
      <c r="BF372" s="192">
        <f t="shared" si="105"/>
        <v>0</v>
      </c>
      <c r="BG372" s="192">
        <f t="shared" si="106"/>
        <v>0</v>
      </c>
      <c r="BH372" s="192">
        <f t="shared" si="107"/>
        <v>0</v>
      </c>
      <c r="BI372" s="192">
        <f t="shared" si="108"/>
        <v>0</v>
      </c>
      <c r="BJ372" s="19" t="s">
        <v>88</v>
      </c>
      <c r="BK372" s="192">
        <f t="shared" si="109"/>
        <v>0</v>
      </c>
      <c r="BL372" s="19" t="s">
        <v>176</v>
      </c>
      <c r="BM372" s="191" t="s">
        <v>3390</v>
      </c>
    </row>
    <row r="373" spans="1:65" s="2" customFormat="1" ht="14.45" customHeight="1">
      <c r="A373" s="36"/>
      <c r="B373" s="37"/>
      <c r="C373" s="235" t="s">
        <v>1805</v>
      </c>
      <c r="D373" s="235" t="s">
        <v>456</v>
      </c>
      <c r="E373" s="236" t="s">
        <v>3391</v>
      </c>
      <c r="F373" s="237" t="s">
        <v>3392</v>
      </c>
      <c r="G373" s="238" t="s">
        <v>174</v>
      </c>
      <c r="H373" s="239">
        <v>1</v>
      </c>
      <c r="I373" s="240"/>
      <c r="J373" s="241">
        <f t="shared" si="100"/>
        <v>0</v>
      </c>
      <c r="K373" s="237" t="s">
        <v>2211</v>
      </c>
      <c r="L373" s="242"/>
      <c r="M373" s="243" t="s">
        <v>19</v>
      </c>
      <c r="N373" s="244" t="s">
        <v>44</v>
      </c>
      <c r="O373" s="66"/>
      <c r="P373" s="189">
        <f t="shared" si="101"/>
        <v>0</v>
      </c>
      <c r="Q373" s="189">
        <v>0</v>
      </c>
      <c r="R373" s="189">
        <f t="shared" si="102"/>
        <v>0</v>
      </c>
      <c r="S373" s="189">
        <v>0</v>
      </c>
      <c r="T373" s="190">
        <f t="shared" si="103"/>
        <v>0</v>
      </c>
      <c r="U373" s="36"/>
      <c r="V373" s="36"/>
      <c r="W373" s="36"/>
      <c r="X373" s="36"/>
      <c r="Y373" s="36"/>
      <c r="Z373" s="36"/>
      <c r="AA373" s="36"/>
      <c r="AB373" s="36"/>
      <c r="AC373" s="36"/>
      <c r="AD373" s="36"/>
      <c r="AE373" s="36"/>
      <c r="AR373" s="191" t="s">
        <v>209</v>
      </c>
      <c r="AT373" s="191" t="s">
        <v>456</v>
      </c>
      <c r="AU373" s="191" t="s">
        <v>88</v>
      </c>
      <c r="AY373" s="19" t="s">
        <v>169</v>
      </c>
      <c r="BE373" s="192">
        <f t="shared" si="104"/>
        <v>0</v>
      </c>
      <c r="BF373" s="192">
        <f t="shared" si="105"/>
        <v>0</v>
      </c>
      <c r="BG373" s="192">
        <f t="shared" si="106"/>
        <v>0</v>
      </c>
      <c r="BH373" s="192">
        <f t="shared" si="107"/>
        <v>0</v>
      </c>
      <c r="BI373" s="192">
        <f t="shared" si="108"/>
        <v>0</v>
      </c>
      <c r="BJ373" s="19" t="s">
        <v>88</v>
      </c>
      <c r="BK373" s="192">
        <f t="shared" si="109"/>
        <v>0</v>
      </c>
      <c r="BL373" s="19" t="s">
        <v>176</v>
      </c>
      <c r="BM373" s="191" t="s">
        <v>3393</v>
      </c>
    </row>
    <row r="374" spans="1:65" s="2" customFormat="1" ht="14.45" customHeight="1">
      <c r="A374" s="36"/>
      <c r="B374" s="37"/>
      <c r="C374" s="235" t="s">
        <v>1809</v>
      </c>
      <c r="D374" s="235" t="s">
        <v>456</v>
      </c>
      <c r="E374" s="236" t="s">
        <v>3307</v>
      </c>
      <c r="F374" s="237" t="s">
        <v>3308</v>
      </c>
      <c r="G374" s="238" t="s">
        <v>174</v>
      </c>
      <c r="H374" s="239">
        <v>1</v>
      </c>
      <c r="I374" s="240"/>
      <c r="J374" s="241">
        <f t="shared" si="100"/>
        <v>0</v>
      </c>
      <c r="K374" s="237" t="s">
        <v>2211</v>
      </c>
      <c r="L374" s="242"/>
      <c r="M374" s="243" t="s">
        <v>19</v>
      </c>
      <c r="N374" s="244" t="s">
        <v>44</v>
      </c>
      <c r="O374" s="66"/>
      <c r="P374" s="189">
        <f t="shared" si="101"/>
        <v>0</v>
      </c>
      <c r="Q374" s="189">
        <v>0</v>
      </c>
      <c r="R374" s="189">
        <f t="shared" si="102"/>
        <v>0</v>
      </c>
      <c r="S374" s="189">
        <v>0</v>
      </c>
      <c r="T374" s="190">
        <f t="shared" si="103"/>
        <v>0</v>
      </c>
      <c r="U374" s="36"/>
      <c r="V374" s="36"/>
      <c r="W374" s="36"/>
      <c r="X374" s="36"/>
      <c r="Y374" s="36"/>
      <c r="Z374" s="36"/>
      <c r="AA374" s="36"/>
      <c r="AB374" s="36"/>
      <c r="AC374" s="36"/>
      <c r="AD374" s="36"/>
      <c r="AE374" s="36"/>
      <c r="AR374" s="191" t="s">
        <v>209</v>
      </c>
      <c r="AT374" s="191" t="s">
        <v>456</v>
      </c>
      <c r="AU374" s="191" t="s">
        <v>88</v>
      </c>
      <c r="AY374" s="19" t="s">
        <v>169</v>
      </c>
      <c r="BE374" s="192">
        <f t="shared" si="104"/>
        <v>0</v>
      </c>
      <c r="BF374" s="192">
        <f t="shared" si="105"/>
        <v>0</v>
      </c>
      <c r="BG374" s="192">
        <f t="shared" si="106"/>
        <v>0</v>
      </c>
      <c r="BH374" s="192">
        <f t="shared" si="107"/>
        <v>0</v>
      </c>
      <c r="BI374" s="192">
        <f t="shared" si="108"/>
        <v>0</v>
      </c>
      <c r="BJ374" s="19" t="s">
        <v>88</v>
      </c>
      <c r="BK374" s="192">
        <f t="shared" si="109"/>
        <v>0</v>
      </c>
      <c r="BL374" s="19" t="s">
        <v>176</v>
      </c>
      <c r="BM374" s="191" t="s">
        <v>3394</v>
      </c>
    </row>
    <row r="375" spans="1:65" s="2" customFormat="1" ht="14.45" customHeight="1">
      <c r="A375" s="36"/>
      <c r="B375" s="37"/>
      <c r="C375" s="235" t="s">
        <v>1813</v>
      </c>
      <c r="D375" s="235" t="s">
        <v>456</v>
      </c>
      <c r="E375" s="236" t="s">
        <v>3395</v>
      </c>
      <c r="F375" s="237" t="s">
        <v>3396</v>
      </c>
      <c r="G375" s="238" t="s">
        <v>174</v>
      </c>
      <c r="H375" s="239">
        <v>1</v>
      </c>
      <c r="I375" s="240"/>
      <c r="J375" s="241">
        <f t="shared" si="100"/>
        <v>0</v>
      </c>
      <c r="K375" s="237" t="s">
        <v>2211</v>
      </c>
      <c r="L375" s="242"/>
      <c r="M375" s="243" t="s">
        <v>19</v>
      </c>
      <c r="N375" s="244" t="s">
        <v>44</v>
      </c>
      <c r="O375" s="66"/>
      <c r="P375" s="189">
        <f t="shared" si="101"/>
        <v>0</v>
      </c>
      <c r="Q375" s="189">
        <v>0</v>
      </c>
      <c r="R375" s="189">
        <f t="shared" si="102"/>
        <v>0</v>
      </c>
      <c r="S375" s="189">
        <v>0</v>
      </c>
      <c r="T375" s="190">
        <f t="shared" si="103"/>
        <v>0</v>
      </c>
      <c r="U375" s="36"/>
      <c r="V375" s="36"/>
      <c r="W375" s="36"/>
      <c r="X375" s="36"/>
      <c r="Y375" s="36"/>
      <c r="Z375" s="36"/>
      <c r="AA375" s="36"/>
      <c r="AB375" s="36"/>
      <c r="AC375" s="36"/>
      <c r="AD375" s="36"/>
      <c r="AE375" s="36"/>
      <c r="AR375" s="191" t="s">
        <v>209</v>
      </c>
      <c r="AT375" s="191" t="s">
        <v>456</v>
      </c>
      <c r="AU375" s="191" t="s">
        <v>88</v>
      </c>
      <c r="AY375" s="19" t="s">
        <v>169</v>
      </c>
      <c r="BE375" s="192">
        <f t="shared" si="104"/>
        <v>0</v>
      </c>
      <c r="BF375" s="192">
        <f t="shared" si="105"/>
        <v>0</v>
      </c>
      <c r="BG375" s="192">
        <f t="shared" si="106"/>
        <v>0</v>
      </c>
      <c r="BH375" s="192">
        <f t="shared" si="107"/>
        <v>0</v>
      </c>
      <c r="BI375" s="192">
        <f t="shared" si="108"/>
        <v>0</v>
      </c>
      <c r="BJ375" s="19" t="s">
        <v>88</v>
      </c>
      <c r="BK375" s="192">
        <f t="shared" si="109"/>
        <v>0</v>
      </c>
      <c r="BL375" s="19" t="s">
        <v>176</v>
      </c>
      <c r="BM375" s="191" t="s">
        <v>3397</v>
      </c>
    </row>
    <row r="376" spans="1:65" s="2" customFormat="1" ht="14.45" customHeight="1">
      <c r="A376" s="36"/>
      <c r="B376" s="37"/>
      <c r="C376" s="235" t="s">
        <v>1818</v>
      </c>
      <c r="D376" s="235" t="s">
        <v>456</v>
      </c>
      <c r="E376" s="236" t="s">
        <v>3398</v>
      </c>
      <c r="F376" s="237" t="s">
        <v>3399</v>
      </c>
      <c r="G376" s="238" t="s">
        <v>174</v>
      </c>
      <c r="H376" s="239">
        <v>1</v>
      </c>
      <c r="I376" s="240"/>
      <c r="J376" s="241">
        <f t="shared" si="100"/>
        <v>0</v>
      </c>
      <c r="K376" s="237" t="s">
        <v>2211</v>
      </c>
      <c r="L376" s="242"/>
      <c r="M376" s="243" t="s">
        <v>19</v>
      </c>
      <c r="N376" s="244" t="s">
        <v>44</v>
      </c>
      <c r="O376" s="66"/>
      <c r="P376" s="189">
        <f t="shared" si="101"/>
        <v>0</v>
      </c>
      <c r="Q376" s="189">
        <v>0</v>
      </c>
      <c r="R376" s="189">
        <f t="shared" si="102"/>
        <v>0</v>
      </c>
      <c r="S376" s="189">
        <v>0</v>
      </c>
      <c r="T376" s="190">
        <f t="shared" si="103"/>
        <v>0</v>
      </c>
      <c r="U376" s="36"/>
      <c r="V376" s="36"/>
      <c r="W376" s="36"/>
      <c r="X376" s="36"/>
      <c r="Y376" s="36"/>
      <c r="Z376" s="36"/>
      <c r="AA376" s="36"/>
      <c r="AB376" s="36"/>
      <c r="AC376" s="36"/>
      <c r="AD376" s="36"/>
      <c r="AE376" s="36"/>
      <c r="AR376" s="191" t="s">
        <v>209</v>
      </c>
      <c r="AT376" s="191" t="s">
        <v>456</v>
      </c>
      <c r="AU376" s="191" t="s">
        <v>88</v>
      </c>
      <c r="AY376" s="19" t="s">
        <v>169</v>
      </c>
      <c r="BE376" s="192">
        <f t="shared" si="104"/>
        <v>0</v>
      </c>
      <c r="BF376" s="192">
        <f t="shared" si="105"/>
        <v>0</v>
      </c>
      <c r="BG376" s="192">
        <f t="shared" si="106"/>
        <v>0</v>
      </c>
      <c r="BH376" s="192">
        <f t="shared" si="107"/>
        <v>0</v>
      </c>
      <c r="BI376" s="192">
        <f t="shared" si="108"/>
        <v>0</v>
      </c>
      <c r="BJ376" s="19" t="s">
        <v>88</v>
      </c>
      <c r="BK376" s="192">
        <f t="shared" si="109"/>
        <v>0</v>
      </c>
      <c r="BL376" s="19" t="s">
        <v>176</v>
      </c>
      <c r="BM376" s="191" t="s">
        <v>3400</v>
      </c>
    </row>
    <row r="377" spans="1:65" s="2" customFormat="1" ht="14.45" customHeight="1">
      <c r="A377" s="36"/>
      <c r="B377" s="37"/>
      <c r="C377" s="235" t="s">
        <v>1824</v>
      </c>
      <c r="D377" s="235" t="s">
        <v>456</v>
      </c>
      <c r="E377" s="236" t="s">
        <v>3401</v>
      </c>
      <c r="F377" s="237" t="s">
        <v>3402</v>
      </c>
      <c r="G377" s="238" t="s">
        <v>174</v>
      </c>
      <c r="H377" s="239">
        <v>2</v>
      </c>
      <c r="I377" s="240"/>
      <c r="J377" s="241">
        <f t="shared" si="100"/>
        <v>0</v>
      </c>
      <c r="K377" s="237" t="s">
        <v>2211</v>
      </c>
      <c r="L377" s="242"/>
      <c r="M377" s="243" t="s">
        <v>19</v>
      </c>
      <c r="N377" s="244" t="s">
        <v>44</v>
      </c>
      <c r="O377" s="66"/>
      <c r="P377" s="189">
        <f t="shared" si="101"/>
        <v>0</v>
      </c>
      <c r="Q377" s="189">
        <v>0</v>
      </c>
      <c r="R377" s="189">
        <f t="shared" si="102"/>
        <v>0</v>
      </c>
      <c r="S377" s="189">
        <v>0</v>
      </c>
      <c r="T377" s="190">
        <f t="shared" si="103"/>
        <v>0</v>
      </c>
      <c r="U377" s="36"/>
      <c r="V377" s="36"/>
      <c r="W377" s="36"/>
      <c r="X377" s="36"/>
      <c r="Y377" s="36"/>
      <c r="Z377" s="36"/>
      <c r="AA377" s="36"/>
      <c r="AB377" s="36"/>
      <c r="AC377" s="36"/>
      <c r="AD377" s="36"/>
      <c r="AE377" s="36"/>
      <c r="AR377" s="191" t="s">
        <v>209</v>
      </c>
      <c r="AT377" s="191" t="s">
        <v>456</v>
      </c>
      <c r="AU377" s="191" t="s">
        <v>88</v>
      </c>
      <c r="AY377" s="19" t="s">
        <v>169</v>
      </c>
      <c r="BE377" s="192">
        <f t="shared" si="104"/>
        <v>0</v>
      </c>
      <c r="BF377" s="192">
        <f t="shared" si="105"/>
        <v>0</v>
      </c>
      <c r="BG377" s="192">
        <f t="shared" si="106"/>
        <v>0</v>
      </c>
      <c r="BH377" s="192">
        <f t="shared" si="107"/>
        <v>0</v>
      </c>
      <c r="BI377" s="192">
        <f t="shared" si="108"/>
        <v>0</v>
      </c>
      <c r="BJ377" s="19" t="s">
        <v>88</v>
      </c>
      <c r="BK377" s="192">
        <f t="shared" si="109"/>
        <v>0</v>
      </c>
      <c r="BL377" s="19" t="s">
        <v>176</v>
      </c>
      <c r="BM377" s="191" t="s">
        <v>3403</v>
      </c>
    </row>
    <row r="378" spans="1:65" s="2" customFormat="1" ht="14.45" customHeight="1">
      <c r="A378" s="36"/>
      <c r="B378" s="37"/>
      <c r="C378" s="235" t="s">
        <v>1828</v>
      </c>
      <c r="D378" s="235" t="s">
        <v>456</v>
      </c>
      <c r="E378" s="236" t="s">
        <v>3404</v>
      </c>
      <c r="F378" s="237" t="s">
        <v>3405</v>
      </c>
      <c r="G378" s="238" t="s">
        <v>174</v>
      </c>
      <c r="H378" s="239">
        <v>2</v>
      </c>
      <c r="I378" s="240"/>
      <c r="J378" s="241">
        <f t="shared" si="100"/>
        <v>0</v>
      </c>
      <c r="K378" s="237" t="s">
        <v>2211</v>
      </c>
      <c r="L378" s="242"/>
      <c r="M378" s="243" t="s">
        <v>19</v>
      </c>
      <c r="N378" s="244" t="s">
        <v>44</v>
      </c>
      <c r="O378" s="66"/>
      <c r="P378" s="189">
        <f t="shared" si="101"/>
        <v>0</v>
      </c>
      <c r="Q378" s="189">
        <v>0</v>
      </c>
      <c r="R378" s="189">
        <f t="shared" si="102"/>
        <v>0</v>
      </c>
      <c r="S378" s="189">
        <v>0</v>
      </c>
      <c r="T378" s="190">
        <f t="shared" si="103"/>
        <v>0</v>
      </c>
      <c r="U378" s="36"/>
      <c r="V378" s="36"/>
      <c r="W378" s="36"/>
      <c r="X378" s="36"/>
      <c r="Y378" s="36"/>
      <c r="Z378" s="36"/>
      <c r="AA378" s="36"/>
      <c r="AB378" s="36"/>
      <c r="AC378" s="36"/>
      <c r="AD378" s="36"/>
      <c r="AE378" s="36"/>
      <c r="AR378" s="191" t="s">
        <v>209</v>
      </c>
      <c r="AT378" s="191" t="s">
        <v>456</v>
      </c>
      <c r="AU378" s="191" t="s">
        <v>88</v>
      </c>
      <c r="AY378" s="19" t="s">
        <v>169</v>
      </c>
      <c r="BE378" s="192">
        <f t="shared" si="104"/>
        <v>0</v>
      </c>
      <c r="BF378" s="192">
        <f t="shared" si="105"/>
        <v>0</v>
      </c>
      <c r="BG378" s="192">
        <f t="shared" si="106"/>
        <v>0</v>
      </c>
      <c r="BH378" s="192">
        <f t="shared" si="107"/>
        <v>0</v>
      </c>
      <c r="BI378" s="192">
        <f t="shared" si="108"/>
        <v>0</v>
      </c>
      <c r="BJ378" s="19" t="s">
        <v>88</v>
      </c>
      <c r="BK378" s="192">
        <f t="shared" si="109"/>
        <v>0</v>
      </c>
      <c r="BL378" s="19" t="s">
        <v>176</v>
      </c>
      <c r="BM378" s="191" t="s">
        <v>3406</v>
      </c>
    </row>
    <row r="379" spans="1:65" s="2" customFormat="1" ht="14.45" customHeight="1">
      <c r="A379" s="36"/>
      <c r="B379" s="37"/>
      <c r="C379" s="235" t="s">
        <v>1832</v>
      </c>
      <c r="D379" s="235" t="s">
        <v>456</v>
      </c>
      <c r="E379" s="236" t="s">
        <v>3407</v>
      </c>
      <c r="F379" s="237" t="s">
        <v>3408</v>
      </c>
      <c r="G379" s="238" t="s">
        <v>174</v>
      </c>
      <c r="H379" s="239">
        <v>1</v>
      </c>
      <c r="I379" s="240"/>
      <c r="J379" s="241">
        <f t="shared" si="100"/>
        <v>0</v>
      </c>
      <c r="K379" s="237" t="s">
        <v>2211</v>
      </c>
      <c r="L379" s="242"/>
      <c r="M379" s="243" t="s">
        <v>19</v>
      </c>
      <c r="N379" s="244" t="s">
        <v>44</v>
      </c>
      <c r="O379" s="66"/>
      <c r="P379" s="189">
        <f t="shared" si="101"/>
        <v>0</v>
      </c>
      <c r="Q379" s="189">
        <v>0</v>
      </c>
      <c r="R379" s="189">
        <f t="shared" si="102"/>
        <v>0</v>
      </c>
      <c r="S379" s="189">
        <v>0</v>
      </c>
      <c r="T379" s="190">
        <f t="shared" si="103"/>
        <v>0</v>
      </c>
      <c r="U379" s="36"/>
      <c r="V379" s="36"/>
      <c r="W379" s="36"/>
      <c r="X379" s="36"/>
      <c r="Y379" s="36"/>
      <c r="Z379" s="36"/>
      <c r="AA379" s="36"/>
      <c r="AB379" s="36"/>
      <c r="AC379" s="36"/>
      <c r="AD379" s="36"/>
      <c r="AE379" s="36"/>
      <c r="AR379" s="191" t="s">
        <v>209</v>
      </c>
      <c r="AT379" s="191" t="s">
        <v>456</v>
      </c>
      <c r="AU379" s="191" t="s">
        <v>88</v>
      </c>
      <c r="AY379" s="19" t="s">
        <v>169</v>
      </c>
      <c r="BE379" s="192">
        <f t="shared" si="104"/>
        <v>0</v>
      </c>
      <c r="BF379" s="192">
        <f t="shared" si="105"/>
        <v>0</v>
      </c>
      <c r="BG379" s="192">
        <f t="shared" si="106"/>
        <v>0</v>
      </c>
      <c r="BH379" s="192">
        <f t="shared" si="107"/>
        <v>0</v>
      </c>
      <c r="BI379" s="192">
        <f t="shared" si="108"/>
        <v>0</v>
      </c>
      <c r="BJ379" s="19" t="s">
        <v>88</v>
      </c>
      <c r="BK379" s="192">
        <f t="shared" si="109"/>
        <v>0</v>
      </c>
      <c r="BL379" s="19" t="s">
        <v>176</v>
      </c>
      <c r="BM379" s="191" t="s">
        <v>3409</v>
      </c>
    </row>
    <row r="380" spans="1:65" s="2" customFormat="1" ht="14.45" customHeight="1">
      <c r="A380" s="36"/>
      <c r="B380" s="37"/>
      <c r="C380" s="235" t="s">
        <v>1839</v>
      </c>
      <c r="D380" s="235" t="s">
        <v>456</v>
      </c>
      <c r="E380" s="236" t="s">
        <v>3410</v>
      </c>
      <c r="F380" s="237" t="s">
        <v>3411</v>
      </c>
      <c r="G380" s="238" t="s">
        <v>174</v>
      </c>
      <c r="H380" s="239">
        <v>3</v>
      </c>
      <c r="I380" s="240"/>
      <c r="J380" s="241">
        <f t="shared" si="100"/>
        <v>0</v>
      </c>
      <c r="K380" s="237" t="s">
        <v>2211</v>
      </c>
      <c r="L380" s="242"/>
      <c r="M380" s="243" t="s">
        <v>19</v>
      </c>
      <c r="N380" s="244" t="s">
        <v>44</v>
      </c>
      <c r="O380" s="66"/>
      <c r="P380" s="189">
        <f t="shared" si="101"/>
        <v>0</v>
      </c>
      <c r="Q380" s="189">
        <v>0</v>
      </c>
      <c r="R380" s="189">
        <f t="shared" si="102"/>
        <v>0</v>
      </c>
      <c r="S380" s="189">
        <v>0</v>
      </c>
      <c r="T380" s="190">
        <f t="shared" si="103"/>
        <v>0</v>
      </c>
      <c r="U380" s="36"/>
      <c r="V380" s="36"/>
      <c r="W380" s="36"/>
      <c r="X380" s="36"/>
      <c r="Y380" s="36"/>
      <c r="Z380" s="36"/>
      <c r="AA380" s="36"/>
      <c r="AB380" s="36"/>
      <c r="AC380" s="36"/>
      <c r="AD380" s="36"/>
      <c r="AE380" s="36"/>
      <c r="AR380" s="191" t="s">
        <v>209</v>
      </c>
      <c r="AT380" s="191" t="s">
        <v>456</v>
      </c>
      <c r="AU380" s="191" t="s">
        <v>88</v>
      </c>
      <c r="AY380" s="19" t="s">
        <v>169</v>
      </c>
      <c r="BE380" s="192">
        <f t="shared" si="104"/>
        <v>0</v>
      </c>
      <c r="BF380" s="192">
        <f t="shared" si="105"/>
        <v>0</v>
      </c>
      <c r="BG380" s="192">
        <f t="shared" si="106"/>
        <v>0</v>
      </c>
      <c r="BH380" s="192">
        <f t="shared" si="107"/>
        <v>0</v>
      </c>
      <c r="BI380" s="192">
        <f t="shared" si="108"/>
        <v>0</v>
      </c>
      <c r="BJ380" s="19" t="s">
        <v>88</v>
      </c>
      <c r="BK380" s="192">
        <f t="shared" si="109"/>
        <v>0</v>
      </c>
      <c r="BL380" s="19" t="s">
        <v>176</v>
      </c>
      <c r="BM380" s="191" t="s">
        <v>3412</v>
      </c>
    </row>
    <row r="381" spans="1:65" s="2" customFormat="1" ht="14.45" customHeight="1">
      <c r="A381" s="36"/>
      <c r="B381" s="37"/>
      <c r="C381" s="235" t="s">
        <v>1844</v>
      </c>
      <c r="D381" s="235" t="s">
        <v>456</v>
      </c>
      <c r="E381" s="236" t="s">
        <v>3413</v>
      </c>
      <c r="F381" s="237" t="s">
        <v>3414</v>
      </c>
      <c r="G381" s="238" t="s">
        <v>174</v>
      </c>
      <c r="H381" s="239">
        <v>6</v>
      </c>
      <c r="I381" s="240"/>
      <c r="J381" s="241">
        <f t="shared" si="100"/>
        <v>0</v>
      </c>
      <c r="K381" s="237" t="s">
        <v>2211</v>
      </c>
      <c r="L381" s="242"/>
      <c r="M381" s="243" t="s">
        <v>19</v>
      </c>
      <c r="N381" s="244" t="s">
        <v>44</v>
      </c>
      <c r="O381" s="66"/>
      <c r="P381" s="189">
        <f t="shared" si="101"/>
        <v>0</v>
      </c>
      <c r="Q381" s="189">
        <v>0</v>
      </c>
      <c r="R381" s="189">
        <f t="shared" si="102"/>
        <v>0</v>
      </c>
      <c r="S381" s="189">
        <v>0</v>
      </c>
      <c r="T381" s="190">
        <f t="shared" si="103"/>
        <v>0</v>
      </c>
      <c r="U381" s="36"/>
      <c r="V381" s="36"/>
      <c r="W381" s="36"/>
      <c r="X381" s="36"/>
      <c r="Y381" s="36"/>
      <c r="Z381" s="36"/>
      <c r="AA381" s="36"/>
      <c r="AB381" s="36"/>
      <c r="AC381" s="36"/>
      <c r="AD381" s="36"/>
      <c r="AE381" s="36"/>
      <c r="AR381" s="191" t="s">
        <v>209</v>
      </c>
      <c r="AT381" s="191" t="s">
        <v>456</v>
      </c>
      <c r="AU381" s="191" t="s">
        <v>88</v>
      </c>
      <c r="AY381" s="19" t="s">
        <v>169</v>
      </c>
      <c r="BE381" s="192">
        <f t="shared" si="104"/>
        <v>0</v>
      </c>
      <c r="BF381" s="192">
        <f t="shared" si="105"/>
        <v>0</v>
      </c>
      <c r="BG381" s="192">
        <f t="shared" si="106"/>
        <v>0</v>
      </c>
      <c r="BH381" s="192">
        <f t="shared" si="107"/>
        <v>0</v>
      </c>
      <c r="BI381" s="192">
        <f t="shared" si="108"/>
        <v>0</v>
      </c>
      <c r="BJ381" s="19" t="s">
        <v>88</v>
      </c>
      <c r="BK381" s="192">
        <f t="shared" si="109"/>
        <v>0</v>
      </c>
      <c r="BL381" s="19" t="s">
        <v>176</v>
      </c>
      <c r="BM381" s="191" t="s">
        <v>3415</v>
      </c>
    </row>
    <row r="382" spans="1:65" s="2" customFormat="1" ht="14.45" customHeight="1">
      <c r="A382" s="36"/>
      <c r="B382" s="37"/>
      <c r="C382" s="235" t="s">
        <v>1849</v>
      </c>
      <c r="D382" s="235" t="s">
        <v>456</v>
      </c>
      <c r="E382" s="236" t="s">
        <v>3416</v>
      </c>
      <c r="F382" s="237" t="s">
        <v>3417</v>
      </c>
      <c r="G382" s="238" t="s">
        <v>174</v>
      </c>
      <c r="H382" s="239">
        <v>1</v>
      </c>
      <c r="I382" s="240"/>
      <c r="J382" s="241">
        <f t="shared" si="100"/>
        <v>0</v>
      </c>
      <c r="K382" s="237" t="s">
        <v>2211</v>
      </c>
      <c r="L382" s="242"/>
      <c r="M382" s="243" t="s">
        <v>19</v>
      </c>
      <c r="N382" s="244" t="s">
        <v>44</v>
      </c>
      <c r="O382" s="66"/>
      <c r="P382" s="189">
        <f t="shared" si="101"/>
        <v>0</v>
      </c>
      <c r="Q382" s="189">
        <v>0</v>
      </c>
      <c r="R382" s="189">
        <f t="shared" si="102"/>
        <v>0</v>
      </c>
      <c r="S382" s="189">
        <v>0</v>
      </c>
      <c r="T382" s="190">
        <f t="shared" si="103"/>
        <v>0</v>
      </c>
      <c r="U382" s="36"/>
      <c r="V382" s="36"/>
      <c r="W382" s="36"/>
      <c r="X382" s="36"/>
      <c r="Y382" s="36"/>
      <c r="Z382" s="36"/>
      <c r="AA382" s="36"/>
      <c r="AB382" s="36"/>
      <c r="AC382" s="36"/>
      <c r="AD382" s="36"/>
      <c r="AE382" s="36"/>
      <c r="AR382" s="191" t="s">
        <v>209</v>
      </c>
      <c r="AT382" s="191" t="s">
        <v>456</v>
      </c>
      <c r="AU382" s="191" t="s">
        <v>88</v>
      </c>
      <c r="AY382" s="19" t="s">
        <v>169</v>
      </c>
      <c r="BE382" s="192">
        <f t="shared" si="104"/>
        <v>0</v>
      </c>
      <c r="BF382" s="192">
        <f t="shared" si="105"/>
        <v>0</v>
      </c>
      <c r="BG382" s="192">
        <f t="shared" si="106"/>
        <v>0</v>
      </c>
      <c r="BH382" s="192">
        <f t="shared" si="107"/>
        <v>0</v>
      </c>
      <c r="BI382" s="192">
        <f t="shared" si="108"/>
        <v>0</v>
      </c>
      <c r="BJ382" s="19" t="s">
        <v>88</v>
      </c>
      <c r="BK382" s="192">
        <f t="shared" si="109"/>
        <v>0</v>
      </c>
      <c r="BL382" s="19" t="s">
        <v>176</v>
      </c>
      <c r="BM382" s="191" t="s">
        <v>3418</v>
      </c>
    </row>
    <row r="383" spans="1:65" s="2" customFormat="1" ht="24.2" customHeight="1">
      <c r="A383" s="36"/>
      <c r="B383" s="37"/>
      <c r="C383" s="235" t="s">
        <v>1853</v>
      </c>
      <c r="D383" s="235" t="s">
        <v>456</v>
      </c>
      <c r="E383" s="236" t="s">
        <v>3419</v>
      </c>
      <c r="F383" s="237" t="s">
        <v>3420</v>
      </c>
      <c r="G383" s="238" t="s">
        <v>174</v>
      </c>
      <c r="H383" s="239">
        <v>1</v>
      </c>
      <c r="I383" s="240"/>
      <c r="J383" s="241">
        <f t="shared" si="100"/>
        <v>0</v>
      </c>
      <c r="K383" s="237" t="s">
        <v>2211</v>
      </c>
      <c r="L383" s="242"/>
      <c r="M383" s="243" t="s">
        <v>19</v>
      </c>
      <c r="N383" s="244" t="s">
        <v>44</v>
      </c>
      <c r="O383" s="66"/>
      <c r="P383" s="189">
        <f t="shared" si="101"/>
        <v>0</v>
      </c>
      <c r="Q383" s="189">
        <v>0</v>
      </c>
      <c r="R383" s="189">
        <f t="shared" si="102"/>
        <v>0</v>
      </c>
      <c r="S383" s="189">
        <v>0</v>
      </c>
      <c r="T383" s="190">
        <f t="shared" si="103"/>
        <v>0</v>
      </c>
      <c r="U383" s="36"/>
      <c r="V383" s="36"/>
      <c r="W383" s="36"/>
      <c r="X383" s="36"/>
      <c r="Y383" s="36"/>
      <c r="Z383" s="36"/>
      <c r="AA383" s="36"/>
      <c r="AB383" s="36"/>
      <c r="AC383" s="36"/>
      <c r="AD383" s="36"/>
      <c r="AE383" s="36"/>
      <c r="AR383" s="191" t="s">
        <v>209</v>
      </c>
      <c r="AT383" s="191" t="s">
        <v>456</v>
      </c>
      <c r="AU383" s="191" t="s">
        <v>88</v>
      </c>
      <c r="AY383" s="19" t="s">
        <v>169</v>
      </c>
      <c r="BE383" s="192">
        <f t="shared" si="104"/>
        <v>0</v>
      </c>
      <c r="BF383" s="192">
        <f t="shared" si="105"/>
        <v>0</v>
      </c>
      <c r="BG383" s="192">
        <f t="shared" si="106"/>
        <v>0</v>
      </c>
      <c r="BH383" s="192">
        <f t="shared" si="107"/>
        <v>0</v>
      </c>
      <c r="BI383" s="192">
        <f t="shared" si="108"/>
        <v>0</v>
      </c>
      <c r="BJ383" s="19" t="s">
        <v>88</v>
      </c>
      <c r="BK383" s="192">
        <f t="shared" si="109"/>
        <v>0</v>
      </c>
      <c r="BL383" s="19" t="s">
        <v>176</v>
      </c>
      <c r="BM383" s="191" t="s">
        <v>3421</v>
      </c>
    </row>
    <row r="384" spans="1:65" s="2" customFormat="1" ht="14.45" customHeight="1">
      <c r="A384" s="36"/>
      <c r="B384" s="37"/>
      <c r="C384" s="235" t="s">
        <v>1859</v>
      </c>
      <c r="D384" s="235" t="s">
        <v>456</v>
      </c>
      <c r="E384" s="236" t="s">
        <v>3422</v>
      </c>
      <c r="F384" s="237" t="s">
        <v>3423</v>
      </c>
      <c r="G384" s="238" t="s">
        <v>174</v>
      </c>
      <c r="H384" s="239">
        <v>1</v>
      </c>
      <c r="I384" s="240"/>
      <c r="J384" s="241">
        <f t="shared" si="100"/>
        <v>0</v>
      </c>
      <c r="K384" s="237" t="s">
        <v>2211</v>
      </c>
      <c r="L384" s="242"/>
      <c r="M384" s="243" t="s">
        <v>19</v>
      </c>
      <c r="N384" s="244" t="s">
        <v>44</v>
      </c>
      <c r="O384" s="66"/>
      <c r="P384" s="189">
        <f t="shared" si="101"/>
        <v>0</v>
      </c>
      <c r="Q384" s="189">
        <v>0</v>
      </c>
      <c r="R384" s="189">
        <f t="shared" si="102"/>
        <v>0</v>
      </c>
      <c r="S384" s="189">
        <v>0</v>
      </c>
      <c r="T384" s="190">
        <f t="shared" si="103"/>
        <v>0</v>
      </c>
      <c r="U384" s="36"/>
      <c r="V384" s="36"/>
      <c r="W384" s="36"/>
      <c r="X384" s="36"/>
      <c r="Y384" s="36"/>
      <c r="Z384" s="36"/>
      <c r="AA384" s="36"/>
      <c r="AB384" s="36"/>
      <c r="AC384" s="36"/>
      <c r="AD384" s="36"/>
      <c r="AE384" s="36"/>
      <c r="AR384" s="191" t="s">
        <v>209</v>
      </c>
      <c r="AT384" s="191" t="s">
        <v>456</v>
      </c>
      <c r="AU384" s="191" t="s">
        <v>88</v>
      </c>
      <c r="AY384" s="19" t="s">
        <v>169</v>
      </c>
      <c r="BE384" s="192">
        <f t="shared" si="104"/>
        <v>0</v>
      </c>
      <c r="BF384" s="192">
        <f t="shared" si="105"/>
        <v>0</v>
      </c>
      <c r="BG384" s="192">
        <f t="shared" si="106"/>
        <v>0</v>
      </c>
      <c r="BH384" s="192">
        <f t="shared" si="107"/>
        <v>0</v>
      </c>
      <c r="BI384" s="192">
        <f t="shared" si="108"/>
        <v>0</v>
      </c>
      <c r="BJ384" s="19" t="s">
        <v>88</v>
      </c>
      <c r="BK384" s="192">
        <f t="shared" si="109"/>
        <v>0</v>
      </c>
      <c r="BL384" s="19" t="s">
        <v>176</v>
      </c>
      <c r="BM384" s="191" t="s">
        <v>3424</v>
      </c>
    </row>
    <row r="385" spans="1:65" s="2" customFormat="1" ht="14.45" customHeight="1">
      <c r="A385" s="36"/>
      <c r="B385" s="37"/>
      <c r="C385" s="235" t="s">
        <v>1866</v>
      </c>
      <c r="D385" s="235" t="s">
        <v>456</v>
      </c>
      <c r="E385" s="236" t="s">
        <v>3298</v>
      </c>
      <c r="F385" s="237" t="s">
        <v>3299</v>
      </c>
      <c r="G385" s="238" t="s">
        <v>174</v>
      </c>
      <c r="H385" s="239">
        <v>2</v>
      </c>
      <c r="I385" s="240"/>
      <c r="J385" s="241">
        <f t="shared" si="100"/>
        <v>0</v>
      </c>
      <c r="K385" s="237" t="s">
        <v>2211</v>
      </c>
      <c r="L385" s="242"/>
      <c r="M385" s="243" t="s">
        <v>19</v>
      </c>
      <c r="N385" s="244" t="s">
        <v>44</v>
      </c>
      <c r="O385" s="66"/>
      <c r="P385" s="189">
        <f t="shared" si="101"/>
        <v>0</v>
      </c>
      <c r="Q385" s="189">
        <v>0</v>
      </c>
      <c r="R385" s="189">
        <f t="shared" si="102"/>
        <v>0</v>
      </c>
      <c r="S385" s="189">
        <v>0</v>
      </c>
      <c r="T385" s="190">
        <f t="shared" si="103"/>
        <v>0</v>
      </c>
      <c r="U385" s="36"/>
      <c r="V385" s="36"/>
      <c r="W385" s="36"/>
      <c r="X385" s="36"/>
      <c r="Y385" s="36"/>
      <c r="Z385" s="36"/>
      <c r="AA385" s="36"/>
      <c r="AB385" s="36"/>
      <c r="AC385" s="36"/>
      <c r="AD385" s="36"/>
      <c r="AE385" s="36"/>
      <c r="AR385" s="191" t="s">
        <v>209</v>
      </c>
      <c r="AT385" s="191" t="s">
        <v>456</v>
      </c>
      <c r="AU385" s="191" t="s">
        <v>88</v>
      </c>
      <c r="AY385" s="19" t="s">
        <v>169</v>
      </c>
      <c r="BE385" s="192">
        <f t="shared" si="104"/>
        <v>0</v>
      </c>
      <c r="BF385" s="192">
        <f t="shared" si="105"/>
        <v>0</v>
      </c>
      <c r="BG385" s="192">
        <f t="shared" si="106"/>
        <v>0</v>
      </c>
      <c r="BH385" s="192">
        <f t="shared" si="107"/>
        <v>0</v>
      </c>
      <c r="BI385" s="192">
        <f t="shared" si="108"/>
        <v>0</v>
      </c>
      <c r="BJ385" s="19" t="s">
        <v>88</v>
      </c>
      <c r="BK385" s="192">
        <f t="shared" si="109"/>
        <v>0</v>
      </c>
      <c r="BL385" s="19" t="s">
        <v>176</v>
      </c>
      <c r="BM385" s="191" t="s">
        <v>3425</v>
      </c>
    </row>
    <row r="386" spans="1:65" s="2" customFormat="1" ht="14.45" customHeight="1">
      <c r="A386" s="36"/>
      <c r="B386" s="37"/>
      <c r="C386" s="235" t="s">
        <v>1872</v>
      </c>
      <c r="D386" s="235" t="s">
        <v>456</v>
      </c>
      <c r="E386" s="236" t="s">
        <v>3301</v>
      </c>
      <c r="F386" s="237" t="s">
        <v>3302</v>
      </c>
      <c r="G386" s="238" t="s">
        <v>174</v>
      </c>
      <c r="H386" s="239">
        <v>2</v>
      </c>
      <c r="I386" s="240"/>
      <c r="J386" s="241">
        <f t="shared" si="100"/>
        <v>0</v>
      </c>
      <c r="K386" s="237" t="s">
        <v>2211</v>
      </c>
      <c r="L386" s="242"/>
      <c r="M386" s="243" t="s">
        <v>19</v>
      </c>
      <c r="N386" s="244" t="s">
        <v>44</v>
      </c>
      <c r="O386" s="66"/>
      <c r="P386" s="189">
        <f t="shared" si="101"/>
        <v>0</v>
      </c>
      <c r="Q386" s="189">
        <v>0</v>
      </c>
      <c r="R386" s="189">
        <f t="shared" si="102"/>
        <v>0</v>
      </c>
      <c r="S386" s="189">
        <v>0</v>
      </c>
      <c r="T386" s="190">
        <f t="shared" si="103"/>
        <v>0</v>
      </c>
      <c r="U386" s="36"/>
      <c r="V386" s="36"/>
      <c r="W386" s="36"/>
      <c r="X386" s="36"/>
      <c r="Y386" s="36"/>
      <c r="Z386" s="36"/>
      <c r="AA386" s="36"/>
      <c r="AB386" s="36"/>
      <c r="AC386" s="36"/>
      <c r="AD386" s="36"/>
      <c r="AE386" s="36"/>
      <c r="AR386" s="191" t="s">
        <v>209</v>
      </c>
      <c r="AT386" s="191" t="s">
        <v>456</v>
      </c>
      <c r="AU386" s="191" t="s">
        <v>88</v>
      </c>
      <c r="AY386" s="19" t="s">
        <v>169</v>
      </c>
      <c r="BE386" s="192">
        <f t="shared" si="104"/>
        <v>0</v>
      </c>
      <c r="BF386" s="192">
        <f t="shared" si="105"/>
        <v>0</v>
      </c>
      <c r="BG386" s="192">
        <f t="shared" si="106"/>
        <v>0</v>
      </c>
      <c r="BH386" s="192">
        <f t="shared" si="107"/>
        <v>0</v>
      </c>
      <c r="BI386" s="192">
        <f t="shared" si="108"/>
        <v>0</v>
      </c>
      <c r="BJ386" s="19" t="s">
        <v>88</v>
      </c>
      <c r="BK386" s="192">
        <f t="shared" si="109"/>
        <v>0</v>
      </c>
      <c r="BL386" s="19" t="s">
        <v>176</v>
      </c>
      <c r="BM386" s="191" t="s">
        <v>3426</v>
      </c>
    </row>
    <row r="387" spans="1:65" s="2" customFormat="1" ht="14.45" customHeight="1">
      <c r="A387" s="36"/>
      <c r="B387" s="37"/>
      <c r="C387" s="235" t="s">
        <v>1877</v>
      </c>
      <c r="D387" s="235" t="s">
        <v>456</v>
      </c>
      <c r="E387" s="236" t="s">
        <v>3277</v>
      </c>
      <c r="F387" s="237" t="s">
        <v>3278</v>
      </c>
      <c r="G387" s="238" t="s">
        <v>174</v>
      </c>
      <c r="H387" s="239">
        <v>19</v>
      </c>
      <c r="I387" s="240"/>
      <c r="J387" s="241">
        <f t="shared" si="100"/>
        <v>0</v>
      </c>
      <c r="K387" s="237" t="s">
        <v>2211</v>
      </c>
      <c r="L387" s="242"/>
      <c r="M387" s="243" t="s">
        <v>19</v>
      </c>
      <c r="N387" s="244" t="s">
        <v>44</v>
      </c>
      <c r="O387" s="66"/>
      <c r="P387" s="189">
        <f t="shared" si="101"/>
        <v>0</v>
      </c>
      <c r="Q387" s="189">
        <v>0</v>
      </c>
      <c r="R387" s="189">
        <f t="shared" si="102"/>
        <v>0</v>
      </c>
      <c r="S387" s="189">
        <v>0</v>
      </c>
      <c r="T387" s="190">
        <f t="shared" si="103"/>
        <v>0</v>
      </c>
      <c r="U387" s="36"/>
      <c r="V387" s="36"/>
      <c r="W387" s="36"/>
      <c r="X387" s="36"/>
      <c r="Y387" s="36"/>
      <c r="Z387" s="36"/>
      <c r="AA387" s="36"/>
      <c r="AB387" s="36"/>
      <c r="AC387" s="36"/>
      <c r="AD387" s="36"/>
      <c r="AE387" s="36"/>
      <c r="AR387" s="191" t="s">
        <v>209</v>
      </c>
      <c r="AT387" s="191" t="s">
        <v>456</v>
      </c>
      <c r="AU387" s="191" t="s">
        <v>88</v>
      </c>
      <c r="AY387" s="19" t="s">
        <v>169</v>
      </c>
      <c r="BE387" s="192">
        <f t="shared" si="104"/>
        <v>0</v>
      </c>
      <c r="BF387" s="192">
        <f t="shared" si="105"/>
        <v>0</v>
      </c>
      <c r="BG387" s="192">
        <f t="shared" si="106"/>
        <v>0</v>
      </c>
      <c r="BH387" s="192">
        <f t="shared" si="107"/>
        <v>0</v>
      </c>
      <c r="BI387" s="192">
        <f t="shared" si="108"/>
        <v>0</v>
      </c>
      <c r="BJ387" s="19" t="s">
        <v>88</v>
      </c>
      <c r="BK387" s="192">
        <f t="shared" si="109"/>
        <v>0</v>
      </c>
      <c r="BL387" s="19" t="s">
        <v>176</v>
      </c>
      <c r="BM387" s="191" t="s">
        <v>3427</v>
      </c>
    </row>
    <row r="388" spans="1:65" s="2" customFormat="1" ht="14.45" customHeight="1">
      <c r="A388" s="36"/>
      <c r="B388" s="37"/>
      <c r="C388" s="235" t="s">
        <v>1881</v>
      </c>
      <c r="D388" s="235" t="s">
        <v>456</v>
      </c>
      <c r="E388" s="236" t="s">
        <v>3428</v>
      </c>
      <c r="F388" s="237" t="s">
        <v>3429</v>
      </c>
      <c r="G388" s="238" t="s">
        <v>174</v>
      </c>
      <c r="H388" s="239">
        <v>8</v>
      </c>
      <c r="I388" s="240"/>
      <c r="J388" s="241">
        <f t="shared" si="100"/>
        <v>0</v>
      </c>
      <c r="K388" s="237" t="s">
        <v>2211</v>
      </c>
      <c r="L388" s="242"/>
      <c r="M388" s="243" t="s">
        <v>19</v>
      </c>
      <c r="N388" s="244" t="s">
        <v>44</v>
      </c>
      <c r="O388" s="66"/>
      <c r="P388" s="189">
        <f t="shared" si="101"/>
        <v>0</v>
      </c>
      <c r="Q388" s="189">
        <v>0</v>
      </c>
      <c r="R388" s="189">
        <f t="shared" si="102"/>
        <v>0</v>
      </c>
      <c r="S388" s="189">
        <v>0</v>
      </c>
      <c r="T388" s="190">
        <f t="shared" si="103"/>
        <v>0</v>
      </c>
      <c r="U388" s="36"/>
      <c r="V388" s="36"/>
      <c r="W388" s="36"/>
      <c r="X388" s="36"/>
      <c r="Y388" s="36"/>
      <c r="Z388" s="36"/>
      <c r="AA388" s="36"/>
      <c r="AB388" s="36"/>
      <c r="AC388" s="36"/>
      <c r="AD388" s="36"/>
      <c r="AE388" s="36"/>
      <c r="AR388" s="191" t="s">
        <v>209</v>
      </c>
      <c r="AT388" s="191" t="s">
        <v>456</v>
      </c>
      <c r="AU388" s="191" t="s">
        <v>88</v>
      </c>
      <c r="AY388" s="19" t="s">
        <v>169</v>
      </c>
      <c r="BE388" s="192">
        <f t="shared" si="104"/>
        <v>0</v>
      </c>
      <c r="BF388" s="192">
        <f t="shared" si="105"/>
        <v>0</v>
      </c>
      <c r="BG388" s="192">
        <f t="shared" si="106"/>
        <v>0</v>
      </c>
      <c r="BH388" s="192">
        <f t="shared" si="107"/>
        <v>0</v>
      </c>
      <c r="BI388" s="192">
        <f t="shared" si="108"/>
        <v>0</v>
      </c>
      <c r="BJ388" s="19" t="s">
        <v>88</v>
      </c>
      <c r="BK388" s="192">
        <f t="shared" si="109"/>
        <v>0</v>
      </c>
      <c r="BL388" s="19" t="s">
        <v>176</v>
      </c>
      <c r="BM388" s="191" t="s">
        <v>3430</v>
      </c>
    </row>
    <row r="389" spans="1:65" s="2" customFormat="1" ht="14.45" customHeight="1">
      <c r="A389" s="36"/>
      <c r="B389" s="37"/>
      <c r="C389" s="235" t="s">
        <v>1887</v>
      </c>
      <c r="D389" s="235" t="s">
        <v>456</v>
      </c>
      <c r="E389" s="236" t="s">
        <v>3431</v>
      </c>
      <c r="F389" s="237" t="s">
        <v>3284</v>
      </c>
      <c r="G389" s="238" t="s">
        <v>174</v>
      </c>
      <c r="H389" s="239">
        <v>6</v>
      </c>
      <c r="I389" s="240"/>
      <c r="J389" s="241">
        <f t="shared" si="100"/>
        <v>0</v>
      </c>
      <c r="K389" s="237" t="s">
        <v>2211</v>
      </c>
      <c r="L389" s="242"/>
      <c r="M389" s="243" t="s">
        <v>19</v>
      </c>
      <c r="N389" s="244" t="s">
        <v>44</v>
      </c>
      <c r="O389" s="66"/>
      <c r="P389" s="189">
        <f t="shared" si="101"/>
        <v>0</v>
      </c>
      <c r="Q389" s="189">
        <v>0</v>
      </c>
      <c r="R389" s="189">
        <f t="shared" si="102"/>
        <v>0</v>
      </c>
      <c r="S389" s="189">
        <v>0</v>
      </c>
      <c r="T389" s="190">
        <f t="shared" si="103"/>
        <v>0</v>
      </c>
      <c r="U389" s="36"/>
      <c r="V389" s="36"/>
      <c r="W389" s="36"/>
      <c r="X389" s="36"/>
      <c r="Y389" s="36"/>
      <c r="Z389" s="36"/>
      <c r="AA389" s="36"/>
      <c r="AB389" s="36"/>
      <c r="AC389" s="36"/>
      <c r="AD389" s="36"/>
      <c r="AE389" s="36"/>
      <c r="AR389" s="191" t="s">
        <v>209</v>
      </c>
      <c r="AT389" s="191" t="s">
        <v>456</v>
      </c>
      <c r="AU389" s="191" t="s">
        <v>88</v>
      </c>
      <c r="AY389" s="19" t="s">
        <v>169</v>
      </c>
      <c r="BE389" s="192">
        <f t="shared" si="104"/>
        <v>0</v>
      </c>
      <c r="BF389" s="192">
        <f t="shared" si="105"/>
        <v>0</v>
      </c>
      <c r="BG389" s="192">
        <f t="shared" si="106"/>
        <v>0</v>
      </c>
      <c r="BH389" s="192">
        <f t="shared" si="107"/>
        <v>0</v>
      </c>
      <c r="BI389" s="192">
        <f t="shared" si="108"/>
        <v>0</v>
      </c>
      <c r="BJ389" s="19" t="s">
        <v>88</v>
      </c>
      <c r="BK389" s="192">
        <f t="shared" si="109"/>
        <v>0</v>
      </c>
      <c r="BL389" s="19" t="s">
        <v>176</v>
      </c>
      <c r="BM389" s="191" t="s">
        <v>3432</v>
      </c>
    </row>
    <row r="390" spans="1:65" s="2" customFormat="1" ht="14.45" customHeight="1">
      <c r="A390" s="36"/>
      <c r="B390" s="37"/>
      <c r="C390" s="235" t="s">
        <v>1892</v>
      </c>
      <c r="D390" s="235" t="s">
        <v>456</v>
      </c>
      <c r="E390" s="236" t="s">
        <v>3348</v>
      </c>
      <c r="F390" s="237" t="s">
        <v>3349</v>
      </c>
      <c r="G390" s="238" t="s">
        <v>174</v>
      </c>
      <c r="H390" s="239">
        <v>3</v>
      </c>
      <c r="I390" s="240"/>
      <c r="J390" s="241">
        <f t="shared" si="100"/>
        <v>0</v>
      </c>
      <c r="K390" s="237" t="s">
        <v>2211</v>
      </c>
      <c r="L390" s="242"/>
      <c r="M390" s="243" t="s">
        <v>19</v>
      </c>
      <c r="N390" s="244" t="s">
        <v>44</v>
      </c>
      <c r="O390" s="66"/>
      <c r="P390" s="189">
        <f t="shared" si="101"/>
        <v>0</v>
      </c>
      <c r="Q390" s="189">
        <v>0</v>
      </c>
      <c r="R390" s="189">
        <f t="shared" si="102"/>
        <v>0</v>
      </c>
      <c r="S390" s="189">
        <v>0</v>
      </c>
      <c r="T390" s="190">
        <f t="shared" si="103"/>
        <v>0</v>
      </c>
      <c r="U390" s="36"/>
      <c r="V390" s="36"/>
      <c r="W390" s="36"/>
      <c r="X390" s="36"/>
      <c r="Y390" s="36"/>
      <c r="Z390" s="36"/>
      <c r="AA390" s="36"/>
      <c r="AB390" s="36"/>
      <c r="AC390" s="36"/>
      <c r="AD390" s="36"/>
      <c r="AE390" s="36"/>
      <c r="AR390" s="191" t="s">
        <v>209</v>
      </c>
      <c r="AT390" s="191" t="s">
        <v>456</v>
      </c>
      <c r="AU390" s="191" t="s">
        <v>88</v>
      </c>
      <c r="AY390" s="19" t="s">
        <v>169</v>
      </c>
      <c r="BE390" s="192">
        <f t="shared" si="104"/>
        <v>0</v>
      </c>
      <c r="BF390" s="192">
        <f t="shared" si="105"/>
        <v>0</v>
      </c>
      <c r="BG390" s="192">
        <f t="shared" si="106"/>
        <v>0</v>
      </c>
      <c r="BH390" s="192">
        <f t="shared" si="107"/>
        <v>0</v>
      </c>
      <c r="BI390" s="192">
        <f t="shared" si="108"/>
        <v>0</v>
      </c>
      <c r="BJ390" s="19" t="s">
        <v>88</v>
      </c>
      <c r="BK390" s="192">
        <f t="shared" si="109"/>
        <v>0</v>
      </c>
      <c r="BL390" s="19" t="s">
        <v>176</v>
      </c>
      <c r="BM390" s="191" t="s">
        <v>3433</v>
      </c>
    </row>
    <row r="391" spans="1:65" s="2" customFormat="1" ht="14.45" customHeight="1">
      <c r="A391" s="36"/>
      <c r="B391" s="37"/>
      <c r="C391" s="235" t="s">
        <v>1898</v>
      </c>
      <c r="D391" s="235" t="s">
        <v>456</v>
      </c>
      <c r="E391" s="236" t="s">
        <v>3434</v>
      </c>
      <c r="F391" s="237" t="s">
        <v>3435</v>
      </c>
      <c r="G391" s="238" t="s">
        <v>174</v>
      </c>
      <c r="H391" s="239">
        <v>1</v>
      </c>
      <c r="I391" s="240"/>
      <c r="J391" s="241">
        <f t="shared" si="100"/>
        <v>0</v>
      </c>
      <c r="K391" s="237" t="s">
        <v>2211</v>
      </c>
      <c r="L391" s="242"/>
      <c r="M391" s="243" t="s">
        <v>19</v>
      </c>
      <c r="N391" s="244" t="s">
        <v>44</v>
      </c>
      <c r="O391" s="66"/>
      <c r="P391" s="189">
        <f t="shared" si="101"/>
        <v>0</v>
      </c>
      <c r="Q391" s="189">
        <v>0</v>
      </c>
      <c r="R391" s="189">
        <f t="shared" si="102"/>
        <v>0</v>
      </c>
      <c r="S391" s="189">
        <v>0</v>
      </c>
      <c r="T391" s="190">
        <f t="shared" si="103"/>
        <v>0</v>
      </c>
      <c r="U391" s="36"/>
      <c r="V391" s="36"/>
      <c r="W391" s="36"/>
      <c r="X391" s="36"/>
      <c r="Y391" s="36"/>
      <c r="Z391" s="36"/>
      <c r="AA391" s="36"/>
      <c r="AB391" s="36"/>
      <c r="AC391" s="36"/>
      <c r="AD391" s="36"/>
      <c r="AE391" s="36"/>
      <c r="AR391" s="191" t="s">
        <v>209</v>
      </c>
      <c r="AT391" s="191" t="s">
        <v>456</v>
      </c>
      <c r="AU391" s="191" t="s">
        <v>88</v>
      </c>
      <c r="AY391" s="19" t="s">
        <v>169</v>
      </c>
      <c r="BE391" s="192">
        <f t="shared" si="104"/>
        <v>0</v>
      </c>
      <c r="BF391" s="192">
        <f t="shared" si="105"/>
        <v>0</v>
      </c>
      <c r="BG391" s="192">
        <f t="shared" si="106"/>
        <v>0</v>
      </c>
      <c r="BH391" s="192">
        <f t="shared" si="107"/>
        <v>0</v>
      </c>
      <c r="BI391" s="192">
        <f t="shared" si="108"/>
        <v>0</v>
      </c>
      <c r="BJ391" s="19" t="s">
        <v>88</v>
      </c>
      <c r="BK391" s="192">
        <f t="shared" si="109"/>
        <v>0</v>
      </c>
      <c r="BL391" s="19" t="s">
        <v>176</v>
      </c>
      <c r="BM391" s="191" t="s">
        <v>3436</v>
      </c>
    </row>
    <row r="392" spans="1:65" s="2" customFormat="1" ht="14.45" customHeight="1">
      <c r="A392" s="36"/>
      <c r="B392" s="37"/>
      <c r="C392" s="180" t="s">
        <v>1902</v>
      </c>
      <c r="D392" s="180" t="s">
        <v>171</v>
      </c>
      <c r="E392" s="181" t="s">
        <v>3331</v>
      </c>
      <c r="F392" s="182" t="s">
        <v>3332</v>
      </c>
      <c r="G392" s="183" t="s">
        <v>3264</v>
      </c>
      <c r="H392" s="184">
        <v>24</v>
      </c>
      <c r="I392" s="185"/>
      <c r="J392" s="186">
        <f t="shared" si="100"/>
        <v>0</v>
      </c>
      <c r="K392" s="182" t="s">
        <v>2211</v>
      </c>
      <c r="L392" s="41"/>
      <c r="M392" s="187" t="s">
        <v>19</v>
      </c>
      <c r="N392" s="188" t="s">
        <v>44</v>
      </c>
      <c r="O392" s="66"/>
      <c r="P392" s="189">
        <f t="shared" si="101"/>
        <v>0</v>
      </c>
      <c r="Q392" s="189">
        <v>0</v>
      </c>
      <c r="R392" s="189">
        <f t="shared" si="102"/>
        <v>0</v>
      </c>
      <c r="S392" s="189">
        <v>0</v>
      </c>
      <c r="T392" s="190">
        <f t="shared" si="103"/>
        <v>0</v>
      </c>
      <c r="U392" s="36"/>
      <c r="V392" s="36"/>
      <c r="W392" s="36"/>
      <c r="X392" s="36"/>
      <c r="Y392" s="36"/>
      <c r="Z392" s="36"/>
      <c r="AA392" s="36"/>
      <c r="AB392" s="36"/>
      <c r="AC392" s="36"/>
      <c r="AD392" s="36"/>
      <c r="AE392" s="36"/>
      <c r="AR392" s="191" t="s">
        <v>176</v>
      </c>
      <c r="AT392" s="191" t="s">
        <v>171</v>
      </c>
      <c r="AU392" s="191" t="s">
        <v>88</v>
      </c>
      <c r="AY392" s="19" t="s">
        <v>169</v>
      </c>
      <c r="BE392" s="192">
        <f t="shared" si="104"/>
        <v>0</v>
      </c>
      <c r="BF392" s="192">
        <f t="shared" si="105"/>
        <v>0</v>
      </c>
      <c r="BG392" s="192">
        <f t="shared" si="106"/>
        <v>0</v>
      </c>
      <c r="BH392" s="192">
        <f t="shared" si="107"/>
        <v>0</v>
      </c>
      <c r="BI392" s="192">
        <f t="shared" si="108"/>
        <v>0</v>
      </c>
      <c r="BJ392" s="19" t="s">
        <v>88</v>
      </c>
      <c r="BK392" s="192">
        <f t="shared" si="109"/>
        <v>0</v>
      </c>
      <c r="BL392" s="19" t="s">
        <v>176</v>
      </c>
      <c r="BM392" s="191" t="s">
        <v>3437</v>
      </c>
    </row>
    <row r="393" spans="1:65" s="2" customFormat="1" ht="14.45" customHeight="1">
      <c r="A393" s="36"/>
      <c r="B393" s="37"/>
      <c r="C393" s="180" t="s">
        <v>1907</v>
      </c>
      <c r="D393" s="180" t="s">
        <v>171</v>
      </c>
      <c r="E393" s="181" t="s">
        <v>3438</v>
      </c>
      <c r="F393" s="182" t="s">
        <v>3439</v>
      </c>
      <c r="G393" s="183" t="s">
        <v>174</v>
      </c>
      <c r="H393" s="184">
        <v>49</v>
      </c>
      <c r="I393" s="185"/>
      <c r="J393" s="186">
        <f t="shared" si="100"/>
        <v>0</v>
      </c>
      <c r="K393" s="182" t="s">
        <v>2211</v>
      </c>
      <c r="L393" s="41"/>
      <c r="M393" s="187" t="s">
        <v>19</v>
      </c>
      <c r="N393" s="188" t="s">
        <v>44</v>
      </c>
      <c r="O393" s="66"/>
      <c r="P393" s="189">
        <f t="shared" si="101"/>
        <v>0</v>
      </c>
      <c r="Q393" s="189">
        <v>0</v>
      </c>
      <c r="R393" s="189">
        <f t="shared" si="102"/>
        <v>0</v>
      </c>
      <c r="S393" s="189">
        <v>0</v>
      </c>
      <c r="T393" s="190">
        <f t="shared" si="103"/>
        <v>0</v>
      </c>
      <c r="U393" s="36"/>
      <c r="V393" s="36"/>
      <c r="W393" s="36"/>
      <c r="X393" s="36"/>
      <c r="Y393" s="36"/>
      <c r="Z393" s="36"/>
      <c r="AA393" s="36"/>
      <c r="AB393" s="36"/>
      <c r="AC393" s="36"/>
      <c r="AD393" s="36"/>
      <c r="AE393" s="36"/>
      <c r="AR393" s="191" t="s">
        <v>176</v>
      </c>
      <c r="AT393" s="191" t="s">
        <v>171</v>
      </c>
      <c r="AU393" s="191" t="s">
        <v>88</v>
      </c>
      <c r="AY393" s="19" t="s">
        <v>169</v>
      </c>
      <c r="BE393" s="192">
        <f t="shared" si="104"/>
        <v>0</v>
      </c>
      <c r="BF393" s="192">
        <f t="shared" si="105"/>
        <v>0</v>
      </c>
      <c r="BG393" s="192">
        <f t="shared" si="106"/>
        <v>0</v>
      </c>
      <c r="BH393" s="192">
        <f t="shared" si="107"/>
        <v>0</v>
      </c>
      <c r="BI393" s="192">
        <f t="shared" si="108"/>
        <v>0</v>
      </c>
      <c r="BJ393" s="19" t="s">
        <v>88</v>
      </c>
      <c r="BK393" s="192">
        <f t="shared" si="109"/>
        <v>0</v>
      </c>
      <c r="BL393" s="19" t="s">
        <v>176</v>
      </c>
      <c r="BM393" s="191" t="s">
        <v>3440</v>
      </c>
    </row>
    <row r="394" spans="1:65" s="12" customFormat="1" ht="22.9" customHeight="1">
      <c r="B394" s="164"/>
      <c r="C394" s="165"/>
      <c r="D394" s="166" t="s">
        <v>71</v>
      </c>
      <c r="E394" s="178" t="s">
        <v>3441</v>
      </c>
      <c r="F394" s="178" t="s">
        <v>3442</v>
      </c>
      <c r="G394" s="165"/>
      <c r="H394" s="165"/>
      <c r="I394" s="168"/>
      <c r="J394" s="179">
        <f>BK394</f>
        <v>0</v>
      </c>
      <c r="K394" s="165"/>
      <c r="L394" s="170"/>
      <c r="M394" s="171"/>
      <c r="N394" s="172"/>
      <c r="O394" s="172"/>
      <c r="P394" s="173">
        <f>SUM(P395:P410)</f>
        <v>0</v>
      </c>
      <c r="Q394" s="172"/>
      <c r="R394" s="173">
        <f>SUM(R395:R410)</f>
        <v>0</v>
      </c>
      <c r="S394" s="172"/>
      <c r="T394" s="174">
        <f>SUM(T395:T410)</f>
        <v>0</v>
      </c>
      <c r="AR394" s="175" t="s">
        <v>80</v>
      </c>
      <c r="AT394" s="176" t="s">
        <v>71</v>
      </c>
      <c r="AU394" s="176" t="s">
        <v>80</v>
      </c>
      <c r="AY394" s="175" t="s">
        <v>169</v>
      </c>
      <c r="BK394" s="177">
        <f>SUM(BK395:BK410)</f>
        <v>0</v>
      </c>
    </row>
    <row r="395" spans="1:65" s="2" customFormat="1" ht="37.9" customHeight="1">
      <c r="A395" s="36"/>
      <c r="B395" s="37"/>
      <c r="C395" s="235" t="s">
        <v>1912</v>
      </c>
      <c r="D395" s="235" t="s">
        <v>456</v>
      </c>
      <c r="E395" s="236" t="s">
        <v>3443</v>
      </c>
      <c r="F395" s="237" t="s">
        <v>3444</v>
      </c>
      <c r="G395" s="238" t="s">
        <v>174</v>
      </c>
      <c r="H395" s="239">
        <v>1</v>
      </c>
      <c r="I395" s="240"/>
      <c r="J395" s="241">
        <f t="shared" ref="J395:J410" si="110">ROUND(I395*H395,2)</f>
        <v>0</v>
      </c>
      <c r="K395" s="237" t="s">
        <v>2211</v>
      </c>
      <c r="L395" s="242"/>
      <c r="M395" s="243" t="s">
        <v>19</v>
      </c>
      <c r="N395" s="244" t="s">
        <v>44</v>
      </c>
      <c r="O395" s="66"/>
      <c r="P395" s="189">
        <f t="shared" ref="P395:P410" si="111">O395*H395</f>
        <v>0</v>
      </c>
      <c r="Q395" s="189">
        <v>0</v>
      </c>
      <c r="R395" s="189">
        <f t="shared" ref="R395:R410" si="112">Q395*H395</f>
        <v>0</v>
      </c>
      <c r="S395" s="189">
        <v>0</v>
      </c>
      <c r="T395" s="190">
        <f t="shared" ref="T395:T410" si="113">S395*H395</f>
        <v>0</v>
      </c>
      <c r="U395" s="36"/>
      <c r="V395" s="36"/>
      <c r="W395" s="36"/>
      <c r="X395" s="36"/>
      <c r="Y395" s="36"/>
      <c r="Z395" s="36"/>
      <c r="AA395" s="36"/>
      <c r="AB395" s="36"/>
      <c r="AC395" s="36"/>
      <c r="AD395" s="36"/>
      <c r="AE395" s="36"/>
      <c r="AR395" s="191" t="s">
        <v>209</v>
      </c>
      <c r="AT395" s="191" t="s">
        <v>456</v>
      </c>
      <c r="AU395" s="191" t="s">
        <v>88</v>
      </c>
      <c r="AY395" s="19" t="s">
        <v>169</v>
      </c>
      <c r="BE395" s="192">
        <f t="shared" ref="BE395:BE410" si="114">IF(N395="základní",J395,0)</f>
        <v>0</v>
      </c>
      <c r="BF395" s="192">
        <f t="shared" ref="BF395:BF410" si="115">IF(N395="snížená",J395,0)</f>
        <v>0</v>
      </c>
      <c r="BG395" s="192">
        <f t="shared" ref="BG395:BG410" si="116">IF(N395="zákl. přenesená",J395,0)</f>
        <v>0</v>
      </c>
      <c r="BH395" s="192">
        <f t="shared" ref="BH395:BH410" si="117">IF(N395="sníž. přenesená",J395,0)</f>
        <v>0</v>
      </c>
      <c r="BI395" s="192">
        <f t="shared" ref="BI395:BI410" si="118">IF(N395="nulová",J395,0)</f>
        <v>0</v>
      </c>
      <c r="BJ395" s="19" t="s">
        <v>88</v>
      </c>
      <c r="BK395" s="192">
        <f t="shared" ref="BK395:BK410" si="119">ROUND(I395*H395,2)</f>
        <v>0</v>
      </c>
      <c r="BL395" s="19" t="s">
        <v>176</v>
      </c>
      <c r="BM395" s="191" t="s">
        <v>3445</v>
      </c>
    </row>
    <row r="396" spans="1:65" s="2" customFormat="1" ht="14.45" customHeight="1">
      <c r="A396" s="36"/>
      <c r="B396" s="37"/>
      <c r="C396" s="235" t="s">
        <v>1917</v>
      </c>
      <c r="D396" s="235" t="s">
        <v>456</v>
      </c>
      <c r="E396" s="236" t="s">
        <v>3446</v>
      </c>
      <c r="F396" s="237" t="s">
        <v>3447</v>
      </c>
      <c r="G396" s="238" t="s">
        <v>174</v>
      </c>
      <c r="H396" s="239">
        <v>1</v>
      </c>
      <c r="I396" s="240"/>
      <c r="J396" s="241">
        <f t="shared" si="110"/>
        <v>0</v>
      </c>
      <c r="K396" s="237" t="s">
        <v>2211</v>
      </c>
      <c r="L396" s="242"/>
      <c r="M396" s="243" t="s">
        <v>19</v>
      </c>
      <c r="N396" s="244" t="s">
        <v>44</v>
      </c>
      <c r="O396" s="66"/>
      <c r="P396" s="189">
        <f t="shared" si="111"/>
        <v>0</v>
      </c>
      <c r="Q396" s="189">
        <v>0</v>
      </c>
      <c r="R396" s="189">
        <f t="shared" si="112"/>
        <v>0</v>
      </c>
      <c r="S396" s="189">
        <v>0</v>
      </c>
      <c r="T396" s="190">
        <f t="shared" si="113"/>
        <v>0</v>
      </c>
      <c r="U396" s="36"/>
      <c r="V396" s="36"/>
      <c r="W396" s="36"/>
      <c r="X396" s="36"/>
      <c r="Y396" s="36"/>
      <c r="Z396" s="36"/>
      <c r="AA396" s="36"/>
      <c r="AB396" s="36"/>
      <c r="AC396" s="36"/>
      <c r="AD396" s="36"/>
      <c r="AE396" s="36"/>
      <c r="AR396" s="191" t="s">
        <v>209</v>
      </c>
      <c r="AT396" s="191" t="s">
        <v>456</v>
      </c>
      <c r="AU396" s="191" t="s">
        <v>88</v>
      </c>
      <c r="AY396" s="19" t="s">
        <v>169</v>
      </c>
      <c r="BE396" s="192">
        <f t="shared" si="114"/>
        <v>0</v>
      </c>
      <c r="BF396" s="192">
        <f t="shared" si="115"/>
        <v>0</v>
      </c>
      <c r="BG396" s="192">
        <f t="shared" si="116"/>
        <v>0</v>
      </c>
      <c r="BH396" s="192">
        <f t="shared" si="117"/>
        <v>0</v>
      </c>
      <c r="BI396" s="192">
        <f t="shared" si="118"/>
        <v>0</v>
      </c>
      <c r="BJ396" s="19" t="s">
        <v>88</v>
      </c>
      <c r="BK396" s="192">
        <f t="shared" si="119"/>
        <v>0</v>
      </c>
      <c r="BL396" s="19" t="s">
        <v>176</v>
      </c>
      <c r="BM396" s="191" t="s">
        <v>3448</v>
      </c>
    </row>
    <row r="397" spans="1:65" s="2" customFormat="1" ht="14.45" customHeight="1">
      <c r="A397" s="36"/>
      <c r="B397" s="37"/>
      <c r="C397" s="235" t="s">
        <v>1921</v>
      </c>
      <c r="D397" s="235" t="s">
        <v>456</v>
      </c>
      <c r="E397" s="236" t="s">
        <v>3388</v>
      </c>
      <c r="F397" s="237" t="s">
        <v>3389</v>
      </c>
      <c r="G397" s="238" t="s">
        <v>174</v>
      </c>
      <c r="H397" s="239">
        <v>1</v>
      </c>
      <c r="I397" s="240"/>
      <c r="J397" s="241">
        <f t="shared" si="110"/>
        <v>0</v>
      </c>
      <c r="K397" s="237" t="s">
        <v>2211</v>
      </c>
      <c r="L397" s="242"/>
      <c r="M397" s="243" t="s">
        <v>19</v>
      </c>
      <c r="N397" s="244" t="s">
        <v>44</v>
      </c>
      <c r="O397" s="66"/>
      <c r="P397" s="189">
        <f t="shared" si="111"/>
        <v>0</v>
      </c>
      <c r="Q397" s="189">
        <v>0</v>
      </c>
      <c r="R397" s="189">
        <f t="shared" si="112"/>
        <v>0</v>
      </c>
      <c r="S397" s="189">
        <v>0</v>
      </c>
      <c r="T397" s="190">
        <f t="shared" si="113"/>
        <v>0</v>
      </c>
      <c r="U397" s="36"/>
      <c r="V397" s="36"/>
      <c r="W397" s="36"/>
      <c r="X397" s="36"/>
      <c r="Y397" s="36"/>
      <c r="Z397" s="36"/>
      <c r="AA397" s="36"/>
      <c r="AB397" s="36"/>
      <c r="AC397" s="36"/>
      <c r="AD397" s="36"/>
      <c r="AE397" s="36"/>
      <c r="AR397" s="191" t="s">
        <v>209</v>
      </c>
      <c r="AT397" s="191" t="s">
        <v>456</v>
      </c>
      <c r="AU397" s="191" t="s">
        <v>88</v>
      </c>
      <c r="AY397" s="19" t="s">
        <v>169</v>
      </c>
      <c r="BE397" s="192">
        <f t="shared" si="114"/>
        <v>0</v>
      </c>
      <c r="BF397" s="192">
        <f t="shared" si="115"/>
        <v>0</v>
      </c>
      <c r="BG397" s="192">
        <f t="shared" si="116"/>
        <v>0</v>
      </c>
      <c r="BH397" s="192">
        <f t="shared" si="117"/>
        <v>0</v>
      </c>
      <c r="BI397" s="192">
        <f t="shared" si="118"/>
        <v>0</v>
      </c>
      <c r="BJ397" s="19" t="s">
        <v>88</v>
      </c>
      <c r="BK397" s="192">
        <f t="shared" si="119"/>
        <v>0</v>
      </c>
      <c r="BL397" s="19" t="s">
        <v>176</v>
      </c>
      <c r="BM397" s="191" t="s">
        <v>3449</v>
      </c>
    </row>
    <row r="398" spans="1:65" s="2" customFormat="1" ht="14.45" customHeight="1">
      <c r="A398" s="36"/>
      <c r="B398" s="37"/>
      <c r="C398" s="235" t="s">
        <v>1926</v>
      </c>
      <c r="D398" s="235" t="s">
        <v>456</v>
      </c>
      <c r="E398" s="236" t="s">
        <v>3450</v>
      </c>
      <c r="F398" s="237" t="s">
        <v>3451</v>
      </c>
      <c r="G398" s="238" t="s">
        <v>174</v>
      </c>
      <c r="H398" s="239">
        <v>1</v>
      </c>
      <c r="I398" s="240"/>
      <c r="J398" s="241">
        <f t="shared" si="110"/>
        <v>0</v>
      </c>
      <c r="K398" s="237" t="s">
        <v>2211</v>
      </c>
      <c r="L398" s="242"/>
      <c r="M398" s="243" t="s">
        <v>19</v>
      </c>
      <c r="N398" s="244" t="s">
        <v>44</v>
      </c>
      <c r="O398" s="66"/>
      <c r="P398" s="189">
        <f t="shared" si="111"/>
        <v>0</v>
      </c>
      <c r="Q398" s="189">
        <v>0</v>
      </c>
      <c r="R398" s="189">
        <f t="shared" si="112"/>
        <v>0</v>
      </c>
      <c r="S398" s="189">
        <v>0</v>
      </c>
      <c r="T398" s="190">
        <f t="shared" si="113"/>
        <v>0</v>
      </c>
      <c r="U398" s="36"/>
      <c r="V398" s="36"/>
      <c r="W398" s="36"/>
      <c r="X398" s="36"/>
      <c r="Y398" s="36"/>
      <c r="Z398" s="36"/>
      <c r="AA398" s="36"/>
      <c r="AB398" s="36"/>
      <c r="AC398" s="36"/>
      <c r="AD398" s="36"/>
      <c r="AE398" s="36"/>
      <c r="AR398" s="191" t="s">
        <v>209</v>
      </c>
      <c r="AT398" s="191" t="s">
        <v>456</v>
      </c>
      <c r="AU398" s="191" t="s">
        <v>88</v>
      </c>
      <c r="AY398" s="19" t="s">
        <v>169</v>
      </c>
      <c r="BE398" s="192">
        <f t="shared" si="114"/>
        <v>0</v>
      </c>
      <c r="BF398" s="192">
        <f t="shared" si="115"/>
        <v>0</v>
      </c>
      <c r="BG398" s="192">
        <f t="shared" si="116"/>
        <v>0</v>
      </c>
      <c r="BH398" s="192">
        <f t="shared" si="117"/>
        <v>0</v>
      </c>
      <c r="BI398" s="192">
        <f t="shared" si="118"/>
        <v>0</v>
      </c>
      <c r="BJ398" s="19" t="s">
        <v>88</v>
      </c>
      <c r="BK398" s="192">
        <f t="shared" si="119"/>
        <v>0</v>
      </c>
      <c r="BL398" s="19" t="s">
        <v>176</v>
      </c>
      <c r="BM398" s="191" t="s">
        <v>3452</v>
      </c>
    </row>
    <row r="399" spans="1:65" s="2" customFormat="1" ht="14.45" customHeight="1">
      <c r="A399" s="36"/>
      <c r="B399" s="37"/>
      <c r="C399" s="235" t="s">
        <v>1930</v>
      </c>
      <c r="D399" s="235" t="s">
        <v>456</v>
      </c>
      <c r="E399" s="236" t="s">
        <v>3395</v>
      </c>
      <c r="F399" s="237" t="s">
        <v>3396</v>
      </c>
      <c r="G399" s="238" t="s">
        <v>174</v>
      </c>
      <c r="H399" s="239">
        <v>4</v>
      </c>
      <c r="I399" s="240"/>
      <c r="J399" s="241">
        <f t="shared" si="110"/>
        <v>0</v>
      </c>
      <c r="K399" s="237" t="s">
        <v>2211</v>
      </c>
      <c r="L399" s="242"/>
      <c r="M399" s="243" t="s">
        <v>19</v>
      </c>
      <c r="N399" s="244" t="s">
        <v>44</v>
      </c>
      <c r="O399" s="66"/>
      <c r="P399" s="189">
        <f t="shared" si="111"/>
        <v>0</v>
      </c>
      <c r="Q399" s="189">
        <v>0</v>
      </c>
      <c r="R399" s="189">
        <f t="shared" si="112"/>
        <v>0</v>
      </c>
      <c r="S399" s="189">
        <v>0</v>
      </c>
      <c r="T399" s="190">
        <f t="shared" si="113"/>
        <v>0</v>
      </c>
      <c r="U399" s="36"/>
      <c r="V399" s="36"/>
      <c r="W399" s="36"/>
      <c r="X399" s="36"/>
      <c r="Y399" s="36"/>
      <c r="Z399" s="36"/>
      <c r="AA399" s="36"/>
      <c r="AB399" s="36"/>
      <c r="AC399" s="36"/>
      <c r="AD399" s="36"/>
      <c r="AE399" s="36"/>
      <c r="AR399" s="191" t="s">
        <v>209</v>
      </c>
      <c r="AT399" s="191" t="s">
        <v>456</v>
      </c>
      <c r="AU399" s="191" t="s">
        <v>88</v>
      </c>
      <c r="AY399" s="19" t="s">
        <v>169</v>
      </c>
      <c r="BE399" s="192">
        <f t="shared" si="114"/>
        <v>0</v>
      </c>
      <c r="BF399" s="192">
        <f t="shared" si="115"/>
        <v>0</v>
      </c>
      <c r="BG399" s="192">
        <f t="shared" si="116"/>
        <v>0</v>
      </c>
      <c r="BH399" s="192">
        <f t="shared" si="117"/>
        <v>0</v>
      </c>
      <c r="BI399" s="192">
        <f t="shared" si="118"/>
        <v>0</v>
      </c>
      <c r="BJ399" s="19" t="s">
        <v>88</v>
      </c>
      <c r="BK399" s="192">
        <f t="shared" si="119"/>
        <v>0</v>
      </c>
      <c r="BL399" s="19" t="s">
        <v>176</v>
      </c>
      <c r="BM399" s="191" t="s">
        <v>3453</v>
      </c>
    </row>
    <row r="400" spans="1:65" s="2" customFormat="1" ht="14.45" customHeight="1">
      <c r="A400" s="36"/>
      <c r="B400" s="37"/>
      <c r="C400" s="235" t="s">
        <v>1937</v>
      </c>
      <c r="D400" s="235" t="s">
        <v>456</v>
      </c>
      <c r="E400" s="236" t="s">
        <v>3407</v>
      </c>
      <c r="F400" s="237" t="s">
        <v>3408</v>
      </c>
      <c r="G400" s="238" t="s">
        <v>174</v>
      </c>
      <c r="H400" s="239">
        <v>2</v>
      </c>
      <c r="I400" s="240"/>
      <c r="J400" s="241">
        <f t="shared" si="110"/>
        <v>0</v>
      </c>
      <c r="K400" s="237" t="s">
        <v>2211</v>
      </c>
      <c r="L400" s="242"/>
      <c r="M400" s="243" t="s">
        <v>19</v>
      </c>
      <c r="N400" s="244" t="s">
        <v>44</v>
      </c>
      <c r="O400" s="66"/>
      <c r="P400" s="189">
        <f t="shared" si="111"/>
        <v>0</v>
      </c>
      <c r="Q400" s="189">
        <v>0</v>
      </c>
      <c r="R400" s="189">
        <f t="shared" si="112"/>
        <v>0</v>
      </c>
      <c r="S400" s="189">
        <v>0</v>
      </c>
      <c r="T400" s="190">
        <f t="shared" si="113"/>
        <v>0</v>
      </c>
      <c r="U400" s="36"/>
      <c r="V400" s="36"/>
      <c r="W400" s="36"/>
      <c r="X400" s="36"/>
      <c r="Y400" s="36"/>
      <c r="Z400" s="36"/>
      <c r="AA400" s="36"/>
      <c r="AB400" s="36"/>
      <c r="AC400" s="36"/>
      <c r="AD400" s="36"/>
      <c r="AE400" s="36"/>
      <c r="AR400" s="191" t="s">
        <v>209</v>
      </c>
      <c r="AT400" s="191" t="s">
        <v>456</v>
      </c>
      <c r="AU400" s="191" t="s">
        <v>88</v>
      </c>
      <c r="AY400" s="19" t="s">
        <v>169</v>
      </c>
      <c r="BE400" s="192">
        <f t="shared" si="114"/>
        <v>0</v>
      </c>
      <c r="BF400" s="192">
        <f t="shared" si="115"/>
        <v>0</v>
      </c>
      <c r="BG400" s="192">
        <f t="shared" si="116"/>
        <v>0</v>
      </c>
      <c r="BH400" s="192">
        <f t="shared" si="117"/>
        <v>0</v>
      </c>
      <c r="BI400" s="192">
        <f t="shared" si="118"/>
        <v>0</v>
      </c>
      <c r="BJ400" s="19" t="s">
        <v>88</v>
      </c>
      <c r="BK400" s="192">
        <f t="shared" si="119"/>
        <v>0</v>
      </c>
      <c r="BL400" s="19" t="s">
        <v>176</v>
      </c>
      <c r="BM400" s="191" t="s">
        <v>3454</v>
      </c>
    </row>
    <row r="401" spans="1:65" s="2" customFormat="1" ht="14.45" customHeight="1">
      <c r="A401" s="36"/>
      <c r="B401" s="37"/>
      <c r="C401" s="235" t="s">
        <v>1943</v>
      </c>
      <c r="D401" s="235" t="s">
        <v>456</v>
      </c>
      <c r="E401" s="236" t="s">
        <v>3455</v>
      </c>
      <c r="F401" s="237" t="s">
        <v>3456</v>
      </c>
      <c r="G401" s="238" t="s">
        <v>174</v>
      </c>
      <c r="H401" s="239">
        <v>1</v>
      </c>
      <c r="I401" s="240"/>
      <c r="J401" s="241">
        <f t="shared" si="110"/>
        <v>0</v>
      </c>
      <c r="K401" s="237" t="s">
        <v>2211</v>
      </c>
      <c r="L401" s="242"/>
      <c r="M401" s="243" t="s">
        <v>19</v>
      </c>
      <c r="N401" s="244" t="s">
        <v>44</v>
      </c>
      <c r="O401" s="66"/>
      <c r="P401" s="189">
        <f t="shared" si="111"/>
        <v>0</v>
      </c>
      <c r="Q401" s="189">
        <v>0</v>
      </c>
      <c r="R401" s="189">
        <f t="shared" si="112"/>
        <v>0</v>
      </c>
      <c r="S401" s="189">
        <v>0</v>
      </c>
      <c r="T401" s="190">
        <f t="shared" si="113"/>
        <v>0</v>
      </c>
      <c r="U401" s="36"/>
      <c r="V401" s="36"/>
      <c r="W401" s="36"/>
      <c r="X401" s="36"/>
      <c r="Y401" s="36"/>
      <c r="Z401" s="36"/>
      <c r="AA401" s="36"/>
      <c r="AB401" s="36"/>
      <c r="AC401" s="36"/>
      <c r="AD401" s="36"/>
      <c r="AE401" s="36"/>
      <c r="AR401" s="191" t="s">
        <v>209</v>
      </c>
      <c r="AT401" s="191" t="s">
        <v>456</v>
      </c>
      <c r="AU401" s="191" t="s">
        <v>88</v>
      </c>
      <c r="AY401" s="19" t="s">
        <v>169</v>
      </c>
      <c r="BE401" s="192">
        <f t="shared" si="114"/>
        <v>0</v>
      </c>
      <c r="BF401" s="192">
        <f t="shared" si="115"/>
        <v>0</v>
      </c>
      <c r="BG401" s="192">
        <f t="shared" si="116"/>
        <v>0</v>
      </c>
      <c r="BH401" s="192">
        <f t="shared" si="117"/>
        <v>0</v>
      </c>
      <c r="BI401" s="192">
        <f t="shared" si="118"/>
        <v>0</v>
      </c>
      <c r="BJ401" s="19" t="s">
        <v>88</v>
      </c>
      <c r="BK401" s="192">
        <f t="shared" si="119"/>
        <v>0</v>
      </c>
      <c r="BL401" s="19" t="s">
        <v>176</v>
      </c>
      <c r="BM401" s="191" t="s">
        <v>3457</v>
      </c>
    </row>
    <row r="402" spans="1:65" s="2" customFormat="1" ht="14.45" customHeight="1">
      <c r="A402" s="36"/>
      <c r="B402" s="37"/>
      <c r="C402" s="235" t="s">
        <v>1948</v>
      </c>
      <c r="D402" s="235" t="s">
        <v>456</v>
      </c>
      <c r="E402" s="236" t="s">
        <v>3298</v>
      </c>
      <c r="F402" s="237" t="s">
        <v>3299</v>
      </c>
      <c r="G402" s="238" t="s">
        <v>174</v>
      </c>
      <c r="H402" s="239">
        <v>1</v>
      </c>
      <c r="I402" s="240"/>
      <c r="J402" s="241">
        <f t="shared" si="110"/>
        <v>0</v>
      </c>
      <c r="K402" s="237" t="s">
        <v>2211</v>
      </c>
      <c r="L402" s="242"/>
      <c r="M402" s="243" t="s">
        <v>19</v>
      </c>
      <c r="N402" s="244" t="s">
        <v>44</v>
      </c>
      <c r="O402" s="66"/>
      <c r="P402" s="189">
        <f t="shared" si="111"/>
        <v>0</v>
      </c>
      <c r="Q402" s="189">
        <v>0</v>
      </c>
      <c r="R402" s="189">
        <f t="shared" si="112"/>
        <v>0</v>
      </c>
      <c r="S402" s="189">
        <v>0</v>
      </c>
      <c r="T402" s="190">
        <f t="shared" si="113"/>
        <v>0</v>
      </c>
      <c r="U402" s="36"/>
      <c r="V402" s="36"/>
      <c r="W402" s="36"/>
      <c r="X402" s="36"/>
      <c r="Y402" s="36"/>
      <c r="Z402" s="36"/>
      <c r="AA402" s="36"/>
      <c r="AB402" s="36"/>
      <c r="AC402" s="36"/>
      <c r="AD402" s="36"/>
      <c r="AE402" s="36"/>
      <c r="AR402" s="191" t="s">
        <v>209</v>
      </c>
      <c r="AT402" s="191" t="s">
        <v>456</v>
      </c>
      <c r="AU402" s="191" t="s">
        <v>88</v>
      </c>
      <c r="AY402" s="19" t="s">
        <v>169</v>
      </c>
      <c r="BE402" s="192">
        <f t="shared" si="114"/>
        <v>0</v>
      </c>
      <c r="BF402" s="192">
        <f t="shared" si="115"/>
        <v>0</v>
      </c>
      <c r="BG402" s="192">
        <f t="shared" si="116"/>
        <v>0</v>
      </c>
      <c r="BH402" s="192">
        <f t="shared" si="117"/>
        <v>0</v>
      </c>
      <c r="BI402" s="192">
        <f t="shared" si="118"/>
        <v>0</v>
      </c>
      <c r="BJ402" s="19" t="s">
        <v>88</v>
      </c>
      <c r="BK402" s="192">
        <f t="shared" si="119"/>
        <v>0</v>
      </c>
      <c r="BL402" s="19" t="s">
        <v>176</v>
      </c>
      <c r="BM402" s="191" t="s">
        <v>3458</v>
      </c>
    </row>
    <row r="403" spans="1:65" s="2" customFormat="1" ht="14.45" customHeight="1">
      <c r="A403" s="36"/>
      <c r="B403" s="37"/>
      <c r="C403" s="235" t="s">
        <v>1954</v>
      </c>
      <c r="D403" s="235" t="s">
        <v>456</v>
      </c>
      <c r="E403" s="236" t="s">
        <v>3301</v>
      </c>
      <c r="F403" s="237" t="s">
        <v>3302</v>
      </c>
      <c r="G403" s="238" t="s">
        <v>174</v>
      </c>
      <c r="H403" s="239">
        <v>1</v>
      </c>
      <c r="I403" s="240"/>
      <c r="J403" s="241">
        <f t="shared" si="110"/>
        <v>0</v>
      </c>
      <c r="K403" s="237" t="s">
        <v>2211</v>
      </c>
      <c r="L403" s="242"/>
      <c r="M403" s="243" t="s">
        <v>19</v>
      </c>
      <c r="N403" s="244" t="s">
        <v>44</v>
      </c>
      <c r="O403" s="66"/>
      <c r="P403" s="189">
        <f t="shared" si="111"/>
        <v>0</v>
      </c>
      <c r="Q403" s="189">
        <v>0</v>
      </c>
      <c r="R403" s="189">
        <f t="shared" si="112"/>
        <v>0</v>
      </c>
      <c r="S403" s="189">
        <v>0</v>
      </c>
      <c r="T403" s="190">
        <f t="shared" si="113"/>
        <v>0</v>
      </c>
      <c r="U403" s="36"/>
      <c r="V403" s="36"/>
      <c r="W403" s="36"/>
      <c r="X403" s="36"/>
      <c r="Y403" s="36"/>
      <c r="Z403" s="36"/>
      <c r="AA403" s="36"/>
      <c r="AB403" s="36"/>
      <c r="AC403" s="36"/>
      <c r="AD403" s="36"/>
      <c r="AE403" s="36"/>
      <c r="AR403" s="191" t="s">
        <v>209</v>
      </c>
      <c r="AT403" s="191" t="s">
        <v>456</v>
      </c>
      <c r="AU403" s="191" t="s">
        <v>88</v>
      </c>
      <c r="AY403" s="19" t="s">
        <v>169</v>
      </c>
      <c r="BE403" s="192">
        <f t="shared" si="114"/>
        <v>0</v>
      </c>
      <c r="BF403" s="192">
        <f t="shared" si="115"/>
        <v>0</v>
      </c>
      <c r="BG403" s="192">
        <f t="shared" si="116"/>
        <v>0</v>
      </c>
      <c r="BH403" s="192">
        <f t="shared" si="117"/>
        <v>0</v>
      </c>
      <c r="BI403" s="192">
        <f t="shared" si="118"/>
        <v>0</v>
      </c>
      <c r="BJ403" s="19" t="s">
        <v>88</v>
      </c>
      <c r="BK403" s="192">
        <f t="shared" si="119"/>
        <v>0</v>
      </c>
      <c r="BL403" s="19" t="s">
        <v>176</v>
      </c>
      <c r="BM403" s="191" t="s">
        <v>3459</v>
      </c>
    </row>
    <row r="404" spans="1:65" s="2" customFormat="1" ht="14.45" customHeight="1">
      <c r="A404" s="36"/>
      <c r="B404" s="37"/>
      <c r="C404" s="235" t="s">
        <v>1958</v>
      </c>
      <c r="D404" s="235" t="s">
        <v>456</v>
      </c>
      <c r="E404" s="236" t="s">
        <v>3277</v>
      </c>
      <c r="F404" s="237" t="s">
        <v>3278</v>
      </c>
      <c r="G404" s="238" t="s">
        <v>174</v>
      </c>
      <c r="H404" s="239">
        <v>24</v>
      </c>
      <c r="I404" s="240"/>
      <c r="J404" s="241">
        <f t="shared" si="110"/>
        <v>0</v>
      </c>
      <c r="K404" s="237" t="s">
        <v>2211</v>
      </c>
      <c r="L404" s="242"/>
      <c r="M404" s="243" t="s">
        <v>19</v>
      </c>
      <c r="N404" s="244" t="s">
        <v>44</v>
      </c>
      <c r="O404" s="66"/>
      <c r="P404" s="189">
        <f t="shared" si="111"/>
        <v>0</v>
      </c>
      <c r="Q404" s="189">
        <v>0</v>
      </c>
      <c r="R404" s="189">
        <f t="shared" si="112"/>
        <v>0</v>
      </c>
      <c r="S404" s="189">
        <v>0</v>
      </c>
      <c r="T404" s="190">
        <f t="shared" si="113"/>
        <v>0</v>
      </c>
      <c r="U404" s="36"/>
      <c r="V404" s="36"/>
      <c r="W404" s="36"/>
      <c r="X404" s="36"/>
      <c r="Y404" s="36"/>
      <c r="Z404" s="36"/>
      <c r="AA404" s="36"/>
      <c r="AB404" s="36"/>
      <c r="AC404" s="36"/>
      <c r="AD404" s="36"/>
      <c r="AE404" s="36"/>
      <c r="AR404" s="191" t="s">
        <v>209</v>
      </c>
      <c r="AT404" s="191" t="s">
        <v>456</v>
      </c>
      <c r="AU404" s="191" t="s">
        <v>88</v>
      </c>
      <c r="AY404" s="19" t="s">
        <v>169</v>
      </c>
      <c r="BE404" s="192">
        <f t="shared" si="114"/>
        <v>0</v>
      </c>
      <c r="BF404" s="192">
        <f t="shared" si="115"/>
        <v>0</v>
      </c>
      <c r="BG404" s="192">
        <f t="shared" si="116"/>
        <v>0</v>
      </c>
      <c r="BH404" s="192">
        <f t="shared" si="117"/>
        <v>0</v>
      </c>
      <c r="BI404" s="192">
        <f t="shared" si="118"/>
        <v>0</v>
      </c>
      <c r="BJ404" s="19" t="s">
        <v>88</v>
      </c>
      <c r="BK404" s="192">
        <f t="shared" si="119"/>
        <v>0</v>
      </c>
      <c r="BL404" s="19" t="s">
        <v>176</v>
      </c>
      <c r="BM404" s="191" t="s">
        <v>3460</v>
      </c>
    </row>
    <row r="405" spans="1:65" s="2" customFormat="1" ht="14.45" customHeight="1">
      <c r="A405" s="36"/>
      <c r="B405" s="37"/>
      <c r="C405" s="235" t="s">
        <v>1961</v>
      </c>
      <c r="D405" s="235" t="s">
        <v>456</v>
      </c>
      <c r="E405" s="236" t="s">
        <v>3428</v>
      </c>
      <c r="F405" s="237" t="s">
        <v>3429</v>
      </c>
      <c r="G405" s="238" t="s">
        <v>174</v>
      </c>
      <c r="H405" s="239">
        <v>2</v>
      </c>
      <c r="I405" s="240"/>
      <c r="J405" s="241">
        <f t="shared" si="110"/>
        <v>0</v>
      </c>
      <c r="K405" s="237" t="s">
        <v>2211</v>
      </c>
      <c r="L405" s="242"/>
      <c r="M405" s="243" t="s">
        <v>19</v>
      </c>
      <c r="N405" s="244" t="s">
        <v>44</v>
      </c>
      <c r="O405" s="66"/>
      <c r="P405" s="189">
        <f t="shared" si="111"/>
        <v>0</v>
      </c>
      <c r="Q405" s="189">
        <v>0</v>
      </c>
      <c r="R405" s="189">
        <f t="shared" si="112"/>
        <v>0</v>
      </c>
      <c r="S405" s="189">
        <v>0</v>
      </c>
      <c r="T405" s="190">
        <f t="shared" si="113"/>
        <v>0</v>
      </c>
      <c r="U405" s="36"/>
      <c r="V405" s="36"/>
      <c r="W405" s="36"/>
      <c r="X405" s="36"/>
      <c r="Y405" s="36"/>
      <c r="Z405" s="36"/>
      <c r="AA405" s="36"/>
      <c r="AB405" s="36"/>
      <c r="AC405" s="36"/>
      <c r="AD405" s="36"/>
      <c r="AE405" s="36"/>
      <c r="AR405" s="191" t="s">
        <v>209</v>
      </c>
      <c r="AT405" s="191" t="s">
        <v>456</v>
      </c>
      <c r="AU405" s="191" t="s">
        <v>88</v>
      </c>
      <c r="AY405" s="19" t="s">
        <v>169</v>
      </c>
      <c r="BE405" s="192">
        <f t="shared" si="114"/>
        <v>0</v>
      </c>
      <c r="BF405" s="192">
        <f t="shared" si="115"/>
        <v>0</v>
      </c>
      <c r="BG405" s="192">
        <f t="shared" si="116"/>
        <v>0</v>
      </c>
      <c r="BH405" s="192">
        <f t="shared" si="117"/>
        <v>0</v>
      </c>
      <c r="BI405" s="192">
        <f t="shared" si="118"/>
        <v>0</v>
      </c>
      <c r="BJ405" s="19" t="s">
        <v>88</v>
      </c>
      <c r="BK405" s="192">
        <f t="shared" si="119"/>
        <v>0</v>
      </c>
      <c r="BL405" s="19" t="s">
        <v>176</v>
      </c>
      <c r="BM405" s="191" t="s">
        <v>3461</v>
      </c>
    </row>
    <row r="406" spans="1:65" s="2" customFormat="1" ht="14.45" customHeight="1">
      <c r="A406" s="36"/>
      <c r="B406" s="37"/>
      <c r="C406" s="235" t="s">
        <v>1967</v>
      </c>
      <c r="D406" s="235" t="s">
        <v>456</v>
      </c>
      <c r="E406" s="236" t="s">
        <v>3348</v>
      </c>
      <c r="F406" s="237" t="s">
        <v>3349</v>
      </c>
      <c r="G406" s="238" t="s">
        <v>174</v>
      </c>
      <c r="H406" s="239">
        <v>3</v>
      </c>
      <c r="I406" s="240"/>
      <c r="J406" s="241">
        <f t="shared" si="110"/>
        <v>0</v>
      </c>
      <c r="K406" s="237" t="s">
        <v>2211</v>
      </c>
      <c r="L406" s="242"/>
      <c r="M406" s="243" t="s">
        <v>19</v>
      </c>
      <c r="N406" s="244" t="s">
        <v>44</v>
      </c>
      <c r="O406" s="66"/>
      <c r="P406" s="189">
        <f t="shared" si="111"/>
        <v>0</v>
      </c>
      <c r="Q406" s="189">
        <v>0</v>
      </c>
      <c r="R406" s="189">
        <f t="shared" si="112"/>
        <v>0</v>
      </c>
      <c r="S406" s="189">
        <v>0</v>
      </c>
      <c r="T406" s="190">
        <f t="shared" si="113"/>
        <v>0</v>
      </c>
      <c r="U406" s="36"/>
      <c r="V406" s="36"/>
      <c r="W406" s="36"/>
      <c r="X406" s="36"/>
      <c r="Y406" s="36"/>
      <c r="Z406" s="36"/>
      <c r="AA406" s="36"/>
      <c r="AB406" s="36"/>
      <c r="AC406" s="36"/>
      <c r="AD406" s="36"/>
      <c r="AE406" s="36"/>
      <c r="AR406" s="191" t="s">
        <v>209</v>
      </c>
      <c r="AT406" s="191" t="s">
        <v>456</v>
      </c>
      <c r="AU406" s="191" t="s">
        <v>88</v>
      </c>
      <c r="AY406" s="19" t="s">
        <v>169</v>
      </c>
      <c r="BE406" s="192">
        <f t="shared" si="114"/>
        <v>0</v>
      </c>
      <c r="BF406" s="192">
        <f t="shared" si="115"/>
        <v>0</v>
      </c>
      <c r="BG406" s="192">
        <f t="shared" si="116"/>
        <v>0</v>
      </c>
      <c r="BH406" s="192">
        <f t="shared" si="117"/>
        <v>0</v>
      </c>
      <c r="BI406" s="192">
        <f t="shared" si="118"/>
        <v>0</v>
      </c>
      <c r="BJ406" s="19" t="s">
        <v>88</v>
      </c>
      <c r="BK406" s="192">
        <f t="shared" si="119"/>
        <v>0</v>
      </c>
      <c r="BL406" s="19" t="s">
        <v>176</v>
      </c>
      <c r="BM406" s="191" t="s">
        <v>3462</v>
      </c>
    </row>
    <row r="407" spans="1:65" s="2" customFormat="1" ht="14.45" customHeight="1">
      <c r="A407" s="36"/>
      <c r="B407" s="37"/>
      <c r="C407" s="235" t="s">
        <v>1972</v>
      </c>
      <c r="D407" s="235" t="s">
        <v>456</v>
      </c>
      <c r="E407" s="236" t="s">
        <v>3354</v>
      </c>
      <c r="F407" s="237" t="s">
        <v>3355</v>
      </c>
      <c r="G407" s="238" t="s">
        <v>174</v>
      </c>
      <c r="H407" s="239">
        <v>3</v>
      </c>
      <c r="I407" s="240"/>
      <c r="J407" s="241">
        <f t="shared" si="110"/>
        <v>0</v>
      </c>
      <c r="K407" s="237" t="s">
        <v>2211</v>
      </c>
      <c r="L407" s="242"/>
      <c r="M407" s="243" t="s">
        <v>19</v>
      </c>
      <c r="N407" s="244" t="s">
        <v>44</v>
      </c>
      <c r="O407" s="66"/>
      <c r="P407" s="189">
        <f t="shared" si="111"/>
        <v>0</v>
      </c>
      <c r="Q407" s="189">
        <v>0</v>
      </c>
      <c r="R407" s="189">
        <f t="shared" si="112"/>
        <v>0</v>
      </c>
      <c r="S407" s="189">
        <v>0</v>
      </c>
      <c r="T407" s="190">
        <f t="shared" si="113"/>
        <v>0</v>
      </c>
      <c r="U407" s="36"/>
      <c r="V407" s="36"/>
      <c r="W407" s="36"/>
      <c r="X407" s="36"/>
      <c r="Y407" s="36"/>
      <c r="Z407" s="36"/>
      <c r="AA407" s="36"/>
      <c r="AB407" s="36"/>
      <c r="AC407" s="36"/>
      <c r="AD407" s="36"/>
      <c r="AE407" s="36"/>
      <c r="AR407" s="191" t="s">
        <v>209</v>
      </c>
      <c r="AT407" s="191" t="s">
        <v>456</v>
      </c>
      <c r="AU407" s="191" t="s">
        <v>88</v>
      </c>
      <c r="AY407" s="19" t="s">
        <v>169</v>
      </c>
      <c r="BE407" s="192">
        <f t="shared" si="114"/>
        <v>0</v>
      </c>
      <c r="BF407" s="192">
        <f t="shared" si="115"/>
        <v>0</v>
      </c>
      <c r="BG407" s="192">
        <f t="shared" si="116"/>
        <v>0</v>
      </c>
      <c r="BH407" s="192">
        <f t="shared" si="117"/>
        <v>0</v>
      </c>
      <c r="BI407" s="192">
        <f t="shared" si="118"/>
        <v>0</v>
      </c>
      <c r="BJ407" s="19" t="s">
        <v>88</v>
      </c>
      <c r="BK407" s="192">
        <f t="shared" si="119"/>
        <v>0</v>
      </c>
      <c r="BL407" s="19" t="s">
        <v>176</v>
      </c>
      <c r="BM407" s="191" t="s">
        <v>3463</v>
      </c>
    </row>
    <row r="408" spans="1:65" s="2" customFormat="1" ht="14.45" customHeight="1">
      <c r="A408" s="36"/>
      <c r="B408" s="37"/>
      <c r="C408" s="235" t="s">
        <v>1976</v>
      </c>
      <c r="D408" s="235" t="s">
        <v>456</v>
      </c>
      <c r="E408" s="236" t="s">
        <v>3464</v>
      </c>
      <c r="F408" s="237" t="s">
        <v>3435</v>
      </c>
      <c r="G408" s="238" t="s">
        <v>174</v>
      </c>
      <c r="H408" s="239">
        <v>1</v>
      </c>
      <c r="I408" s="240"/>
      <c r="J408" s="241">
        <f t="shared" si="110"/>
        <v>0</v>
      </c>
      <c r="K408" s="237" t="s">
        <v>2211</v>
      </c>
      <c r="L408" s="242"/>
      <c r="M408" s="243" t="s">
        <v>19</v>
      </c>
      <c r="N408" s="244" t="s">
        <v>44</v>
      </c>
      <c r="O408" s="66"/>
      <c r="P408" s="189">
        <f t="shared" si="111"/>
        <v>0</v>
      </c>
      <c r="Q408" s="189">
        <v>0</v>
      </c>
      <c r="R408" s="189">
        <f t="shared" si="112"/>
        <v>0</v>
      </c>
      <c r="S408" s="189">
        <v>0</v>
      </c>
      <c r="T408" s="190">
        <f t="shared" si="113"/>
        <v>0</v>
      </c>
      <c r="U408" s="36"/>
      <c r="V408" s="36"/>
      <c r="W408" s="36"/>
      <c r="X408" s="36"/>
      <c r="Y408" s="36"/>
      <c r="Z408" s="36"/>
      <c r="AA408" s="36"/>
      <c r="AB408" s="36"/>
      <c r="AC408" s="36"/>
      <c r="AD408" s="36"/>
      <c r="AE408" s="36"/>
      <c r="AR408" s="191" t="s">
        <v>209</v>
      </c>
      <c r="AT408" s="191" t="s">
        <v>456</v>
      </c>
      <c r="AU408" s="191" t="s">
        <v>88</v>
      </c>
      <c r="AY408" s="19" t="s">
        <v>169</v>
      </c>
      <c r="BE408" s="192">
        <f t="shared" si="114"/>
        <v>0</v>
      </c>
      <c r="BF408" s="192">
        <f t="shared" si="115"/>
        <v>0</v>
      </c>
      <c r="BG408" s="192">
        <f t="shared" si="116"/>
        <v>0</v>
      </c>
      <c r="BH408" s="192">
        <f t="shared" si="117"/>
        <v>0</v>
      </c>
      <c r="BI408" s="192">
        <f t="shared" si="118"/>
        <v>0</v>
      </c>
      <c r="BJ408" s="19" t="s">
        <v>88</v>
      </c>
      <c r="BK408" s="192">
        <f t="shared" si="119"/>
        <v>0</v>
      </c>
      <c r="BL408" s="19" t="s">
        <v>176</v>
      </c>
      <c r="BM408" s="191" t="s">
        <v>3465</v>
      </c>
    </row>
    <row r="409" spans="1:65" s="2" customFormat="1" ht="14.45" customHeight="1">
      <c r="A409" s="36"/>
      <c r="B409" s="37"/>
      <c r="C409" s="180" t="s">
        <v>1981</v>
      </c>
      <c r="D409" s="180" t="s">
        <v>171</v>
      </c>
      <c r="E409" s="181" t="s">
        <v>3331</v>
      </c>
      <c r="F409" s="182" t="s">
        <v>3332</v>
      </c>
      <c r="G409" s="183" t="s">
        <v>3264</v>
      </c>
      <c r="H409" s="184">
        <v>8</v>
      </c>
      <c r="I409" s="185"/>
      <c r="J409" s="186">
        <f t="shared" si="110"/>
        <v>0</v>
      </c>
      <c r="K409" s="182" t="s">
        <v>2211</v>
      </c>
      <c r="L409" s="41"/>
      <c r="M409" s="187" t="s">
        <v>19</v>
      </c>
      <c r="N409" s="188" t="s">
        <v>44</v>
      </c>
      <c r="O409" s="66"/>
      <c r="P409" s="189">
        <f t="shared" si="111"/>
        <v>0</v>
      </c>
      <c r="Q409" s="189">
        <v>0</v>
      </c>
      <c r="R409" s="189">
        <f t="shared" si="112"/>
        <v>0</v>
      </c>
      <c r="S409" s="189">
        <v>0</v>
      </c>
      <c r="T409" s="190">
        <f t="shared" si="113"/>
        <v>0</v>
      </c>
      <c r="U409" s="36"/>
      <c r="V409" s="36"/>
      <c r="W409" s="36"/>
      <c r="X409" s="36"/>
      <c r="Y409" s="36"/>
      <c r="Z409" s="36"/>
      <c r="AA409" s="36"/>
      <c r="AB409" s="36"/>
      <c r="AC409" s="36"/>
      <c r="AD409" s="36"/>
      <c r="AE409" s="36"/>
      <c r="AR409" s="191" t="s">
        <v>176</v>
      </c>
      <c r="AT409" s="191" t="s">
        <v>171</v>
      </c>
      <c r="AU409" s="191" t="s">
        <v>88</v>
      </c>
      <c r="AY409" s="19" t="s">
        <v>169</v>
      </c>
      <c r="BE409" s="192">
        <f t="shared" si="114"/>
        <v>0</v>
      </c>
      <c r="BF409" s="192">
        <f t="shared" si="115"/>
        <v>0</v>
      </c>
      <c r="BG409" s="192">
        <f t="shared" si="116"/>
        <v>0</v>
      </c>
      <c r="BH409" s="192">
        <f t="shared" si="117"/>
        <v>0</v>
      </c>
      <c r="BI409" s="192">
        <f t="shared" si="118"/>
        <v>0</v>
      </c>
      <c r="BJ409" s="19" t="s">
        <v>88</v>
      </c>
      <c r="BK409" s="192">
        <f t="shared" si="119"/>
        <v>0</v>
      </c>
      <c r="BL409" s="19" t="s">
        <v>176</v>
      </c>
      <c r="BM409" s="191" t="s">
        <v>3466</v>
      </c>
    </row>
    <row r="410" spans="1:65" s="2" customFormat="1" ht="14.45" customHeight="1">
      <c r="A410" s="36"/>
      <c r="B410" s="37"/>
      <c r="C410" s="180" t="s">
        <v>1986</v>
      </c>
      <c r="D410" s="180" t="s">
        <v>171</v>
      </c>
      <c r="E410" s="181" t="s">
        <v>3438</v>
      </c>
      <c r="F410" s="182" t="s">
        <v>3439</v>
      </c>
      <c r="G410" s="183" t="s">
        <v>174</v>
      </c>
      <c r="H410" s="184">
        <v>34</v>
      </c>
      <c r="I410" s="185"/>
      <c r="J410" s="186">
        <f t="shared" si="110"/>
        <v>0</v>
      </c>
      <c r="K410" s="182" t="s">
        <v>2211</v>
      </c>
      <c r="L410" s="41"/>
      <c r="M410" s="187" t="s">
        <v>19</v>
      </c>
      <c r="N410" s="188" t="s">
        <v>44</v>
      </c>
      <c r="O410" s="66"/>
      <c r="P410" s="189">
        <f t="shared" si="111"/>
        <v>0</v>
      </c>
      <c r="Q410" s="189">
        <v>0</v>
      </c>
      <c r="R410" s="189">
        <f t="shared" si="112"/>
        <v>0</v>
      </c>
      <c r="S410" s="189">
        <v>0</v>
      </c>
      <c r="T410" s="190">
        <f t="shared" si="113"/>
        <v>0</v>
      </c>
      <c r="U410" s="36"/>
      <c r="V410" s="36"/>
      <c r="W410" s="36"/>
      <c r="X410" s="36"/>
      <c r="Y410" s="36"/>
      <c r="Z410" s="36"/>
      <c r="AA410" s="36"/>
      <c r="AB410" s="36"/>
      <c r="AC410" s="36"/>
      <c r="AD410" s="36"/>
      <c r="AE410" s="36"/>
      <c r="AR410" s="191" t="s">
        <v>176</v>
      </c>
      <c r="AT410" s="191" t="s">
        <v>171</v>
      </c>
      <c r="AU410" s="191" t="s">
        <v>88</v>
      </c>
      <c r="AY410" s="19" t="s">
        <v>169</v>
      </c>
      <c r="BE410" s="192">
        <f t="shared" si="114"/>
        <v>0</v>
      </c>
      <c r="BF410" s="192">
        <f t="shared" si="115"/>
        <v>0</v>
      </c>
      <c r="BG410" s="192">
        <f t="shared" si="116"/>
        <v>0</v>
      </c>
      <c r="BH410" s="192">
        <f t="shared" si="117"/>
        <v>0</v>
      </c>
      <c r="BI410" s="192">
        <f t="shared" si="118"/>
        <v>0</v>
      </c>
      <c r="BJ410" s="19" t="s">
        <v>88</v>
      </c>
      <c r="BK410" s="192">
        <f t="shared" si="119"/>
        <v>0</v>
      </c>
      <c r="BL410" s="19" t="s">
        <v>176</v>
      </c>
      <c r="BM410" s="191" t="s">
        <v>3467</v>
      </c>
    </row>
    <row r="411" spans="1:65" s="12" customFormat="1" ht="22.9" customHeight="1">
      <c r="B411" s="164"/>
      <c r="C411" s="165"/>
      <c r="D411" s="166" t="s">
        <v>71</v>
      </c>
      <c r="E411" s="178" t="s">
        <v>3468</v>
      </c>
      <c r="F411" s="178" t="s">
        <v>3469</v>
      </c>
      <c r="G411" s="165"/>
      <c r="H411" s="165"/>
      <c r="I411" s="168"/>
      <c r="J411" s="179">
        <f>BK411</f>
        <v>0</v>
      </c>
      <c r="K411" s="165"/>
      <c r="L411" s="170"/>
      <c r="M411" s="171"/>
      <c r="N411" s="172"/>
      <c r="O411" s="172"/>
      <c r="P411" s="173">
        <f>SUM(P412:P426)</f>
        <v>0</v>
      </c>
      <c r="Q411" s="172"/>
      <c r="R411" s="173">
        <f>SUM(R412:R426)</f>
        <v>0</v>
      </c>
      <c r="S411" s="172"/>
      <c r="T411" s="174">
        <f>SUM(T412:T426)</f>
        <v>0</v>
      </c>
      <c r="AR411" s="175" t="s">
        <v>80</v>
      </c>
      <c r="AT411" s="176" t="s">
        <v>71</v>
      </c>
      <c r="AU411" s="176" t="s">
        <v>80</v>
      </c>
      <c r="AY411" s="175" t="s">
        <v>169</v>
      </c>
      <c r="BK411" s="177">
        <f>SUM(BK412:BK426)</f>
        <v>0</v>
      </c>
    </row>
    <row r="412" spans="1:65" s="2" customFormat="1" ht="37.9" customHeight="1">
      <c r="A412" s="36"/>
      <c r="B412" s="37"/>
      <c r="C412" s="235" t="s">
        <v>1994</v>
      </c>
      <c r="D412" s="235" t="s">
        <v>456</v>
      </c>
      <c r="E412" s="236" t="s">
        <v>3470</v>
      </c>
      <c r="F412" s="237" t="s">
        <v>3471</v>
      </c>
      <c r="G412" s="238" t="s">
        <v>174</v>
      </c>
      <c r="H412" s="239">
        <v>1</v>
      </c>
      <c r="I412" s="240"/>
      <c r="J412" s="241">
        <f t="shared" ref="J412:J426" si="120">ROUND(I412*H412,2)</f>
        <v>0</v>
      </c>
      <c r="K412" s="237" t="s">
        <v>2211</v>
      </c>
      <c r="L412" s="242"/>
      <c r="M412" s="243" t="s">
        <v>19</v>
      </c>
      <c r="N412" s="244" t="s">
        <v>44</v>
      </c>
      <c r="O412" s="66"/>
      <c r="P412" s="189">
        <f t="shared" ref="P412:P426" si="121">O412*H412</f>
        <v>0</v>
      </c>
      <c r="Q412" s="189">
        <v>0</v>
      </c>
      <c r="R412" s="189">
        <f t="shared" ref="R412:R426" si="122">Q412*H412</f>
        <v>0</v>
      </c>
      <c r="S412" s="189">
        <v>0</v>
      </c>
      <c r="T412" s="190">
        <f t="shared" ref="T412:T426" si="123">S412*H412</f>
        <v>0</v>
      </c>
      <c r="U412" s="36"/>
      <c r="V412" s="36"/>
      <c r="W412" s="36"/>
      <c r="X412" s="36"/>
      <c r="Y412" s="36"/>
      <c r="Z412" s="36"/>
      <c r="AA412" s="36"/>
      <c r="AB412" s="36"/>
      <c r="AC412" s="36"/>
      <c r="AD412" s="36"/>
      <c r="AE412" s="36"/>
      <c r="AR412" s="191" t="s">
        <v>209</v>
      </c>
      <c r="AT412" s="191" t="s">
        <v>456</v>
      </c>
      <c r="AU412" s="191" t="s">
        <v>88</v>
      </c>
      <c r="AY412" s="19" t="s">
        <v>169</v>
      </c>
      <c r="BE412" s="192">
        <f t="shared" ref="BE412:BE426" si="124">IF(N412="základní",J412,0)</f>
        <v>0</v>
      </c>
      <c r="BF412" s="192">
        <f t="shared" ref="BF412:BF426" si="125">IF(N412="snížená",J412,0)</f>
        <v>0</v>
      </c>
      <c r="BG412" s="192">
        <f t="shared" ref="BG412:BG426" si="126">IF(N412="zákl. přenesená",J412,0)</f>
        <v>0</v>
      </c>
      <c r="BH412" s="192">
        <f t="shared" ref="BH412:BH426" si="127">IF(N412="sníž. přenesená",J412,0)</f>
        <v>0</v>
      </c>
      <c r="BI412" s="192">
        <f t="shared" ref="BI412:BI426" si="128">IF(N412="nulová",J412,0)</f>
        <v>0</v>
      </c>
      <c r="BJ412" s="19" t="s">
        <v>88</v>
      </c>
      <c r="BK412" s="192">
        <f t="shared" ref="BK412:BK426" si="129">ROUND(I412*H412,2)</f>
        <v>0</v>
      </c>
      <c r="BL412" s="19" t="s">
        <v>176</v>
      </c>
      <c r="BM412" s="191" t="s">
        <v>3472</v>
      </c>
    </row>
    <row r="413" spans="1:65" s="2" customFormat="1" ht="14.45" customHeight="1">
      <c r="A413" s="36"/>
      <c r="B413" s="37"/>
      <c r="C413" s="235" t="s">
        <v>1998</v>
      </c>
      <c r="D413" s="235" t="s">
        <v>456</v>
      </c>
      <c r="E413" s="236" t="s">
        <v>3473</v>
      </c>
      <c r="F413" s="237" t="s">
        <v>3474</v>
      </c>
      <c r="G413" s="238" t="s">
        <v>174</v>
      </c>
      <c r="H413" s="239">
        <v>1</v>
      </c>
      <c r="I413" s="240"/>
      <c r="J413" s="241">
        <f t="shared" si="120"/>
        <v>0</v>
      </c>
      <c r="K413" s="237" t="s">
        <v>2211</v>
      </c>
      <c r="L413" s="242"/>
      <c r="M413" s="243" t="s">
        <v>19</v>
      </c>
      <c r="N413" s="244" t="s">
        <v>44</v>
      </c>
      <c r="O413" s="66"/>
      <c r="P413" s="189">
        <f t="shared" si="121"/>
        <v>0</v>
      </c>
      <c r="Q413" s="189">
        <v>0</v>
      </c>
      <c r="R413" s="189">
        <f t="shared" si="122"/>
        <v>0</v>
      </c>
      <c r="S413" s="189">
        <v>0</v>
      </c>
      <c r="T413" s="190">
        <f t="shared" si="123"/>
        <v>0</v>
      </c>
      <c r="U413" s="36"/>
      <c r="V413" s="36"/>
      <c r="W413" s="36"/>
      <c r="X413" s="36"/>
      <c r="Y413" s="36"/>
      <c r="Z413" s="36"/>
      <c r="AA413" s="36"/>
      <c r="AB413" s="36"/>
      <c r="AC413" s="36"/>
      <c r="AD413" s="36"/>
      <c r="AE413" s="36"/>
      <c r="AR413" s="191" t="s">
        <v>209</v>
      </c>
      <c r="AT413" s="191" t="s">
        <v>456</v>
      </c>
      <c r="AU413" s="191" t="s">
        <v>88</v>
      </c>
      <c r="AY413" s="19" t="s">
        <v>169</v>
      </c>
      <c r="BE413" s="192">
        <f t="shared" si="124"/>
        <v>0</v>
      </c>
      <c r="BF413" s="192">
        <f t="shared" si="125"/>
        <v>0</v>
      </c>
      <c r="BG413" s="192">
        <f t="shared" si="126"/>
        <v>0</v>
      </c>
      <c r="BH413" s="192">
        <f t="shared" si="127"/>
        <v>0</v>
      </c>
      <c r="BI413" s="192">
        <f t="shared" si="128"/>
        <v>0</v>
      </c>
      <c r="BJ413" s="19" t="s">
        <v>88</v>
      </c>
      <c r="BK413" s="192">
        <f t="shared" si="129"/>
        <v>0</v>
      </c>
      <c r="BL413" s="19" t="s">
        <v>176</v>
      </c>
      <c r="BM413" s="191" t="s">
        <v>3475</v>
      </c>
    </row>
    <row r="414" spans="1:65" s="2" customFormat="1" ht="14.45" customHeight="1">
      <c r="A414" s="36"/>
      <c r="B414" s="37"/>
      <c r="C414" s="235" t="s">
        <v>2004</v>
      </c>
      <c r="D414" s="235" t="s">
        <v>456</v>
      </c>
      <c r="E414" s="236" t="s">
        <v>3388</v>
      </c>
      <c r="F414" s="237" t="s">
        <v>3389</v>
      </c>
      <c r="G414" s="238" t="s">
        <v>174</v>
      </c>
      <c r="H414" s="239">
        <v>1</v>
      </c>
      <c r="I414" s="240"/>
      <c r="J414" s="241">
        <f t="shared" si="120"/>
        <v>0</v>
      </c>
      <c r="K414" s="237" t="s">
        <v>2211</v>
      </c>
      <c r="L414" s="242"/>
      <c r="M414" s="243" t="s">
        <v>19</v>
      </c>
      <c r="N414" s="244" t="s">
        <v>44</v>
      </c>
      <c r="O414" s="66"/>
      <c r="P414" s="189">
        <f t="shared" si="121"/>
        <v>0</v>
      </c>
      <c r="Q414" s="189">
        <v>0</v>
      </c>
      <c r="R414" s="189">
        <f t="shared" si="122"/>
        <v>0</v>
      </c>
      <c r="S414" s="189">
        <v>0</v>
      </c>
      <c r="T414" s="190">
        <f t="shared" si="123"/>
        <v>0</v>
      </c>
      <c r="U414" s="36"/>
      <c r="V414" s="36"/>
      <c r="W414" s="36"/>
      <c r="X414" s="36"/>
      <c r="Y414" s="36"/>
      <c r="Z414" s="36"/>
      <c r="AA414" s="36"/>
      <c r="AB414" s="36"/>
      <c r="AC414" s="36"/>
      <c r="AD414" s="36"/>
      <c r="AE414" s="36"/>
      <c r="AR414" s="191" t="s">
        <v>209</v>
      </c>
      <c r="AT414" s="191" t="s">
        <v>456</v>
      </c>
      <c r="AU414" s="191" t="s">
        <v>88</v>
      </c>
      <c r="AY414" s="19" t="s">
        <v>169</v>
      </c>
      <c r="BE414" s="192">
        <f t="shared" si="124"/>
        <v>0</v>
      </c>
      <c r="BF414" s="192">
        <f t="shared" si="125"/>
        <v>0</v>
      </c>
      <c r="BG414" s="192">
        <f t="shared" si="126"/>
        <v>0</v>
      </c>
      <c r="BH414" s="192">
        <f t="shared" si="127"/>
        <v>0</v>
      </c>
      <c r="BI414" s="192">
        <f t="shared" si="128"/>
        <v>0</v>
      </c>
      <c r="BJ414" s="19" t="s">
        <v>88</v>
      </c>
      <c r="BK414" s="192">
        <f t="shared" si="129"/>
        <v>0</v>
      </c>
      <c r="BL414" s="19" t="s">
        <v>176</v>
      </c>
      <c r="BM414" s="191" t="s">
        <v>3476</v>
      </c>
    </row>
    <row r="415" spans="1:65" s="2" customFormat="1" ht="14.45" customHeight="1">
      <c r="A415" s="36"/>
      <c r="B415" s="37"/>
      <c r="C415" s="235" t="s">
        <v>2009</v>
      </c>
      <c r="D415" s="235" t="s">
        <v>456</v>
      </c>
      <c r="E415" s="236" t="s">
        <v>3404</v>
      </c>
      <c r="F415" s="237" t="s">
        <v>3405</v>
      </c>
      <c r="G415" s="238" t="s">
        <v>174</v>
      </c>
      <c r="H415" s="239">
        <v>12</v>
      </c>
      <c r="I415" s="240"/>
      <c r="J415" s="241">
        <f t="shared" si="120"/>
        <v>0</v>
      </c>
      <c r="K415" s="237" t="s">
        <v>2211</v>
      </c>
      <c r="L415" s="242"/>
      <c r="M415" s="243" t="s">
        <v>19</v>
      </c>
      <c r="N415" s="244" t="s">
        <v>44</v>
      </c>
      <c r="O415" s="66"/>
      <c r="P415" s="189">
        <f t="shared" si="121"/>
        <v>0</v>
      </c>
      <c r="Q415" s="189">
        <v>0</v>
      </c>
      <c r="R415" s="189">
        <f t="shared" si="122"/>
        <v>0</v>
      </c>
      <c r="S415" s="189">
        <v>0</v>
      </c>
      <c r="T415" s="190">
        <f t="shared" si="123"/>
        <v>0</v>
      </c>
      <c r="U415" s="36"/>
      <c r="V415" s="36"/>
      <c r="W415" s="36"/>
      <c r="X415" s="36"/>
      <c r="Y415" s="36"/>
      <c r="Z415" s="36"/>
      <c r="AA415" s="36"/>
      <c r="AB415" s="36"/>
      <c r="AC415" s="36"/>
      <c r="AD415" s="36"/>
      <c r="AE415" s="36"/>
      <c r="AR415" s="191" t="s">
        <v>209</v>
      </c>
      <c r="AT415" s="191" t="s">
        <v>456</v>
      </c>
      <c r="AU415" s="191" t="s">
        <v>88</v>
      </c>
      <c r="AY415" s="19" t="s">
        <v>169</v>
      </c>
      <c r="BE415" s="192">
        <f t="shared" si="124"/>
        <v>0</v>
      </c>
      <c r="BF415" s="192">
        <f t="shared" si="125"/>
        <v>0</v>
      </c>
      <c r="BG415" s="192">
        <f t="shared" si="126"/>
        <v>0</v>
      </c>
      <c r="BH415" s="192">
        <f t="shared" si="127"/>
        <v>0</v>
      </c>
      <c r="BI415" s="192">
        <f t="shared" si="128"/>
        <v>0</v>
      </c>
      <c r="BJ415" s="19" t="s">
        <v>88</v>
      </c>
      <c r="BK415" s="192">
        <f t="shared" si="129"/>
        <v>0</v>
      </c>
      <c r="BL415" s="19" t="s">
        <v>176</v>
      </c>
      <c r="BM415" s="191" t="s">
        <v>3477</v>
      </c>
    </row>
    <row r="416" spans="1:65" s="2" customFormat="1" ht="14.45" customHeight="1">
      <c r="A416" s="36"/>
      <c r="B416" s="37"/>
      <c r="C416" s="235" t="s">
        <v>2013</v>
      </c>
      <c r="D416" s="235" t="s">
        <v>456</v>
      </c>
      <c r="E416" s="236" t="s">
        <v>3413</v>
      </c>
      <c r="F416" s="237" t="s">
        <v>3414</v>
      </c>
      <c r="G416" s="238" t="s">
        <v>174</v>
      </c>
      <c r="H416" s="239">
        <v>1</v>
      </c>
      <c r="I416" s="240"/>
      <c r="J416" s="241">
        <f t="shared" si="120"/>
        <v>0</v>
      </c>
      <c r="K416" s="237" t="s">
        <v>2211</v>
      </c>
      <c r="L416" s="242"/>
      <c r="M416" s="243" t="s">
        <v>19</v>
      </c>
      <c r="N416" s="244" t="s">
        <v>44</v>
      </c>
      <c r="O416" s="66"/>
      <c r="P416" s="189">
        <f t="shared" si="121"/>
        <v>0</v>
      </c>
      <c r="Q416" s="189">
        <v>0</v>
      </c>
      <c r="R416" s="189">
        <f t="shared" si="122"/>
        <v>0</v>
      </c>
      <c r="S416" s="189">
        <v>0</v>
      </c>
      <c r="T416" s="190">
        <f t="shared" si="123"/>
        <v>0</v>
      </c>
      <c r="U416" s="36"/>
      <c r="V416" s="36"/>
      <c r="W416" s="36"/>
      <c r="X416" s="36"/>
      <c r="Y416" s="36"/>
      <c r="Z416" s="36"/>
      <c r="AA416" s="36"/>
      <c r="AB416" s="36"/>
      <c r="AC416" s="36"/>
      <c r="AD416" s="36"/>
      <c r="AE416" s="36"/>
      <c r="AR416" s="191" t="s">
        <v>209</v>
      </c>
      <c r="AT416" s="191" t="s">
        <v>456</v>
      </c>
      <c r="AU416" s="191" t="s">
        <v>88</v>
      </c>
      <c r="AY416" s="19" t="s">
        <v>169</v>
      </c>
      <c r="BE416" s="192">
        <f t="shared" si="124"/>
        <v>0</v>
      </c>
      <c r="BF416" s="192">
        <f t="shared" si="125"/>
        <v>0</v>
      </c>
      <c r="BG416" s="192">
        <f t="shared" si="126"/>
        <v>0</v>
      </c>
      <c r="BH416" s="192">
        <f t="shared" si="127"/>
        <v>0</v>
      </c>
      <c r="BI416" s="192">
        <f t="shared" si="128"/>
        <v>0</v>
      </c>
      <c r="BJ416" s="19" t="s">
        <v>88</v>
      </c>
      <c r="BK416" s="192">
        <f t="shared" si="129"/>
        <v>0</v>
      </c>
      <c r="BL416" s="19" t="s">
        <v>176</v>
      </c>
      <c r="BM416" s="191" t="s">
        <v>3478</v>
      </c>
    </row>
    <row r="417" spans="1:65" s="2" customFormat="1" ht="14.45" customHeight="1">
      <c r="A417" s="36"/>
      <c r="B417" s="37"/>
      <c r="C417" s="235" t="s">
        <v>2017</v>
      </c>
      <c r="D417" s="235" t="s">
        <v>456</v>
      </c>
      <c r="E417" s="236" t="s">
        <v>3416</v>
      </c>
      <c r="F417" s="237" t="s">
        <v>3417</v>
      </c>
      <c r="G417" s="238" t="s">
        <v>174</v>
      </c>
      <c r="H417" s="239">
        <v>1</v>
      </c>
      <c r="I417" s="240"/>
      <c r="J417" s="241">
        <f t="shared" si="120"/>
        <v>0</v>
      </c>
      <c r="K417" s="237" t="s">
        <v>2211</v>
      </c>
      <c r="L417" s="242"/>
      <c r="M417" s="243" t="s">
        <v>19</v>
      </c>
      <c r="N417" s="244" t="s">
        <v>44</v>
      </c>
      <c r="O417" s="66"/>
      <c r="P417" s="189">
        <f t="shared" si="121"/>
        <v>0</v>
      </c>
      <c r="Q417" s="189">
        <v>0</v>
      </c>
      <c r="R417" s="189">
        <f t="shared" si="122"/>
        <v>0</v>
      </c>
      <c r="S417" s="189">
        <v>0</v>
      </c>
      <c r="T417" s="190">
        <f t="shared" si="123"/>
        <v>0</v>
      </c>
      <c r="U417" s="36"/>
      <c r="V417" s="36"/>
      <c r="W417" s="36"/>
      <c r="X417" s="36"/>
      <c r="Y417" s="36"/>
      <c r="Z417" s="36"/>
      <c r="AA417" s="36"/>
      <c r="AB417" s="36"/>
      <c r="AC417" s="36"/>
      <c r="AD417" s="36"/>
      <c r="AE417" s="36"/>
      <c r="AR417" s="191" t="s">
        <v>209</v>
      </c>
      <c r="AT417" s="191" t="s">
        <v>456</v>
      </c>
      <c r="AU417" s="191" t="s">
        <v>88</v>
      </c>
      <c r="AY417" s="19" t="s">
        <v>169</v>
      </c>
      <c r="BE417" s="192">
        <f t="shared" si="124"/>
        <v>0</v>
      </c>
      <c r="BF417" s="192">
        <f t="shared" si="125"/>
        <v>0</v>
      </c>
      <c r="BG417" s="192">
        <f t="shared" si="126"/>
        <v>0</v>
      </c>
      <c r="BH417" s="192">
        <f t="shared" si="127"/>
        <v>0</v>
      </c>
      <c r="BI417" s="192">
        <f t="shared" si="128"/>
        <v>0</v>
      </c>
      <c r="BJ417" s="19" t="s">
        <v>88</v>
      </c>
      <c r="BK417" s="192">
        <f t="shared" si="129"/>
        <v>0</v>
      </c>
      <c r="BL417" s="19" t="s">
        <v>176</v>
      </c>
      <c r="BM417" s="191" t="s">
        <v>3479</v>
      </c>
    </row>
    <row r="418" spans="1:65" s="2" customFormat="1" ht="14.45" customHeight="1">
      <c r="A418" s="36"/>
      <c r="B418" s="37"/>
      <c r="C418" s="235" t="s">
        <v>2022</v>
      </c>
      <c r="D418" s="235" t="s">
        <v>456</v>
      </c>
      <c r="E418" s="236" t="s">
        <v>3480</v>
      </c>
      <c r="F418" s="237" t="s">
        <v>3481</v>
      </c>
      <c r="G418" s="238" t="s">
        <v>174</v>
      </c>
      <c r="H418" s="239">
        <v>1</v>
      </c>
      <c r="I418" s="240"/>
      <c r="J418" s="241">
        <f t="shared" si="120"/>
        <v>0</v>
      </c>
      <c r="K418" s="237" t="s">
        <v>2211</v>
      </c>
      <c r="L418" s="242"/>
      <c r="M418" s="243" t="s">
        <v>19</v>
      </c>
      <c r="N418" s="244" t="s">
        <v>44</v>
      </c>
      <c r="O418" s="66"/>
      <c r="P418" s="189">
        <f t="shared" si="121"/>
        <v>0</v>
      </c>
      <c r="Q418" s="189">
        <v>0</v>
      </c>
      <c r="R418" s="189">
        <f t="shared" si="122"/>
        <v>0</v>
      </c>
      <c r="S418" s="189">
        <v>0</v>
      </c>
      <c r="T418" s="190">
        <f t="shared" si="123"/>
        <v>0</v>
      </c>
      <c r="U418" s="36"/>
      <c r="V418" s="36"/>
      <c r="W418" s="36"/>
      <c r="X418" s="36"/>
      <c r="Y418" s="36"/>
      <c r="Z418" s="36"/>
      <c r="AA418" s="36"/>
      <c r="AB418" s="36"/>
      <c r="AC418" s="36"/>
      <c r="AD418" s="36"/>
      <c r="AE418" s="36"/>
      <c r="AR418" s="191" t="s">
        <v>209</v>
      </c>
      <c r="AT418" s="191" t="s">
        <v>456</v>
      </c>
      <c r="AU418" s="191" t="s">
        <v>88</v>
      </c>
      <c r="AY418" s="19" t="s">
        <v>169</v>
      </c>
      <c r="BE418" s="192">
        <f t="shared" si="124"/>
        <v>0</v>
      </c>
      <c r="BF418" s="192">
        <f t="shared" si="125"/>
        <v>0</v>
      </c>
      <c r="BG418" s="192">
        <f t="shared" si="126"/>
        <v>0</v>
      </c>
      <c r="BH418" s="192">
        <f t="shared" si="127"/>
        <v>0</v>
      </c>
      <c r="BI418" s="192">
        <f t="shared" si="128"/>
        <v>0</v>
      </c>
      <c r="BJ418" s="19" t="s">
        <v>88</v>
      </c>
      <c r="BK418" s="192">
        <f t="shared" si="129"/>
        <v>0</v>
      </c>
      <c r="BL418" s="19" t="s">
        <v>176</v>
      </c>
      <c r="BM418" s="191" t="s">
        <v>3482</v>
      </c>
    </row>
    <row r="419" spans="1:65" s="2" customFormat="1" ht="14.45" customHeight="1">
      <c r="A419" s="36"/>
      <c r="B419" s="37"/>
      <c r="C419" s="235" t="s">
        <v>2027</v>
      </c>
      <c r="D419" s="235" t="s">
        <v>456</v>
      </c>
      <c r="E419" s="236" t="s">
        <v>3422</v>
      </c>
      <c r="F419" s="237" t="s">
        <v>3423</v>
      </c>
      <c r="G419" s="238" t="s">
        <v>174</v>
      </c>
      <c r="H419" s="239">
        <v>1</v>
      </c>
      <c r="I419" s="240"/>
      <c r="J419" s="241">
        <f t="shared" si="120"/>
        <v>0</v>
      </c>
      <c r="K419" s="237" t="s">
        <v>2211</v>
      </c>
      <c r="L419" s="242"/>
      <c r="M419" s="243" t="s">
        <v>19</v>
      </c>
      <c r="N419" s="244" t="s">
        <v>44</v>
      </c>
      <c r="O419" s="66"/>
      <c r="P419" s="189">
        <f t="shared" si="121"/>
        <v>0</v>
      </c>
      <c r="Q419" s="189">
        <v>0</v>
      </c>
      <c r="R419" s="189">
        <f t="shared" si="122"/>
        <v>0</v>
      </c>
      <c r="S419" s="189">
        <v>0</v>
      </c>
      <c r="T419" s="190">
        <f t="shared" si="123"/>
        <v>0</v>
      </c>
      <c r="U419" s="36"/>
      <c r="V419" s="36"/>
      <c r="W419" s="36"/>
      <c r="X419" s="36"/>
      <c r="Y419" s="36"/>
      <c r="Z419" s="36"/>
      <c r="AA419" s="36"/>
      <c r="AB419" s="36"/>
      <c r="AC419" s="36"/>
      <c r="AD419" s="36"/>
      <c r="AE419" s="36"/>
      <c r="AR419" s="191" t="s">
        <v>209</v>
      </c>
      <c r="AT419" s="191" t="s">
        <v>456</v>
      </c>
      <c r="AU419" s="191" t="s">
        <v>88</v>
      </c>
      <c r="AY419" s="19" t="s">
        <v>169</v>
      </c>
      <c r="BE419" s="192">
        <f t="shared" si="124"/>
        <v>0</v>
      </c>
      <c r="BF419" s="192">
        <f t="shared" si="125"/>
        <v>0</v>
      </c>
      <c r="BG419" s="192">
        <f t="shared" si="126"/>
        <v>0</v>
      </c>
      <c r="BH419" s="192">
        <f t="shared" si="127"/>
        <v>0</v>
      </c>
      <c r="BI419" s="192">
        <f t="shared" si="128"/>
        <v>0</v>
      </c>
      <c r="BJ419" s="19" t="s">
        <v>88</v>
      </c>
      <c r="BK419" s="192">
        <f t="shared" si="129"/>
        <v>0</v>
      </c>
      <c r="BL419" s="19" t="s">
        <v>176</v>
      </c>
      <c r="BM419" s="191" t="s">
        <v>3483</v>
      </c>
    </row>
    <row r="420" spans="1:65" s="2" customFormat="1" ht="14.45" customHeight="1">
      <c r="A420" s="36"/>
      <c r="B420" s="37"/>
      <c r="C420" s="235" t="s">
        <v>2031</v>
      </c>
      <c r="D420" s="235" t="s">
        <v>456</v>
      </c>
      <c r="E420" s="236" t="s">
        <v>3298</v>
      </c>
      <c r="F420" s="237" t="s">
        <v>3299</v>
      </c>
      <c r="G420" s="238" t="s">
        <v>174</v>
      </c>
      <c r="H420" s="239">
        <v>2</v>
      </c>
      <c r="I420" s="240"/>
      <c r="J420" s="241">
        <f t="shared" si="120"/>
        <v>0</v>
      </c>
      <c r="K420" s="237" t="s">
        <v>2211</v>
      </c>
      <c r="L420" s="242"/>
      <c r="M420" s="243" t="s">
        <v>19</v>
      </c>
      <c r="N420" s="244" t="s">
        <v>44</v>
      </c>
      <c r="O420" s="66"/>
      <c r="P420" s="189">
        <f t="shared" si="121"/>
        <v>0</v>
      </c>
      <c r="Q420" s="189">
        <v>0</v>
      </c>
      <c r="R420" s="189">
        <f t="shared" si="122"/>
        <v>0</v>
      </c>
      <c r="S420" s="189">
        <v>0</v>
      </c>
      <c r="T420" s="190">
        <f t="shared" si="123"/>
        <v>0</v>
      </c>
      <c r="U420" s="36"/>
      <c r="V420" s="36"/>
      <c r="W420" s="36"/>
      <c r="X420" s="36"/>
      <c r="Y420" s="36"/>
      <c r="Z420" s="36"/>
      <c r="AA420" s="36"/>
      <c r="AB420" s="36"/>
      <c r="AC420" s="36"/>
      <c r="AD420" s="36"/>
      <c r="AE420" s="36"/>
      <c r="AR420" s="191" t="s">
        <v>209</v>
      </c>
      <c r="AT420" s="191" t="s">
        <v>456</v>
      </c>
      <c r="AU420" s="191" t="s">
        <v>88</v>
      </c>
      <c r="AY420" s="19" t="s">
        <v>169</v>
      </c>
      <c r="BE420" s="192">
        <f t="shared" si="124"/>
        <v>0</v>
      </c>
      <c r="BF420" s="192">
        <f t="shared" si="125"/>
        <v>0</v>
      </c>
      <c r="BG420" s="192">
        <f t="shared" si="126"/>
        <v>0</v>
      </c>
      <c r="BH420" s="192">
        <f t="shared" si="127"/>
        <v>0</v>
      </c>
      <c r="BI420" s="192">
        <f t="shared" si="128"/>
        <v>0</v>
      </c>
      <c r="BJ420" s="19" t="s">
        <v>88</v>
      </c>
      <c r="BK420" s="192">
        <f t="shared" si="129"/>
        <v>0</v>
      </c>
      <c r="BL420" s="19" t="s">
        <v>176</v>
      </c>
      <c r="BM420" s="191" t="s">
        <v>3484</v>
      </c>
    </row>
    <row r="421" spans="1:65" s="2" customFormat="1" ht="14.45" customHeight="1">
      <c r="A421" s="36"/>
      <c r="B421" s="37"/>
      <c r="C421" s="235" t="s">
        <v>2036</v>
      </c>
      <c r="D421" s="235" t="s">
        <v>456</v>
      </c>
      <c r="E421" s="236" t="s">
        <v>3301</v>
      </c>
      <c r="F421" s="237" t="s">
        <v>3302</v>
      </c>
      <c r="G421" s="238" t="s">
        <v>174</v>
      </c>
      <c r="H421" s="239">
        <v>2</v>
      </c>
      <c r="I421" s="240"/>
      <c r="J421" s="241">
        <f t="shared" si="120"/>
        <v>0</v>
      </c>
      <c r="K421" s="237" t="s">
        <v>2211</v>
      </c>
      <c r="L421" s="242"/>
      <c r="M421" s="243" t="s">
        <v>19</v>
      </c>
      <c r="N421" s="244" t="s">
        <v>44</v>
      </c>
      <c r="O421" s="66"/>
      <c r="P421" s="189">
        <f t="shared" si="121"/>
        <v>0</v>
      </c>
      <c r="Q421" s="189">
        <v>0</v>
      </c>
      <c r="R421" s="189">
        <f t="shared" si="122"/>
        <v>0</v>
      </c>
      <c r="S421" s="189">
        <v>0</v>
      </c>
      <c r="T421" s="190">
        <f t="shared" si="123"/>
        <v>0</v>
      </c>
      <c r="U421" s="36"/>
      <c r="V421" s="36"/>
      <c r="W421" s="36"/>
      <c r="X421" s="36"/>
      <c r="Y421" s="36"/>
      <c r="Z421" s="36"/>
      <c r="AA421" s="36"/>
      <c r="AB421" s="36"/>
      <c r="AC421" s="36"/>
      <c r="AD421" s="36"/>
      <c r="AE421" s="36"/>
      <c r="AR421" s="191" t="s">
        <v>209</v>
      </c>
      <c r="AT421" s="191" t="s">
        <v>456</v>
      </c>
      <c r="AU421" s="191" t="s">
        <v>88</v>
      </c>
      <c r="AY421" s="19" t="s">
        <v>169</v>
      </c>
      <c r="BE421" s="192">
        <f t="shared" si="124"/>
        <v>0</v>
      </c>
      <c r="BF421" s="192">
        <f t="shared" si="125"/>
        <v>0</v>
      </c>
      <c r="BG421" s="192">
        <f t="shared" si="126"/>
        <v>0</v>
      </c>
      <c r="BH421" s="192">
        <f t="shared" si="127"/>
        <v>0</v>
      </c>
      <c r="BI421" s="192">
        <f t="shared" si="128"/>
        <v>0</v>
      </c>
      <c r="BJ421" s="19" t="s">
        <v>88</v>
      </c>
      <c r="BK421" s="192">
        <f t="shared" si="129"/>
        <v>0</v>
      </c>
      <c r="BL421" s="19" t="s">
        <v>176</v>
      </c>
      <c r="BM421" s="191" t="s">
        <v>3485</v>
      </c>
    </row>
    <row r="422" spans="1:65" s="2" customFormat="1" ht="14.45" customHeight="1">
      <c r="A422" s="36"/>
      <c r="B422" s="37"/>
      <c r="C422" s="235" t="s">
        <v>2041</v>
      </c>
      <c r="D422" s="235" t="s">
        <v>456</v>
      </c>
      <c r="E422" s="236" t="s">
        <v>3277</v>
      </c>
      <c r="F422" s="237" t="s">
        <v>3278</v>
      </c>
      <c r="G422" s="238" t="s">
        <v>174</v>
      </c>
      <c r="H422" s="239">
        <v>13</v>
      </c>
      <c r="I422" s="240"/>
      <c r="J422" s="241">
        <f t="shared" si="120"/>
        <v>0</v>
      </c>
      <c r="K422" s="237" t="s">
        <v>2211</v>
      </c>
      <c r="L422" s="242"/>
      <c r="M422" s="243" t="s">
        <v>19</v>
      </c>
      <c r="N422" s="244" t="s">
        <v>44</v>
      </c>
      <c r="O422" s="66"/>
      <c r="P422" s="189">
        <f t="shared" si="121"/>
        <v>0</v>
      </c>
      <c r="Q422" s="189">
        <v>0</v>
      </c>
      <c r="R422" s="189">
        <f t="shared" si="122"/>
        <v>0</v>
      </c>
      <c r="S422" s="189">
        <v>0</v>
      </c>
      <c r="T422" s="190">
        <f t="shared" si="123"/>
        <v>0</v>
      </c>
      <c r="U422" s="36"/>
      <c r="V422" s="36"/>
      <c r="W422" s="36"/>
      <c r="X422" s="36"/>
      <c r="Y422" s="36"/>
      <c r="Z422" s="36"/>
      <c r="AA422" s="36"/>
      <c r="AB422" s="36"/>
      <c r="AC422" s="36"/>
      <c r="AD422" s="36"/>
      <c r="AE422" s="36"/>
      <c r="AR422" s="191" t="s">
        <v>209</v>
      </c>
      <c r="AT422" s="191" t="s">
        <v>456</v>
      </c>
      <c r="AU422" s="191" t="s">
        <v>88</v>
      </c>
      <c r="AY422" s="19" t="s">
        <v>169</v>
      </c>
      <c r="BE422" s="192">
        <f t="shared" si="124"/>
        <v>0</v>
      </c>
      <c r="BF422" s="192">
        <f t="shared" si="125"/>
        <v>0</v>
      </c>
      <c r="BG422" s="192">
        <f t="shared" si="126"/>
        <v>0</v>
      </c>
      <c r="BH422" s="192">
        <f t="shared" si="127"/>
        <v>0</v>
      </c>
      <c r="BI422" s="192">
        <f t="shared" si="128"/>
        <v>0</v>
      </c>
      <c r="BJ422" s="19" t="s">
        <v>88</v>
      </c>
      <c r="BK422" s="192">
        <f t="shared" si="129"/>
        <v>0</v>
      </c>
      <c r="BL422" s="19" t="s">
        <v>176</v>
      </c>
      <c r="BM422" s="191" t="s">
        <v>3486</v>
      </c>
    </row>
    <row r="423" spans="1:65" s="2" customFormat="1" ht="14.45" customHeight="1">
      <c r="A423" s="36"/>
      <c r="B423" s="37"/>
      <c r="C423" s="235" t="s">
        <v>2046</v>
      </c>
      <c r="D423" s="235" t="s">
        <v>456</v>
      </c>
      <c r="E423" s="236" t="s">
        <v>3428</v>
      </c>
      <c r="F423" s="237" t="s">
        <v>3429</v>
      </c>
      <c r="G423" s="238" t="s">
        <v>174</v>
      </c>
      <c r="H423" s="239">
        <v>1</v>
      </c>
      <c r="I423" s="240"/>
      <c r="J423" s="241">
        <f t="shared" si="120"/>
        <v>0</v>
      </c>
      <c r="K423" s="237" t="s">
        <v>2211</v>
      </c>
      <c r="L423" s="242"/>
      <c r="M423" s="243" t="s">
        <v>19</v>
      </c>
      <c r="N423" s="244" t="s">
        <v>44</v>
      </c>
      <c r="O423" s="66"/>
      <c r="P423" s="189">
        <f t="shared" si="121"/>
        <v>0</v>
      </c>
      <c r="Q423" s="189">
        <v>0</v>
      </c>
      <c r="R423" s="189">
        <f t="shared" si="122"/>
        <v>0</v>
      </c>
      <c r="S423" s="189">
        <v>0</v>
      </c>
      <c r="T423" s="190">
        <f t="shared" si="123"/>
        <v>0</v>
      </c>
      <c r="U423" s="36"/>
      <c r="V423" s="36"/>
      <c r="W423" s="36"/>
      <c r="X423" s="36"/>
      <c r="Y423" s="36"/>
      <c r="Z423" s="36"/>
      <c r="AA423" s="36"/>
      <c r="AB423" s="36"/>
      <c r="AC423" s="36"/>
      <c r="AD423" s="36"/>
      <c r="AE423" s="36"/>
      <c r="AR423" s="191" t="s">
        <v>209</v>
      </c>
      <c r="AT423" s="191" t="s">
        <v>456</v>
      </c>
      <c r="AU423" s="191" t="s">
        <v>88</v>
      </c>
      <c r="AY423" s="19" t="s">
        <v>169</v>
      </c>
      <c r="BE423" s="192">
        <f t="shared" si="124"/>
        <v>0</v>
      </c>
      <c r="BF423" s="192">
        <f t="shared" si="125"/>
        <v>0</v>
      </c>
      <c r="BG423" s="192">
        <f t="shared" si="126"/>
        <v>0</v>
      </c>
      <c r="BH423" s="192">
        <f t="shared" si="127"/>
        <v>0</v>
      </c>
      <c r="BI423" s="192">
        <f t="shared" si="128"/>
        <v>0</v>
      </c>
      <c r="BJ423" s="19" t="s">
        <v>88</v>
      </c>
      <c r="BK423" s="192">
        <f t="shared" si="129"/>
        <v>0</v>
      </c>
      <c r="BL423" s="19" t="s">
        <v>176</v>
      </c>
      <c r="BM423" s="191" t="s">
        <v>3487</v>
      </c>
    </row>
    <row r="424" spans="1:65" s="2" customFormat="1" ht="14.45" customHeight="1">
      <c r="A424" s="36"/>
      <c r="B424" s="37"/>
      <c r="C424" s="235" t="s">
        <v>2052</v>
      </c>
      <c r="D424" s="235" t="s">
        <v>456</v>
      </c>
      <c r="E424" s="236" t="s">
        <v>3464</v>
      </c>
      <c r="F424" s="237" t="s">
        <v>3435</v>
      </c>
      <c r="G424" s="238" t="s">
        <v>174</v>
      </c>
      <c r="H424" s="239">
        <v>1</v>
      </c>
      <c r="I424" s="240"/>
      <c r="J424" s="241">
        <f t="shared" si="120"/>
        <v>0</v>
      </c>
      <c r="K424" s="237" t="s">
        <v>2211</v>
      </c>
      <c r="L424" s="242"/>
      <c r="M424" s="243" t="s">
        <v>19</v>
      </c>
      <c r="N424" s="244" t="s">
        <v>44</v>
      </c>
      <c r="O424" s="66"/>
      <c r="P424" s="189">
        <f t="shared" si="121"/>
        <v>0</v>
      </c>
      <c r="Q424" s="189">
        <v>0</v>
      </c>
      <c r="R424" s="189">
        <f t="shared" si="122"/>
        <v>0</v>
      </c>
      <c r="S424" s="189">
        <v>0</v>
      </c>
      <c r="T424" s="190">
        <f t="shared" si="123"/>
        <v>0</v>
      </c>
      <c r="U424" s="36"/>
      <c r="V424" s="36"/>
      <c r="W424" s="36"/>
      <c r="X424" s="36"/>
      <c r="Y424" s="36"/>
      <c r="Z424" s="36"/>
      <c r="AA424" s="36"/>
      <c r="AB424" s="36"/>
      <c r="AC424" s="36"/>
      <c r="AD424" s="36"/>
      <c r="AE424" s="36"/>
      <c r="AR424" s="191" t="s">
        <v>209</v>
      </c>
      <c r="AT424" s="191" t="s">
        <v>456</v>
      </c>
      <c r="AU424" s="191" t="s">
        <v>88</v>
      </c>
      <c r="AY424" s="19" t="s">
        <v>169</v>
      </c>
      <c r="BE424" s="192">
        <f t="shared" si="124"/>
        <v>0</v>
      </c>
      <c r="BF424" s="192">
        <f t="shared" si="125"/>
        <v>0</v>
      </c>
      <c r="BG424" s="192">
        <f t="shared" si="126"/>
        <v>0</v>
      </c>
      <c r="BH424" s="192">
        <f t="shared" si="127"/>
        <v>0</v>
      </c>
      <c r="BI424" s="192">
        <f t="shared" si="128"/>
        <v>0</v>
      </c>
      <c r="BJ424" s="19" t="s">
        <v>88</v>
      </c>
      <c r="BK424" s="192">
        <f t="shared" si="129"/>
        <v>0</v>
      </c>
      <c r="BL424" s="19" t="s">
        <v>176</v>
      </c>
      <c r="BM424" s="191" t="s">
        <v>3488</v>
      </c>
    </row>
    <row r="425" spans="1:65" s="2" customFormat="1" ht="14.45" customHeight="1">
      <c r="A425" s="36"/>
      <c r="B425" s="37"/>
      <c r="C425" s="180" t="s">
        <v>2057</v>
      </c>
      <c r="D425" s="180" t="s">
        <v>171</v>
      </c>
      <c r="E425" s="181" t="s">
        <v>3331</v>
      </c>
      <c r="F425" s="182" t="s">
        <v>3332</v>
      </c>
      <c r="G425" s="183" t="s">
        <v>3264</v>
      </c>
      <c r="H425" s="184">
        <v>8</v>
      </c>
      <c r="I425" s="185"/>
      <c r="J425" s="186">
        <f t="shared" si="120"/>
        <v>0</v>
      </c>
      <c r="K425" s="182" t="s">
        <v>2211</v>
      </c>
      <c r="L425" s="41"/>
      <c r="M425" s="187" t="s">
        <v>19</v>
      </c>
      <c r="N425" s="188" t="s">
        <v>44</v>
      </c>
      <c r="O425" s="66"/>
      <c r="P425" s="189">
        <f t="shared" si="121"/>
        <v>0</v>
      </c>
      <c r="Q425" s="189">
        <v>0</v>
      </c>
      <c r="R425" s="189">
        <f t="shared" si="122"/>
        <v>0</v>
      </c>
      <c r="S425" s="189">
        <v>0</v>
      </c>
      <c r="T425" s="190">
        <f t="shared" si="123"/>
        <v>0</v>
      </c>
      <c r="U425" s="36"/>
      <c r="V425" s="36"/>
      <c r="W425" s="36"/>
      <c r="X425" s="36"/>
      <c r="Y425" s="36"/>
      <c r="Z425" s="36"/>
      <c r="AA425" s="36"/>
      <c r="AB425" s="36"/>
      <c r="AC425" s="36"/>
      <c r="AD425" s="36"/>
      <c r="AE425" s="36"/>
      <c r="AR425" s="191" t="s">
        <v>176</v>
      </c>
      <c r="AT425" s="191" t="s">
        <v>171</v>
      </c>
      <c r="AU425" s="191" t="s">
        <v>88</v>
      </c>
      <c r="AY425" s="19" t="s">
        <v>169</v>
      </c>
      <c r="BE425" s="192">
        <f t="shared" si="124"/>
        <v>0</v>
      </c>
      <c r="BF425" s="192">
        <f t="shared" si="125"/>
        <v>0</v>
      </c>
      <c r="BG425" s="192">
        <f t="shared" si="126"/>
        <v>0</v>
      </c>
      <c r="BH425" s="192">
        <f t="shared" si="127"/>
        <v>0</v>
      </c>
      <c r="BI425" s="192">
        <f t="shared" si="128"/>
        <v>0</v>
      </c>
      <c r="BJ425" s="19" t="s">
        <v>88</v>
      </c>
      <c r="BK425" s="192">
        <f t="shared" si="129"/>
        <v>0</v>
      </c>
      <c r="BL425" s="19" t="s">
        <v>176</v>
      </c>
      <c r="BM425" s="191" t="s">
        <v>3489</v>
      </c>
    </row>
    <row r="426" spans="1:65" s="2" customFormat="1" ht="14.45" customHeight="1">
      <c r="A426" s="36"/>
      <c r="B426" s="37"/>
      <c r="C426" s="180" t="s">
        <v>2061</v>
      </c>
      <c r="D426" s="180" t="s">
        <v>171</v>
      </c>
      <c r="E426" s="181" t="s">
        <v>3438</v>
      </c>
      <c r="F426" s="182" t="s">
        <v>3439</v>
      </c>
      <c r="G426" s="183" t="s">
        <v>174</v>
      </c>
      <c r="H426" s="184">
        <v>23</v>
      </c>
      <c r="I426" s="185"/>
      <c r="J426" s="186">
        <f t="shared" si="120"/>
        <v>0</v>
      </c>
      <c r="K426" s="182" t="s">
        <v>2211</v>
      </c>
      <c r="L426" s="41"/>
      <c r="M426" s="187" t="s">
        <v>19</v>
      </c>
      <c r="N426" s="188" t="s">
        <v>44</v>
      </c>
      <c r="O426" s="66"/>
      <c r="P426" s="189">
        <f t="shared" si="121"/>
        <v>0</v>
      </c>
      <c r="Q426" s="189">
        <v>0</v>
      </c>
      <c r="R426" s="189">
        <f t="shared" si="122"/>
        <v>0</v>
      </c>
      <c r="S426" s="189">
        <v>0</v>
      </c>
      <c r="T426" s="190">
        <f t="shared" si="123"/>
        <v>0</v>
      </c>
      <c r="U426" s="36"/>
      <c r="V426" s="36"/>
      <c r="W426" s="36"/>
      <c r="X426" s="36"/>
      <c r="Y426" s="36"/>
      <c r="Z426" s="36"/>
      <c r="AA426" s="36"/>
      <c r="AB426" s="36"/>
      <c r="AC426" s="36"/>
      <c r="AD426" s="36"/>
      <c r="AE426" s="36"/>
      <c r="AR426" s="191" t="s">
        <v>176</v>
      </c>
      <c r="AT426" s="191" t="s">
        <v>171</v>
      </c>
      <c r="AU426" s="191" t="s">
        <v>88</v>
      </c>
      <c r="AY426" s="19" t="s">
        <v>169</v>
      </c>
      <c r="BE426" s="192">
        <f t="shared" si="124"/>
        <v>0</v>
      </c>
      <c r="BF426" s="192">
        <f t="shared" si="125"/>
        <v>0</v>
      </c>
      <c r="BG426" s="192">
        <f t="shared" si="126"/>
        <v>0</v>
      </c>
      <c r="BH426" s="192">
        <f t="shared" si="127"/>
        <v>0</v>
      </c>
      <c r="BI426" s="192">
        <f t="shared" si="128"/>
        <v>0</v>
      </c>
      <c r="BJ426" s="19" t="s">
        <v>88</v>
      </c>
      <c r="BK426" s="192">
        <f t="shared" si="129"/>
        <v>0</v>
      </c>
      <c r="BL426" s="19" t="s">
        <v>176</v>
      </c>
      <c r="BM426" s="191" t="s">
        <v>3490</v>
      </c>
    </row>
    <row r="427" spans="1:65" s="12" customFormat="1" ht="22.9" customHeight="1">
      <c r="B427" s="164"/>
      <c r="C427" s="165"/>
      <c r="D427" s="166" t="s">
        <v>71</v>
      </c>
      <c r="E427" s="178" t="s">
        <v>3491</v>
      </c>
      <c r="F427" s="178" t="s">
        <v>3492</v>
      </c>
      <c r="G427" s="165"/>
      <c r="H427" s="165"/>
      <c r="I427" s="168"/>
      <c r="J427" s="179">
        <f>BK427</f>
        <v>0</v>
      </c>
      <c r="K427" s="165"/>
      <c r="L427" s="170"/>
      <c r="M427" s="171"/>
      <c r="N427" s="172"/>
      <c r="O427" s="172"/>
      <c r="P427" s="173">
        <f>SUM(P428:P441)</f>
        <v>0</v>
      </c>
      <c r="Q427" s="172"/>
      <c r="R427" s="173">
        <f>SUM(R428:R441)</f>
        <v>0</v>
      </c>
      <c r="S427" s="172"/>
      <c r="T427" s="174">
        <f>SUM(T428:T441)</f>
        <v>0</v>
      </c>
      <c r="AR427" s="175" t="s">
        <v>80</v>
      </c>
      <c r="AT427" s="176" t="s">
        <v>71</v>
      </c>
      <c r="AU427" s="176" t="s">
        <v>80</v>
      </c>
      <c r="AY427" s="175" t="s">
        <v>169</v>
      </c>
      <c r="BK427" s="177">
        <f>SUM(BK428:BK441)</f>
        <v>0</v>
      </c>
    </row>
    <row r="428" spans="1:65" s="2" customFormat="1" ht="37.9" customHeight="1">
      <c r="A428" s="36"/>
      <c r="B428" s="37"/>
      <c r="C428" s="235" t="s">
        <v>2064</v>
      </c>
      <c r="D428" s="235" t="s">
        <v>456</v>
      </c>
      <c r="E428" s="236" t="s">
        <v>3493</v>
      </c>
      <c r="F428" s="237" t="s">
        <v>3494</v>
      </c>
      <c r="G428" s="238" t="s">
        <v>174</v>
      </c>
      <c r="H428" s="239">
        <v>10</v>
      </c>
      <c r="I428" s="240"/>
      <c r="J428" s="241">
        <f t="shared" ref="J428:J441" si="130">ROUND(I428*H428,2)</f>
        <v>0</v>
      </c>
      <c r="K428" s="237" t="s">
        <v>2211</v>
      </c>
      <c r="L428" s="242"/>
      <c r="M428" s="243" t="s">
        <v>19</v>
      </c>
      <c r="N428" s="244" t="s">
        <v>44</v>
      </c>
      <c r="O428" s="66"/>
      <c r="P428" s="189">
        <f t="shared" ref="P428:P441" si="131">O428*H428</f>
        <v>0</v>
      </c>
      <c r="Q428" s="189">
        <v>0</v>
      </c>
      <c r="R428" s="189">
        <f t="shared" ref="R428:R441" si="132">Q428*H428</f>
        <v>0</v>
      </c>
      <c r="S428" s="189">
        <v>0</v>
      </c>
      <c r="T428" s="190">
        <f t="shared" ref="T428:T441" si="133">S428*H428</f>
        <v>0</v>
      </c>
      <c r="U428" s="36"/>
      <c r="V428" s="36"/>
      <c r="W428" s="36"/>
      <c r="X428" s="36"/>
      <c r="Y428" s="36"/>
      <c r="Z428" s="36"/>
      <c r="AA428" s="36"/>
      <c r="AB428" s="36"/>
      <c r="AC428" s="36"/>
      <c r="AD428" s="36"/>
      <c r="AE428" s="36"/>
      <c r="AR428" s="191" t="s">
        <v>209</v>
      </c>
      <c r="AT428" s="191" t="s">
        <v>456</v>
      </c>
      <c r="AU428" s="191" t="s">
        <v>88</v>
      </c>
      <c r="AY428" s="19" t="s">
        <v>169</v>
      </c>
      <c r="BE428" s="192">
        <f t="shared" ref="BE428:BE441" si="134">IF(N428="základní",J428,0)</f>
        <v>0</v>
      </c>
      <c r="BF428" s="192">
        <f t="shared" ref="BF428:BF441" si="135">IF(N428="snížená",J428,0)</f>
        <v>0</v>
      </c>
      <c r="BG428" s="192">
        <f t="shared" ref="BG428:BG441" si="136">IF(N428="zákl. přenesená",J428,0)</f>
        <v>0</v>
      </c>
      <c r="BH428" s="192">
        <f t="shared" ref="BH428:BH441" si="137">IF(N428="sníž. přenesená",J428,0)</f>
        <v>0</v>
      </c>
      <c r="BI428" s="192">
        <f t="shared" ref="BI428:BI441" si="138">IF(N428="nulová",J428,0)</f>
        <v>0</v>
      </c>
      <c r="BJ428" s="19" t="s">
        <v>88</v>
      </c>
      <c r="BK428" s="192">
        <f t="shared" ref="BK428:BK441" si="139">ROUND(I428*H428,2)</f>
        <v>0</v>
      </c>
      <c r="BL428" s="19" t="s">
        <v>176</v>
      </c>
      <c r="BM428" s="191" t="s">
        <v>3495</v>
      </c>
    </row>
    <row r="429" spans="1:65" s="2" customFormat="1" ht="14.45" customHeight="1">
      <c r="A429" s="36"/>
      <c r="B429" s="37"/>
      <c r="C429" s="235" t="s">
        <v>2070</v>
      </c>
      <c r="D429" s="235" t="s">
        <v>456</v>
      </c>
      <c r="E429" s="236" t="s">
        <v>3388</v>
      </c>
      <c r="F429" s="237" t="s">
        <v>3389</v>
      </c>
      <c r="G429" s="238" t="s">
        <v>174</v>
      </c>
      <c r="H429" s="239">
        <v>10</v>
      </c>
      <c r="I429" s="240"/>
      <c r="J429" s="241">
        <f t="shared" si="130"/>
        <v>0</v>
      </c>
      <c r="K429" s="237" t="s">
        <v>2211</v>
      </c>
      <c r="L429" s="242"/>
      <c r="M429" s="243" t="s">
        <v>19</v>
      </c>
      <c r="N429" s="244" t="s">
        <v>44</v>
      </c>
      <c r="O429" s="66"/>
      <c r="P429" s="189">
        <f t="shared" si="131"/>
        <v>0</v>
      </c>
      <c r="Q429" s="189">
        <v>0</v>
      </c>
      <c r="R429" s="189">
        <f t="shared" si="132"/>
        <v>0</v>
      </c>
      <c r="S429" s="189">
        <v>0</v>
      </c>
      <c r="T429" s="190">
        <f t="shared" si="133"/>
        <v>0</v>
      </c>
      <c r="U429" s="36"/>
      <c r="V429" s="36"/>
      <c r="W429" s="36"/>
      <c r="X429" s="36"/>
      <c r="Y429" s="36"/>
      <c r="Z429" s="36"/>
      <c r="AA429" s="36"/>
      <c r="AB429" s="36"/>
      <c r="AC429" s="36"/>
      <c r="AD429" s="36"/>
      <c r="AE429" s="36"/>
      <c r="AR429" s="191" t="s">
        <v>209</v>
      </c>
      <c r="AT429" s="191" t="s">
        <v>456</v>
      </c>
      <c r="AU429" s="191" t="s">
        <v>88</v>
      </c>
      <c r="AY429" s="19" t="s">
        <v>169</v>
      </c>
      <c r="BE429" s="192">
        <f t="shared" si="134"/>
        <v>0</v>
      </c>
      <c r="BF429" s="192">
        <f t="shared" si="135"/>
        <v>0</v>
      </c>
      <c r="BG429" s="192">
        <f t="shared" si="136"/>
        <v>0</v>
      </c>
      <c r="BH429" s="192">
        <f t="shared" si="137"/>
        <v>0</v>
      </c>
      <c r="BI429" s="192">
        <f t="shared" si="138"/>
        <v>0</v>
      </c>
      <c r="BJ429" s="19" t="s">
        <v>88</v>
      </c>
      <c r="BK429" s="192">
        <f t="shared" si="139"/>
        <v>0</v>
      </c>
      <c r="BL429" s="19" t="s">
        <v>176</v>
      </c>
      <c r="BM429" s="191" t="s">
        <v>3496</v>
      </c>
    </row>
    <row r="430" spans="1:65" s="2" customFormat="1" ht="14.45" customHeight="1">
      <c r="A430" s="36"/>
      <c r="B430" s="37"/>
      <c r="C430" s="235" t="s">
        <v>2075</v>
      </c>
      <c r="D430" s="235" t="s">
        <v>456</v>
      </c>
      <c r="E430" s="236" t="s">
        <v>3497</v>
      </c>
      <c r="F430" s="237" t="s">
        <v>3498</v>
      </c>
      <c r="G430" s="238" t="s">
        <v>174</v>
      </c>
      <c r="H430" s="239">
        <v>10</v>
      </c>
      <c r="I430" s="240"/>
      <c r="J430" s="241">
        <f t="shared" si="130"/>
        <v>0</v>
      </c>
      <c r="K430" s="237" t="s">
        <v>2211</v>
      </c>
      <c r="L430" s="242"/>
      <c r="M430" s="243" t="s">
        <v>19</v>
      </c>
      <c r="N430" s="244" t="s">
        <v>44</v>
      </c>
      <c r="O430" s="66"/>
      <c r="P430" s="189">
        <f t="shared" si="131"/>
        <v>0</v>
      </c>
      <c r="Q430" s="189">
        <v>0</v>
      </c>
      <c r="R430" s="189">
        <f t="shared" si="132"/>
        <v>0</v>
      </c>
      <c r="S430" s="189">
        <v>0</v>
      </c>
      <c r="T430" s="190">
        <f t="shared" si="133"/>
        <v>0</v>
      </c>
      <c r="U430" s="36"/>
      <c r="V430" s="36"/>
      <c r="W430" s="36"/>
      <c r="X430" s="36"/>
      <c r="Y430" s="36"/>
      <c r="Z430" s="36"/>
      <c r="AA430" s="36"/>
      <c r="AB430" s="36"/>
      <c r="AC430" s="36"/>
      <c r="AD430" s="36"/>
      <c r="AE430" s="36"/>
      <c r="AR430" s="191" t="s">
        <v>209</v>
      </c>
      <c r="AT430" s="191" t="s">
        <v>456</v>
      </c>
      <c r="AU430" s="191" t="s">
        <v>88</v>
      </c>
      <c r="AY430" s="19" t="s">
        <v>169</v>
      </c>
      <c r="BE430" s="192">
        <f t="shared" si="134"/>
        <v>0</v>
      </c>
      <c r="BF430" s="192">
        <f t="shared" si="135"/>
        <v>0</v>
      </c>
      <c r="BG430" s="192">
        <f t="shared" si="136"/>
        <v>0</v>
      </c>
      <c r="BH430" s="192">
        <f t="shared" si="137"/>
        <v>0</v>
      </c>
      <c r="BI430" s="192">
        <f t="shared" si="138"/>
        <v>0</v>
      </c>
      <c r="BJ430" s="19" t="s">
        <v>88</v>
      </c>
      <c r="BK430" s="192">
        <f t="shared" si="139"/>
        <v>0</v>
      </c>
      <c r="BL430" s="19" t="s">
        <v>176</v>
      </c>
      <c r="BM430" s="191" t="s">
        <v>3499</v>
      </c>
    </row>
    <row r="431" spans="1:65" s="2" customFormat="1" ht="14.45" customHeight="1">
      <c r="A431" s="36"/>
      <c r="B431" s="37"/>
      <c r="C431" s="235" t="s">
        <v>2080</v>
      </c>
      <c r="D431" s="235" t="s">
        <v>456</v>
      </c>
      <c r="E431" s="236" t="s">
        <v>3500</v>
      </c>
      <c r="F431" s="237" t="s">
        <v>3501</v>
      </c>
      <c r="G431" s="238" t="s">
        <v>174</v>
      </c>
      <c r="H431" s="239">
        <v>60</v>
      </c>
      <c r="I431" s="240"/>
      <c r="J431" s="241">
        <f t="shared" si="130"/>
        <v>0</v>
      </c>
      <c r="K431" s="237" t="s">
        <v>2211</v>
      </c>
      <c r="L431" s="242"/>
      <c r="M431" s="243" t="s">
        <v>19</v>
      </c>
      <c r="N431" s="244" t="s">
        <v>44</v>
      </c>
      <c r="O431" s="66"/>
      <c r="P431" s="189">
        <f t="shared" si="131"/>
        <v>0</v>
      </c>
      <c r="Q431" s="189">
        <v>0</v>
      </c>
      <c r="R431" s="189">
        <f t="shared" si="132"/>
        <v>0</v>
      </c>
      <c r="S431" s="189">
        <v>0</v>
      </c>
      <c r="T431" s="190">
        <f t="shared" si="133"/>
        <v>0</v>
      </c>
      <c r="U431" s="36"/>
      <c r="V431" s="36"/>
      <c r="W431" s="36"/>
      <c r="X431" s="36"/>
      <c r="Y431" s="36"/>
      <c r="Z431" s="36"/>
      <c r="AA431" s="36"/>
      <c r="AB431" s="36"/>
      <c r="AC431" s="36"/>
      <c r="AD431" s="36"/>
      <c r="AE431" s="36"/>
      <c r="AR431" s="191" t="s">
        <v>209</v>
      </c>
      <c r="AT431" s="191" t="s">
        <v>456</v>
      </c>
      <c r="AU431" s="191" t="s">
        <v>88</v>
      </c>
      <c r="AY431" s="19" t="s">
        <v>169</v>
      </c>
      <c r="BE431" s="192">
        <f t="shared" si="134"/>
        <v>0</v>
      </c>
      <c r="BF431" s="192">
        <f t="shared" si="135"/>
        <v>0</v>
      </c>
      <c r="BG431" s="192">
        <f t="shared" si="136"/>
        <v>0</v>
      </c>
      <c r="BH431" s="192">
        <f t="shared" si="137"/>
        <v>0</v>
      </c>
      <c r="BI431" s="192">
        <f t="shared" si="138"/>
        <v>0</v>
      </c>
      <c r="BJ431" s="19" t="s">
        <v>88</v>
      </c>
      <c r="BK431" s="192">
        <f t="shared" si="139"/>
        <v>0</v>
      </c>
      <c r="BL431" s="19" t="s">
        <v>176</v>
      </c>
      <c r="BM431" s="191" t="s">
        <v>3502</v>
      </c>
    </row>
    <row r="432" spans="1:65" s="2" customFormat="1" ht="14.45" customHeight="1">
      <c r="A432" s="36"/>
      <c r="B432" s="37"/>
      <c r="C432" s="235" t="s">
        <v>2085</v>
      </c>
      <c r="D432" s="235" t="s">
        <v>456</v>
      </c>
      <c r="E432" s="236" t="s">
        <v>3401</v>
      </c>
      <c r="F432" s="237" t="s">
        <v>3402</v>
      </c>
      <c r="G432" s="238" t="s">
        <v>174</v>
      </c>
      <c r="H432" s="239">
        <v>10</v>
      </c>
      <c r="I432" s="240"/>
      <c r="J432" s="241">
        <f t="shared" si="130"/>
        <v>0</v>
      </c>
      <c r="K432" s="237" t="s">
        <v>2211</v>
      </c>
      <c r="L432" s="242"/>
      <c r="M432" s="243" t="s">
        <v>19</v>
      </c>
      <c r="N432" s="244" t="s">
        <v>44</v>
      </c>
      <c r="O432" s="66"/>
      <c r="P432" s="189">
        <f t="shared" si="131"/>
        <v>0</v>
      </c>
      <c r="Q432" s="189">
        <v>0</v>
      </c>
      <c r="R432" s="189">
        <f t="shared" si="132"/>
        <v>0</v>
      </c>
      <c r="S432" s="189">
        <v>0</v>
      </c>
      <c r="T432" s="190">
        <f t="shared" si="133"/>
        <v>0</v>
      </c>
      <c r="U432" s="36"/>
      <c r="V432" s="36"/>
      <c r="W432" s="36"/>
      <c r="X432" s="36"/>
      <c r="Y432" s="36"/>
      <c r="Z432" s="36"/>
      <c r="AA432" s="36"/>
      <c r="AB432" s="36"/>
      <c r="AC432" s="36"/>
      <c r="AD432" s="36"/>
      <c r="AE432" s="36"/>
      <c r="AR432" s="191" t="s">
        <v>209</v>
      </c>
      <c r="AT432" s="191" t="s">
        <v>456</v>
      </c>
      <c r="AU432" s="191" t="s">
        <v>88</v>
      </c>
      <c r="AY432" s="19" t="s">
        <v>169</v>
      </c>
      <c r="BE432" s="192">
        <f t="shared" si="134"/>
        <v>0</v>
      </c>
      <c r="BF432" s="192">
        <f t="shared" si="135"/>
        <v>0</v>
      </c>
      <c r="BG432" s="192">
        <f t="shared" si="136"/>
        <v>0</v>
      </c>
      <c r="BH432" s="192">
        <f t="shared" si="137"/>
        <v>0</v>
      </c>
      <c r="BI432" s="192">
        <f t="shared" si="138"/>
        <v>0</v>
      </c>
      <c r="BJ432" s="19" t="s">
        <v>88</v>
      </c>
      <c r="BK432" s="192">
        <f t="shared" si="139"/>
        <v>0</v>
      </c>
      <c r="BL432" s="19" t="s">
        <v>176</v>
      </c>
      <c r="BM432" s="191" t="s">
        <v>3503</v>
      </c>
    </row>
    <row r="433" spans="1:65" s="2" customFormat="1" ht="14.45" customHeight="1">
      <c r="A433" s="36"/>
      <c r="B433" s="37"/>
      <c r="C433" s="235" t="s">
        <v>2091</v>
      </c>
      <c r="D433" s="235" t="s">
        <v>456</v>
      </c>
      <c r="E433" s="236" t="s">
        <v>3407</v>
      </c>
      <c r="F433" s="237" t="s">
        <v>3408</v>
      </c>
      <c r="G433" s="238" t="s">
        <v>174</v>
      </c>
      <c r="H433" s="239">
        <v>10</v>
      </c>
      <c r="I433" s="240"/>
      <c r="J433" s="241">
        <f t="shared" si="130"/>
        <v>0</v>
      </c>
      <c r="K433" s="237" t="s">
        <v>2211</v>
      </c>
      <c r="L433" s="242"/>
      <c r="M433" s="243" t="s">
        <v>19</v>
      </c>
      <c r="N433" s="244" t="s">
        <v>44</v>
      </c>
      <c r="O433" s="66"/>
      <c r="P433" s="189">
        <f t="shared" si="131"/>
        <v>0</v>
      </c>
      <c r="Q433" s="189">
        <v>0</v>
      </c>
      <c r="R433" s="189">
        <f t="shared" si="132"/>
        <v>0</v>
      </c>
      <c r="S433" s="189">
        <v>0</v>
      </c>
      <c r="T433" s="190">
        <f t="shared" si="133"/>
        <v>0</v>
      </c>
      <c r="U433" s="36"/>
      <c r="V433" s="36"/>
      <c r="W433" s="36"/>
      <c r="X433" s="36"/>
      <c r="Y433" s="36"/>
      <c r="Z433" s="36"/>
      <c r="AA433" s="36"/>
      <c r="AB433" s="36"/>
      <c r="AC433" s="36"/>
      <c r="AD433" s="36"/>
      <c r="AE433" s="36"/>
      <c r="AR433" s="191" t="s">
        <v>209</v>
      </c>
      <c r="AT433" s="191" t="s">
        <v>456</v>
      </c>
      <c r="AU433" s="191" t="s">
        <v>88</v>
      </c>
      <c r="AY433" s="19" t="s">
        <v>169</v>
      </c>
      <c r="BE433" s="192">
        <f t="shared" si="134"/>
        <v>0</v>
      </c>
      <c r="BF433" s="192">
        <f t="shared" si="135"/>
        <v>0</v>
      </c>
      <c r="BG433" s="192">
        <f t="shared" si="136"/>
        <v>0</v>
      </c>
      <c r="BH433" s="192">
        <f t="shared" si="137"/>
        <v>0</v>
      </c>
      <c r="BI433" s="192">
        <f t="shared" si="138"/>
        <v>0</v>
      </c>
      <c r="BJ433" s="19" t="s">
        <v>88</v>
      </c>
      <c r="BK433" s="192">
        <f t="shared" si="139"/>
        <v>0</v>
      </c>
      <c r="BL433" s="19" t="s">
        <v>176</v>
      </c>
      <c r="BM433" s="191" t="s">
        <v>3504</v>
      </c>
    </row>
    <row r="434" spans="1:65" s="2" customFormat="1" ht="14.45" customHeight="1">
      <c r="A434" s="36"/>
      <c r="B434" s="37"/>
      <c r="C434" s="235" t="s">
        <v>2100</v>
      </c>
      <c r="D434" s="235" t="s">
        <v>456</v>
      </c>
      <c r="E434" s="236" t="s">
        <v>3505</v>
      </c>
      <c r="F434" s="237" t="s">
        <v>3506</v>
      </c>
      <c r="G434" s="238" t="s">
        <v>174</v>
      </c>
      <c r="H434" s="239">
        <v>10</v>
      </c>
      <c r="I434" s="240"/>
      <c r="J434" s="241">
        <f t="shared" si="130"/>
        <v>0</v>
      </c>
      <c r="K434" s="237" t="s">
        <v>2211</v>
      </c>
      <c r="L434" s="242"/>
      <c r="M434" s="243" t="s">
        <v>19</v>
      </c>
      <c r="N434" s="244" t="s">
        <v>44</v>
      </c>
      <c r="O434" s="66"/>
      <c r="P434" s="189">
        <f t="shared" si="131"/>
        <v>0</v>
      </c>
      <c r="Q434" s="189">
        <v>0</v>
      </c>
      <c r="R434" s="189">
        <f t="shared" si="132"/>
        <v>0</v>
      </c>
      <c r="S434" s="189">
        <v>0</v>
      </c>
      <c r="T434" s="190">
        <f t="shared" si="133"/>
        <v>0</v>
      </c>
      <c r="U434" s="36"/>
      <c r="V434" s="36"/>
      <c r="W434" s="36"/>
      <c r="X434" s="36"/>
      <c r="Y434" s="36"/>
      <c r="Z434" s="36"/>
      <c r="AA434" s="36"/>
      <c r="AB434" s="36"/>
      <c r="AC434" s="36"/>
      <c r="AD434" s="36"/>
      <c r="AE434" s="36"/>
      <c r="AR434" s="191" t="s">
        <v>209</v>
      </c>
      <c r="AT434" s="191" t="s">
        <v>456</v>
      </c>
      <c r="AU434" s="191" t="s">
        <v>88</v>
      </c>
      <c r="AY434" s="19" t="s">
        <v>169</v>
      </c>
      <c r="BE434" s="192">
        <f t="shared" si="134"/>
        <v>0</v>
      </c>
      <c r="BF434" s="192">
        <f t="shared" si="135"/>
        <v>0</v>
      </c>
      <c r="BG434" s="192">
        <f t="shared" si="136"/>
        <v>0</v>
      </c>
      <c r="BH434" s="192">
        <f t="shared" si="137"/>
        <v>0</v>
      </c>
      <c r="BI434" s="192">
        <f t="shared" si="138"/>
        <v>0</v>
      </c>
      <c r="BJ434" s="19" t="s">
        <v>88</v>
      </c>
      <c r="BK434" s="192">
        <f t="shared" si="139"/>
        <v>0</v>
      </c>
      <c r="BL434" s="19" t="s">
        <v>176</v>
      </c>
      <c r="BM434" s="191" t="s">
        <v>3507</v>
      </c>
    </row>
    <row r="435" spans="1:65" s="2" customFormat="1" ht="14.45" customHeight="1">
      <c r="A435" s="36"/>
      <c r="B435" s="37"/>
      <c r="C435" s="235" t="s">
        <v>2108</v>
      </c>
      <c r="D435" s="235" t="s">
        <v>456</v>
      </c>
      <c r="E435" s="236" t="s">
        <v>3413</v>
      </c>
      <c r="F435" s="237" t="s">
        <v>3414</v>
      </c>
      <c r="G435" s="238" t="s">
        <v>174</v>
      </c>
      <c r="H435" s="239">
        <v>10</v>
      </c>
      <c r="I435" s="240"/>
      <c r="J435" s="241">
        <f t="shared" si="130"/>
        <v>0</v>
      </c>
      <c r="K435" s="237" t="s">
        <v>2211</v>
      </c>
      <c r="L435" s="242"/>
      <c r="M435" s="243" t="s">
        <v>19</v>
      </c>
      <c r="N435" s="244" t="s">
        <v>44</v>
      </c>
      <c r="O435" s="66"/>
      <c r="P435" s="189">
        <f t="shared" si="131"/>
        <v>0</v>
      </c>
      <c r="Q435" s="189">
        <v>0</v>
      </c>
      <c r="R435" s="189">
        <f t="shared" si="132"/>
        <v>0</v>
      </c>
      <c r="S435" s="189">
        <v>0</v>
      </c>
      <c r="T435" s="190">
        <f t="shared" si="133"/>
        <v>0</v>
      </c>
      <c r="U435" s="36"/>
      <c r="V435" s="36"/>
      <c r="W435" s="36"/>
      <c r="X435" s="36"/>
      <c r="Y435" s="36"/>
      <c r="Z435" s="36"/>
      <c r="AA435" s="36"/>
      <c r="AB435" s="36"/>
      <c r="AC435" s="36"/>
      <c r="AD435" s="36"/>
      <c r="AE435" s="36"/>
      <c r="AR435" s="191" t="s">
        <v>209</v>
      </c>
      <c r="AT435" s="191" t="s">
        <v>456</v>
      </c>
      <c r="AU435" s="191" t="s">
        <v>88</v>
      </c>
      <c r="AY435" s="19" t="s">
        <v>169</v>
      </c>
      <c r="BE435" s="192">
        <f t="shared" si="134"/>
        <v>0</v>
      </c>
      <c r="BF435" s="192">
        <f t="shared" si="135"/>
        <v>0</v>
      </c>
      <c r="BG435" s="192">
        <f t="shared" si="136"/>
        <v>0</v>
      </c>
      <c r="BH435" s="192">
        <f t="shared" si="137"/>
        <v>0</v>
      </c>
      <c r="BI435" s="192">
        <f t="shared" si="138"/>
        <v>0</v>
      </c>
      <c r="BJ435" s="19" t="s">
        <v>88</v>
      </c>
      <c r="BK435" s="192">
        <f t="shared" si="139"/>
        <v>0</v>
      </c>
      <c r="BL435" s="19" t="s">
        <v>176</v>
      </c>
      <c r="BM435" s="191" t="s">
        <v>3508</v>
      </c>
    </row>
    <row r="436" spans="1:65" s="2" customFormat="1" ht="14.45" customHeight="1">
      <c r="A436" s="36"/>
      <c r="B436" s="37"/>
      <c r="C436" s="235" t="s">
        <v>2113</v>
      </c>
      <c r="D436" s="235" t="s">
        <v>456</v>
      </c>
      <c r="E436" s="236" t="s">
        <v>3298</v>
      </c>
      <c r="F436" s="237" t="s">
        <v>3299</v>
      </c>
      <c r="G436" s="238" t="s">
        <v>174</v>
      </c>
      <c r="H436" s="239">
        <v>20</v>
      </c>
      <c r="I436" s="240"/>
      <c r="J436" s="241">
        <f t="shared" si="130"/>
        <v>0</v>
      </c>
      <c r="K436" s="237" t="s">
        <v>2211</v>
      </c>
      <c r="L436" s="242"/>
      <c r="M436" s="243" t="s">
        <v>19</v>
      </c>
      <c r="N436" s="244" t="s">
        <v>44</v>
      </c>
      <c r="O436" s="66"/>
      <c r="P436" s="189">
        <f t="shared" si="131"/>
        <v>0</v>
      </c>
      <c r="Q436" s="189">
        <v>0</v>
      </c>
      <c r="R436" s="189">
        <f t="shared" si="132"/>
        <v>0</v>
      </c>
      <c r="S436" s="189">
        <v>0</v>
      </c>
      <c r="T436" s="190">
        <f t="shared" si="133"/>
        <v>0</v>
      </c>
      <c r="U436" s="36"/>
      <c r="V436" s="36"/>
      <c r="W436" s="36"/>
      <c r="X436" s="36"/>
      <c r="Y436" s="36"/>
      <c r="Z436" s="36"/>
      <c r="AA436" s="36"/>
      <c r="AB436" s="36"/>
      <c r="AC436" s="36"/>
      <c r="AD436" s="36"/>
      <c r="AE436" s="36"/>
      <c r="AR436" s="191" t="s">
        <v>209</v>
      </c>
      <c r="AT436" s="191" t="s">
        <v>456</v>
      </c>
      <c r="AU436" s="191" t="s">
        <v>88</v>
      </c>
      <c r="AY436" s="19" t="s">
        <v>169</v>
      </c>
      <c r="BE436" s="192">
        <f t="shared" si="134"/>
        <v>0</v>
      </c>
      <c r="BF436" s="192">
        <f t="shared" si="135"/>
        <v>0</v>
      </c>
      <c r="BG436" s="192">
        <f t="shared" si="136"/>
        <v>0</v>
      </c>
      <c r="BH436" s="192">
        <f t="shared" si="137"/>
        <v>0</v>
      </c>
      <c r="BI436" s="192">
        <f t="shared" si="138"/>
        <v>0</v>
      </c>
      <c r="BJ436" s="19" t="s">
        <v>88</v>
      </c>
      <c r="BK436" s="192">
        <f t="shared" si="139"/>
        <v>0</v>
      </c>
      <c r="BL436" s="19" t="s">
        <v>176</v>
      </c>
      <c r="BM436" s="191" t="s">
        <v>3509</v>
      </c>
    </row>
    <row r="437" spans="1:65" s="2" customFormat="1" ht="14.45" customHeight="1">
      <c r="A437" s="36"/>
      <c r="B437" s="37"/>
      <c r="C437" s="235" t="s">
        <v>2118</v>
      </c>
      <c r="D437" s="235" t="s">
        <v>456</v>
      </c>
      <c r="E437" s="236" t="s">
        <v>3301</v>
      </c>
      <c r="F437" s="237" t="s">
        <v>3302</v>
      </c>
      <c r="G437" s="238" t="s">
        <v>174</v>
      </c>
      <c r="H437" s="239">
        <v>20</v>
      </c>
      <c r="I437" s="240"/>
      <c r="J437" s="241">
        <f t="shared" si="130"/>
        <v>0</v>
      </c>
      <c r="K437" s="237" t="s">
        <v>2211</v>
      </c>
      <c r="L437" s="242"/>
      <c r="M437" s="243" t="s">
        <v>19</v>
      </c>
      <c r="N437" s="244" t="s">
        <v>44</v>
      </c>
      <c r="O437" s="66"/>
      <c r="P437" s="189">
        <f t="shared" si="131"/>
        <v>0</v>
      </c>
      <c r="Q437" s="189">
        <v>0</v>
      </c>
      <c r="R437" s="189">
        <f t="shared" si="132"/>
        <v>0</v>
      </c>
      <c r="S437" s="189">
        <v>0</v>
      </c>
      <c r="T437" s="190">
        <f t="shared" si="133"/>
        <v>0</v>
      </c>
      <c r="U437" s="36"/>
      <c r="V437" s="36"/>
      <c r="W437" s="36"/>
      <c r="X437" s="36"/>
      <c r="Y437" s="36"/>
      <c r="Z437" s="36"/>
      <c r="AA437" s="36"/>
      <c r="AB437" s="36"/>
      <c r="AC437" s="36"/>
      <c r="AD437" s="36"/>
      <c r="AE437" s="36"/>
      <c r="AR437" s="191" t="s">
        <v>209</v>
      </c>
      <c r="AT437" s="191" t="s">
        <v>456</v>
      </c>
      <c r="AU437" s="191" t="s">
        <v>88</v>
      </c>
      <c r="AY437" s="19" t="s">
        <v>169</v>
      </c>
      <c r="BE437" s="192">
        <f t="shared" si="134"/>
        <v>0</v>
      </c>
      <c r="BF437" s="192">
        <f t="shared" si="135"/>
        <v>0</v>
      </c>
      <c r="BG437" s="192">
        <f t="shared" si="136"/>
        <v>0</v>
      </c>
      <c r="BH437" s="192">
        <f t="shared" si="137"/>
        <v>0</v>
      </c>
      <c r="BI437" s="192">
        <f t="shared" si="138"/>
        <v>0</v>
      </c>
      <c r="BJ437" s="19" t="s">
        <v>88</v>
      </c>
      <c r="BK437" s="192">
        <f t="shared" si="139"/>
        <v>0</v>
      </c>
      <c r="BL437" s="19" t="s">
        <v>176</v>
      </c>
      <c r="BM437" s="191" t="s">
        <v>3510</v>
      </c>
    </row>
    <row r="438" spans="1:65" s="2" customFormat="1" ht="14.45" customHeight="1">
      <c r="A438" s="36"/>
      <c r="B438" s="37"/>
      <c r="C438" s="235" t="s">
        <v>2123</v>
      </c>
      <c r="D438" s="235" t="s">
        <v>456</v>
      </c>
      <c r="E438" s="236" t="s">
        <v>3431</v>
      </c>
      <c r="F438" s="237" t="s">
        <v>3284</v>
      </c>
      <c r="G438" s="238" t="s">
        <v>174</v>
      </c>
      <c r="H438" s="239">
        <v>30</v>
      </c>
      <c r="I438" s="240"/>
      <c r="J438" s="241">
        <f t="shared" si="130"/>
        <v>0</v>
      </c>
      <c r="K438" s="237" t="s">
        <v>2211</v>
      </c>
      <c r="L438" s="242"/>
      <c r="M438" s="243" t="s">
        <v>19</v>
      </c>
      <c r="N438" s="244" t="s">
        <v>44</v>
      </c>
      <c r="O438" s="66"/>
      <c r="P438" s="189">
        <f t="shared" si="131"/>
        <v>0</v>
      </c>
      <c r="Q438" s="189">
        <v>0</v>
      </c>
      <c r="R438" s="189">
        <f t="shared" si="132"/>
        <v>0</v>
      </c>
      <c r="S438" s="189">
        <v>0</v>
      </c>
      <c r="T438" s="190">
        <f t="shared" si="133"/>
        <v>0</v>
      </c>
      <c r="U438" s="36"/>
      <c r="V438" s="36"/>
      <c r="W438" s="36"/>
      <c r="X438" s="36"/>
      <c r="Y438" s="36"/>
      <c r="Z438" s="36"/>
      <c r="AA438" s="36"/>
      <c r="AB438" s="36"/>
      <c r="AC438" s="36"/>
      <c r="AD438" s="36"/>
      <c r="AE438" s="36"/>
      <c r="AR438" s="191" t="s">
        <v>209</v>
      </c>
      <c r="AT438" s="191" t="s">
        <v>456</v>
      </c>
      <c r="AU438" s="191" t="s">
        <v>88</v>
      </c>
      <c r="AY438" s="19" t="s">
        <v>169</v>
      </c>
      <c r="BE438" s="192">
        <f t="shared" si="134"/>
        <v>0</v>
      </c>
      <c r="BF438" s="192">
        <f t="shared" si="135"/>
        <v>0</v>
      </c>
      <c r="BG438" s="192">
        <f t="shared" si="136"/>
        <v>0</v>
      </c>
      <c r="BH438" s="192">
        <f t="shared" si="137"/>
        <v>0</v>
      </c>
      <c r="BI438" s="192">
        <f t="shared" si="138"/>
        <v>0</v>
      </c>
      <c r="BJ438" s="19" t="s">
        <v>88</v>
      </c>
      <c r="BK438" s="192">
        <f t="shared" si="139"/>
        <v>0</v>
      </c>
      <c r="BL438" s="19" t="s">
        <v>176</v>
      </c>
      <c r="BM438" s="191" t="s">
        <v>3511</v>
      </c>
    </row>
    <row r="439" spans="1:65" s="2" customFormat="1" ht="14.45" customHeight="1">
      <c r="A439" s="36"/>
      <c r="B439" s="37"/>
      <c r="C439" s="235" t="s">
        <v>2127</v>
      </c>
      <c r="D439" s="235" t="s">
        <v>456</v>
      </c>
      <c r="E439" s="236" t="s">
        <v>3434</v>
      </c>
      <c r="F439" s="237" t="s">
        <v>3435</v>
      </c>
      <c r="G439" s="238" t="s">
        <v>174</v>
      </c>
      <c r="H439" s="239">
        <v>10</v>
      </c>
      <c r="I439" s="240"/>
      <c r="J439" s="241">
        <f t="shared" si="130"/>
        <v>0</v>
      </c>
      <c r="K439" s="237" t="s">
        <v>2211</v>
      </c>
      <c r="L439" s="242"/>
      <c r="M439" s="243" t="s">
        <v>19</v>
      </c>
      <c r="N439" s="244" t="s">
        <v>44</v>
      </c>
      <c r="O439" s="66"/>
      <c r="P439" s="189">
        <f t="shared" si="131"/>
        <v>0</v>
      </c>
      <c r="Q439" s="189">
        <v>0</v>
      </c>
      <c r="R439" s="189">
        <f t="shared" si="132"/>
        <v>0</v>
      </c>
      <c r="S439" s="189">
        <v>0</v>
      </c>
      <c r="T439" s="190">
        <f t="shared" si="133"/>
        <v>0</v>
      </c>
      <c r="U439" s="36"/>
      <c r="V439" s="36"/>
      <c r="W439" s="36"/>
      <c r="X439" s="36"/>
      <c r="Y439" s="36"/>
      <c r="Z439" s="36"/>
      <c r="AA439" s="36"/>
      <c r="AB439" s="36"/>
      <c r="AC439" s="36"/>
      <c r="AD439" s="36"/>
      <c r="AE439" s="36"/>
      <c r="AR439" s="191" t="s">
        <v>209</v>
      </c>
      <c r="AT439" s="191" t="s">
        <v>456</v>
      </c>
      <c r="AU439" s="191" t="s">
        <v>88</v>
      </c>
      <c r="AY439" s="19" t="s">
        <v>169</v>
      </c>
      <c r="BE439" s="192">
        <f t="shared" si="134"/>
        <v>0</v>
      </c>
      <c r="BF439" s="192">
        <f t="shared" si="135"/>
        <v>0</v>
      </c>
      <c r="BG439" s="192">
        <f t="shared" si="136"/>
        <v>0</v>
      </c>
      <c r="BH439" s="192">
        <f t="shared" si="137"/>
        <v>0</v>
      </c>
      <c r="BI439" s="192">
        <f t="shared" si="138"/>
        <v>0</v>
      </c>
      <c r="BJ439" s="19" t="s">
        <v>88</v>
      </c>
      <c r="BK439" s="192">
        <f t="shared" si="139"/>
        <v>0</v>
      </c>
      <c r="BL439" s="19" t="s">
        <v>176</v>
      </c>
      <c r="BM439" s="191" t="s">
        <v>3512</v>
      </c>
    </row>
    <row r="440" spans="1:65" s="2" customFormat="1" ht="14.45" customHeight="1">
      <c r="A440" s="36"/>
      <c r="B440" s="37"/>
      <c r="C440" s="180" t="s">
        <v>2132</v>
      </c>
      <c r="D440" s="180" t="s">
        <v>171</v>
      </c>
      <c r="E440" s="181" t="s">
        <v>3331</v>
      </c>
      <c r="F440" s="182" t="s">
        <v>3332</v>
      </c>
      <c r="G440" s="183" t="s">
        <v>3264</v>
      </c>
      <c r="H440" s="184">
        <v>80</v>
      </c>
      <c r="I440" s="185"/>
      <c r="J440" s="186">
        <f t="shared" si="130"/>
        <v>0</v>
      </c>
      <c r="K440" s="182" t="s">
        <v>2211</v>
      </c>
      <c r="L440" s="41"/>
      <c r="M440" s="187" t="s">
        <v>19</v>
      </c>
      <c r="N440" s="188" t="s">
        <v>44</v>
      </c>
      <c r="O440" s="66"/>
      <c r="P440" s="189">
        <f t="shared" si="131"/>
        <v>0</v>
      </c>
      <c r="Q440" s="189">
        <v>0</v>
      </c>
      <c r="R440" s="189">
        <f t="shared" si="132"/>
        <v>0</v>
      </c>
      <c r="S440" s="189">
        <v>0</v>
      </c>
      <c r="T440" s="190">
        <f t="shared" si="133"/>
        <v>0</v>
      </c>
      <c r="U440" s="36"/>
      <c r="V440" s="36"/>
      <c r="W440" s="36"/>
      <c r="X440" s="36"/>
      <c r="Y440" s="36"/>
      <c r="Z440" s="36"/>
      <c r="AA440" s="36"/>
      <c r="AB440" s="36"/>
      <c r="AC440" s="36"/>
      <c r="AD440" s="36"/>
      <c r="AE440" s="36"/>
      <c r="AR440" s="191" t="s">
        <v>176</v>
      </c>
      <c r="AT440" s="191" t="s">
        <v>171</v>
      </c>
      <c r="AU440" s="191" t="s">
        <v>88</v>
      </c>
      <c r="AY440" s="19" t="s">
        <v>169</v>
      </c>
      <c r="BE440" s="192">
        <f t="shared" si="134"/>
        <v>0</v>
      </c>
      <c r="BF440" s="192">
        <f t="shared" si="135"/>
        <v>0</v>
      </c>
      <c r="BG440" s="192">
        <f t="shared" si="136"/>
        <v>0</v>
      </c>
      <c r="BH440" s="192">
        <f t="shared" si="137"/>
        <v>0</v>
      </c>
      <c r="BI440" s="192">
        <f t="shared" si="138"/>
        <v>0</v>
      </c>
      <c r="BJ440" s="19" t="s">
        <v>88</v>
      </c>
      <c r="BK440" s="192">
        <f t="shared" si="139"/>
        <v>0</v>
      </c>
      <c r="BL440" s="19" t="s">
        <v>176</v>
      </c>
      <c r="BM440" s="191" t="s">
        <v>3513</v>
      </c>
    </row>
    <row r="441" spans="1:65" s="2" customFormat="1" ht="14.45" customHeight="1">
      <c r="A441" s="36"/>
      <c r="B441" s="37"/>
      <c r="C441" s="180" t="s">
        <v>2136</v>
      </c>
      <c r="D441" s="180" t="s">
        <v>171</v>
      </c>
      <c r="E441" s="181" t="s">
        <v>3438</v>
      </c>
      <c r="F441" s="182" t="s">
        <v>3439</v>
      </c>
      <c r="G441" s="183" t="s">
        <v>174</v>
      </c>
      <c r="H441" s="184">
        <v>220</v>
      </c>
      <c r="I441" s="185"/>
      <c r="J441" s="186">
        <f t="shared" si="130"/>
        <v>0</v>
      </c>
      <c r="K441" s="182" t="s">
        <v>2211</v>
      </c>
      <c r="L441" s="41"/>
      <c r="M441" s="187" t="s">
        <v>19</v>
      </c>
      <c r="N441" s="188" t="s">
        <v>44</v>
      </c>
      <c r="O441" s="66"/>
      <c r="P441" s="189">
        <f t="shared" si="131"/>
        <v>0</v>
      </c>
      <c r="Q441" s="189">
        <v>0</v>
      </c>
      <c r="R441" s="189">
        <f t="shared" si="132"/>
        <v>0</v>
      </c>
      <c r="S441" s="189">
        <v>0</v>
      </c>
      <c r="T441" s="190">
        <f t="shared" si="133"/>
        <v>0</v>
      </c>
      <c r="U441" s="36"/>
      <c r="V441" s="36"/>
      <c r="W441" s="36"/>
      <c r="X441" s="36"/>
      <c r="Y441" s="36"/>
      <c r="Z441" s="36"/>
      <c r="AA441" s="36"/>
      <c r="AB441" s="36"/>
      <c r="AC441" s="36"/>
      <c r="AD441" s="36"/>
      <c r="AE441" s="36"/>
      <c r="AR441" s="191" t="s">
        <v>176</v>
      </c>
      <c r="AT441" s="191" t="s">
        <v>171</v>
      </c>
      <c r="AU441" s="191" t="s">
        <v>88</v>
      </c>
      <c r="AY441" s="19" t="s">
        <v>169</v>
      </c>
      <c r="BE441" s="192">
        <f t="shared" si="134"/>
        <v>0</v>
      </c>
      <c r="BF441" s="192">
        <f t="shared" si="135"/>
        <v>0</v>
      </c>
      <c r="BG441" s="192">
        <f t="shared" si="136"/>
        <v>0</v>
      </c>
      <c r="BH441" s="192">
        <f t="shared" si="137"/>
        <v>0</v>
      </c>
      <c r="BI441" s="192">
        <f t="shared" si="138"/>
        <v>0</v>
      </c>
      <c r="BJ441" s="19" t="s">
        <v>88</v>
      </c>
      <c r="BK441" s="192">
        <f t="shared" si="139"/>
        <v>0</v>
      </c>
      <c r="BL441" s="19" t="s">
        <v>176</v>
      </c>
      <c r="BM441" s="191" t="s">
        <v>1461</v>
      </c>
    </row>
    <row r="442" spans="1:65" s="12" customFormat="1" ht="22.9" customHeight="1">
      <c r="B442" s="164"/>
      <c r="C442" s="165"/>
      <c r="D442" s="166" t="s">
        <v>71</v>
      </c>
      <c r="E442" s="178" t="s">
        <v>3514</v>
      </c>
      <c r="F442" s="178" t="s">
        <v>3515</v>
      </c>
      <c r="G442" s="165"/>
      <c r="H442" s="165"/>
      <c r="I442" s="168"/>
      <c r="J442" s="179">
        <f>BK442</f>
        <v>0</v>
      </c>
      <c r="K442" s="165"/>
      <c r="L442" s="170"/>
      <c r="M442" s="171"/>
      <c r="N442" s="172"/>
      <c r="O442" s="172"/>
      <c r="P442" s="173">
        <f>SUM(P443:P456)</f>
        <v>0</v>
      </c>
      <c r="Q442" s="172"/>
      <c r="R442" s="173">
        <f>SUM(R443:R456)</f>
        <v>0</v>
      </c>
      <c r="S442" s="172"/>
      <c r="T442" s="174">
        <f>SUM(T443:T456)</f>
        <v>0</v>
      </c>
      <c r="AR442" s="175" t="s">
        <v>80</v>
      </c>
      <c r="AT442" s="176" t="s">
        <v>71</v>
      </c>
      <c r="AU442" s="176" t="s">
        <v>80</v>
      </c>
      <c r="AY442" s="175" t="s">
        <v>169</v>
      </c>
      <c r="BK442" s="177">
        <f>SUM(BK443:BK456)</f>
        <v>0</v>
      </c>
    </row>
    <row r="443" spans="1:65" s="2" customFormat="1" ht="37.9" customHeight="1">
      <c r="A443" s="36"/>
      <c r="B443" s="37"/>
      <c r="C443" s="235" t="s">
        <v>2142</v>
      </c>
      <c r="D443" s="235" t="s">
        <v>456</v>
      </c>
      <c r="E443" s="236" t="s">
        <v>3516</v>
      </c>
      <c r="F443" s="237" t="s">
        <v>3517</v>
      </c>
      <c r="G443" s="238" t="s">
        <v>174</v>
      </c>
      <c r="H443" s="239">
        <v>1</v>
      </c>
      <c r="I443" s="240"/>
      <c r="J443" s="241">
        <f t="shared" ref="J443:J456" si="140">ROUND(I443*H443,2)</f>
        <v>0</v>
      </c>
      <c r="K443" s="237" t="s">
        <v>2211</v>
      </c>
      <c r="L443" s="242"/>
      <c r="M443" s="243" t="s">
        <v>19</v>
      </c>
      <c r="N443" s="244" t="s">
        <v>44</v>
      </c>
      <c r="O443" s="66"/>
      <c r="P443" s="189">
        <f t="shared" ref="P443:P456" si="141">O443*H443</f>
        <v>0</v>
      </c>
      <c r="Q443" s="189">
        <v>0</v>
      </c>
      <c r="R443" s="189">
        <f t="shared" ref="R443:R456" si="142">Q443*H443</f>
        <v>0</v>
      </c>
      <c r="S443" s="189">
        <v>0</v>
      </c>
      <c r="T443" s="190">
        <f t="shared" ref="T443:T456" si="143">S443*H443</f>
        <v>0</v>
      </c>
      <c r="U443" s="36"/>
      <c r="V443" s="36"/>
      <c r="W443" s="36"/>
      <c r="X443" s="36"/>
      <c r="Y443" s="36"/>
      <c r="Z443" s="36"/>
      <c r="AA443" s="36"/>
      <c r="AB443" s="36"/>
      <c r="AC443" s="36"/>
      <c r="AD443" s="36"/>
      <c r="AE443" s="36"/>
      <c r="AR443" s="191" t="s">
        <v>209</v>
      </c>
      <c r="AT443" s="191" t="s">
        <v>456</v>
      </c>
      <c r="AU443" s="191" t="s">
        <v>88</v>
      </c>
      <c r="AY443" s="19" t="s">
        <v>169</v>
      </c>
      <c r="BE443" s="192">
        <f t="shared" ref="BE443:BE456" si="144">IF(N443="základní",J443,0)</f>
        <v>0</v>
      </c>
      <c r="BF443" s="192">
        <f t="shared" ref="BF443:BF456" si="145">IF(N443="snížená",J443,0)</f>
        <v>0</v>
      </c>
      <c r="BG443" s="192">
        <f t="shared" ref="BG443:BG456" si="146">IF(N443="zákl. přenesená",J443,0)</f>
        <v>0</v>
      </c>
      <c r="BH443" s="192">
        <f t="shared" ref="BH443:BH456" si="147">IF(N443="sníž. přenesená",J443,0)</f>
        <v>0</v>
      </c>
      <c r="BI443" s="192">
        <f t="shared" ref="BI443:BI456" si="148">IF(N443="nulová",J443,0)</f>
        <v>0</v>
      </c>
      <c r="BJ443" s="19" t="s">
        <v>88</v>
      </c>
      <c r="BK443" s="192">
        <f t="shared" ref="BK443:BK456" si="149">ROUND(I443*H443,2)</f>
        <v>0</v>
      </c>
      <c r="BL443" s="19" t="s">
        <v>176</v>
      </c>
      <c r="BM443" s="191" t="s">
        <v>3518</v>
      </c>
    </row>
    <row r="444" spans="1:65" s="2" customFormat="1" ht="14.45" customHeight="1">
      <c r="A444" s="36"/>
      <c r="B444" s="37"/>
      <c r="C444" s="235" t="s">
        <v>2147</v>
      </c>
      <c r="D444" s="235" t="s">
        <v>456</v>
      </c>
      <c r="E444" s="236" t="s">
        <v>3388</v>
      </c>
      <c r="F444" s="237" t="s">
        <v>3389</v>
      </c>
      <c r="G444" s="238" t="s">
        <v>174</v>
      </c>
      <c r="H444" s="239">
        <v>1</v>
      </c>
      <c r="I444" s="240"/>
      <c r="J444" s="241">
        <f t="shared" si="140"/>
        <v>0</v>
      </c>
      <c r="K444" s="237" t="s">
        <v>2211</v>
      </c>
      <c r="L444" s="242"/>
      <c r="M444" s="243" t="s">
        <v>19</v>
      </c>
      <c r="N444" s="244" t="s">
        <v>44</v>
      </c>
      <c r="O444" s="66"/>
      <c r="P444" s="189">
        <f t="shared" si="141"/>
        <v>0</v>
      </c>
      <c r="Q444" s="189">
        <v>0</v>
      </c>
      <c r="R444" s="189">
        <f t="shared" si="142"/>
        <v>0</v>
      </c>
      <c r="S444" s="189">
        <v>0</v>
      </c>
      <c r="T444" s="190">
        <f t="shared" si="143"/>
        <v>0</v>
      </c>
      <c r="U444" s="36"/>
      <c r="V444" s="36"/>
      <c r="W444" s="36"/>
      <c r="X444" s="36"/>
      <c r="Y444" s="36"/>
      <c r="Z444" s="36"/>
      <c r="AA444" s="36"/>
      <c r="AB444" s="36"/>
      <c r="AC444" s="36"/>
      <c r="AD444" s="36"/>
      <c r="AE444" s="36"/>
      <c r="AR444" s="191" t="s">
        <v>209</v>
      </c>
      <c r="AT444" s="191" t="s">
        <v>456</v>
      </c>
      <c r="AU444" s="191" t="s">
        <v>88</v>
      </c>
      <c r="AY444" s="19" t="s">
        <v>169</v>
      </c>
      <c r="BE444" s="192">
        <f t="shared" si="144"/>
        <v>0</v>
      </c>
      <c r="BF444" s="192">
        <f t="shared" si="145"/>
        <v>0</v>
      </c>
      <c r="BG444" s="192">
        <f t="shared" si="146"/>
        <v>0</v>
      </c>
      <c r="BH444" s="192">
        <f t="shared" si="147"/>
        <v>0</v>
      </c>
      <c r="BI444" s="192">
        <f t="shared" si="148"/>
        <v>0</v>
      </c>
      <c r="BJ444" s="19" t="s">
        <v>88</v>
      </c>
      <c r="BK444" s="192">
        <f t="shared" si="149"/>
        <v>0</v>
      </c>
      <c r="BL444" s="19" t="s">
        <v>176</v>
      </c>
      <c r="BM444" s="191" t="s">
        <v>3519</v>
      </c>
    </row>
    <row r="445" spans="1:65" s="2" customFormat="1" ht="14.45" customHeight="1">
      <c r="A445" s="36"/>
      <c r="B445" s="37"/>
      <c r="C445" s="235" t="s">
        <v>2152</v>
      </c>
      <c r="D445" s="235" t="s">
        <v>456</v>
      </c>
      <c r="E445" s="236" t="s">
        <v>3497</v>
      </c>
      <c r="F445" s="237" t="s">
        <v>3498</v>
      </c>
      <c r="G445" s="238" t="s">
        <v>174</v>
      </c>
      <c r="H445" s="239">
        <v>1</v>
      </c>
      <c r="I445" s="240"/>
      <c r="J445" s="241">
        <f t="shared" si="140"/>
        <v>0</v>
      </c>
      <c r="K445" s="237" t="s">
        <v>2211</v>
      </c>
      <c r="L445" s="242"/>
      <c r="M445" s="243" t="s">
        <v>19</v>
      </c>
      <c r="N445" s="244" t="s">
        <v>44</v>
      </c>
      <c r="O445" s="66"/>
      <c r="P445" s="189">
        <f t="shared" si="141"/>
        <v>0</v>
      </c>
      <c r="Q445" s="189">
        <v>0</v>
      </c>
      <c r="R445" s="189">
        <f t="shared" si="142"/>
        <v>0</v>
      </c>
      <c r="S445" s="189">
        <v>0</v>
      </c>
      <c r="T445" s="190">
        <f t="shared" si="143"/>
        <v>0</v>
      </c>
      <c r="U445" s="36"/>
      <c r="V445" s="36"/>
      <c r="W445" s="36"/>
      <c r="X445" s="36"/>
      <c r="Y445" s="36"/>
      <c r="Z445" s="36"/>
      <c r="AA445" s="36"/>
      <c r="AB445" s="36"/>
      <c r="AC445" s="36"/>
      <c r="AD445" s="36"/>
      <c r="AE445" s="36"/>
      <c r="AR445" s="191" t="s">
        <v>209</v>
      </c>
      <c r="AT445" s="191" t="s">
        <v>456</v>
      </c>
      <c r="AU445" s="191" t="s">
        <v>88</v>
      </c>
      <c r="AY445" s="19" t="s">
        <v>169</v>
      </c>
      <c r="BE445" s="192">
        <f t="shared" si="144"/>
        <v>0</v>
      </c>
      <c r="BF445" s="192">
        <f t="shared" si="145"/>
        <v>0</v>
      </c>
      <c r="BG445" s="192">
        <f t="shared" si="146"/>
        <v>0</v>
      </c>
      <c r="BH445" s="192">
        <f t="shared" si="147"/>
        <v>0</v>
      </c>
      <c r="BI445" s="192">
        <f t="shared" si="148"/>
        <v>0</v>
      </c>
      <c r="BJ445" s="19" t="s">
        <v>88</v>
      </c>
      <c r="BK445" s="192">
        <f t="shared" si="149"/>
        <v>0</v>
      </c>
      <c r="BL445" s="19" t="s">
        <v>176</v>
      </c>
      <c r="BM445" s="191" t="s">
        <v>3520</v>
      </c>
    </row>
    <row r="446" spans="1:65" s="2" customFormat="1" ht="14.45" customHeight="1">
      <c r="A446" s="36"/>
      <c r="B446" s="37"/>
      <c r="C446" s="235" t="s">
        <v>2158</v>
      </c>
      <c r="D446" s="235" t="s">
        <v>456</v>
      </c>
      <c r="E446" s="236" t="s">
        <v>3500</v>
      </c>
      <c r="F446" s="237" t="s">
        <v>3501</v>
      </c>
      <c r="G446" s="238" t="s">
        <v>174</v>
      </c>
      <c r="H446" s="239">
        <v>5</v>
      </c>
      <c r="I446" s="240"/>
      <c r="J446" s="241">
        <f t="shared" si="140"/>
        <v>0</v>
      </c>
      <c r="K446" s="237" t="s">
        <v>2211</v>
      </c>
      <c r="L446" s="242"/>
      <c r="M446" s="243" t="s">
        <v>19</v>
      </c>
      <c r="N446" s="244" t="s">
        <v>44</v>
      </c>
      <c r="O446" s="66"/>
      <c r="P446" s="189">
        <f t="shared" si="141"/>
        <v>0</v>
      </c>
      <c r="Q446" s="189">
        <v>0</v>
      </c>
      <c r="R446" s="189">
        <f t="shared" si="142"/>
        <v>0</v>
      </c>
      <c r="S446" s="189">
        <v>0</v>
      </c>
      <c r="T446" s="190">
        <f t="shared" si="143"/>
        <v>0</v>
      </c>
      <c r="U446" s="36"/>
      <c r="V446" s="36"/>
      <c r="W446" s="36"/>
      <c r="X446" s="36"/>
      <c r="Y446" s="36"/>
      <c r="Z446" s="36"/>
      <c r="AA446" s="36"/>
      <c r="AB446" s="36"/>
      <c r="AC446" s="36"/>
      <c r="AD446" s="36"/>
      <c r="AE446" s="36"/>
      <c r="AR446" s="191" t="s">
        <v>209</v>
      </c>
      <c r="AT446" s="191" t="s">
        <v>456</v>
      </c>
      <c r="AU446" s="191" t="s">
        <v>88</v>
      </c>
      <c r="AY446" s="19" t="s">
        <v>169</v>
      </c>
      <c r="BE446" s="192">
        <f t="shared" si="144"/>
        <v>0</v>
      </c>
      <c r="BF446" s="192">
        <f t="shared" si="145"/>
        <v>0</v>
      </c>
      <c r="BG446" s="192">
        <f t="shared" si="146"/>
        <v>0</v>
      </c>
      <c r="BH446" s="192">
        <f t="shared" si="147"/>
        <v>0</v>
      </c>
      <c r="BI446" s="192">
        <f t="shared" si="148"/>
        <v>0</v>
      </c>
      <c r="BJ446" s="19" t="s">
        <v>88</v>
      </c>
      <c r="BK446" s="192">
        <f t="shared" si="149"/>
        <v>0</v>
      </c>
      <c r="BL446" s="19" t="s">
        <v>176</v>
      </c>
      <c r="BM446" s="191" t="s">
        <v>3521</v>
      </c>
    </row>
    <row r="447" spans="1:65" s="2" customFormat="1" ht="14.45" customHeight="1">
      <c r="A447" s="36"/>
      <c r="B447" s="37"/>
      <c r="C447" s="235" t="s">
        <v>2165</v>
      </c>
      <c r="D447" s="235" t="s">
        <v>456</v>
      </c>
      <c r="E447" s="236" t="s">
        <v>3401</v>
      </c>
      <c r="F447" s="237" t="s">
        <v>3402</v>
      </c>
      <c r="G447" s="238" t="s">
        <v>174</v>
      </c>
      <c r="H447" s="239">
        <v>2</v>
      </c>
      <c r="I447" s="240"/>
      <c r="J447" s="241">
        <f t="shared" si="140"/>
        <v>0</v>
      </c>
      <c r="K447" s="237" t="s">
        <v>2211</v>
      </c>
      <c r="L447" s="242"/>
      <c r="M447" s="243" t="s">
        <v>19</v>
      </c>
      <c r="N447" s="244" t="s">
        <v>44</v>
      </c>
      <c r="O447" s="66"/>
      <c r="P447" s="189">
        <f t="shared" si="141"/>
        <v>0</v>
      </c>
      <c r="Q447" s="189">
        <v>0</v>
      </c>
      <c r="R447" s="189">
        <f t="shared" si="142"/>
        <v>0</v>
      </c>
      <c r="S447" s="189">
        <v>0</v>
      </c>
      <c r="T447" s="190">
        <f t="shared" si="143"/>
        <v>0</v>
      </c>
      <c r="U447" s="36"/>
      <c r="V447" s="36"/>
      <c r="W447" s="36"/>
      <c r="X447" s="36"/>
      <c r="Y447" s="36"/>
      <c r="Z447" s="36"/>
      <c r="AA447" s="36"/>
      <c r="AB447" s="36"/>
      <c r="AC447" s="36"/>
      <c r="AD447" s="36"/>
      <c r="AE447" s="36"/>
      <c r="AR447" s="191" t="s">
        <v>209</v>
      </c>
      <c r="AT447" s="191" t="s">
        <v>456</v>
      </c>
      <c r="AU447" s="191" t="s">
        <v>88</v>
      </c>
      <c r="AY447" s="19" t="s">
        <v>169</v>
      </c>
      <c r="BE447" s="192">
        <f t="shared" si="144"/>
        <v>0</v>
      </c>
      <c r="BF447" s="192">
        <f t="shared" si="145"/>
        <v>0</v>
      </c>
      <c r="BG447" s="192">
        <f t="shared" si="146"/>
        <v>0</v>
      </c>
      <c r="BH447" s="192">
        <f t="shared" si="147"/>
        <v>0</v>
      </c>
      <c r="BI447" s="192">
        <f t="shared" si="148"/>
        <v>0</v>
      </c>
      <c r="BJ447" s="19" t="s">
        <v>88</v>
      </c>
      <c r="BK447" s="192">
        <f t="shared" si="149"/>
        <v>0</v>
      </c>
      <c r="BL447" s="19" t="s">
        <v>176</v>
      </c>
      <c r="BM447" s="191" t="s">
        <v>3522</v>
      </c>
    </row>
    <row r="448" spans="1:65" s="2" customFormat="1" ht="14.45" customHeight="1">
      <c r="A448" s="36"/>
      <c r="B448" s="37"/>
      <c r="C448" s="235" t="s">
        <v>2170</v>
      </c>
      <c r="D448" s="235" t="s">
        <v>456</v>
      </c>
      <c r="E448" s="236" t="s">
        <v>3407</v>
      </c>
      <c r="F448" s="237" t="s">
        <v>3408</v>
      </c>
      <c r="G448" s="238" t="s">
        <v>174</v>
      </c>
      <c r="H448" s="239">
        <v>1</v>
      </c>
      <c r="I448" s="240"/>
      <c r="J448" s="241">
        <f t="shared" si="140"/>
        <v>0</v>
      </c>
      <c r="K448" s="237" t="s">
        <v>2211</v>
      </c>
      <c r="L448" s="242"/>
      <c r="M448" s="243" t="s">
        <v>19</v>
      </c>
      <c r="N448" s="244" t="s">
        <v>44</v>
      </c>
      <c r="O448" s="66"/>
      <c r="P448" s="189">
        <f t="shared" si="141"/>
        <v>0</v>
      </c>
      <c r="Q448" s="189">
        <v>0</v>
      </c>
      <c r="R448" s="189">
        <f t="shared" si="142"/>
        <v>0</v>
      </c>
      <c r="S448" s="189">
        <v>0</v>
      </c>
      <c r="T448" s="190">
        <f t="shared" si="143"/>
        <v>0</v>
      </c>
      <c r="U448" s="36"/>
      <c r="V448" s="36"/>
      <c r="W448" s="36"/>
      <c r="X448" s="36"/>
      <c r="Y448" s="36"/>
      <c r="Z448" s="36"/>
      <c r="AA448" s="36"/>
      <c r="AB448" s="36"/>
      <c r="AC448" s="36"/>
      <c r="AD448" s="36"/>
      <c r="AE448" s="36"/>
      <c r="AR448" s="191" t="s">
        <v>209</v>
      </c>
      <c r="AT448" s="191" t="s">
        <v>456</v>
      </c>
      <c r="AU448" s="191" t="s">
        <v>88</v>
      </c>
      <c r="AY448" s="19" t="s">
        <v>169</v>
      </c>
      <c r="BE448" s="192">
        <f t="shared" si="144"/>
        <v>0</v>
      </c>
      <c r="BF448" s="192">
        <f t="shared" si="145"/>
        <v>0</v>
      </c>
      <c r="BG448" s="192">
        <f t="shared" si="146"/>
        <v>0</v>
      </c>
      <c r="BH448" s="192">
        <f t="shared" si="147"/>
        <v>0</v>
      </c>
      <c r="BI448" s="192">
        <f t="shared" si="148"/>
        <v>0</v>
      </c>
      <c r="BJ448" s="19" t="s">
        <v>88</v>
      </c>
      <c r="BK448" s="192">
        <f t="shared" si="149"/>
        <v>0</v>
      </c>
      <c r="BL448" s="19" t="s">
        <v>176</v>
      </c>
      <c r="BM448" s="191" t="s">
        <v>3523</v>
      </c>
    </row>
    <row r="449" spans="1:65" s="2" customFormat="1" ht="14.45" customHeight="1">
      <c r="A449" s="36"/>
      <c r="B449" s="37"/>
      <c r="C449" s="235" t="s">
        <v>2174</v>
      </c>
      <c r="D449" s="235" t="s">
        <v>456</v>
      </c>
      <c r="E449" s="236" t="s">
        <v>3505</v>
      </c>
      <c r="F449" s="237" t="s">
        <v>3506</v>
      </c>
      <c r="G449" s="238" t="s">
        <v>174</v>
      </c>
      <c r="H449" s="239">
        <v>1</v>
      </c>
      <c r="I449" s="240"/>
      <c r="J449" s="241">
        <f t="shared" si="140"/>
        <v>0</v>
      </c>
      <c r="K449" s="237" t="s">
        <v>2211</v>
      </c>
      <c r="L449" s="242"/>
      <c r="M449" s="243" t="s">
        <v>19</v>
      </c>
      <c r="N449" s="244" t="s">
        <v>44</v>
      </c>
      <c r="O449" s="66"/>
      <c r="P449" s="189">
        <f t="shared" si="141"/>
        <v>0</v>
      </c>
      <c r="Q449" s="189">
        <v>0</v>
      </c>
      <c r="R449" s="189">
        <f t="shared" si="142"/>
        <v>0</v>
      </c>
      <c r="S449" s="189">
        <v>0</v>
      </c>
      <c r="T449" s="190">
        <f t="shared" si="143"/>
        <v>0</v>
      </c>
      <c r="U449" s="36"/>
      <c r="V449" s="36"/>
      <c r="W449" s="36"/>
      <c r="X449" s="36"/>
      <c r="Y449" s="36"/>
      <c r="Z449" s="36"/>
      <c r="AA449" s="36"/>
      <c r="AB449" s="36"/>
      <c r="AC449" s="36"/>
      <c r="AD449" s="36"/>
      <c r="AE449" s="36"/>
      <c r="AR449" s="191" t="s">
        <v>209</v>
      </c>
      <c r="AT449" s="191" t="s">
        <v>456</v>
      </c>
      <c r="AU449" s="191" t="s">
        <v>88</v>
      </c>
      <c r="AY449" s="19" t="s">
        <v>169</v>
      </c>
      <c r="BE449" s="192">
        <f t="shared" si="144"/>
        <v>0</v>
      </c>
      <c r="BF449" s="192">
        <f t="shared" si="145"/>
        <v>0</v>
      </c>
      <c r="BG449" s="192">
        <f t="shared" si="146"/>
        <v>0</v>
      </c>
      <c r="BH449" s="192">
        <f t="shared" si="147"/>
        <v>0</v>
      </c>
      <c r="BI449" s="192">
        <f t="shared" si="148"/>
        <v>0</v>
      </c>
      <c r="BJ449" s="19" t="s">
        <v>88</v>
      </c>
      <c r="BK449" s="192">
        <f t="shared" si="149"/>
        <v>0</v>
      </c>
      <c r="BL449" s="19" t="s">
        <v>176</v>
      </c>
      <c r="BM449" s="191" t="s">
        <v>3524</v>
      </c>
    </row>
    <row r="450" spans="1:65" s="2" customFormat="1" ht="14.45" customHeight="1">
      <c r="A450" s="36"/>
      <c r="B450" s="37"/>
      <c r="C450" s="235" t="s">
        <v>2180</v>
      </c>
      <c r="D450" s="235" t="s">
        <v>456</v>
      </c>
      <c r="E450" s="236" t="s">
        <v>3413</v>
      </c>
      <c r="F450" s="237" t="s">
        <v>3414</v>
      </c>
      <c r="G450" s="238" t="s">
        <v>174</v>
      </c>
      <c r="H450" s="239">
        <v>1</v>
      </c>
      <c r="I450" s="240"/>
      <c r="J450" s="241">
        <f t="shared" si="140"/>
        <v>0</v>
      </c>
      <c r="K450" s="237" t="s">
        <v>2211</v>
      </c>
      <c r="L450" s="242"/>
      <c r="M450" s="243" t="s">
        <v>19</v>
      </c>
      <c r="N450" s="244" t="s">
        <v>44</v>
      </c>
      <c r="O450" s="66"/>
      <c r="P450" s="189">
        <f t="shared" si="141"/>
        <v>0</v>
      </c>
      <c r="Q450" s="189">
        <v>0</v>
      </c>
      <c r="R450" s="189">
        <f t="shared" si="142"/>
        <v>0</v>
      </c>
      <c r="S450" s="189">
        <v>0</v>
      </c>
      <c r="T450" s="190">
        <f t="shared" si="143"/>
        <v>0</v>
      </c>
      <c r="U450" s="36"/>
      <c r="V450" s="36"/>
      <c r="W450" s="36"/>
      <c r="X450" s="36"/>
      <c r="Y450" s="36"/>
      <c r="Z450" s="36"/>
      <c r="AA450" s="36"/>
      <c r="AB450" s="36"/>
      <c r="AC450" s="36"/>
      <c r="AD450" s="36"/>
      <c r="AE450" s="36"/>
      <c r="AR450" s="191" t="s">
        <v>209</v>
      </c>
      <c r="AT450" s="191" t="s">
        <v>456</v>
      </c>
      <c r="AU450" s="191" t="s">
        <v>88</v>
      </c>
      <c r="AY450" s="19" t="s">
        <v>169</v>
      </c>
      <c r="BE450" s="192">
        <f t="shared" si="144"/>
        <v>0</v>
      </c>
      <c r="BF450" s="192">
        <f t="shared" si="145"/>
        <v>0</v>
      </c>
      <c r="BG450" s="192">
        <f t="shared" si="146"/>
        <v>0</v>
      </c>
      <c r="BH450" s="192">
        <f t="shared" si="147"/>
        <v>0</v>
      </c>
      <c r="BI450" s="192">
        <f t="shared" si="148"/>
        <v>0</v>
      </c>
      <c r="BJ450" s="19" t="s">
        <v>88</v>
      </c>
      <c r="BK450" s="192">
        <f t="shared" si="149"/>
        <v>0</v>
      </c>
      <c r="BL450" s="19" t="s">
        <v>176</v>
      </c>
      <c r="BM450" s="191" t="s">
        <v>3525</v>
      </c>
    </row>
    <row r="451" spans="1:65" s="2" customFormat="1" ht="14.45" customHeight="1">
      <c r="A451" s="36"/>
      <c r="B451" s="37"/>
      <c r="C451" s="235" t="s">
        <v>2185</v>
      </c>
      <c r="D451" s="235" t="s">
        <v>456</v>
      </c>
      <c r="E451" s="236" t="s">
        <v>3298</v>
      </c>
      <c r="F451" s="237" t="s">
        <v>3299</v>
      </c>
      <c r="G451" s="238" t="s">
        <v>174</v>
      </c>
      <c r="H451" s="239">
        <v>2</v>
      </c>
      <c r="I451" s="240"/>
      <c r="J451" s="241">
        <f t="shared" si="140"/>
        <v>0</v>
      </c>
      <c r="K451" s="237" t="s">
        <v>2211</v>
      </c>
      <c r="L451" s="242"/>
      <c r="M451" s="243" t="s">
        <v>19</v>
      </c>
      <c r="N451" s="244" t="s">
        <v>44</v>
      </c>
      <c r="O451" s="66"/>
      <c r="P451" s="189">
        <f t="shared" si="141"/>
        <v>0</v>
      </c>
      <c r="Q451" s="189">
        <v>0</v>
      </c>
      <c r="R451" s="189">
        <f t="shared" si="142"/>
        <v>0</v>
      </c>
      <c r="S451" s="189">
        <v>0</v>
      </c>
      <c r="T451" s="190">
        <f t="shared" si="143"/>
        <v>0</v>
      </c>
      <c r="U451" s="36"/>
      <c r="V451" s="36"/>
      <c r="W451" s="36"/>
      <c r="X451" s="36"/>
      <c r="Y451" s="36"/>
      <c r="Z451" s="36"/>
      <c r="AA451" s="36"/>
      <c r="AB451" s="36"/>
      <c r="AC451" s="36"/>
      <c r="AD451" s="36"/>
      <c r="AE451" s="36"/>
      <c r="AR451" s="191" t="s">
        <v>209</v>
      </c>
      <c r="AT451" s="191" t="s">
        <v>456</v>
      </c>
      <c r="AU451" s="191" t="s">
        <v>88</v>
      </c>
      <c r="AY451" s="19" t="s">
        <v>169</v>
      </c>
      <c r="BE451" s="192">
        <f t="shared" si="144"/>
        <v>0</v>
      </c>
      <c r="BF451" s="192">
        <f t="shared" si="145"/>
        <v>0</v>
      </c>
      <c r="BG451" s="192">
        <f t="shared" si="146"/>
        <v>0</v>
      </c>
      <c r="BH451" s="192">
        <f t="shared" si="147"/>
        <v>0</v>
      </c>
      <c r="BI451" s="192">
        <f t="shared" si="148"/>
        <v>0</v>
      </c>
      <c r="BJ451" s="19" t="s">
        <v>88</v>
      </c>
      <c r="BK451" s="192">
        <f t="shared" si="149"/>
        <v>0</v>
      </c>
      <c r="BL451" s="19" t="s">
        <v>176</v>
      </c>
      <c r="BM451" s="191" t="s">
        <v>3526</v>
      </c>
    </row>
    <row r="452" spans="1:65" s="2" customFormat="1" ht="14.45" customHeight="1">
      <c r="A452" s="36"/>
      <c r="B452" s="37"/>
      <c r="C452" s="235" t="s">
        <v>2192</v>
      </c>
      <c r="D452" s="235" t="s">
        <v>456</v>
      </c>
      <c r="E452" s="236" t="s">
        <v>3301</v>
      </c>
      <c r="F452" s="237" t="s">
        <v>3302</v>
      </c>
      <c r="G452" s="238" t="s">
        <v>174</v>
      </c>
      <c r="H452" s="239">
        <v>2</v>
      </c>
      <c r="I452" s="240"/>
      <c r="J452" s="241">
        <f t="shared" si="140"/>
        <v>0</v>
      </c>
      <c r="K452" s="237" t="s">
        <v>2211</v>
      </c>
      <c r="L452" s="242"/>
      <c r="M452" s="243" t="s">
        <v>19</v>
      </c>
      <c r="N452" s="244" t="s">
        <v>44</v>
      </c>
      <c r="O452" s="66"/>
      <c r="P452" s="189">
        <f t="shared" si="141"/>
        <v>0</v>
      </c>
      <c r="Q452" s="189">
        <v>0</v>
      </c>
      <c r="R452" s="189">
        <f t="shared" si="142"/>
        <v>0</v>
      </c>
      <c r="S452" s="189">
        <v>0</v>
      </c>
      <c r="T452" s="190">
        <f t="shared" si="143"/>
        <v>0</v>
      </c>
      <c r="U452" s="36"/>
      <c r="V452" s="36"/>
      <c r="W452" s="36"/>
      <c r="X452" s="36"/>
      <c r="Y452" s="36"/>
      <c r="Z452" s="36"/>
      <c r="AA452" s="36"/>
      <c r="AB452" s="36"/>
      <c r="AC452" s="36"/>
      <c r="AD452" s="36"/>
      <c r="AE452" s="36"/>
      <c r="AR452" s="191" t="s">
        <v>209</v>
      </c>
      <c r="AT452" s="191" t="s">
        <v>456</v>
      </c>
      <c r="AU452" s="191" t="s">
        <v>88</v>
      </c>
      <c r="AY452" s="19" t="s">
        <v>169</v>
      </c>
      <c r="BE452" s="192">
        <f t="shared" si="144"/>
        <v>0</v>
      </c>
      <c r="BF452" s="192">
        <f t="shared" si="145"/>
        <v>0</v>
      </c>
      <c r="BG452" s="192">
        <f t="shared" si="146"/>
        <v>0</v>
      </c>
      <c r="BH452" s="192">
        <f t="shared" si="147"/>
        <v>0</v>
      </c>
      <c r="BI452" s="192">
        <f t="shared" si="148"/>
        <v>0</v>
      </c>
      <c r="BJ452" s="19" t="s">
        <v>88</v>
      </c>
      <c r="BK452" s="192">
        <f t="shared" si="149"/>
        <v>0</v>
      </c>
      <c r="BL452" s="19" t="s">
        <v>176</v>
      </c>
      <c r="BM452" s="191" t="s">
        <v>3527</v>
      </c>
    </row>
    <row r="453" spans="1:65" s="2" customFormat="1" ht="14.45" customHeight="1">
      <c r="A453" s="36"/>
      <c r="B453" s="37"/>
      <c r="C453" s="235" t="s">
        <v>2200</v>
      </c>
      <c r="D453" s="235" t="s">
        <v>456</v>
      </c>
      <c r="E453" s="236" t="s">
        <v>3431</v>
      </c>
      <c r="F453" s="237" t="s">
        <v>3284</v>
      </c>
      <c r="G453" s="238" t="s">
        <v>174</v>
      </c>
      <c r="H453" s="239">
        <v>3</v>
      </c>
      <c r="I453" s="240"/>
      <c r="J453" s="241">
        <f t="shared" si="140"/>
        <v>0</v>
      </c>
      <c r="K453" s="237" t="s">
        <v>2211</v>
      </c>
      <c r="L453" s="242"/>
      <c r="M453" s="243" t="s">
        <v>19</v>
      </c>
      <c r="N453" s="244" t="s">
        <v>44</v>
      </c>
      <c r="O453" s="66"/>
      <c r="P453" s="189">
        <f t="shared" si="141"/>
        <v>0</v>
      </c>
      <c r="Q453" s="189">
        <v>0</v>
      </c>
      <c r="R453" s="189">
        <f t="shared" si="142"/>
        <v>0</v>
      </c>
      <c r="S453" s="189">
        <v>0</v>
      </c>
      <c r="T453" s="190">
        <f t="shared" si="143"/>
        <v>0</v>
      </c>
      <c r="U453" s="36"/>
      <c r="V453" s="36"/>
      <c r="W453" s="36"/>
      <c r="X453" s="36"/>
      <c r="Y453" s="36"/>
      <c r="Z453" s="36"/>
      <c r="AA453" s="36"/>
      <c r="AB453" s="36"/>
      <c r="AC453" s="36"/>
      <c r="AD453" s="36"/>
      <c r="AE453" s="36"/>
      <c r="AR453" s="191" t="s">
        <v>209</v>
      </c>
      <c r="AT453" s="191" t="s">
        <v>456</v>
      </c>
      <c r="AU453" s="191" t="s">
        <v>88</v>
      </c>
      <c r="AY453" s="19" t="s">
        <v>169</v>
      </c>
      <c r="BE453" s="192">
        <f t="shared" si="144"/>
        <v>0</v>
      </c>
      <c r="BF453" s="192">
        <f t="shared" si="145"/>
        <v>0</v>
      </c>
      <c r="BG453" s="192">
        <f t="shared" si="146"/>
        <v>0</v>
      </c>
      <c r="BH453" s="192">
        <f t="shared" si="147"/>
        <v>0</v>
      </c>
      <c r="BI453" s="192">
        <f t="shared" si="148"/>
        <v>0</v>
      </c>
      <c r="BJ453" s="19" t="s">
        <v>88</v>
      </c>
      <c r="BK453" s="192">
        <f t="shared" si="149"/>
        <v>0</v>
      </c>
      <c r="BL453" s="19" t="s">
        <v>176</v>
      </c>
      <c r="BM453" s="191" t="s">
        <v>3528</v>
      </c>
    </row>
    <row r="454" spans="1:65" s="2" customFormat="1" ht="14.45" customHeight="1">
      <c r="A454" s="36"/>
      <c r="B454" s="37"/>
      <c r="C454" s="235" t="s">
        <v>3529</v>
      </c>
      <c r="D454" s="235" t="s">
        <v>456</v>
      </c>
      <c r="E454" s="236" t="s">
        <v>3434</v>
      </c>
      <c r="F454" s="237" t="s">
        <v>3435</v>
      </c>
      <c r="G454" s="238" t="s">
        <v>174</v>
      </c>
      <c r="H454" s="239">
        <v>1</v>
      </c>
      <c r="I454" s="240"/>
      <c r="J454" s="241">
        <f t="shared" si="140"/>
        <v>0</v>
      </c>
      <c r="K454" s="237" t="s">
        <v>2211</v>
      </c>
      <c r="L454" s="242"/>
      <c r="M454" s="243" t="s">
        <v>19</v>
      </c>
      <c r="N454" s="244" t="s">
        <v>44</v>
      </c>
      <c r="O454" s="66"/>
      <c r="P454" s="189">
        <f t="shared" si="141"/>
        <v>0</v>
      </c>
      <c r="Q454" s="189">
        <v>0</v>
      </c>
      <c r="R454" s="189">
        <f t="shared" si="142"/>
        <v>0</v>
      </c>
      <c r="S454" s="189">
        <v>0</v>
      </c>
      <c r="T454" s="190">
        <f t="shared" si="143"/>
        <v>0</v>
      </c>
      <c r="U454" s="36"/>
      <c r="V454" s="36"/>
      <c r="W454" s="36"/>
      <c r="X454" s="36"/>
      <c r="Y454" s="36"/>
      <c r="Z454" s="36"/>
      <c r="AA454" s="36"/>
      <c r="AB454" s="36"/>
      <c r="AC454" s="36"/>
      <c r="AD454" s="36"/>
      <c r="AE454" s="36"/>
      <c r="AR454" s="191" t="s">
        <v>209</v>
      </c>
      <c r="AT454" s="191" t="s">
        <v>456</v>
      </c>
      <c r="AU454" s="191" t="s">
        <v>88</v>
      </c>
      <c r="AY454" s="19" t="s">
        <v>169</v>
      </c>
      <c r="BE454" s="192">
        <f t="shared" si="144"/>
        <v>0</v>
      </c>
      <c r="BF454" s="192">
        <f t="shared" si="145"/>
        <v>0</v>
      </c>
      <c r="BG454" s="192">
        <f t="shared" si="146"/>
        <v>0</v>
      </c>
      <c r="BH454" s="192">
        <f t="shared" si="147"/>
        <v>0</v>
      </c>
      <c r="BI454" s="192">
        <f t="shared" si="148"/>
        <v>0</v>
      </c>
      <c r="BJ454" s="19" t="s">
        <v>88</v>
      </c>
      <c r="BK454" s="192">
        <f t="shared" si="149"/>
        <v>0</v>
      </c>
      <c r="BL454" s="19" t="s">
        <v>176</v>
      </c>
      <c r="BM454" s="191" t="s">
        <v>3530</v>
      </c>
    </row>
    <row r="455" spans="1:65" s="2" customFormat="1" ht="14.45" customHeight="1">
      <c r="A455" s="36"/>
      <c r="B455" s="37"/>
      <c r="C455" s="180" t="s">
        <v>3147</v>
      </c>
      <c r="D455" s="180" t="s">
        <v>171</v>
      </c>
      <c r="E455" s="181" t="s">
        <v>3331</v>
      </c>
      <c r="F455" s="182" t="s">
        <v>3332</v>
      </c>
      <c r="G455" s="183" t="s">
        <v>3264</v>
      </c>
      <c r="H455" s="184">
        <v>8</v>
      </c>
      <c r="I455" s="185"/>
      <c r="J455" s="186">
        <f t="shared" si="140"/>
        <v>0</v>
      </c>
      <c r="K455" s="182" t="s">
        <v>2211</v>
      </c>
      <c r="L455" s="41"/>
      <c r="M455" s="187" t="s">
        <v>19</v>
      </c>
      <c r="N455" s="188" t="s">
        <v>44</v>
      </c>
      <c r="O455" s="66"/>
      <c r="P455" s="189">
        <f t="shared" si="141"/>
        <v>0</v>
      </c>
      <c r="Q455" s="189">
        <v>0</v>
      </c>
      <c r="R455" s="189">
        <f t="shared" si="142"/>
        <v>0</v>
      </c>
      <c r="S455" s="189">
        <v>0</v>
      </c>
      <c r="T455" s="190">
        <f t="shared" si="143"/>
        <v>0</v>
      </c>
      <c r="U455" s="36"/>
      <c r="V455" s="36"/>
      <c r="W455" s="36"/>
      <c r="X455" s="36"/>
      <c r="Y455" s="36"/>
      <c r="Z455" s="36"/>
      <c r="AA455" s="36"/>
      <c r="AB455" s="36"/>
      <c r="AC455" s="36"/>
      <c r="AD455" s="36"/>
      <c r="AE455" s="36"/>
      <c r="AR455" s="191" t="s">
        <v>176</v>
      </c>
      <c r="AT455" s="191" t="s">
        <v>171</v>
      </c>
      <c r="AU455" s="191" t="s">
        <v>88</v>
      </c>
      <c r="AY455" s="19" t="s">
        <v>169</v>
      </c>
      <c r="BE455" s="192">
        <f t="shared" si="144"/>
        <v>0</v>
      </c>
      <c r="BF455" s="192">
        <f t="shared" si="145"/>
        <v>0</v>
      </c>
      <c r="BG455" s="192">
        <f t="shared" si="146"/>
        <v>0</v>
      </c>
      <c r="BH455" s="192">
        <f t="shared" si="147"/>
        <v>0</v>
      </c>
      <c r="BI455" s="192">
        <f t="shared" si="148"/>
        <v>0</v>
      </c>
      <c r="BJ455" s="19" t="s">
        <v>88</v>
      </c>
      <c r="BK455" s="192">
        <f t="shared" si="149"/>
        <v>0</v>
      </c>
      <c r="BL455" s="19" t="s">
        <v>176</v>
      </c>
      <c r="BM455" s="191" t="s">
        <v>3531</v>
      </c>
    </row>
    <row r="456" spans="1:65" s="2" customFormat="1" ht="14.45" customHeight="1">
      <c r="A456" s="36"/>
      <c r="B456" s="37"/>
      <c r="C456" s="180" t="s">
        <v>3532</v>
      </c>
      <c r="D456" s="180" t="s">
        <v>171</v>
      </c>
      <c r="E456" s="181" t="s">
        <v>3438</v>
      </c>
      <c r="F456" s="182" t="s">
        <v>3439</v>
      </c>
      <c r="G456" s="183" t="s">
        <v>174</v>
      </c>
      <c r="H456" s="184">
        <v>22</v>
      </c>
      <c r="I456" s="185"/>
      <c r="J456" s="186">
        <f t="shared" si="140"/>
        <v>0</v>
      </c>
      <c r="K456" s="182" t="s">
        <v>2211</v>
      </c>
      <c r="L456" s="41"/>
      <c r="M456" s="261" t="s">
        <v>19</v>
      </c>
      <c r="N456" s="262" t="s">
        <v>44</v>
      </c>
      <c r="O456" s="222"/>
      <c r="P456" s="263">
        <f t="shared" si="141"/>
        <v>0</v>
      </c>
      <c r="Q456" s="263">
        <v>0</v>
      </c>
      <c r="R456" s="263">
        <f t="shared" si="142"/>
        <v>0</v>
      </c>
      <c r="S456" s="263">
        <v>0</v>
      </c>
      <c r="T456" s="264">
        <f t="shared" si="143"/>
        <v>0</v>
      </c>
      <c r="U456" s="36"/>
      <c r="V456" s="36"/>
      <c r="W456" s="36"/>
      <c r="X456" s="36"/>
      <c r="Y456" s="36"/>
      <c r="Z456" s="36"/>
      <c r="AA456" s="36"/>
      <c r="AB456" s="36"/>
      <c r="AC456" s="36"/>
      <c r="AD456" s="36"/>
      <c r="AE456" s="36"/>
      <c r="AR456" s="191" t="s">
        <v>176</v>
      </c>
      <c r="AT456" s="191" t="s">
        <v>171</v>
      </c>
      <c r="AU456" s="191" t="s">
        <v>88</v>
      </c>
      <c r="AY456" s="19" t="s">
        <v>169</v>
      </c>
      <c r="BE456" s="192">
        <f t="shared" si="144"/>
        <v>0</v>
      </c>
      <c r="BF456" s="192">
        <f t="shared" si="145"/>
        <v>0</v>
      </c>
      <c r="BG456" s="192">
        <f t="shared" si="146"/>
        <v>0</v>
      </c>
      <c r="BH456" s="192">
        <f t="shared" si="147"/>
        <v>0</v>
      </c>
      <c r="BI456" s="192">
        <f t="shared" si="148"/>
        <v>0</v>
      </c>
      <c r="BJ456" s="19" t="s">
        <v>88</v>
      </c>
      <c r="BK456" s="192">
        <f t="shared" si="149"/>
        <v>0</v>
      </c>
      <c r="BL456" s="19" t="s">
        <v>176</v>
      </c>
      <c r="BM456" s="191" t="s">
        <v>3533</v>
      </c>
    </row>
    <row r="457" spans="1:65" s="2" customFormat="1" ht="6.95" customHeight="1">
      <c r="A457" s="36"/>
      <c r="B457" s="49"/>
      <c r="C457" s="50"/>
      <c r="D457" s="50"/>
      <c r="E457" s="50"/>
      <c r="F457" s="50"/>
      <c r="G457" s="50"/>
      <c r="H457" s="50"/>
      <c r="I457" s="50"/>
      <c r="J457" s="50"/>
      <c r="K457" s="50"/>
      <c r="L457" s="41"/>
      <c r="M457" s="36"/>
      <c r="O457" s="36"/>
      <c r="P457" s="36"/>
      <c r="Q457" s="36"/>
      <c r="R457" s="36"/>
      <c r="S457" s="36"/>
      <c r="T457" s="36"/>
      <c r="U457" s="36"/>
      <c r="V457" s="36"/>
      <c r="W457" s="36"/>
      <c r="X457" s="36"/>
      <c r="Y457" s="36"/>
      <c r="Z457" s="36"/>
      <c r="AA457" s="36"/>
      <c r="AB457" s="36"/>
      <c r="AC457" s="36"/>
      <c r="AD457" s="36"/>
      <c r="AE457" s="36"/>
    </row>
  </sheetData>
  <sheetProtection algorithmName="SHA-512" hashValue="fQLOsbxKUQFQ27SlBUx4grIL/keNdZV+l7uRlGms3StMcUMYZh14u0Qgmd3+dpo9ohfkx3KWBkcLLp9VlPl/Gg==" saltValue="2L8Yp+zxP/c+GyDZPmeiVEmZHS7pi+mWCG/8WC9UAh8dfTO7k0kNpdcWZvjSq8bRwjKeow4HUZfaMcP30b92yQ==" spinCount="100000" sheet="1" objects="1" scenarios="1" formatColumns="0" formatRows="0" autoFilter="0"/>
  <autoFilter ref="C100:K456" xr:uid="{00000000-0009-0000-0000-000006000000}"/>
  <mergeCells count="12">
    <mergeCell ref="E93:H93"/>
    <mergeCell ref="L2:V2"/>
    <mergeCell ref="E50:H50"/>
    <mergeCell ref="E52:H52"/>
    <mergeCell ref="E54:H54"/>
    <mergeCell ref="E89:H89"/>
    <mergeCell ref="E91:H91"/>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17"/>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108</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ht="12.75">
      <c r="B8" s="22"/>
      <c r="D8" s="114" t="s">
        <v>145</v>
      </c>
      <c r="L8" s="22"/>
    </row>
    <row r="9" spans="1:46" s="1" customFormat="1" ht="16.5" customHeight="1">
      <c r="B9" s="22"/>
      <c r="E9" s="405" t="s">
        <v>388</v>
      </c>
      <c r="F9" s="387"/>
      <c r="G9" s="387"/>
      <c r="H9" s="387"/>
      <c r="L9" s="22"/>
    </row>
    <row r="10" spans="1:46" s="1" customFormat="1" ht="12" customHeight="1">
      <c r="B10" s="22"/>
      <c r="D10" s="114" t="s">
        <v>389</v>
      </c>
      <c r="L10" s="22"/>
    </row>
    <row r="11" spans="1:46" s="2" customFormat="1" ht="16.5" customHeight="1">
      <c r="A11" s="36"/>
      <c r="B11" s="41"/>
      <c r="C11" s="36"/>
      <c r="D11" s="36"/>
      <c r="E11" s="415" t="s">
        <v>3534</v>
      </c>
      <c r="F11" s="408"/>
      <c r="G11" s="408"/>
      <c r="H11" s="408"/>
      <c r="I11" s="36"/>
      <c r="J11" s="36"/>
      <c r="K11" s="36"/>
      <c r="L11" s="115"/>
      <c r="S11" s="36"/>
      <c r="T11" s="36"/>
      <c r="U11" s="36"/>
      <c r="V11" s="36"/>
      <c r="W11" s="36"/>
      <c r="X11" s="36"/>
      <c r="Y11" s="36"/>
      <c r="Z11" s="36"/>
      <c r="AA11" s="36"/>
      <c r="AB11" s="36"/>
      <c r="AC11" s="36"/>
      <c r="AD11" s="36"/>
      <c r="AE11" s="36"/>
    </row>
    <row r="12" spans="1:46" s="2" customFormat="1" ht="12" customHeight="1">
      <c r="A12" s="36"/>
      <c r="B12" s="41"/>
      <c r="C12" s="36"/>
      <c r="D12" s="114" t="s">
        <v>3535</v>
      </c>
      <c r="E12" s="36"/>
      <c r="F12" s="36"/>
      <c r="G12" s="36"/>
      <c r="H12" s="36"/>
      <c r="I12" s="36"/>
      <c r="J12" s="36"/>
      <c r="K12" s="36"/>
      <c r="L12" s="115"/>
      <c r="S12" s="36"/>
      <c r="T12" s="36"/>
      <c r="U12" s="36"/>
      <c r="V12" s="36"/>
      <c r="W12" s="36"/>
      <c r="X12" s="36"/>
      <c r="Y12" s="36"/>
      <c r="Z12" s="36"/>
      <c r="AA12" s="36"/>
      <c r="AB12" s="36"/>
      <c r="AC12" s="36"/>
      <c r="AD12" s="36"/>
      <c r="AE12" s="36"/>
    </row>
    <row r="13" spans="1:46" s="2" customFormat="1" ht="16.5" customHeight="1">
      <c r="A13" s="36"/>
      <c r="B13" s="41"/>
      <c r="C13" s="36"/>
      <c r="D13" s="36"/>
      <c r="E13" s="407" t="s">
        <v>3536</v>
      </c>
      <c r="F13" s="408"/>
      <c r="G13" s="408"/>
      <c r="H13" s="408"/>
      <c r="I13" s="36"/>
      <c r="J13" s="36"/>
      <c r="K13" s="36"/>
      <c r="L13" s="115"/>
      <c r="S13" s="36"/>
      <c r="T13" s="36"/>
      <c r="U13" s="36"/>
      <c r="V13" s="36"/>
      <c r="W13" s="36"/>
      <c r="X13" s="36"/>
      <c r="Y13" s="36"/>
      <c r="Z13" s="36"/>
      <c r="AA13" s="36"/>
      <c r="AB13" s="36"/>
      <c r="AC13" s="36"/>
      <c r="AD13" s="36"/>
      <c r="AE13" s="36"/>
    </row>
    <row r="14" spans="1:46"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46"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46" s="2" customFormat="1" ht="12" customHeight="1">
      <c r="A16" s="36"/>
      <c r="B16" s="41"/>
      <c r="C16" s="36"/>
      <c r="D16" s="114" t="s">
        <v>21</v>
      </c>
      <c r="E16" s="36"/>
      <c r="F16" s="105" t="s">
        <v>22</v>
      </c>
      <c r="G16" s="36"/>
      <c r="H16" s="36"/>
      <c r="I16" s="114" t="s">
        <v>23</v>
      </c>
      <c r="J16" s="116" t="str">
        <f>'Rekapitulace stavby'!AN8</f>
        <v>10. 11. 2020</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
        <v>19</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
        <v>27</v>
      </c>
      <c r="F19" s="36"/>
      <c r="G19" s="36"/>
      <c r="H19" s="36"/>
      <c r="I19" s="114" t="s">
        <v>28</v>
      </c>
      <c r="J19" s="105" t="s">
        <v>19</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29</v>
      </c>
      <c r="E21" s="36"/>
      <c r="F21" s="36"/>
      <c r="G21" s="36"/>
      <c r="H21" s="36"/>
      <c r="I21" s="114" t="s">
        <v>26</v>
      </c>
      <c r="J21" s="32" t="str">
        <f>'Rekapitulace stavby'!AN13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09" t="str">
        <f>'Rekapitulace stavby'!E14</f>
        <v>Vyplň údaj</v>
      </c>
      <c r="F22" s="410"/>
      <c r="G22" s="410"/>
      <c r="H22" s="410"/>
      <c r="I22" s="114" t="s">
        <v>28</v>
      </c>
      <c r="J22" s="32" t="str">
        <f>'Rekapitulace stavby'!AN14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31</v>
      </c>
      <c r="E24" s="36"/>
      <c r="F24" s="36"/>
      <c r="G24" s="36"/>
      <c r="H24" s="36"/>
      <c r="I24" s="114" t="s">
        <v>26</v>
      </c>
      <c r="J24" s="105" t="s">
        <v>19</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
        <v>32</v>
      </c>
      <c r="F25" s="36"/>
      <c r="G25" s="36"/>
      <c r="H25" s="36"/>
      <c r="I25" s="114" t="s">
        <v>28</v>
      </c>
      <c r="J25" s="105" t="s">
        <v>19</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34</v>
      </c>
      <c r="E27" s="36"/>
      <c r="F27" s="36"/>
      <c r="G27" s="36"/>
      <c r="H27" s="36"/>
      <c r="I27" s="114" t="s">
        <v>26</v>
      </c>
      <c r="J27" s="105" t="str">
        <f>IF('Rekapitulace stavby'!AN19="","",'Rekapitulace stavby'!AN19)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stavby'!E20="","",'Rekapitulace stavby'!E20)</f>
        <v xml:space="preserve"> </v>
      </c>
      <c r="F28" s="36"/>
      <c r="G28" s="36"/>
      <c r="H28" s="36"/>
      <c r="I28" s="114" t="s">
        <v>28</v>
      </c>
      <c r="J28" s="105" t="str">
        <f>IF('Rekapitulace stavby'!AN20="","",'Rekapitulace stavby'!AN20)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36</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11" t="s">
        <v>19</v>
      </c>
      <c r="F31" s="411"/>
      <c r="G31" s="411"/>
      <c r="H31" s="411"/>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38</v>
      </c>
      <c r="E34" s="36"/>
      <c r="F34" s="36"/>
      <c r="G34" s="36"/>
      <c r="H34" s="36"/>
      <c r="I34" s="36"/>
      <c r="J34" s="122">
        <f>ROUND(J92, 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40</v>
      </c>
      <c r="G36" s="36"/>
      <c r="H36" s="36"/>
      <c r="I36" s="123" t="s">
        <v>39</v>
      </c>
      <c r="J36" s="123" t="s">
        <v>41</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42</v>
      </c>
      <c r="E37" s="114" t="s">
        <v>43</v>
      </c>
      <c r="F37" s="125">
        <f>ROUND((SUM(BE92:BE116)),  2)</f>
        <v>0</v>
      </c>
      <c r="G37" s="36"/>
      <c r="H37" s="36"/>
      <c r="I37" s="126">
        <v>0.21</v>
      </c>
      <c r="J37" s="125">
        <f>ROUND(((SUM(BE92:BE116))*I37),  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44</v>
      </c>
      <c r="F38" s="125">
        <f>ROUND((SUM(BF92:BF116)),  2)</f>
        <v>0</v>
      </c>
      <c r="G38" s="36"/>
      <c r="H38" s="36"/>
      <c r="I38" s="126">
        <v>0.15</v>
      </c>
      <c r="J38" s="125">
        <f>ROUND(((SUM(BF92:BF116))*I38),  2)</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45</v>
      </c>
      <c r="F39" s="125">
        <f>ROUND((SUM(BG92:BG116)),  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hidden="1" customHeight="1">
      <c r="A40" s="36"/>
      <c r="B40" s="41"/>
      <c r="C40" s="36"/>
      <c r="D40" s="36"/>
      <c r="E40" s="114" t="s">
        <v>46</v>
      </c>
      <c r="F40" s="125">
        <f>ROUND((SUM(BH92:BH116)),  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hidden="1" customHeight="1">
      <c r="A41" s="36"/>
      <c r="B41" s="41"/>
      <c r="C41" s="36"/>
      <c r="D41" s="36"/>
      <c r="E41" s="114" t="s">
        <v>47</v>
      </c>
      <c r="F41" s="125">
        <f>ROUND((SUM(BI92:BI116)),  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48</v>
      </c>
      <c r="E43" s="129"/>
      <c r="F43" s="129"/>
      <c r="G43" s="130" t="s">
        <v>49</v>
      </c>
      <c r="H43" s="131" t="s">
        <v>50</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147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12" t="str">
        <f>E7</f>
        <v>Výstavba bytů U Náhonu – Šenov u Nového Jičína</v>
      </c>
      <c r="F52" s="413"/>
      <c r="G52" s="413"/>
      <c r="H52" s="413"/>
      <c r="I52" s="38"/>
      <c r="J52" s="38"/>
      <c r="K52" s="38"/>
      <c r="L52" s="115"/>
      <c r="S52" s="36"/>
      <c r="T52" s="36"/>
      <c r="U52" s="36"/>
      <c r="V52" s="36"/>
      <c r="W52" s="36"/>
      <c r="X52" s="36"/>
      <c r="Y52" s="36"/>
      <c r="Z52" s="36"/>
      <c r="AA52" s="36"/>
      <c r="AB52" s="36"/>
      <c r="AC52" s="36"/>
      <c r="AD52" s="36"/>
      <c r="AE52" s="36"/>
    </row>
    <row r="53" spans="1:31" s="1" customFormat="1" ht="12" customHeight="1">
      <c r="B53" s="23"/>
      <c r="C53" s="31" t="s">
        <v>145</v>
      </c>
      <c r="D53" s="24"/>
      <c r="E53" s="24"/>
      <c r="F53" s="24"/>
      <c r="G53" s="24"/>
      <c r="H53" s="24"/>
      <c r="I53" s="24"/>
      <c r="J53" s="24"/>
      <c r="K53" s="24"/>
      <c r="L53" s="22"/>
    </row>
    <row r="54" spans="1:31" s="1" customFormat="1" ht="16.5" customHeight="1">
      <c r="B54" s="23"/>
      <c r="C54" s="24"/>
      <c r="D54" s="24"/>
      <c r="E54" s="412" t="s">
        <v>388</v>
      </c>
      <c r="F54" s="372"/>
      <c r="G54" s="372"/>
      <c r="H54" s="372"/>
      <c r="I54" s="24"/>
      <c r="J54" s="24"/>
      <c r="K54" s="24"/>
      <c r="L54" s="22"/>
    </row>
    <row r="55" spans="1:31" s="1" customFormat="1" ht="12" customHeight="1">
      <c r="B55" s="23"/>
      <c r="C55" s="31" t="s">
        <v>389</v>
      </c>
      <c r="D55" s="24"/>
      <c r="E55" s="24"/>
      <c r="F55" s="24"/>
      <c r="G55" s="24"/>
      <c r="H55" s="24"/>
      <c r="I55" s="24"/>
      <c r="J55" s="24"/>
      <c r="K55" s="24"/>
      <c r="L55" s="22"/>
    </row>
    <row r="56" spans="1:31" s="2" customFormat="1" ht="16.5" customHeight="1">
      <c r="A56" s="36"/>
      <c r="B56" s="37"/>
      <c r="C56" s="38"/>
      <c r="D56" s="38"/>
      <c r="E56" s="416" t="s">
        <v>3534</v>
      </c>
      <c r="F56" s="414"/>
      <c r="G56" s="414"/>
      <c r="H56" s="414"/>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3535</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65" t="str">
        <f>E13</f>
        <v>01 - SK</v>
      </c>
      <c r="F58" s="414"/>
      <c r="G58" s="414"/>
      <c r="H58" s="414"/>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Šenov u Nového Jičína</v>
      </c>
      <c r="G60" s="38"/>
      <c r="H60" s="38"/>
      <c r="I60" s="31" t="s">
        <v>23</v>
      </c>
      <c r="J60" s="61" t="str">
        <f>IF(J16="","",J16)</f>
        <v>10. 11. 2020</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25.7" customHeight="1">
      <c r="A62" s="36"/>
      <c r="B62" s="37"/>
      <c r="C62" s="31" t="s">
        <v>25</v>
      </c>
      <c r="D62" s="38"/>
      <c r="E62" s="38"/>
      <c r="F62" s="29" t="str">
        <f>E19</f>
        <v>Obec Šenov u Nového Jičína</v>
      </c>
      <c r="G62" s="38"/>
      <c r="H62" s="38"/>
      <c r="I62" s="31" t="s">
        <v>31</v>
      </c>
      <c r="J62" s="34" t="str">
        <f>E25</f>
        <v>Ing. Miroslav Havlásek</v>
      </c>
      <c r="K62" s="38"/>
      <c r="L62" s="115"/>
      <c r="S62" s="36"/>
      <c r="T62" s="36"/>
      <c r="U62" s="36"/>
      <c r="V62" s="36"/>
      <c r="W62" s="36"/>
      <c r="X62" s="36"/>
      <c r="Y62" s="36"/>
      <c r="Z62" s="36"/>
      <c r="AA62" s="36"/>
      <c r="AB62" s="36"/>
      <c r="AC62" s="36"/>
      <c r="AD62" s="36"/>
      <c r="AE62" s="36"/>
    </row>
    <row r="63" spans="1:31" s="2" customFormat="1" ht="15.2" customHeight="1">
      <c r="A63" s="36"/>
      <c r="B63" s="37"/>
      <c r="C63" s="31" t="s">
        <v>29</v>
      </c>
      <c r="D63" s="38"/>
      <c r="E63" s="38"/>
      <c r="F63" s="29" t="str">
        <f>IF(E22="","",E22)</f>
        <v>Vyplň údaj</v>
      </c>
      <c r="G63" s="38"/>
      <c r="H63" s="38"/>
      <c r="I63" s="31" t="s">
        <v>34</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47" s="2" customFormat="1" ht="29.25" customHeight="1">
      <c r="A65" s="36"/>
      <c r="B65" s="37"/>
      <c r="C65" s="138" t="s">
        <v>148</v>
      </c>
      <c r="D65" s="139"/>
      <c r="E65" s="139"/>
      <c r="F65" s="139"/>
      <c r="G65" s="139"/>
      <c r="H65" s="139"/>
      <c r="I65" s="139"/>
      <c r="J65" s="140" t="s">
        <v>149</v>
      </c>
      <c r="K65" s="139"/>
      <c r="L65" s="115"/>
      <c r="S65" s="36"/>
      <c r="T65" s="36"/>
      <c r="U65" s="36"/>
      <c r="V65" s="36"/>
      <c r="W65" s="36"/>
      <c r="X65" s="36"/>
      <c r="Y65" s="36"/>
      <c r="Z65" s="36"/>
      <c r="AA65" s="36"/>
      <c r="AB65" s="36"/>
      <c r="AC65" s="36"/>
      <c r="AD65" s="36"/>
      <c r="AE65" s="36"/>
    </row>
    <row r="66" spans="1:47"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70</v>
      </c>
      <c r="D67" s="38"/>
      <c r="E67" s="38"/>
      <c r="F67" s="38"/>
      <c r="G67" s="38"/>
      <c r="H67" s="38"/>
      <c r="I67" s="38"/>
      <c r="J67" s="79">
        <f>J92</f>
        <v>0</v>
      </c>
      <c r="K67" s="38"/>
      <c r="L67" s="115"/>
      <c r="S67" s="36"/>
      <c r="T67" s="36"/>
      <c r="U67" s="36"/>
      <c r="V67" s="36"/>
      <c r="W67" s="36"/>
      <c r="X67" s="36"/>
      <c r="Y67" s="36"/>
      <c r="Z67" s="36"/>
      <c r="AA67" s="36"/>
      <c r="AB67" s="36"/>
      <c r="AC67" s="36"/>
      <c r="AD67" s="36"/>
      <c r="AE67" s="36"/>
      <c r="AU67" s="19" t="s">
        <v>150</v>
      </c>
    </row>
    <row r="68" spans="1:47" s="9" customFormat="1" ht="24.95" customHeight="1">
      <c r="B68" s="142"/>
      <c r="C68" s="143"/>
      <c r="D68" s="144" t="s">
        <v>3537</v>
      </c>
      <c r="E68" s="145"/>
      <c r="F68" s="145"/>
      <c r="G68" s="145"/>
      <c r="H68" s="145"/>
      <c r="I68" s="145"/>
      <c r="J68" s="146">
        <f>J93</f>
        <v>0</v>
      </c>
      <c r="K68" s="143"/>
      <c r="L68" s="147"/>
    </row>
    <row r="69" spans="1:47" s="2" customFormat="1" ht="21.75" customHeight="1">
      <c r="A69" s="36"/>
      <c r="B69" s="37"/>
      <c r="C69" s="38"/>
      <c r="D69" s="38"/>
      <c r="E69" s="38"/>
      <c r="F69" s="38"/>
      <c r="G69" s="38"/>
      <c r="H69" s="38"/>
      <c r="I69" s="38"/>
      <c r="J69" s="38"/>
      <c r="K69" s="38"/>
      <c r="L69" s="115"/>
      <c r="S69" s="36"/>
      <c r="T69" s="36"/>
      <c r="U69" s="36"/>
      <c r="V69" s="36"/>
      <c r="W69" s="36"/>
      <c r="X69" s="36"/>
      <c r="Y69" s="36"/>
      <c r="Z69" s="36"/>
      <c r="AA69" s="36"/>
      <c r="AB69" s="36"/>
      <c r="AC69" s="36"/>
      <c r="AD69" s="36"/>
      <c r="AE69" s="36"/>
    </row>
    <row r="70" spans="1:47" s="2" customFormat="1" ht="6.95" customHeight="1">
      <c r="A70" s="36"/>
      <c r="B70" s="49"/>
      <c r="C70" s="50"/>
      <c r="D70" s="50"/>
      <c r="E70" s="50"/>
      <c r="F70" s="50"/>
      <c r="G70" s="50"/>
      <c r="H70" s="50"/>
      <c r="I70" s="50"/>
      <c r="J70" s="50"/>
      <c r="K70" s="50"/>
      <c r="L70" s="115"/>
      <c r="S70" s="36"/>
      <c r="T70" s="36"/>
      <c r="U70" s="36"/>
      <c r="V70" s="36"/>
      <c r="W70" s="36"/>
      <c r="X70" s="36"/>
      <c r="Y70" s="36"/>
      <c r="Z70" s="36"/>
      <c r="AA70" s="36"/>
      <c r="AB70" s="36"/>
      <c r="AC70" s="36"/>
      <c r="AD70" s="36"/>
      <c r="AE70" s="36"/>
    </row>
    <row r="74" spans="1:47" s="2" customFormat="1" ht="6.95" customHeight="1">
      <c r="A74" s="36"/>
      <c r="B74" s="51"/>
      <c r="C74" s="52"/>
      <c r="D74" s="52"/>
      <c r="E74" s="52"/>
      <c r="F74" s="52"/>
      <c r="G74" s="52"/>
      <c r="H74" s="52"/>
      <c r="I74" s="52"/>
      <c r="J74" s="52"/>
      <c r="K74" s="52"/>
      <c r="L74" s="115"/>
      <c r="S74" s="36"/>
      <c r="T74" s="36"/>
      <c r="U74" s="36"/>
      <c r="V74" s="36"/>
      <c r="W74" s="36"/>
      <c r="X74" s="36"/>
      <c r="Y74" s="36"/>
      <c r="Z74" s="36"/>
      <c r="AA74" s="36"/>
      <c r="AB74" s="36"/>
      <c r="AC74" s="36"/>
      <c r="AD74" s="36"/>
      <c r="AE74" s="36"/>
    </row>
    <row r="75" spans="1:47" s="2" customFormat="1" ht="24.95" customHeight="1">
      <c r="A75" s="36"/>
      <c r="B75" s="37"/>
      <c r="C75" s="25" t="s">
        <v>154</v>
      </c>
      <c r="D75" s="38"/>
      <c r="E75" s="38"/>
      <c r="F75" s="38"/>
      <c r="G75" s="38"/>
      <c r="H75" s="38"/>
      <c r="I75" s="38"/>
      <c r="J75" s="38"/>
      <c r="K75" s="38"/>
      <c r="L75" s="115"/>
      <c r="S75" s="36"/>
      <c r="T75" s="36"/>
      <c r="U75" s="36"/>
      <c r="V75" s="36"/>
      <c r="W75" s="36"/>
      <c r="X75" s="36"/>
      <c r="Y75" s="36"/>
      <c r="Z75" s="36"/>
      <c r="AA75" s="36"/>
      <c r="AB75" s="36"/>
      <c r="AC75" s="36"/>
      <c r="AD75" s="36"/>
      <c r="AE75" s="36"/>
    </row>
    <row r="76" spans="1:47"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47" s="2" customFormat="1" ht="12" customHeight="1">
      <c r="A77" s="36"/>
      <c r="B77" s="37"/>
      <c r="C77" s="31" t="s">
        <v>16</v>
      </c>
      <c r="D77" s="38"/>
      <c r="E77" s="38"/>
      <c r="F77" s="38"/>
      <c r="G77" s="38"/>
      <c r="H77" s="38"/>
      <c r="I77" s="38"/>
      <c r="J77" s="38"/>
      <c r="K77" s="38"/>
      <c r="L77" s="115"/>
      <c r="S77" s="36"/>
      <c r="T77" s="36"/>
      <c r="U77" s="36"/>
      <c r="V77" s="36"/>
      <c r="W77" s="36"/>
      <c r="X77" s="36"/>
      <c r="Y77" s="36"/>
      <c r="Z77" s="36"/>
      <c r="AA77" s="36"/>
      <c r="AB77" s="36"/>
      <c r="AC77" s="36"/>
      <c r="AD77" s="36"/>
      <c r="AE77" s="36"/>
    </row>
    <row r="78" spans="1:47" s="2" customFormat="1" ht="16.5" customHeight="1">
      <c r="A78" s="36"/>
      <c r="B78" s="37"/>
      <c r="C78" s="38"/>
      <c r="D78" s="38"/>
      <c r="E78" s="412" t="str">
        <f>E7</f>
        <v>Výstavba bytů U Náhonu – Šenov u Nového Jičína</v>
      </c>
      <c r="F78" s="413"/>
      <c r="G78" s="413"/>
      <c r="H78" s="413"/>
      <c r="I78" s="38"/>
      <c r="J78" s="38"/>
      <c r="K78" s="38"/>
      <c r="L78" s="115"/>
      <c r="S78" s="36"/>
      <c r="T78" s="36"/>
      <c r="U78" s="36"/>
      <c r="V78" s="36"/>
      <c r="W78" s="36"/>
      <c r="X78" s="36"/>
      <c r="Y78" s="36"/>
      <c r="Z78" s="36"/>
      <c r="AA78" s="36"/>
      <c r="AB78" s="36"/>
      <c r="AC78" s="36"/>
      <c r="AD78" s="36"/>
      <c r="AE78" s="36"/>
    </row>
    <row r="79" spans="1:47" s="1" customFormat="1" ht="12" customHeight="1">
      <c r="B79" s="23"/>
      <c r="C79" s="31" t="s">
        <v>145</v>
      </c>
      <c r="D79" s="24"/>
      <c r="E79" s="24"/>
      <c r="F79" s="24"/>
      <c r="G79" s="24"/>
      <c r="H79" s="24"/>
      <c r="I79" s="24"/>
      <c r="J79" s="24"/>
      <c r="K79" s="24"/>
      <c r="L79" s="22"/>
    </row>
    <row r="80" spans="1:47" s="1" customFormat="1" ht="16.5" customHeight="1">
      <c r="B80" s="23"/>
      <c r="C80" s="24"/>
      <c r="D80" s="24"/>
      <c r="E80" s="412" t="s">
        <v>388</v>
      </c>
      <c r="F80" s="372"/>
      <c r="G80" s="372"/>
      <c r="H80" s="372"/>
      <c r="I80" s="24"/>
      <c r="J80" s="24"/>
      <c r="K80" s="24"/>
      <c r="L80" s="22"/>
    </row>
    <row r="81" spans="1:65" s="1" customFormat="1" ht="12" customHeight="1">
      <c r="B81" s="23"/>
      <c r="C81" s="31" t="s">
        <v>389</v>
      </c>
      <c r="D81" s="24"/>
      <c r="E81" s="24"/>
      <c r="F81" s="24"/>
      <c r="G81" s="24"/>
      <c r="H81" s="24"/>
      <c r="I81" s="24"/>
      <c r="J81" s="24"/>
      <c r="K81" s="24"/>
      <c r="L81" s="22"/>
    </row>
    <row r="82" spans="1:65" s="2" customFormat="1" ht="16.5" customHeight="1">
      <c r="A82" s="36"/>
      <c r="B82" s="37"/>
      <c r="C82" s="38"/>
      <c r="D82" s="38"/>
      <c r="E82" s="416" t="s">
        <v>3534</v>
      </c>
      <c r="F82" s="414"/>
      <c r="G82" s="414"/>
      <c r="H82" s="414"/>
      <c r="I82" s="38"/>
      <c r="J82" s="38"/>
      <c r="K82" s="38"/>
      <c r="L82" s="115"/>
      <c r="S82" s="36"/>
      <c r="T82" s="36"/>
      <c r="U82" s="36"/>
      <c r="V82" s="36"/>
      <c r="W82" s="36"/>
      <c r="X82" s="36"/>
      <c r="Y82" s="36"/>
      <c r="Z82" s="36"/>
      <c r="AA82" s="36"/>
      <c r="AB82" s="36"/>
      <c r="AC82" s="36"/>
      <c r="AD82" s="36"/>
      <c r="AE82" s="36"/>
    </row>
    <row r="83" spans="1:65" s="2" customFormat="1" ht="12" customHeight="1">
      <c r="A83" s="36"/>
      <c r="B83" s="37"/>
      <c r="C83" s="31" t="s">
        <v>3535</v>
      </c>
      <c r="D83" s="38"/>
      <c r="E83" s="38"/>
      <c r="F83" s="38"/>
      <c r="G83" s="38"/>
      <c r="H83" s="38"/>
      <c r="I83" s="38"/>
      <c r="J83" s="38"/>
      <c r="K83" s="38"/>
      <c r="L83" s="115"/>
      <c r="S83" s="36"/>
      <c r="T83" s="36"/>
      <c r="U83" s="36"/>
      <c r="V83" s="36"/>
      <c r="W83" s="36"/>
      <c r="X83" s="36"/>
      <c r="Y83" s="36"/>
      <c r="Z83" s="36"/>
      <c r="AA83" s="36"/>
      <c r="AB83" s="36"/>
      <c r="AC83" s="36"/>
      <c r="AD83" s="36"/>
      <c r="AE83" s="36"/>
    </row>
    <row r="84" spans="1:65" s="2" customFormat="1" ht="16.5" customHeight="1">
      <c r="A84" s="36"/>
      <c r="B84" s="37"/>
      <c r="C84" s="38"/>
      <c r="D84" s="38"/>
      <c r="E84" s="365" t="str">
        <f>E13</f>
        <v>01 - SK</v>
      </c>
      <c r="F84" s="414"/>
      <c r="G84" s="414"/>
      <c r="H84" s="414"/>
      <c r="I84" s="38"/>
      <c r="J84" s="38"/>
      <c r="K84" s="38"/>
      <c r="L84" s="115"/>
      <c r="S84" s="36"/>
      <c r="T84" s="36"/>
      <c r="U84" s="36"/>
      <c r="V84" s="36"/>
      <c r="W84" s="36"/>
      <c r="X84" s="36"/>
      <c r="Y84" s="36"/>
      <c r="Z84" s="36"/>
      <c r="AA84" s="36"/>
      <c r="AB84" s="36"/>
      <c r="AC84" s="36"/>
      <c r="AD84" s="36"/>
      <c r="AE84" s="36"/>
    </row>
    <row r="85" spans="1:65"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2" customFormat="1" ht="12" customHeight="1">
      <c r="A86" s="36"/>
      <c r="B86" s="37"/>
      <c r="C86" s="31" t="s">
        <v>21</v>
      </c>
      <c r="D86" s="38"/>
      <c r="E86" s="38"/>
      <c r="F86" s="29" t="str">
        <f>F16</f>
        <v>Šenov u Nového Jičína</v>
      </c>
      <c r="G86" s="38"/>
      <c r="H86" s="38"/>
      <c r="I86" s="31" t="s">
        <v>23</v>
      </c>
      <c r="J86" s="61" t="str">
        <f>IF(J16="","",J16)</f>
        <v>10. 11. 2020</v>
      </c>
      <c r="K86" s="38"/>
      <c r="L86" s="115"/>
      <c r="S86" s="36"/>
      <c r="T86" s="36"/>
      <c r="U86" s="36"/>
      <c r="V86" s="36"/>
      <c r="W86" s="36"/>
      <c r="X86" s="36"/>
      <c r="Y86" s="36"/>
      <c r="Z86" s="36"/>
      <c r="AA86" s="36"/>
      <c r="AB86" s="36"/>
      <c r="AC86" s="36"/>
      <c r="AD86" s="36"/>
      <c r="AE86" s="36"/>
    </row>
    <row r="87" spans="1:65"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65" s="2" customFormat="1" ht="25.7" customHeight="1">
      <c r="A88" s="36"/>
      <c r="B88" s="37"/>
      <c r="C88" s="31" t="s">
        <v>25</v>
      </c>
      <c r="D88" s="38"/>
      <c r="E88" s="38"/>
      <c r="F88" s="29" t="str">
        <f>E19</f>
        <v>Obec Šenov u Nového Jičína</v>
      </c>
      <c r="G88" s="38"/>
      <c r="H88" s="38"/>
      <c r="I88" s="31" t="s">
        <v>31</v>
      </c>
      <c r="J88" s="34" t="str">
        <f>E25</f>
        <v>Ing. Miroslav Havlásek</v>
      </c>
      <c r="K88" s="38"/>
      <c r="L88" s="115"/>
      <c r="S88" s="36"/>
      <c r="T88" s="36"/>
      <c r="U88" s="36"/>
      <c r="V88" s="36"/>
      <c r="W88" s="36"/>
      <c r="X88" s="36"/>
      <c r="Y88" s="36"/>
      <c r="Z88" s="36"/>
      <c r="AA88" s="36"/>
      <c r="AB88" s="36"/>
      <c r="AC88" s="36"/>
      <c r="AD88" s="36"/>
      <c r="AE88" s="36"/>
    </row>
    <row r="89" spans="1:65" s="2" customFormat="1" ht="15.2" customHeight="1">
      <c r="A89" s="36"/>
      <c r="B89" s="37"/>
      <c r="C89" s="31" t="s">
        <v>29</v>
      </c>
      <c r="D89" s="38"/>
      <c r="E89" s="38"/>
      <c r="F89" s="29" t="str">
        <f>IF(E22="","",E22)</f>
        <v>Vyplň údaj</v>
      </c>
      <c r="G89" s="38"/>
      <c r="H89" s="38"/>
      <c r="I89" s="31" t="s">
        <v>34</v>
      </c>
      <c r="J89" s="34" t="str">
        <f>E28</f>
        <v xml:space="preserve"> </v>
      </c>
      <c r="K89" s="38"/>
      <c r="L89" s="115"/>
      <c r="S89" s="36"/>
      <c r="T89" s="36"/>
      <c r="U89" s="36"/>
      <c r="V89" s="36"/>
      <c r="W89" s="36"/>
      <c r="X89" s="36"/>
      <c r="Y89" s="36"/>
      <c r="Z89" s="36"/>
      <c r="AA89" s="36"/>
      <c r="AB89" s="36"/>
      <c r="AC89" s="36"/>
      <c r="AD89" s="36"/>
      <c r="AE89" s="36"/>
    </row>
    <row r="90" spans="1:65"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65" s="11" customFormat="1" ht="29.25" customHeight="1">
      <c r="A91" s="153"/>
      <c r="B91" s="154"/>
      <c r="C91" s="155" t="s">
        <v>155</v>
      </c>
      <c r="D91" s="156" t="s">
        <v>57</v>
      </c>
      <c r="E91" s="156" t="s">
        <v>53</v>
      </c>
      <c r="F91" s="156" t="s">
        <v>54</v>
      </c>
      <c r="G91" s="156" t="s">
        <v>156</v>
      </c>
      <c r="H91" s="156" t="s">
        <v>157</v>
      </c>
      <c r="I91" s="156" t="s">
        <v>158</v>
      </c>
      <c r="J91" s="156" t="s">
        <v>149</v>
      </c>
      <c r="K91" s="157" t="s">
        <v>159</v>
      </c>
      <c r="L91" s="158"/>
      <c r="M91" s="70" t="s">
        <v>19</v>
      </c>
      <c r="N91" s="71" t="s">
        <v>42</v>
      </c>
      <c r="O91" s="71" t="s">
        <v>160</v>
      </c>
      <c r="P91" s="71" t="s">
        <v>161</v>
      </c>
      <c r="Q91" s="71" t="s">
        <v>162</v>
      </c>
      <c r="R91" s="71" t="s">
        <v>163</v>
      </c>
      <c r="S91" s="71" t="s">
        <v>164</v>
      </c>
      <c r="T91" s="72" t="s">
        <v>165</v>
      </c>
      <c r="U91" s="153"/>
      <c r="V91" s="153"/>
      <c r="W91" s="153"/>
      <c r="X91" s="153"/>
      <c r="Y91" s="153"/>
      <c r="Z91" s="153"/>
      <c r="AA91" s="153"/>
      <c r="AB91" s="153"/>
      <c r="AC91" s="153"/>
      <c r="AD91" s="153"/>
      <c r="AE91" s="153"/>
    </row>
    <row r="92" spans="1:65" s="2" customFormat="1" ht="22.9" customHeight="1">
      <c r="A92" s="36"/>
      <c r="B92" s="37"/>
      <c r="C92" s="77" t="s">
        <v>166</v>
      </c>
      <c r="D92" s="38"/>
      <c r="E92" s="38"/>
      <c r="F92" s="38"/>
      <c r="G92" s="38"/>
      <c r="H92" s="38"/>
      <c r="I92" s="38"/>
      <c r="J92" s="159">
        <f>BK92</f>
        <v>0</v>
      </c>
      <c r="K92" s="38"/>
      <c r="L92" s="41"/>
      <c r="M92" s="73"/>
      <c r="N92" s="160"/>
      <c r="O92" s="74"/>
      <c r="P92" s="161">
        <f>P93</f>
        <v>0</v>
      </c>
      <c r="Q92" s="74"/>
      <c r="R92" s="161">
        <f>R93</f>
        <v>0</v>
      </c>
      <c r="S92" s="74"/>
      <c r="T92" s="162">
        <f>T93</f>
        <v>0</v>
      </c>
      <c r="U92" s="36"/>
      <c r="V92" s="36"/>
      <c r="W92" s="36"/>
      <c r="X92" s="36"/>
      <c r="Y92" s="36"/>
      <c r="Z92" s="36"/>
      <c r="AA92" s="36"/>
      <c r="AB92" s="36"/>
      <c r="AC92" s="36"/>
      <c r="AD92" s="36"/>
      <c r="AE92" s="36"/>
      <c r="AT92" s="19" t="s">
        <v>71</v>
      </c>
      <c r="AU92" s="19" t="s">
        <v>150</v>
      </c>
      <c r="BK92" s="163">
        <f>BK93</f>
        <v>0</v>
      </c>
    </row>
    <row r="93" spans="1:65" s="12" customFormat="1" ht="25.9" customHeight="1">
      <c r="B93" s="164"/>
      <c r="C93" s="165"/>
      <c r="D93" s="166" t="s">
        <v>71</v>
      </c>
      <c r="E93" s="167" t="s">
        <v>3538</v>
      </c>
      <c r="F93" s="167" t="s">
        <v>3539</v>
      </c>
      <c r="G93" s="165"/>
      <c r="H93" s="165"/>
      <c r="I93" s="168"/>
      <c r="J93" s="169">
        <f>BK93</f>
        <v>0</v>
      </c>
      <c r="K93" s="165"/>
      <c r="L93" s="170"/>
      <c r="M93" s="171"/>
      <c r="N93" s="172"/>
      <c r="O93" s="172"/>
      <c r="P93" s="173">
        <f>SUM(P94:P116)</f>
        <v>0</v>
      </c>
      <c r="Q93" s="172"/>
      <c r="R93" s="173">
        <f>SUM(R94:R116)</f>
        <v>0</v>
      </c>
      <c r="S93" s="172"/>
      <c r="T93" s="174">
        <f>SUM(T94:T116)</f>
        <v>0</v>
      </c>
      <c r="AR93" s="175" t="s">
        <v>80</v>
      </c>
      <c r="AT93" s="176" t="s">
        <v>71</v>
      </c>
      <c r="AU93" s="176" t="s">
        <v>72</v>
      </c>
      <c r="AY93" s="175" t="s">
        <v>169</v>
      </c>
      <c r="BK93" s="177">
        <f>SUM(BK94:BK116)</f>
        <v>0</v>
      </c>
    </row>
    <row r="94" spans="1:65" s="2" customFormat="1" ht="14.45" customHeight="1">
      <c r="A94" s="36"/>
      <c r="B94" s="37"/>
      <c r="C94" s="180" t="s">
        <v>80</v>
      </c>
      <c r="D94" s="180" t="s">
        <v>171</v>
      </c>
      <c r="E94" s="181" t="s">
        <v>3540</v>
      </c>
      <c r="F94" s="182" t="s">
        <v>3541</v>
      </c>
      <c r="G94" s="183" t="s">
        <v>2739</v>
      </c>
      <c r="H94" s="184">
        <v>1</v>
      </c>
      <c r="I94" s="185"/>
      <c r="J94" s="186">
        <f t="shared" ref="J94:J116" si="0">ROUND(I94*H94,2)</f>
        <v>0</v>
      </c>
      <c r="K94" s="182" t="s">
        <v>19</v>
      </c>
      <c r="L94" s="41"/>
      <c r="M94" s="187" t="s">
        <v>19</v>
      </c>
      <c r="N94" s="188" t="s">
        <v>44</v>
      </c>
      <c r="O94" s="66"/>
      <c r="P94" s="189">
        <f t="shared" ref="P94:P116" si="1">O94*H94</f>
        <v>0</v>
      </c>
      <c r="Q94" s="189">
        <v>0</v>
      </c>
      <c r="R94" s="189">
        <f t="shared" ref="R94:R116" si="2">Q94*H94</f>
        <v>0</v>
      </c>
      <c r="S94" s="189">
        <v>0</v>
      </c>
      <c r="T94" s="190">
        <f t="shared" ref="T94:T116" si="3">S94*H94</f>
        <v>0</v>
      </c>
      <c r="U94" s="36"/>
      <c r="V94" s="36"/>
      <c r="W94" s="36"/>
      <c r="X94" s="36"/>
      <c r="Y94" s="36"/>
      <c r="Z94" s="36"/>
      <c r="AA94" s="36"/>
      <c r="AB94" s="36"/>
      <c r="AC94" s="36"/>
      <c r="AD94" s="36"/>
      <c r="AE94" s="36"/>
      <c r="AR94" s="191" t="s">
        <v>176</v>
      </c>
      <c r="AT94" s="191" t="s">
        <v>171</v>
      </c>
      <c r="AU94" s="191" t="s">
        <v>80</v>
      </c>
      <c r="AY94" s="19" t="s">
        <v>169</v>
      </c>
      <c r="BE94" s="192">
        <f t="shared" ref="BE94:BE116" si="4">IF(N94="základní",J94,0)</f>
        <v>0</v>
      </c>
      <c r="BF94" s="192">
        <f t="shared" ref="BF94:BF116" si="5">IF(N94="snížená",J94,0)</f>
        <v>0</v>
      </c>
      <c r="BG94" s="192">
        <f t="shared" ref="BG94:BG116" si="6">IF(N94="zákl. přenesená",J94,0)</f>
        <v>0</v>
      </c>
      <c r="BH94" s="192">
        <f t="shared" ref="BH94:BH116" si="7">IF(N94="sníž. přenesená",J94,0)</f>
        <v>0</v>
      </c>
      <c r="BI94" s="192">
        <f t="shared" ref="BI94:BI116" si="8">IF(N94="nulová",J94,0)</f>
        <v>0</v>
      </c>
      <c r="BJ94" s="19" t="s">
        <v>88</v>
      </c>
      <c r="BK94" s="192">
        <f t="shared" ref="BK94:BK116" si="9">ROUND(I94*H94,2)</f>
        <v>0</v>
      </c>
      <c r="BL94" s="19" t="s">
        <v>176</v>
      </c>
      <c r="BM94" s="191" t="s">
        <v>88</v>
      </c>
    </row>
    <row r="95" spans="1:65" s="2" customFormat="1" ht="14.45" customHeight="1">
      <c r="A95" s="36"/>
      <c r="B95" s="37"/>
      <c r="C95" s="180" t="s">
        <v>88</v>
      </c>
      <c r="D95" s="180" t="s">
        <v>171</v>
      </c>
      <c r="E95" s="181" t="s">
        <v>3542</v>
      </c>
      <c r="F95" s="182" t="s">
        <v>3543</v>
      </c>
      <c r="G95" s="183" t="s">
        <v>2739</v>
      </c>
      <c r="H95" s="184">
        <v>1</v>
      </c>
      <c r="I95" s="185"/>
      <c r="J95" s="186">
        <f t="shared" si="0"/>
        <v>0</v>
      </c>
      <c r="K95" s="182" t="s">
        <v>19</v>
      </c>
      <c r="L95" s="41"/>
      <c r="M95" s="187" t="s">
        <v>19</v>
      </c>
      <c r="N95" s="188" t="s">
        <v>44</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176</v>
      </c>
      <c r="AT95" s="191" t="s">
        <v>171</v>
      </c>
      <c r="AU95" s="191" t="s">
        <v>80</v>
      </c>
      <c r="AY95" s="19" t="s">
        <v>169</v>
      </c>
      <c r="BE95" s="192">
        <f t="shared" si="4"/>
        <v>0</v>
      </c>
      <c r="BF95" s="192">
        <f t="shared" si="5"/>
        <v>0</v>
      </c>
      <c r="BG95" s="192">
        <f t="shared" si="6"/>
        <v>0</v>
      </c>
      <c r="BH95" s="192">
        <f t="shared" si="7"/>
        <v>0</v>
      </c>
      <c r="BI95" s="192">
        <f t="shared" si="8"/>
        <v>0</v>
      </c>
      <c r="BJ95" s="19" t="s">
        <v>88</v>
      </c>
      <c r="BK95" s="192">
        <f t="shared" si="9"/>
        <v>0</v>
      </c>
      <c r="BL95" s="19" t="s">
        <v>176</v>
      </c>
      <c r="BM95" s="191" t="s">
        <v>176</v>
      </c>
    </row>
    <row r="96" spans="1:65" s="2" customFormat="1" ht="14.45" customHeight="1">
      <c r="A96" s="36"/>
      <c r="B96" s="37"/>
      <c r="C96" s="180" t="s">
        <v>107</v>
      </c>
      <c r="D96" s="180" t="s">
        <v>171</v>
      </c>
      <c r="E96" s="181" t="s">
        <v>3544</v>
      </c>
      <c r="F96" s="182" t="s">
        <v>3545</v>
      </c>
      <c r="G96" s="183" t="s">
        <v>2739</v>
      </c>
      <c r="H96" s="184">
        <v>1</v>
      </c>
      <c r="I96" s="185"/>
      <c r="J96" s="186">
        <f t="shared" si="0"/>
        <v>0</v>
      </c>
      <c r="K96" s="182" t="s">
        <v>19</v>
      </c>
      <c r="L96" s="41"/>
      <c r="M96" s="187" t="s">
        <v>19</v>
      </c>
      <c r="N96" s="188" t="s">
        <v>44</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176</v>
      </c>
      <c r="AT96" s="191" t="s">
        <v>171</v>
      </c>
      <c r="AU96" s="191" t="s">
        <v>80</v>
      </c>
      <c r="AY96" s="19" t="s">
        <v>169</v>
      </c>
      <c r="BE96" s="192">
        <f t="shared" si="4"/>
        <v>0</v>
      </c>
      <c r="BF96" s="192">
        <f t="shared" si="5"/>
        <v>0</v>
      </c>
      <c r="BG96" s="192">
        <f t="shared" si="6"/>
        <v>0</v>
      </c>
      <c r="BH96" s="192">
        <f t="shared" si="7"/>
        <v>0</v>
      </c>
      <c r="BI96" s="192">
        <f t="shared" si="8"/>
        <v>0</v>
      </c>
      <c r="BJ96" s="19" t="s">
        <v>88</v>
      </c>
      <c r="BK96" s="192">
        <f t="shared" si="9"/>
        <v>0</v>
      </c>
      <c r="BL96" s="19" t="s">
        <v>176</v>
      </c>
      <c r="BM96" s="191" t="s">
        <v>200</v>
      </c>
    </row>
    <row r="97" spans="1:65" s="2" customFormat="1" ht="14.45" customHeight="1">
      <c r="A97" s="36"/>
      <c r="B97" s="37"/>
      <c r="C97" s="180" t="s">
        <v>176</v>
      </c>
      <c r="D97" s="180" t="s">
        <v>171</v>
      </c>
      <c r="E97" s="181" t="s">
        <v>3546</v>
      </c>
      <c r="F97" s="182" t="s">
        <v>3547</v>
      </c>
      <c r="G97" s="183" t="s">
        <v>2739</v>
      </c>
      <c r="H97" s="184">
        <v>3</v>
      </c>
      <c r="I97" s="185"/>
      <c r="J97" s="186">
        <f t="shared" si="0"/>
        <v>0</v>
      </c>
      <c r="K97" s="182" t="s">
        <v>19</v>
      </c>
      <c r="L97" s="41"/>
      <c r="M97" s="187" t="s">
        <v>19</v>
      </c>
      <c r="N97" s="188" t="s">
        <v>44</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176</v>
      </c>
      <c r="AT97" s="191" t="s">
        <v>171</v>
      </c>
      <c r="AU97" s="191" t="s">
        <v>80</v>
      </c>
      <c r="AY97" s="19" t="s">
        <v>169</v>
      </c>
      <c r="BE97" s="192">
        <f t="shared" si="4"/>
        <v>0</v>
      </c>
      <c r="BF97" s="192">
        <f t="shared" si="5"/>
        <v>0</v>
      </c>
      <c r="BG97" s="192">
        <f t="shared" si="6"/>
        <v>0</v>
      </c>
      <c r="BH97" s="192">
        <f t="shared" si="7"/>
        <v>0</v>
      </c>
      <c r="BI97" s="192">
        <f t="shared" si="8"/>
        <v>0</v>
      </c>
      <c r="BJ97" s="19" t="s">
        <v>88</v>
      </c>
      <c r="BK97" s="192">
        <f t="shared" si="9"/>
        <v>0</v>
      </c>
      <c r="BL97" s="19" t="s">
        <v>176</v>
      </c>
      <c r="BM97" s="191" t="s">
        <v>209</v>
      </c>
    </row>
    <row r="98" spans="1:65" s="2" customFormat="1" ht="14.45" customHeight="1">
      <c r="A98" s="36"/>
      <c r="B98" s="37"/>
      <c r="C98" s="180" t="s">
        <v>196</v>
      </c>
      <c r="D98" s="180" t="s">
        <v>171</v>
      </c>
      <c r="E98" s="181" t="s">
        <v>3548</v>
      </c>
      <c r="F98" s="182" t="s">
        <v>3549</v>
      </c>
      <c r="G98" s="183" t="s">
        <v>2739</v>
      </c>
      <c r="H98" s="184">
        <v>3</v>
      </c>
      <c r="I98" s="185"/>
      <c r="J98" s="186">
        <f t="shared" si="0"/>
        <v>0</v>
      </c>
      <c r="K98" s="182" t="s">
        <v>19</v>
      </c>
      <c r="L98" s="41"/>
      <c r="M98" s="187" t="s">
        <v>19</v>
      </c>
      <c r="N98" s="188" t="s">
        <v>44</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176</v>
      </c>
      <c r="AT98" s="191" t="s">
        <v>171</v>
      </c>
      <c r="AU98" s="191" t="s">
        <v>80</v>
      </c>
      <c r="AY98" s="19" t="s">
        <v>169</v>
      </c>
      <c r="BE98" s="192">
        <f t="shared" si="4"/>
        <v>0</v>
      </c>
      <c r="BF98" s="192">
        <f t="shared" si="5"/>
        <v>0</v>
      </c>
      <c r="BG98" s="192">
        <f t="shared" si="6"/>
        <v>0</v>
      </c>
      <c r="BH98" s="192">
        <f t="shared" si="7"/>
        <v>0</v>
      </c>
      <c r="BI98" s="192">
        <f t="shared" si="8"/>
        <v>0</v>
      </c>
      <c r="BJ98" s="19" t="s">
        <v>88</v>
      </c>
      <c r="BK98" s="192">
        <f t="shared" si="9"/>
        <v>0</v>
      </c>
      <c r="BL98" s="19" t="s">
        <v>176</v>
      </c>
      <c r="BM98" s="191" t="s">
        <v>218</v>
      </c>
    </row>
    <row r="99" spans="1:65" s="2" customFormat="1" ht="14.45" customHeight="1">
      <c r="A99" s="36"/>
      <c r="B99" s="37"/>
      <c r="C99" s="180" t="s">
        <v>200</v>
      </c>
      <c r="D99" s="180" t="s">
        <v>171</v>
      </c>
      <c r="E99" s="181" t="s">
        <v>3550</v>
      </c>
      <c r="F99" s="182" t="s">
        <v>3551</v>
      </c>
      <c r="G99" s="183" t="s">
        <v>2739</v>
      </c>
      <c r="H99" s="184">
        <v>1</v>
      </c>
      <c r="I99" s="185"/>
      <c r="J99" s="186">
        <f t="shared" si="0"/>
        <v>0</v>
      </c>
      <c r="K99" s="182" t="s">
        <v>19</v>
      </c>
      <c r="L99" s="41"/>
      <c r="M99" s="187" t="s">
        <v>19</v>
      </c>
      <c r="N99" s="188" t="s">
        <v>44</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176</v>
      </c>
      <c r="AT99" s="191" t="s">
        <v>171</v>
      </c>
      <c r="AU99" s="191" t="s">
        <v>80</v>
      </c>
      <c r="AY99" s="19" t="s">
        <v>169</v>
      </c>
      <c r="BE99" s="192">
        <f t="shared" si="4"/>
        <v>0</v>
      </c>
      <c r="BF99" s="192">
        <f t="shared" si="5"/>
        <v>0</v>
      </c>
      <c r="BG99" s="192">
        <f t="shared" si="6"/>
        <v>0</v>
      </c>
      <c r="BH99" s="192">
        <f t="shared" si="7"/>
        <v>0</v>
      </c>
      <c r="BI99" s="192">
        <f t="shared" si="8"/>
        <v>0</v>
      </c>
      <c r="BJ99" s="19" t="s">
        <v>88</v>
      </c>
      <c r="BK99" s="192">
        <f t="shared" si="9"/>
        <v>0</v>
      </c>
      <c r="BL99" s="19" t="s">
        <v>176</v>
      </c>
      <c r="BM99" s="191" t="s">
        <v>227</v>
      </c>
    </row>
    <row r="100" spans="1:65" s="2" customFormat="1" ht="14.45" customHeight="1">
      <c r="A100" s="36"/>
      <c r="B100" s="37"/>
      <c r="C100" s="180" t="s">
        <v>205</v>
      </c>
      <c r="D100" s="180" t="s">
        <v>171</v>
      </c>
      <c r="E100" s="181" t="s">
        <v>3552</v>
      </c>
      <c r="F100" s="182" t="s">
        <v>3553</v>
      </c>
      <c r="G100" s="183" t="s">
        <v>2739</v>
      </c>
      <c r="H100" s="184">
        <v>1</v>
      </c>
      <c r="I100" s="185"/>
      <c r="J100" s="186">
        <f t="shared" si="0"/>
        <v>0</v>
      </c>
      <c r="K100" s="182" t="s">
        <v>19</v>
      </c>
      <c r="L100" s="41"/>
      <c r="M100" s="187" t="s">
        <v>19</v>
      </c>
      <c r="N100" s="188" t="s">
        <v>44</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176</v>
      </c>
      <c r="AT100" s="191" t="s">
        <v>171</v>
      </c>
      <c r="AU100" s="191" t="s">
        <v>80</v>
      </c>
      <c r="AY100" s="19" t="s">
        <v>169</v>
      </c>
      <c r="BE100" s="192">
        <f t="shared" si="4"/>
        <v>0</v>
      </c>
      <c r="BF100" s="192">
        <f t="shared" si="5"/>
        <v>0</v>
      </c>
      <c r="BG100" s="192">
        <f t="shared" si="6"/>
        <v>0</v>
      </c>
      <c r="BH100" s="192">
        <f t="shared" si="7"/>
        <v>0</v>
      </c>
      <c r="BI100" s="192">
        <f t="shared" si="8"/>
        <v>0</v>
      </c>
      <c r="BJ100" s="19" t="s">
        <v>88</v>
      </c>
      <c r="BK100" s="192">
        <f t="shared" si="9"/>
        <v>0</v>
      </c>
      <c r="BL100" s="19" t="s">
        <v>176</v>
      </c>
      <c r="BM100" s="191" t="s">
        <v>242</v>
      </c>
    </row>
    <row r="101" spans="1:65" s="2" customFormat="1" ht="14.45" customHeight="1">
      <c r="A101" s="36"/>
      <c r="B101" s="37"/>
      <c r="C101" s="180" t="s">
        <v>209</v>
      </c>
      <c r="D101" s="180" t="s">
        <v>171</v>
      </c>
      <c r="E101" s="181" t="s">
        <v>3554</v>
      </c>
      <c r="F101" s="182" t="s">
        <v>3555</v>
      </c>
      <c r="G101" s="183" t="s">
        <v>463</v>
      </c>
      <c r="H101" s="184">
        <v>1165</v>
      </c>
      <c r="I101" s="185"/>
      <c r="J101" s="186">
        <f t="shared" si="0"/>
        <v>0</v>
      </c>
      <c r="K101" s="182" t="s">
        <v>19</v>
      </c>
      <c r="L101" s="41"/>
      <c r="M101" s="187" t="s">
        <v>19</v>
      </c>
      <c r="N101" s="188" t="s">
        <v>44</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176</v>
      </c>
      <c r="AT101" s="191" t="s">
        <v>171</v>
      </c>
      <c r="AU101" s="191" t="s">
        <v>80</v>
      </c>
      <c r="AY101" s="19" t="s">
        <v>169</v>
      </c>
      <c r="BE101" s="192">
        <f t="shared" si="4"/>
        <v>0</v>
      </c>
      <c r="BF101" s="192">
        <f t="shared" si="5"/>
        <v>0</v>
      </c>
      <c r="BG101" s="192">
        <f t="shared" si="6"/>
        <v>0</v>
      </c>
      <c r="BH101" s="192">
        <f t="shared" si="7"/>
        <v>0</v>
      </c>
      <c r="BI101" s="192">
        <f t="shared" si="8"/>
        <v>0</v>
      </c>
      <c r="BJ101" s="19" t="s">
        <v>88</v>
      </c>
      <c r="BK101" s="192">
        <f t="shared" si="9"/>
        <v>0</v>
      </c>
      <c r="BL101" s="19" t="s">
        <v>176</v>
      </c>
      <c r="BM101" s="191" t="s">
        <v>250</v>
      </c>
    </row>
    <row r="102" spans="1:65" s="2" customFormat="1" ht="14.45" customHeight="1">
      <c r="A102" s="36"/>
      <c r="B102" s="37"/>
      <c r="C102" s="180" t="s">
        <v>214</v>
      </c>
      <c r="D102" s="180" t="s">
        <v>171</v>
      </c>
      <c r="E102" s="181" t="s">
        <v>3556</v>
      </c>
      <c r="F102" s="182" t="s">
        <v>3557</v>
      </c>
      <c r="G102" s="183" t="s">
        <v>463</v>
      </c>
      <c r="H102" s="184">
        <v>440</v>
      </c>
      <c r="I102" s="185"/>
      <c r="J102" s="186">
        <f t="shared" si="0"/>
        <v>0</v>
      </c>
      <c r="K102" s="182" t="s">
        <v>19</v>
      </c>
      <c r="L102" s="41"/>
      <c r="M102" s="187" t="s">
        <v>19</v>
      </c>
      <c r="N102" s="188" t="s">
        <v>44</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176</v>
      </c>
      <c r="AT102" s="191" t="s">
        <v>171</v>
      </c>
      <c r="AU102" s="191" t="s">
        <v>80</v>
      </c>
      <c r="AY102" s="19" t="s">
        <v>169</v>
      </c>
      <c r="BE102" s="192">
        <f t="shared" si="4"/>
        <v>0</v>
      </c>
      <c r="BF102" s="192">
        <f t="shared" si="5"/>
        <v>0</v>
      </c>
      <c r="BG102" s="192">
        <f t="shared" si="6"/>
        <v>0</v>
      </c>
      <c r="BH102" s="192">
        <f t="shared" si="7"/>
        <v>0</v>
      </c>
      <c r="BI102" s="192">
        <f t="shared" si="8"/>
        <v>0</v>
      </c>
      <c r="BJ102" s="19" t="s">
        <v>88</v>
      </c>
      <c r="BK102" s="192">
        <f t="shared" si="9"/>
        <v>0</v>
      </c>
      <c r="BL102" s="19" t="s">
        <v>176</v>
      </c>
      <c r="BM102" s="191" t="s">
        <v>258</v>
      </c>
    </row>
    <row r="103" spans="1:65" s="2" customFormat="1" ht="14.45" customHeight="1">
      <c r="A103" s="36"/>
      <c r="B103" s="37"/>
      <c r="C103" s="180" t="s">
        <v>218</v>
      </c>
      <c r="D103" s="180" t="s">
        <v>171</v>
      </c>
      <c r="E103" s="181" t="s">
        <v>3558</v>
      </c>
      <c r="F103" s="182" t="s">
        <v>3559</v>
      </c>
      <c r="G103" s="183" t="s">
        <v>2739</v>
      </c>
      <c r="H103" s="184">
        <v>52</v>
      </c>
      <c r="I103" s="185"/>
      <c r="J103" s="186">
        <f t="shared" si="0"/>
        <v>0</v>
      </c>
      <c r="K103" s="182" t="s">
        <v>19</v>
      </c>
      <c r="L103" s="41"/>
      <c r="M103" s="187" t="s">
        <v>19</v>
      </c>
      <c r="N103" s="188" t="s">
        <v>44</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176</v>
      </c>
      <c r="AT103" s="191" t="s">
        <v>171</v>
      </c>
      <c r="AU103" s="191" t="s">
        <v>80</v>
      </c>
      <c r="AY103" s="19" t="s">
        <v>169</v>
      </c>
      <c r="BE103" s="192">
        <f t="shared" si="4"/>
        <v>0</v>
      </c>
      <c r="BF103" s="192">
        <f t="shared" si="5"/>
        <v>0</v>
      </c>
      <c r="BG103" s="192">
        <f t="shared" si="6"/>
        <v>0</v>
      </c>
      <c r="BH103" s="192">
        <f t="shared" si="7"/>
        <v>0</v>
      </c>
      <c r="BI103" s="192">
        <f t="shared" si="8"/>
        <v>0</v>
      </c>
      <c r="BJ103" s="19" t="s">
        <v>88</v>
      </c>
      <c r="BK103" s="192">
        <f t="shared" si="9"/>
        <v>0</v>
      </c>
      <c r="BL103" s="19" t="s">
        <v>176</v>
      </c>
      <c r="BM103" s="191" t="s">
        <v>266</v>
      </c>
    </row>
    <row r="104" spans="1:65" s="2" customFormat="1" ht="14.45" customHeight="1">
      <c r="A104" s="36"/>
      <c r="B104" s="37"/>
      <c r="C104" s="180" t="s">
        <v>222</v>
      </c>
      <c r="D104" s="180" t="s">
        <v>171</v>
      </c>
      <c r="E104" s="181" t="s">
        <v>3560</v>
      </c>
      <c r="F104" s="182" t="s">
        <v>3561</v>
      </c>
      <c r="G104" s="183" t="s">
        <v>2739</v>
      </c>
      <c r="H104" s="184">
        <v>13</v>
      </c>
      <c r="I104" s="185"/>
      <c r="J104" s="186">
        <f t="shared" si="0"/>
        <v>0</v>
      </c>
      <c r="K104" s="182" t="s">
        <v>19</v>
      </c>
      <c r="L104" s="41"/>
      <c r="M104" s="187" t="s">
        <v>19</v>
      </c>
      <c r="N104" s="188" t="s">
        <v>44</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176</v>
      </c>
      <c r="AT104" s="191" t="s">
        <v>171</v>
      </c>
      <c r="AU104" s="191" t="s">
        <v>80</v>
      </c>
      <c r="AY104" s="19" t="s">
        <v>169</v>
      </c>
      <c r="BE104" s="192">
        <f t="shared" si="4"/>
        <v>0</v>
      </c>
      <c r="BF104" s="192">
        <f t="shared" si="5"/>
        <v>0</v>
      </c>
      <c r="BG104" s="192">
        <f t="shared" si="6"/>
        <v>0</v>
      </c>
      <c r="BH104" s="192">
        <f t="shared" si="7"/>
        <v>0</v>
      </c>
      <c r="BI104" s="192">
        <f t="shared" si="8"/>
        <v>0</v>
      </c>
      <c r="BJ104" s="19" t="s">
        <v>88</v>
      </c>
      <c r="BK104" s="192">
        <f t="shared" si="9"/>
        <v>0</v>
      </c>
      <c r="BL104" s="19" t="s">
        <v>176</v>
      </c>
      <c r="BM104" s="191" t="s">
        <v>275</v>
      </c>
    </row>
    <row r="105" spans="1:65" s="2" customFormat="1" ht="14.45" customHeight="1">
      <c r="A105" s="36"/>
      <c r="B105" s="37"/>
      <c r="C105" s="180" t="s">
        <v>227</v>
      </c>
      <c r="D105" s="180" t="s">
        <v>171</v>
      </c>
      <c r="E105" s="181" t="s">
        <v>3562</v>
      </c>
      <c r="F105" s="182" t="s">
        <v>3563</v>
      </c>
      <c r="G105" s="183" t="s">
        <v>2739</v>
      </c>
      <c r="H105" s="184">
        <v>13</v>
      </c>
      <c r="I105" s="185"/>
      <c r="J105" s="186">
        <f t="shared" si="0"/>
        <v>0</v>
      </c>
      <c r="K105" s="182" t="s">
        <v>19</v>
      </c>
      <c r="L105" s="41"/>
      <c r="M105" s="187" t="s">
        <v>19</v>
      </c>
      <c r="N105" s="188" t="s">
        <v>44</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176</v>
      </c>
      <c r="AT105" s="191" t="s">
        <v>171</v>
      </c>
      <c r="AU105" s="191" t="s">
        <v>80</v>
      </c>
      <c r="AY105" s="19" t="s">
        <v>169</v>
      </c>
      <c r="BE105" s="192">
        <f t="shared" si="4"/>
        <v>0</v>
      </c>
      <c r="BF105" s="192">
        <f t="shared" si="5"/>
        <v>0</v>
      </c>
      <c r="BG105" s="192">
        <f t="shared" si="6"/>
        <v>0</v>
      </c>
      <c r="BH105" s="192">
        <f t="shared" si="7"/>
        <v>0</v>
      </c>
      <c r="BI105" s="192">
        <f t="shared" si="8"/>
        <v>0</v>
      </c>
      <c r="BJ105" s="19" t="s">
        <v>88</v>
      </c>
      <c r="BK105" s="192">
        <f t="shared" si="9"/>
        <v>0</v>
      </c>
      <c r="BL105" s="19" t="s">
        <v>176</v>
      </c>
      <c r="BM105" s="191" t="s">
        <v>284</v>
      </c>
    </row>
    <row r="106" spans="1:65" s="2" customFormat="1" ht="14.45" customHeight="1">
      <c r="A106" s="36"/>
      <c r="B106" s="37"/>
      <c r="C106" s="180" t="s">
        <v>235</v>
      </c>
      <c r="D106" s="180" t="s">
        <v>171</v>
      </c>
      <c r="E106" s="181" t="s">
        <v>3564</v>
      </c>
      <c r="F106" s="182" t="s">
        <v>3565</v>
      </c>
      <c r="G106" s="183" t="s">
        <v>2739</v>
      </c>
      <c r="H106" s="184">
        <v>13</v>
      </c>
      <c r="I106" s="185"/>
      <c r="J106" s="186">
        <f t="shared" si="0"/>
        <v>0</v>
      </c>
      <c r="K106" s="182" t="s">
        <v>19</v>
      </c>
      <c r="L106" s="41"/>
      <c r="M106" s="187" t="s">
        <v>19</v>
      </c>
      <c r="N106" s="188" t="s">
        <v>44</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176</v>
      </c>
      <c r="AT106" s="191" t="s">
        <v>171</v>
      </c>
      <c r="AU106" s="191" t="s">
        <v>80</v>
      </c>
      <c r="AY106" s="19" t="s">
        <v>169</v>
      </c>
      <c r="BE106" s="192">
        <f t="shared" si="4"/>
        <v>0</v>
      </c>
      <c r="BF106" s="192">
        <f t="shared" si="5"/>
        <v>0</v>
      </c>
      <c r="BG106" s="192">
        <f t="shared" si="6"/>
        <v>0</v>
      </c>
      <c r="BH106" s="192">
        <f t="shared" si="7"/>
        <v>0</v>
      </c>
      <c r="BI106" s="192">
        <f t="shared" si="8"/>
        <v>0</v>
      </c>
      <c r="BJ106" s="19" t="s">
        <v>88</v>
      </c>
      <c r="BK106" s="192">
        <f t="shared" si="9"/>
        <v>0</v>
      </c>
      <c r="BL106" s="19" t="s">
        <v>176</v>
      </c>
      <c r="BM106" s="191" t="s">
        <v>292</v>
      </c>
    </row>
    <row r="107" spans="1:65" s="2" customFormat="1" ht="14.45" customHeight="1">
      <c r="A107" s="36"/>
      <c r="B107" s="37"/>
      <c r="C107" s="180" t="s">
        <v>242</v>
      </c>
      <c r="D107" s="180" t="s">
        <v>171</v>
      </c>
      <c r="E107" s="181" t="s">
        <v>3566</v>
      </c>
      <c r="F107" s="182" t="s">
        <v>3567</v>
      </c>
      <c r="G107" s="183" t="s">
        <v>2739</v>
      </c>
      <c r="H107" s="184">
        <v>26</v>
      </c>
      <c r="I107" s="185"/>
      <c r="J107" s="186">
        <f t="shared" si="0"/>
        <v>0</v>
      </c>
      <c r="K107" s="182" t="s">
        <v>19</v>
      </c>
      <c r="L107" s="41"/>
      <c r="M107" s="187" t="s">
        <v>19</v>
      </c>
      <c r="N107" s="188" t="s">
        <v>44</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176</v>
      </c>
      <c r="AT107" s="191" t="s">
        <v>171</v>
      </c>
      <c r="AU107" s="191" t="s">
        <v>80</v>
      </c>
      <c r="AY107" s="19" t="s">
        <v>169</v>
      </c>
      <c r="BE107" s="192">
        <f t="shared" si="4"/>
        <v>0</v>
      </c>
      <c r="BF107" s="192">
        <f t="shared" si="5"/>
        <v>0</v>
      </c>
      <c r="BG107" s="192">
        <f t="shared" si="6"/>
        <v>0</v>
      </c>
      <c r="BH107" s="192">
        <f t="shared" si="7"/>
        <v>0</v>
      </c>
      <c r="BI107" s="192">
        <f t="shared" si="8"/>
        <v>0</v>
      </c>
      <c r="BJ107" s="19" t="s">
        <v>88</v>
      </c>
      <c r="BK107" s="192">
        <f t="shared" si="9"/>
        <v>0</v>
      </c>
      <c r="BL107" s="19" t="s">
        <v>176</v>
      </c>
      <c r="BM107" s="191" t="s">
        <v>301</v>
      </c>
    </row>
    <row r="108" spans="1:65" s="2" customFormat="1" ht="14.45" customHeight="1">
      <c r="A108" s="36"/>
      <c r="B108" s="37"/>
      <c r="C108" s="180" t="s">
        <v>8</v>
      </c>
      <c r="D108" s="180" t="s">
        <v>171</v>
      </c>
      <c r="E108" s="181" t="s">
        <v>3568</v>
      </c>
      <c r="F108" s="182" t="s">
        <v>3569</v>
      </c>
      <c r="G108" s="183" t="s">
        <v>2739</v>
      </c>
      <c r="H108" s="184">
        <v>13</v>
      </c>
      <c r="I108" s="185"/>
      <c r="J108" s="186">
        <f t="shared" si="0"/>
        <v>0</v>
      </c>
      <c r="K108" s="182" t="s">
        <v>19</v>
      </c>
      <c r="L108" s="41"/>
      <c r="M108" s="187" t="s">
        <v>19</v>
      </c>
      <c r="N108" s="188" t="s">
        <v>44</v>
      </c>
      <c r="O108" s="66"/>
      <c r="P108" s="189">
        <f t="shared" si="1"/>
        <v>0</v>
      </c>
      <c r="Q108" s="189">
        <v>0</v>
      </c>
      <c r="R108" s="189">
        <f t="shared" si="2"/>
        <v>0</v>
      </c>
      <c r="S108" s="189">
        <v>0</v>
      </c>
      <c r="T108" s="190">
        <f t="shared" si="3"/>
        <v>0</v>
      </c>
      <c r="U108" s="36"/>
      <c r="V108" s="36"/>
      <c r="W108" s="36"/>
      <c r="X108" s="36"/>
      <c r="Y108" s="36"/>
      <c r="Z108" s="36"/>
      <c r="AA108" s="36"/>
      <c r="AB108" s="36"/>
      <c r="AC108" s="36"/>
      <c r="AD108" s="36"/>
      <c r="AE108" s="36"/>
      <c r="AR108" s="191" t="s">
        <v>176</v>
      </c>
      <c r="AT108" s="191" t="s">
        <v>171</v>
      </c>
      <c r="AU108" s="191" t="s">
        <v>80</v>
      </c>
      <c r="AY108" s="19" t="s">
        <v>169</v>
      </c>
      <c r="BE108" s="192">
        <f t="shared" si="4"/>
        <v>0</v>
      </c>
      <c r="BF108" s="192">
        <f t="shared" si="5"/>
        <v>0</v>
      </c>
      <c r="BG108" s="192">
        <f t="shared" si="6"/>
        <v>0</v>
      </c>
      <c r="BH108" s="192">
        <f t="shared" si="7"/>
        <v>0</v>
      </c>
      <c r="BI108" s="192">
        <f t="shared" si="8"/>
        <v>0</v>
      </c>
      <c r="BJ108" s="19" t="s">
        <v>88</v>
      </c>
      <c r="BK108" s="192">
        <f t="shared" si="9"/>
        <v>0</v>
      </c>
      <c r="BL108" s="19" t="s">
        <v>176</v>
      </c>
      <c r="BM108" s="191" t="s">
        <v>314</v>
      </c>
    </row>
    <row r="109" spans="1:65" s="2" customFormat="1" ht="14.45" customHeight="1">
      <c r="A109" s="36"/>
      <c r="B109" s="37"/>
      <c r="C109" s="180" t="s">
        <v>250</v>
      </c>
      <c r="D109" s="180" t="s">
        <v>171</v>
      </c>
      <c r="E109" s="181" t="s">
        <v>3570</v>
      </c>
      <c r="F109" s="182" t="s">
        <v>3571</v>
      </c>
      <c r="G109" s="183" t="s">
        <v>3572</v>
      </c>
      <c r="H109" s="184">
        <v>1</v>
      </c>
      <c r="I109" s="185"/>
      <c r="J109" s="186">
        <f t="shared" si="0"/>
        <v>0</v>
      </c>
      <c r="K109" s="182" t="s">
        <v>19</v>
      </c>
      <c r="L109" s="41"/>
      <c r="M109" s="187" t="s">
        <v>19</v>
      </c>
      <c r="N109" s="188" t="s">
        <v>44</v>
      </c>
      <c r="O109" s="66"/>
      <c r="P109" s="189">
        <f t="shared" si="1"/>
        <v>0</v>
      </c>
      <c r="Q109" s="189">
        <v>0</v>
      </c>
      <c r="R109" s="189">
        <f t="shared" si="2"/>
        <v>0</v>
      </c>
      <c r="S109" s="189">
        <v>0</v>
      </c>
      <c r="T109" s="190">
        <f t="shared" si="3"/>
        <v>0</v>
      </c>
      <c r="U109" s="36"/>
      <c r="V109" s="36"/>
      <c r="W109" s="36"/>
      <c r="X109" s="36"/>
      <c r="Y109" s="36"/>
      <c r="Z109" s="36"/>
      <c r="AA109" s="36"/>
      <c r="AB109" s="36"/>
      <c r="AC109" s="36"/>
      <c r="AD109" s="36"/>
      <c r="AE109" s="36"/>
      <c r="AR109" s="191" t="s">
        <v>176</v>
      </c>
      <c r="AT109" s="191" t="s">
        <v>171</v>
      </c>
      <c r="AU109" s="191" t="s">
        <v>80</v>
      </c>
      <c r="AY109" s="19" t="s">
        <v>169</v>
      </c>
      <c r="BE109" s="192">
        <f t="shared" si="4"/>
        <v>0</v>
      </c>
      <c r="BF109" s="192">
        <f t="shared" si="5"/>
        <v>0</v>
      </c>
      <c r="BG109" s="192">
        <f t="shared" si="6"/>
        <v>0</v>
      </c>
      <c r="BH109" s="192">
        <f t="shared" si="7"/>
        <v>0</v>
      </c>
      <c r="BI109" s="192">
        <f t="shared" si="8"/>
        <v>0</v>
      </c>
      <c r="BJ109" s="19" t="s">
        <v>88</v>
      </c>
      <c r="BK109" s="192">
        <f t="shared" si="9"/>
        <v>0</v>
      </c>
      <c r="BL109" s="19" t="s">
        <v>176</v>
      </c>
      <c r="BM109" s="191" t="s">
        <v>323</v>
      </c>
    </row>
    <row r="110" spans="1:65" s="2" customFormat="1" ht="14.45" customHeight="1">
      <c r="A110" s="36"/>
      <c r="B110" s="37"/>
      <c r="C110" s="180" t="s">
        <v>254</v>
      </c>
      <c r="D110" s="180" t="s">
        <v>171</v>
      </c>
      <c r="E110" s="181" t="s">
        <v>3573</v>
      </c>
      <c r="F110" s="182" t="s">
        <v>3574</v>
      </c>
      <c r="G110" s="183" t="s">
        <v>2739</v>
      </c>
      <c r="H110" s="184">
        <v>39</v>
      </c>
      <c r="I110" s="185"/>
      <c r="J110" s="186">
        <f t="shared" si="0"/>
        <v>0</v>
      </c>
      <c r="K110" s="182" t="s">
        <v>19</v>
      </c>
      <c r="L110" s="41"/>
      <c r="M110" s="187" t="s">
        <v>19</v>
      </c>
      <c r="N110" s="188" t="s">
        <v>44</v>
      </c>
      <c r="O110" s="66"/>
      <c r="P110" s="189">
        <f t="shared" si="1"/>
        <v>0</v>
      </c>
      <c r="Q110" s="189">
        <v>0</v>
      </c>
      <c r="R110" s="189">
        <f t="shared" si="2"/>
        <v>0</v>
      </c>
      <c r="S110" s="189">
        <v>0</v>
      </c>
      <c r="T110" s="190">
        <f t="shared" si="3"/>
        <v>0</v>
      </c>
      <c r="U110" s="36"/>
      <c r="V110" s="36"/>
      <c r="W110" s="36"/>
      <c r="X110" s="36"/>
      <c r="Y110" s="36"/>
      <c r="Z110" s="36"/>
      <c r="AA110" s="36"/>
      <c r="AB110" s="36"/>
      <c r="AC110" s="36"/>
      <c r="AD110" s="36"/>
      <c r="AE110" s="36"/>
      <c r="AR110" s="191" t="s">
        <v>176</v>
      </c>
      <c r="AT110" s="191" t="s">
        <v>171</v>
      </c>
      <c r="AU110" s="191" t="s">
        <v>80</v>
      </c>
      <c r="AY110" s="19" t="s">
        <v>169</v>
      </c>
      <c r="BE110" s="192">
        <f t="shared" si="4"/>
        <v>0</v>
      </c>
      <c r="BF110" s="192">
        <f t="shared" si="5"/>
        <v>0</v>
      </c>
      <c r="BG110" s="192">
        <f t="shared" si="6"/>
        <v>0</v>
      </c>
      <c r="BH110" s="192">
        <f t="shared" si="7"/>
        <v>0</v>
      </c>
      <c r="BI110" s="192">
        <f t="shared" si="8"/>
        <v>0</v>
      </c>
      <c r="BJ110" s="19" t="s">
        <v>88</v>
      </c>
      <c r="BK110" s="192">
        <f t="shared" si="9"/>
        <v>0</v>
      </c>
      <c r="BL110" s="19" t="s">
        <v>176</v>
      </c>
      <c r="BM110" s="191" t="s">
        <v>333</v>
      </c>
    </row>
    <row r="111" spans="1:65" s="2" customFormat="1" ht="14.45" customHeight="1">
      <c r="A111" s="36"/>
      <c r="B111" s="37"/>
      <c r="C111" s="180" t="s">
        <v>258</v>
      </c>
      <c r="D111" s="180" t="s">
        <v>171</v>
      </c>
      <c r="E111" s="181" t="s">
        <v>3575</v>
      </c>
      <c r="F111" s="182" t="s">
        <v>3576</v>
      </c>
      <c r="G111" s="183" t="s">
        <v>2739</v>
      </c>
      <c r="H111" s="184">
        <v>26</v>
      </c>
      <c r="I111" s="185"/>
      <c r="J111" s="186">
        <f t="shared" si="0"/>
        <v>0</v>
      </c>
      <c r="K111" s="182" t="s">
        <v>19</v>
      </c>
      <c r="L111" s="41"/>
      <c r="M111" s="187" t="s">
        <v>19</v>
      </c>
      <c r="N111" s="188" t="s">
        <v>44</v>
      </c>
      <c r="O111" s="66"/>
      <c r="P111" s="189">
        <f t="shared" si="1"/>
        <v>0</v>
      </c>
      <c r="Q111" s="189">
        <v>0</v>
      </c>
      <c r="R111" s="189">
        <f t="shared" si="2"/>
        <v>0</v>
      </c>
      <c r="S111" s="189">
        <v>0</v>
      </c>
      <c r="T111" s="190">
        <f t="shared" si="3"/>
        <v>0</v>
      </c>
      <c r="U111" s="36"/>
      <c r="V111" s="36"/>
      <c r="W111" s="36"/>
      <c r="X111" s="36"/>
      <c r="Y111" s="36"/>
      <c r="Z111" s="36"/>
      <c r="AA111" s="36"/>
      <c r="AB111" s="36"/>
      <c r="AC111" s="36"/>
      <c r="AD111" s="36"/>
      <c r="AE111" s="36"/>
      <c r="AR111" s="191" t="s">
        <v>176</v>
      </c>
      <c r="AT111" s="191" t="s">
        <v>171</v>
      </c>
      <c r="AU111" s="191" t="s">
        <v>80</v>
      </c>
      <c r="AY111" s="19" t="s">
        <v>169</v>
      </c>
      <c r="BE111" s="192">
        <f t="shared" si="4"/>
        <v>0</v>
      </c>
      <c r="BF111" s="192">
        <f t="shared" si="5"/>
        <v>0</v>
      </c>
      <c r="BG111" s="192">
        <f t="shared" si="6"/>
        <v>0</v>
      </c>
      <c r="BH111" s="192">
        <f t="shared" si="7"/>
        <v>0</v>
      </c>
      <c r="BI111" s="192">
        <f t="shared" si="8"/>
        <v>0</v>
      </c>
      <c r="BJ111" s="19" t="s">
        <v>88</v>
      </c>
      <c r="BK111" s="192">
        <f t="shared" si="9"/>
        <v>0</v>
      </c>
      <c r="BL111" s="19" t="s">
        <v>176</v>
      </c>
      <c r="BM111" s="191" t="s">
        <v>344</v>
      </c>
    </row>
    <row r="112" spans="1:65" s="2" customFormat="1" ht="14.45" customHeight="1">
      <c r="A112" s="36"/>
      <c r="B112" s="37"/>
      <c r="C112" s="180" t="s">
        <v>262</v>
      </c>
      <c r="D112" s="180" t="s">
        <v>171</v>
      </c>
      <c r="E112" s="181" t="s">
        <v>3577</v>
      </c>
      <c r="F112" s="182" t="s">
        <v>3578</v>
      </c>
      <c r="G112" s="183" t="s">
        <v>2739</v>
      </c>
      <c r="H112" s="184">
        <v>13</v>
      </c>
      <c r="I112" s="185"/>
      <c r="J112" s="186">
        <f t="shared" si="0"/>
        <v>0</v>
      </c>
      <c r="K112" s="182" t="s">
        <v>19</v>
      </c>
      <c r="L112" s="41"/>
      <c r="M112" s="187" t="s">
        <v>19</v>
      </c>
      <c r="N112" s="188" t="s">
        <v>44</v>
      </c>
      <c r="O112" s="66"/>
      <c r="P112" s="189">
        <f t="shared" si="1"/>
        <v>0</v>
      </c>
      <c r="Q112" s="189">
        <v>0</v>
      </c>
      <c r="R112" s="189">
        <f t="shared" si="2"/>
        <v>0</v>
      </c>
      <c r="S112" s="189">
        <v>0</v>
      </c>
      <c r="T112" s="190">
        <f t="shared" si="3"/>
        <v>0</v>
      </c>
      <c r="U112" s="36"/>
      <c r="V112" s="36"/>
      <c r="W112" s="36"/>
      <c r="X112" s="36"/>
      <c r="Y112" s="36"/>
      <c r="Z112" s="36"/>
      <c r="AA112" s="36"/>
      <c r="AB112" s="36"/>
      <c r="AC112" s="36"/>
      <c r="AD112" s="36"/>
      <c r="AE112" s="36"/>
      <c r="AR112" s="191" t="s">
        <v>176</v>
      </c>
      <c r="AT112" s="191" t="s">
        <v>171</v>
      </c>
      <c r="AU112" s="191" t="s">
        <v>80</v>
      </c>
      <c r="AY112" s="19" t="s">
        <v>169</v>
      </c>
      <c r="BE112" s="192">
        <f t="shared" si="4"/>
        <v>0</v>
      </c>
      <c r="BF112" s="192">
        <f t="shared" si="5"/>
        <v>0</v>
      </c>
      <c r="BG112" s="192">
        <f t="shared" si="6"/>
        <v>0</v>
      </c>
      <c r="BH112" s="192">
        <f t="shared" si="7"/>
        <v>0</v>
      </c>
      <c r="BI112" s="192">
        <f t="shared" si="8"/>
        <v>0</v>
      </c>
      <c r="BJ112" s="19" t="s">
        <v>88</v>
      </c>
      <c r="BK112" s="192">
        <f t="shared" si="9"/>
        <v>0</v>
      </c>
      <c r="BL112" s="19" t="s">
        <v>176</v>
      </c>
      <c r="BM112" s="191" t="s">
        <v>355</v>
      </c>
    </row>
    <row r="113" spans="1:65" s="2" customFormat="1" ht="14.45" customHeight="1">
      <c r="A113" s="36"/>
      <c r="B113" s="37"/>
      <c r="C113" s="180" t="s">
        <v>266</v>
      </c>
      <c r="D113" s="180" t="s">
        <v>171</v>
      </c>
      <c r="E113" s="181" t="s">
        <v>3579</v>
      </c>
      <c r="F113" s="182" t="s">
        <v>3580</v>
      </c>
      <c r="G113" s="183" t="s">
        <v>2739</v>
      </c>
      <c r="H113" s="184">
        <v>39</v>
      </c>
      <c r="I113" s="185"/>
      <c r="J113" s="186">
        <f t="shared" si="0"/>
        <v>0</v>
      </c>
      <c r="K113" s="182" t="s">
        <v>19</v>
      </c>
      <c r="L113" s="41"/>
      <c r="M113" s="187" t="s">
        <v>19</v>
      </c>
      <c r="N113" s="188" t="s">
        <v>44</v>
      </c>
      <c r="O113" s="66"/>
      <c r="P113" s="189">
        <f t="shared" si="1"/>
        <v>0</v>
      </c>
      <c r="Q113" s="189">
        <v>0</v>
      </c>
      <c r="R113" s="189">
        <f t="shared" si="2"/>
        <v>0</v>
      </c>
      <c r="S113" s="189">
        <v>0</v>
      </c>
      <c r="T113" s="190">
        <f t="shared" si="3"/>
        <v>0</v>
      </c>
      <c r="U113" s="36"/>
      <c r="V113" s="36"/>
      <c r="W113" s="36"/>
      <c r="X113" s="36"/>
      <c r="Y113" s="36"/>
      <c r="Z113" s="36"/>
      <c r="AA113" s="36"/>
      <c r="AB113" s="36"/>
      <c r="AC113" s="36"/>
      <c r="AD113" s="36"/>
      <c r="AE113" s="36"/>
      <c r="AR113" s="191" t="s">
        <v>176</v>
      </c>
      <c r="AT113" s="191" t="s">
        <v>171</v>
      </c>
      <c r="AU113" s="191" t="s">
        <v>80</v>
      </c>
      <c r="AY113" s="19" t="s">
        <v>169</v>
      </c>
      <c r="BE113" s="192">
        <f t="shared" si="4"/>
        <v>0</v>
      </c>
      <c r="BF113" s="192">
        <f t="shared" si="5"/>
        <v>0</v>
      </c>
      <c r="BG113" s="192">
        <f t="shared" si="6"/>
        <v>0</v>
      </c>
      <c r="BH113" s="192">
        <f t="shared" si="7"/>
        <v>0</v>
      </c>
      <c r="BI113" s="192">
        <f t="shared" si="8"/>
        <v>0</v>
      </c>
      <c r="BJ113" s="19" t="s">
        <v>88</v>
      </c>
      <c r="BK113" s="192">
        <f t="shared" si="9"/>
        <v>0</v>
      </c>
      <c r="BL113" s="19" t="s">
        <v>176</v>
      </c>
      <c r="BM113" s="191" t="s">
        <v>366</v>
      </c>
    </row>
    <row r="114" spans="1:65" s="2" customFormat="1" ht="14.45" customHeight="1">
      <c r="A114" s="36"/>
      <c r="B114" s="37"/>
      <c r="C114" s="180" t="s">
        <v>7</v>
      </c>
      <c r="D114" s="180" t="s">
        <v>171</v>
      </c>
      <c r="E114" s="181" t="s">
        <v>3581</v>
      </c>
      <c r="F114" s="182" t="s">
        <v>3582</v>
      </c>
      <c r="G114" s="183" t="s">
        <v>2722</v>
      </c>
      <c r="H114" s="184">
        <v>8</v>
      </c>
      <c r="I114" s="185"/>
      <c r="J114" s="186">
        <f t="shared" si="0"/>
        <v>0</v>
      </c>
      <c r="K114" s="182" t="s">
        <v>19</v>
      </c>
      <c r="L114" s="41"/>
      <c r="M114" s="187" t="s">
        <v>19</v>
      </c>
      <c r="N114" s="188" t="s">
        <v>44</v>
      </c>
      <c r="O114" s="66"/>
      <c r="P114" s="189">
        <f t="shared" si="1"/>
        <v>0</v>
      </c>
      <c r="Q114" s="189">
        <v>0</v>
      </c>
      <c r="R114" s="189">
        <f t="shared" si="2"/>
        <v>0</v>
      </c>
      <c r="S114" s="189">
        <v>0</v>
      </c>
      <c r="T114" s="190">
        <f t="shared" si="3"/>
        <v>0</v>
      </c>
      <c r="U114" s="36"/>
      <c r="V114" s="36"/>
      <c r="W114" s="36"/>
      <c r="X114" s="36"/>
      <c r="Y114" s="36"/>
      <c r="Z114" s="36"/>
      <c r="AA114" s="36"/>
      <c r="AB114" s="36"/>
      <c r="AC114" s="36"/>
      <c r="AD114" s="36"/>
      <c r="AE114" s="36"/>
      <c r="AR114" s="191" t="s">
        <v>176</v>
      </c>
      <c r="AT114" s="191" t="s">
        <v>171</v>
      </c>
      <c r="AU114" s="191" t="s">
        <v>80</v>
      </c>
      <c r="AY114" s="19" t="s">
        <v>169</v>
      </c>
      <c r="BE114" s="192">
        <f t="shared" si="4"/>
        <v>0</v>
      </c>
      <c r="BF114" s="192">
        <f t="shared" si="5"/>
        <v>0</v>
      </c>
      <c r="BG114" s="192">
        <f t="shared" si="6"/>
        <v>0</v>
      </c>
      <c r="BH114" s="192">
        <f t="shared" si="7"/>
        <v>0</v>
      </c>
      <c r="BI114" s="192">
        <f t="shared" si="8"/>
        <v>0</v>
      </c>
      <c r="BJ114" s="19" t="s">
        <v>88</v>
      </c>
      <c r="BK114" s="192">
        <f t="shared" si="9"/>
        <v>0</v>
      </c>
      <c r="BL114" s="19" t="s">
        <v>176</v>
      </c>
      <c r="BM114" s="191" t="s">
        <v>630</v>
      </c>
    </row>
    <row r="115" spans="1:65" s="2" customFormat="1" ht="14.45" customHeight="1">
      <c r="A115" s="36"/>
      <c r="B115" s="37"/>
      <c r="C115" s="180" t="s">
        <v>275</v>
      </c>
      <c r="D115" s="180" t="s">
        <v>171</v>
      </c>
      <c r="E115" s="181" t="s">
        <v>3583</v>
      </c>
      <c r="F115" s="182" t="s">
        <v>3584</v>
      </c>
      <c r="G115" s="183" t="s">
        <v>3572</v>
      </c>
      <c r="H115" s="184">
        <v>1</v>
      </c>
      <c r="I115" s="185"/>
      <c r="J115" s="186">
        <f t="shared" si="0"/>
        <v>0</v>
      </c>
      <c r="K115" s="182" t="s">
        <v>19</v>
      </c>
      <c r="L115" s="41"/>
      <c r="M115" s="187" t="s">
        <v>19</v>
      </c>
      <c r="N115" s="188" t="s">
        <v>44</v>
      </c>
      <c r="O115" s="66"/>
      <c r="P115" s="189">
        <f t="shared" si="1"/>
        <v>0</v>
      </c>
      <c r="Q115" s="189">
        <v>0</v>
      </c>
      <c r="R115" s="189">
        <f t="shared" si="2"/>
        <v>0</v>
      </c>
      <c r="S115" s="189">
        <v>0</v>
      </c>
      <c r="T115" s="190">
        <f t="shared" si="3"/>
        <v>0</v>
      </c>
      <c r="U115" s="36"/>
      <c r="V115" s="36"/>
      <c r="W115" s="36"/>
      <c r="X115" s="36"/>
      <c r="Y115" s="36"/>
      <c r="Z115" s="36"/>
      <c r="AA115" s="36"/>
      <c r="AB115" s="36"/>
      <c r="AC115" s="36"/>
      <c r="AD115" s="36"/>
      <c r="AE115" s="36"/>
      <c r="AR115" s="191" t="s">
        <v>176</v>
      </c>
      <c r="AT115" s="191" t="s">
        <v>171</v>
      </c>
      <c r="AU115" s="191" t="s">
        <v>80</v>
      </c>
      <c r="AY115" s="19" t="s">
        <v>169</v>
      </c>
      <c r="BE115" s="192">
        <f t="shared" si="4"/>
        <v>0</v>
      </c>
      <c r="BF115" s="192">
        <f t="shared" si="5"/>
        <v>0</v>
      </c>
      <c r="BG115" s="192">
        <f t="shared" si="6"/>
        <v>0</v>
      </c>
      <c r="BH115" s="192">
        <f t="shared" si="7"/>
        <v>0</v>
      </c>
      <c r="BI115" s="192">
        <f t="shared" si="8"/>
        <v>0</v>
      </c>
      <c r="BJ115" s="19" t="s">
        <v>88</v>
      </c>
      <c r="BK115" s="192">
        <f t="shared" si="9"/>
        <v>0</v>
      </c>
      <c r="BL115" s="19" t="s">
        <v>176</v>
      </c>
      <c r="BM115" s="191" t="s">
        <v>642</v>
      </c>
    </row>
    <row r="116" spans="1:65" s="2" customFormat="1" ht="14.45" customHeight="1">
      <c r="A116" s="36"/>
      <c r="B116" s="37"/>
      <c r="C116" s="180" t="s">
        <v>280</v>
      </c>
      <c r="D116" s="180" t="s">
        <v>171</v>
      </c>
      <c r="E116" s="181" t="s">
        <v>3585</v>
      </c>
      <c r="F116" s="182" t="s">
        <v>3586</v>
      </c>
      <c r="G116" s="183" t="s">
        <v>3572</v>
      </c>
      <c r="H116" s="184">
        <v>1</v>
      </c>
      <c r="I116" s="185"/>
      <c r="J116" s="186">
        <f t="shared" si="0"/>
        <v>0</v>
      </c>
      <c r="K116" s="182" t="s">
        <v>19</v>
      </c>
      <c r="L116" s="41"/>
      <c r="M116" s="261" t="s">
        <v>19</v>
      </c>
      <c r="N116" s="262" t="s">
        <v>44</v>
      </c>
      <c r="O116" s="222"/>
      <c r="P116" s="263">
        <f t="shared" si="1"/>
        <v>0</v>
      </c>
      <c r="Q116" s="263">
        <v>0</v>
      </c>
      <c r="R116" s="263">
        <f t="shared" si="2"/>
        <v>0</v>
      </c>
      <c r="S116" s="263">
        <v>0</v>
      </c>
      <c r="T116" s="264">
        <f t="shared" si="3"/>
        <v>0</v>
      </c>
      <c r="U116" s="36"/>
      <c r="V116" s="36"/>
      <c r="W116" s="36"/>
      <c r="X116" s="36"/>
      <c r="Y116" s="36"/>
      <c r="Z116" s="36"/>
      <c r="AA116" s="36"/>
      <c r="AB116" s="36"/>
      <c r="AC116" s="36"/>
      <c r="AD116" s="36"/>
      <c r="AE116" s="36"/>
      <c r="AR116" s="191" t="s">
        <v>176</v>
      </c>
      <c r="AT116" s="191" t="s">
        <v>171</v>
      </c>
      <c r="AU116" s="191" t="s">
        <v>80</v>
      </c>
      <c r="AY116" s="19" t="s">
        <v>169</v>
      </c>
      <c r="BE116" s="192">
        <f t="shared" si="4"/>
        <v>0</v>
      </c>
      <c r="BF116" s="192">
        <f t="shared" si="5"/>
        <v>0</v>
      </c>
      <c r="BG116" s="192">
        <f t="shared" si="6"/>
        <v>0</v>
      </c>
      <c r="BH116" s="192">
        <f t="shared" si="7"/>
        <v>0</v>
      </c>
      <c r="BI116" s="192">
        <f t="shared" si="8"/>
        <v>0</v>
      </c>
      <c r="BJ116" s="19" t="s">
        <v>88</v>
      </c>
      <c r="BK116" s="192">
        <f t="shared" si="9"/>
        <v>0</v>
      </c>
      <c r="BL116" s="19" t="s">
        <v>176</v>
      </c>
      <c r="BM116" s="191" t="s">
        <v>652</v>
      </c>
    </row>
    <row r="117" spans="1:65" s="2" customFormat="1" ht="6.95" customHeight="1">
      <c r="A117" s="36"/>
      <c r="B117" s="49"/>
      <c r="C117" s="50"/>
      <c r="D117" s="50"/>
      <c r="E117" s="50"/>
      <c r="F117" s="50"/>
      <c r="G117" s="50"/>
      <c r="H117" s="50"/>
      <c r="I117" s="50"/>
      <c r="J117" s="50"/>
      <c r="K117" s="50"/>
      <c r="L117" s="41"/>
      <c r="M117" s="36"/>
      <c r="O117" s="36"/>
      <c r="P117" s="36"/>
      <c r="Q117" s="36"/>
      <c r="R117" s="36"/>
      <c r="S117" s="36"/>
      <c r="T117" s="36"/>
      <c r="U117" s="36"/>
      <c r="V117" s="36"/>
      <c r="W117" s="36"/>
      <c r="X117" s="36"/>
      <c r="Y117" s="36"/>
      <c r="Z117" s="36"/>
      <c r="AA117" s="36"/>
      <c r="AB117" s="36"/>
      <c r="AC117" s="36"/>
      <c r="AD117" s="36"/>
      <c r="AE117" s="36"/>
    </row>
  </sheetData>
  <sheetProtection algorithmName="SHA-512" hashValue="Ni9zVL3xvMOC0OGOua2vGXXoFz++qKxajUjtYTzvfXJdOg0NT0FOeBRPgJ6jqtTy5VjrWxB4EtGLM1d+fF+NeQ==" saltValue="Px85nPyj2zYORjjfWEW2i+viI6B2wB68TMWASBIimftWV6xM6ofaWQqH2NDyvvSMYGmKcj/KJC/q+GlJ7QZOOQ==" spinCount="100000" sheet="1" objects="1" scenarios="1" formatColumns="0" formatRows="0" autoFilter="0"/>
  <autoFilter ref="C91:K116" xr:uid="{00000000-0009-0000-0000-000007000000}"/>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08"/>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87"/>
      <c r="M2" s="387"/>
      <c r="N2" s="387"/>
      <c r="O2" s="387"/>
      <c r="P2" s="387"/>
      <c r="Q2" s="387"/>
      <c r="R2" s="387"/>
      <c r="S2" s="387"/>
      <c r="T2" s="387"/>
      <c r="U2" s="387"/>
      <c r="V2" s="387"/>
      <c r="AT2" s="19" t="s">
        <v>111</v>
      </c>
    </row>
    <row r="3" spans="1:46" s="1" customFormat="1" ht="6.95" customHeight="1">
      <c r="B3" s="110"/>
      <c r="C3" s="111"/>
      <c r="D3" s="111"/>
      <c r="E3" s="111"/>
      <c r="F3" s="111"/>
      <c r="G3" s="111"/>
      <c r="H3" s="111"/>
      <c r="I3" s="111"/>
      <c r="J3" s="111"/>
      <c r="K3" s="111"/>
      <c r="L3" s="22"/>
      <c r="AT3" s="19" t="s">
        <v>80</v>
      </c>
    </row>
    <row r="4" spans="1:46" s="1" customFormat="1" ht="24.95" customHeight="1">
      <c r="B4" s="22"/>
      <c r="D4" s="112" t="s">
        <v>144</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405" t="str">
        <f>'Rekapitulace stavby'!K6</f>
        <v>Výstavba bytů U Náhonu – Šenov u Nového Jičína</v>
      </c>
      <c r="F7" s="406"/>
      <c r="G7" s="406"/>
      <c r="H7" s="406"/>
      <c r="L7" s="22"/>
    </row>
    <row r="8" spans="1:46" ht="12.75">
      <c r="B8" s="22"/>
      <c r="D8" s="114" t="s">
        <v>145</v>
      </c>
      <c r="L8" s="22"/>
    </row>
    <row r="9" spans="1:46" s="1" customFormat="1" ht="16.5" customHeight="1">
      <c r="B9" s="22"/>
      <c r="E9" s="405" t="s">
        <v>388</v>
      </c>
      <c r="F9" s="387"/>
      <c r="G9" s="387"/>
      <c r="H9" s="387"/>
      <c r="L9" s="22"/>
    </row>
    <row r="10" spans="1:46" s="1" customFormat="1" ht="12" customHeight="1">
      <c r="B10" s="22"/>
      <c r="D10" s="114" t="s">
        <v>389</v>
      </c>
      <c r="L10" s="22"/>
    </row>
    <row r="11" spans="1:46" s="2" customFormat="1" ht="16.5" customHeight="1">
      <c r="A11" s="36"/>
      <c r="B11" s="41"/>
      <c r="C11" s="36"/>
      <c r="D11" s="36"/>
      <c r="E11" s="415" t="s">
        <v>3534</v>
      </c>
      <c r="F11" s="408"/>
      <c r="G11" s="408"/>
      <c r="H11" s="408"/>
      <c r="I11" s="36"/>
      <c r="J11" s="36"/>
      <c r="K11" s="36"/>
      <c r="L11" s="115"/>
      <c r="S11" s="36"/>
      <c r="T11" s="36"/>
      <c r="U11" s="36"/>
      <c r="V11" s="36"/>
      <c r="W11" s="36"/>
      <c r="X11" s="36"/>
      <c r="Y11" s="36"/>
      <c r="Z11" s="36"/>
      <c r="AA11" s="36"/>
      <c r="AB11" s="36"/>
      <c r="AC11" s="36"/>
      <c r="AD11" s="36"/>
      <c r="AE11" s="36"/>
    </row>
    <row r="12" spans="1:46" s="2" customFormat="1" ht="12" customHeight="1">
      <c r="A12" s="36"/>
      <c r="B12" s="41"/>
      <c r="C12" s="36"/>
      <c r="D12" s="114" t="s">
        <v>3535</v>
      </c>
      <c r="E12" s="36"/>
      <c r="F12" s="36"/>
      <c r="G12" s="36"/>
      <c r="H12" s="36"/>
      <c r="I12" s="36"/>
      <c r="J12" s="36"/>
      <c r="K12" s="36"/>
      <c r="L12" s="115"/>
      <c r="S12" s="36"/>
      <c r="T12" s="36"/>
      <c r="U12" s="36"/>
      <c r="V12" s="36"/>
      <c r="W12" s="36"/>
      <c r="X12" s="36"/>
      <c r="Y12" s="36"/>
      <c r="Z12" s="36"/>
      <c r="AA12" s="36"/>
      <c r="AB12" s="36"/>
      <c r="AC12" s="36"/>
      <c r="AD12" s="36"/>
      <c r="AE12" s="36"/>
    </row>
    <row r="13" spans="1:46" s="2" customFormat="1" ht="16.5" customHeight="1">
      <c r="A13" s="36"/>
      <c r="B13" s="41"/>
      <c r="C13" s="36"/>
      <c r="D13" s="36"/>
      <c r="E13" s="407" t="s">
        <v>3587</v>
      </c>
      <c r="F13" s="408"/>
      <c r="G13" s="408"/>
      <c r="H13" s="408"/>
      <c r="I13" s="36"/>
      <c r="J13" s="36"/>
      <c r="K13" s="36"/>
      <c r="L13" s="115"/>
      <c r="S13" s="36"/>
      <c r="T13" s="36"/>
      <c r="U13" s="36"/>
      <c r="V13" s="36"/>
      <c r="W13" s="36"/>
      <c r="X13" s="36"/>
      <c r="Y13" s="36"/>
      <c r="Z13" s="36"/>
      <c r="AA13" s="36"/>
      <c r="AB13" s="36"/>
      <c r="AC13" s="36"/>
      <c r="AD13" s="36"/>
      <c r="AE13" s="36"/>
    </row>
    <row r="14" spans="1:46"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46"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46" s="2" customFormat="1" ht="12" customHeight="1">
      <c r="A16" s="36"/>
      <c r="B16" s="41"/>
      <c r="C16" s="36"/>
      <c r="D16" s="114" t="s">
        <v>21</v>
      </c>
      <c r="E16" s="36"/>
      <c r="F16" s="105" t="s">
        <v>22</v>
      </c>
      <c r="G16" s="36"/>
      <c r="H16" s="36"/>
      <c r="I16" s="114" t="s">
        <v>23</v>
      </c>
      <c r="J16" s="116" t="str">
        <f>'Rekapitulace stavby'!AN8</f>
        <v>10. 11. 2020</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
        <v>19</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
        <v>27</v>
      </c>
      <c r="F19" s="36"/>
      <c r="G19" s="36"/>
      <c r="H19" s="36"/>
      <c r="I19" s="114" t="s">
        <v>28</v>
      </c>
      <c r="J19" s="105" t="s">
        <v>19</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29</v>
      </c>
      <c r="E21" s="36"/>
      <c r="F21" s="36"/>
      <c r="G21" s="36"/>
      <c r="H21" s="36"/>
      <c r="I21" s="114" t="s">
        <v>26</v>
      </c>
      <c r="J21" s="32" t="str">
        <f>'Rekapitulace stavby'!AN13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09" t="str">
        <f>'Rekapitulace stavby'!E14</f>
        <v>Vyplň údaj</v>
      </c>
      <c r="F22" s="410"/>
      <c r="G22" s="410"/>
      <c r="H22" s="410"/>
      <c r="I22" s="114" t="s">
        <v>28</v>
      </c>
      <c r="J22" s="32" t="str">
        <f>'Rekapitulace stavby'!AN14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31</v>
      </c>
      <c r="E24" s="36"/>
      <c r="F24" s="36"/>
      <c r="G24" s="36"/>
      <c r="H24" s="36"/>
      <c r="I24" s="114" t="s">
        <v>26</v>
      </c>
      <c r="J24" s="105" t="s">
        <v>19</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
        <v>32</v>
      </c>
      <c r="F25" s="36"/>
      <c r="G25" s="36"/>
      <c r="H25" s="36"/>
      <c r="I25" s="114" t="s">
        <v>28</v>
      </c>
      <c r="J25" s="105" t="s">
        <v>19</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34</v>
      </c>
      <c r="E27" s="36"/>
      <c r="F27" s="36"/>
      <c r="G27" s="36"/>
      <c r="H27" s="36"/>
      <c r="I27" s="114" t="s">
        <v>26</v>
      </c>
      <c r="J27" s="105" t="str">
        <f>IF('Rekapitulace stavby'!AN19="","",'Rekapitulace stavby'!AN19)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stavby'!E20="","",'Rekapitulace stavby'!E20)</f>
        <v xml:space="preserve"> </v>
      </c>
      <c r="F28" s="36"/>
      <c r="G28" s="36"/>
      <c r="H28" s="36"/>
      <c r="I28" s="114" t="s">
        <v>28</v>
      </c>
      <c r="J28" s="105" t="str">
        <f>IF('Rekapitulace stavby'!AN20="","",'Rekapitulace stavby'!AN20)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36</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11" t="s">
        <v>19</v>
      </c>
      <c r="F31" s="411"/>
      <c r="G31" s="411"/>
      <c r="H31" s="411"/>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38</v>
      </c>
      <c r="E34" s="36"/>
      <c r="F34" s="36"/>
      <c r="G34" s="36"/>
      <c r="H34" s="36"/>
      <c r="I34" s="36"/>
      <c r="J34" s="122">
        <f>ROUND(J92, 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40</v>
      </c>
      <c r="G36" s="36"/>
      <c r="H36" s="36"/>
      <c r="I36" s="123" t="s">
        <v>39</v>
      </c>
      <c r="J36" s="123" t="s">
        <v>41</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42</v>
      </c>
      <c r="E37" s="114" t="s">
        <v>43</v>
      </c>
      <c r="F37" s="125">
        <f>ROUND((SUM(BE92:BE107)),  2)</f>
        <v>0</v>
      </c>
      <c r="G37" s="36"/>
      <c r="H37" s="36"/>
      <c r="I37" s="126">
        <v>0.21</v>
      </c>
      <c r="J37" s="125">
        <f>ROUND(((SUM(BE92:BE107))*I37),  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44</v>
      </c>
      <c r="F38" s="125">
        <f>ROUND((SUM(BF92:BF107)),  2)</f>
        <v>0</v>
      </c>
      <c r="G38" s="36"/>
      <c r="H38" s="36"/>
      <c r="I38" s="126">
        <v>0.15</v>
      </c>
      <c r="J38" s="125">
        <f>ROUND(((SUM(BF92:BF107))*I38),  2)</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45</v>
      </c>
      <c r="F39" s="125">
        <f>ROUND((SUM(BG92:BG107)),  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hidden="1" customHeight="1">
      <c r="A40" s="36"/>
      <c r="B40" s="41"/>
      <c r="C40" s="36"/>
      <c r="D40" s="36"/>
      <c r="E40" s="114" t="s">
        <v>46</v>
      </c>
      <c r="F40" s="125">
        <f>ROUND((SUM(BH92:BH107)),  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hidden="1" customHeight="1">
      <c r="A41" s="36"/>
      <c r="B41" s="41"/>
      <c r="C41" s="36"/>
      <c r="D41" s="36"/>
      <c r="E41" s="114" t="s">
        <v>47</v>
      </c>
      <c r="F41" s="125">
        <f>ROUND((SUM(BI92:BI107)),  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48</v>
      </c>
      <c r="E43" s="129"/>
      <c r="F43" s="129"/>
      <c r="G43" s="130" t="s">
        <v>49</v>
      </c>
      <c r="H43" s="131" t="s">
        <v>50</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147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12" t="str">
        <f>E7</f>
        <v>Výstavba bytů U Náhonu – Šenov u Nového Jičína</v>
      </c>
      <c r="F52" s="413"/>
      <c r="G52" s="413"/>
      <c r="H52" s="413"/>
      <c r="I52" s="38"/>
      <c r="J52" s="38"/>
      <c r="K52" s="38"/>
      <c r="L52" s="115"/>
      <c r="S52" s="36"/>
      <c r="T52" s="36"/>
      <c r="U52" s="36"/>
      <c r="V52" s="36"/>
      <c r="W52" s="36"/>
      <c r="X52" s="36"/>
      <c r="Y52" s="36"/>
      <c r="Z52" s="36"/>
      <c r="AA52" s="36"/>
      <c r="AB52" s="36"/>
      <c r="AC52" s="36"/>
      <c r="AD52" s="36"/>
      <c r="AE52" s="36"/>
    </row>
    <row r="53" spans="1:31" s="1" customFormat="1" ht="12" customHeight="1">
      <c r="B53" s="23"/>
      <c r="C53" s="31" t="s">
        <v>145</v>
      </c>
      <c r="D53" s="24"/>
      <c r="E53" s="24"/>
      <c r="F53" s="24"/>
      <c r="G53" s="24"/>
      <c r="H53" s="24"/>
      <c r="I53" s="24"/>
      <c r="J53" s="24"/>
      <c r="K53" s="24"/>
      <c r="L53" s="22"/>
    </row>
    <row r="54" spans="1:31" s="1" customFormat="1" ht="16.5" customHeight="1">
      <c r="B54" s="23"/>
      <c r="C54" s="24"/>
      <c r="D54" s="24"/>
      <c r="E54" s="412" t="s">
        <v>388</v>
      </c>
      <c r="F54" s="372"/>
      <c r="G54" s="372"/>
      <c r="H54" s="372"/>
      <c r="I54" s="24"/>
      <c r="J54" s="24"/>
      <c r="K54" s="24"/>
      <c r="L54" s="22"/>
    </row>
    <row r="55" spans="1:31" s="1" customFormat="1" ht="12" customHeight="1">
      <c r="B55" s="23"/>
      <c r="C55" s="31" t="s">
        <v>389</v>
      </c>
      <c r="D55" s="24"/>
      <c r="E55" s="24"/>
      <c r="F55" s="24"/>
      <c r="G55" s="24"/>
      <c r="H55" s="24"/>
      <c r="I55" s="24"/>
      <c r="J55" s="24"/>
      <c r="K55" s="24"/>
      <c r="L55" s="22"/>
    </row>
    <row r="56" spans="1:31" s="2" customFormat="1" ht="16.5" customHeight="1">
      <c r="A56" s="36"/>
      <c r="B56" s="37"/>
      <c r="C56" s="38"/>
      <c r="D56" s="38"/>
      <c r="E56" s="416" t="s">
        <v>3534</v>
      </c>
      <c r="F56" s="414"/>
      <c r="G56" s="414"/>
      <c r="H56" s="414"/>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3535</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65" t="str">
        <f>E13</f>
        <v>02 - trasy</v>
      </c>
      <c r="F58" s="414"/>
      <c r="G58" s="414"/>
      <c r="H58" s="414"/>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Šenov u Nového Jičína</v>
      </c>
      <c r="G60" s="38"/>
      <c r="H60" s="38"/>
      <c r="I60" s="31" t="s">
        <v>23</v>
      </c>
      <c r="J60" s="61" t="str">
        <f>IF(J16="","",J16)</f>
        <v>10. 11. 2020</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25.7" customHeight="1">
      <c r="A62" s="36"/>
      <c r="B62" s="37"/>
      <c r="C62" s="31" t="s">
        <v>25</v>
      </c>
      <c r="D62" s="38"/>
      <c r="E62" s="38"/>
      <c r="F62" s="29" t="str">
        <f>E19</f>
        <v>Obec Šenov u Nového Jičína</v>
      </c>
      <c r="G62" s="38"/>
      <c r="H62" s="38"/>
      <c r="I62" s="31" t="s">
        <v>31</v>
      </c>
      <c r="J62" s="34" t="str">
        <f>E25</f>
        <v>Ing. Miroslav Havlásek</v>
      </c>
      <c r="K62" s="38"/>
      <c r="L62" s="115"/>
      <c r="S62" s="36"/>
      <c r="T62" s="36"/>
      <c r="U62" s="36"/>
      <c r="V62" s="36"/>
      <c r="W62" s="36"/>
      <c r="X62" s="36"/>
      <c r="Y62" s="36"/>
      <c r="Z62" s="36"/>
      <c r="AA62" s="36"/>
      <c r="AB62" s="36"/>
      <c r="AC62" s="36"/>
      <c r="AD62" s="36"/>
      <c r="AE62" s="36"/>
    </row>
    <row r="63" spans="1:31" s="2" customFormat="1" ht="15.2" customHeight="1">
      <c r="A63" s="36"/>
      <c r="B63" s="37"/>
      <c r="C63" s="31" t="s">
        <v>29</v>
      </c>
      <c r="D63" s="38"/>
      <c r="E63" s="38"/>
      <c r="F63" s="29" t="str">
        <f>IF(E22="","",E22)</f>
        <v>Vyplň údaj</v>
      </c>
      <c r="G63" s="38"/>
      <c r="H63" s="38"/>
      <c r="I63" s="31" t="s">
        <v>34</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47" s="2" customFormat="1" ht="29.25" customHeight="1">
      <c r="A65" s="36"/>
      <c r="B65" s="37"/>
      <c r="C65" s="138" t="s">
        <v>148</v>
      </c>
      <c r="D65" s="139"/>
      <c r="E65" s="139"/>
      <c r="F65" s="139"/>
      <c r="G65" s="139"/>
      <c r="H65" s="139"/>
      <c r="I65" s="139"/>
      <c r="J65" s="140" t="s">
        <v>149</v>
      </c>
      <c r="K65" s="139"/>
      <c r="L65" s="115"/>
      <c r="S65" s="36"/>
      <c r="T65" s="36"/>
      <c r="U65" s="36"/>
      <c r="V65" s="36"/>
      <c r="W65" s="36"/>
      <c r="X65" s="36"/>
      <c r="Y65" s="36"/>
      <c r="Z65" s="36"/>
      <c r="AA65" s="36"/>
      <c r="AB65" s="36"/>
      <c r="AC65" s="36"/>
      <c r="AD65" s="36"/>
      <c r="AE65" s="36"/>
    </row>
    <row r="66" spans="1:47"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70</v>
      </c>
      <c r="D67" s="38"/>
      <c r="E67" s="38"/>
      <c r="F67" s="38"/>
      <c r="G67" s="38"/>
      <c r="H67" s="38"/>
      <c r="I67" s="38"/>
      <c r="J67" s="79">
        <f>J92</f>
        <v>0</v>
      </c>
      <c r="K67" s="38"/>
      <c r="L67" s="115"/>
      <c r="S67" s="36"/>
      <c r="T67" s="36"/>
      <c r="U67" s="36"/>
      <c r="V67" s="36"/>
      <c r="W67" s="36"/>
      <c r="X67" s="36"/>
      <c r="Y67" s="36"/>
      <c r="Z67" s="36"/>
      <c r="AA67" s="36"/>
      <c r="AB67" s="36"/>
      <c r="AC67" s="36"/>
      <c r="AD67" s="36"/>
      <c r="AE67" s="36"/>
      <c r="AU67" s="19" t="s">
        <v>150</v>
      </c>
    </row>
    <row r="68" spans="1:47" s="9" customFormat="1" ht="24.95" customHeight="1">
      <c r="B68" s="142"/>
      <c r="C68" s="143"/>
      <c r="D68" s="144" t="s">
        <v>3588</v>
      </c>
      <c r="E68" s="145"/>
      <c r="F68" s="145"/>
      <c r="G68" s="145"/>
      <c r="H68" s="145"/>
      <c r="I68" s="145"/>
      <c r="J68" s="146">
        <f>J93</f>
        <v>0</v>
      </c>
      <c r="K68" s="143"/>
      <c r="L68" s="147"/>
    </row>
    <row r="69" spans="1:47" s="2" customFormat="1" ht="21.75" customHeight="1">
      <c r="A69" s="36"/>
      <c r="B69" s="37"/>
      <c r="C69" s="38"/>
      <c r="D69" s="38"/>
      <c r="E69" s="38"/>
      <c r="F69" s="38"/>
      <c r="G69" s="38"/>
      <c r="H69" s="38"/>
      <c r="I69" s="38"/>
      <c r="J69" s="38"/>
      <c r="K69" s="38"/>
      <c r="L69" s="115"/>
      <c r="S69" s="36"/>
      <c r="T69" s="36"/>
      <c r="U69" s="36"/>
      <c r="V69" s="36"/>
      <c r="W69" s="36"/>
      <c r="X69" s="36"/>
      <c r="Y69" s="36"/>
      <c r="Z69" s="36"/>
      <c r="AA69" s="36"/>
      <c r="AB69" s="36"/>
      <c r="AC69" s="36"/>
      <c r="AD69" s="36"/>
      <c r="AE69" s="36"/>
    </row>
    <row r="70" spans="1:47" s="2" customFormat="1" ht="6.95" customHeight="1">
      <c r="A70" s="36"/>
      <c r="B70" s="49"/>
      <c r="C70" s="50"/>
      <c r="D70" s="50"/>
      <c r="E70" s="50"/>
      <c r="F70" s="50"/>
      <c r="G70" s="50"/>
      <c r="H70" s="50"/>
      <c r="I70" s="50"/>
      <c r="J70" s="50"/>
      <c r="K70" s="50"/>
      <c r="L70" s="115"/>
      <c r="S70" s="36"/>
      <c r="T70" s="36"/>
      <c r="U70" s="36"/>
      <c r="V70" s="36"/>
      <c r="W70" s="36"/>
      <c r="X70" s="36"/>
      <c r="Y70" s="36"/>
      <c r="Z70" s="36"/>
      <c r="AA70" s="36"/>
      <c r="AB70" s="36"/>
      <c r="AC70" s="36"/>
      <c r="AD70" s="36"/>
      <c r="AE70" s="36"/>
    </row>
    <row r="74" spans="1:47" s="2" customFormat="1" ht="6.95" customHeight="1">
      <c r="A74" s="36"/>
      <c r="B74" s="51"/>
      <c r="C74" s="52"/>
      <c r="D74" s="52"/>
      <c r="E74" s="52"/>
      <c r="F74" s="52"/>
      <c r="G74" s="52"/>
      <c r="H74" s="52"/>
      <c r="I74" s="52"/>
      <c r="J74" s="52"/>
      <c r="K74" s="52"/>
      <c r="L74" s="115"/>
      <c r="S74" s="36"/>
      <c r="T74" s="36"/>
      <c r="U74" s="36"/>
      <c r="V74" s="36"/>
      <c r="W74" s="36"/>
      <c r="X74" s="36"/>
      <c r="Y74" s="36"/>
      <c r="Z74" s="36"/>
      <c r="AA74" s="36"/>
      <c r="AB74" s="36"/>
      <c r="AC74" s="36"/>
      <c r="AD74" s="36"/>
      <c r="AE74" s="36"/>
    </row>
    <row r="75" spans="1:47" s="2" customFormat="1" ht="24.95" customHeight="1">
      <c r="A75" s="36"/>
      <c r="B75" s="37"/>
      <c r="C75" s="25" t="s">
        <v>154</v>
      </c>
      <c r="D75" s="38"/>
      <c r="E75" s="38"/>
      <c r="F75" s="38"/>
      <c r="G75" s="38"/>
      <c r="H75" s="38"/>
      <c r="I75" s="38"/>
      <c r="J75" s="38"/>
      <c r="K75" s="38"/>
      <c r="L75" s="115"/>
      <c r="S75" s="36"/>
      <c r="T75" s="36"/>
      <c r="U75" s="36"/>
      <c r="V75" s="36"/>
      <c r="W75" s="36"/>
      <c r="X75" s="36"/>
      <c r="Y75" s="36"/>
      <c r="Z75" s="36"/>
      <c r="AA75" s="36"/>
      <c r="AB75" s="36"/>
      <c r="AC75" s="36"/>
      <c r="AD75" s="36"/>
      <c r="AE75" s="36"/>
    </row>
    <row r="76" spans="1:47"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47" s="2" customFormat="1" ht="12" customHeight="1">
      <c r="A77" s="36"/>
      <c r="B77" s="37"/>
      <c r="C77" s="31" t="s">
        <v>16</v>
      </c>
      <c r="D77" s="38"/>
      <c r="E77" s="38"/>
      <c r="F77" s="38"/>
      <c r="G77" s="38"/>
      <c r="H77" s="38"/>
      <c r="I77" s="38"/>
      <c r="J77" s="38"/>
      <c r="K77" s="38"/>
      <c r="L77" s="115"/>
      <c r="S77" s="36"/>
      <c r="T77" s="36"/>
      <c r="U77" s="36"/>
      <c r="V77" s="36"/>
      <c r="W77" s="36"/>
      <c r="X77" s="36"/>
      <c r="Y77" s="36"/>
      <c r="Z77" s="36"/>
      <c r="AA77" s="36"/>
      <c r="AB77" s="36"/>
      <c r="AC77" s="36"/>
      <c r="AD77" s="36"/>
      <c r="AE77" s="36"/>
    </row>
    <row r="78" spans="1:47" s="2" customFormat="1" ht="16.5" customHeight="1">
      <c r="A78" s="36"/>
      <c r="B78" s="37"/>
      <c r="C78" s="38"/>
      <c r="D78" s="38"/>
      <c r="E78" s="412" t="str">
        <f>E7</f>
        <v>Výstavba bytů U Náhonu – Šenov u Nového Jičína</v>
      </c>
      <c r="F78" s="413"/>
      <c r="G78" s="413"/>
      <c r="H78" s="413"/>
      <c r="I78" s="38"/>
      <c r="J78" s="38"/>
      <c r="K78" s="38"/>
      <c r="L78" s="115"/>
      <c r="S78" s="36"/>
      <c r="T78" s="36"/>
      <c r="U78" s="36"/>
      <c r="V78" s="36"/>
      <c r="W78" s="36"/>
      <c r="X78" s="36"/>
      <c r="Y78" s="36"/>
      <c r="Z78" s="36"/>
      <c r="AA78" s="36"/>
      <c r="AB78" s="36"/>
      <c r="AC78" s="36"/>
      <c r="AD78" s="36"/>
      <c r="AE78" s="36"/>
    </row>
    <row r="79" spans="1:47" s="1" customFormat="1" ht="12" customHeight="1">
      <c r="B79" s="23"/>
      <c r="C79" s="31" t="s">
        <v>145</v>
      </c>
      <c r="D79" s="24"/>
      <c r="E79" s="24"/>
      <c r="F79" s="24"/>
      <c r="G79" s="24"/>
      <c r="H79" s="24"/>
      <c r="I79" s="24"/>
      <c r="J79" s="24"/>
      <c r="K79" s="24"/>
      <c r="L79" s="22"/>
    </row>
    <row r="80" spans="1:47" s="1" customFormat="1" ht="16.5" customHeight="1">
      <c r="B80" s="23"/>
      <c r="C80" s="24"/>
      <c r="D80" s="24"/>
      <c r="E80" s="412" t="s">
        <v>388</v>
      </c>
      <c r="F80" s="372"/>
      <c r="G80" s="372"/>
      <c r="H80" s="372"/>
      <c r="I80" s="24"/>
      <c r="J80" s="24"/>
      <c r="K80" s="24"/>
      <c r="L80" s="22"/>
    </row>
    <row r="81" spans="1:65" s="1" customFormat="1" ht="12" customHeight="1">
      <c r="B81" s="23"/>
      <c r="C81" s="31" t="s">
        <v>389</v>
      </c>
      <c r="D81" s="24"/>
      <c r="E81" s="24"/>
      <c r="F81" s="24"/>
      <c r="G81" s="24"/>
      <c r="H81" s="24"/>
      <c r="I81" s="24"/>
      <c r="J81" s="24"/>
      <c r="K81" s="24"/>
      <c r="L81" s="22"/>
    </row>
    <row r="82" spans="1:65" s="2" customFormat="1" ht="16.5" customHeight="1">
      <c r="A82" s="36"/>
      <c r="B82" s="37"/>
      <c r="C82" s="38"/>
      <c r="D82" s="38"/>
      <c r="E82" s="416" t="s">
        <v>3534</v>
      </c>
      <c r="F82" s="414"/>
      <c r="G82" s="414"/>
      <c r="H82" s="414"/>
      <c r="I82" s="38"/>
      <c r="J82" s="38"/>
      <c r="K82" s="38"/>
      <c r="L82" s="115"/>
      <c r="S82" s="36"/>
      <c r="T82" s="36"/>
      <c r="U82" s="36"/>
      <c r="V82" s="36"/>
      <c r="W82" s="36"/>
      <c r="X82" s="36"/>
      <c r="Y82" s="36"/>
      <c r="Z82" s="36"/>
      <c r="AA82" s="36"/>
      <c r="AB82" s="36"/>
      <c r="AC82" s="36"/>
      <c r="AD82" s="36"/>
      <c r="AE82" s="36"/>
    </row>
    <row r="83" spans="1:65" s="2" customFormat="1" ht="12" customHeight="1">
      <c r="A83" s="36"/>
      <c r="B83" s="37"/>
      <c r="C83" s="31" t="s">
        <v>3535</v>
      </c>
      <c r="D83" s="38"/>
      <c r="E83" s="38"/>
      <c r="F83" s="38"/>
      <c r="G83" s="38"/>
      <c r="H83" s="38"/>
      <c r="I83" s="38"/>
      <c r="J83" s="38"/>
      <c r="K83" s="38"/>
      <c r="L83" s="115"/>
      <c r="S83" s="36"/>
      <c r="T83" s="36"/>
      <c r="U83" s="36"/>
      <c r="V83" s="36"/>
      <c r="W83" s="36"/>
      <c r="X83" s="36"/>
      <c r="Y83" s="36"/>
      <c r="Z83" s="36"/>
      <c r="AA83" s="36"/>
      <c r="AB83" s="36"/>
      <c r="AC83" s="36"/>
      <c r="AD83" s="36"/>
      <c r="AE83" s="36"/>
    </row>
    <row r="84" spans="1:65" s="2" customFormat="1" ht="16.5" customHeight="1">
      <c r="A84" s="36"/>
      <c r="B84" s="37"/>
      <c r="C84" s="38"/>
      <c r="D84" s="38"/>
      <c r="E84" s="365" t="str">
        <f>E13</f>
        <v>02 - trasy</v>
      </c>
      <c r="F84" s="414"/>
      <c r="G84" s="414"/>
      <c r="H84" s="414"/>
      <c r="I84" s="38"/>
      <c r="J84" s="38"/>
      <c r="K84" s="38"/>
      <c r="L84" s="115"/>
      <c r="S84" s="36"/>
      <c r="T84" s="36"/>
      <c r="U84" s="36"/>
      <c r="V84" s="36"/>
      <c r="W84" s="36"/>
      <c r="X84" s="36"/>
      <c r="Y84" s="36"/>
      <c r="Z84" s="36"/>
      <c r="AA84" s="36"/>
      <c r="AB84" s="36"/>
      <c r="AC84" s="36"/>
      <c r="AD84" s="36"/>
      <c r="AE84" s="36"/>
    </row>
    <row r="85" spans="1:65"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2" customFormat="1" ht="12" customHeight="1">
      <c r="A86" s="36"/>
      <c r="B86" s="37"/>
      <c r="C86" s="31" t="s">
        <v>21</v>
      </c>
      <c r="D86" s="38"/>
      <c r="E86" s="38"/>
      <c r="F86" s="29" t="str">
        <f>F16</f>
        <v>Šenov u Nového Jičína</v>
      </c>
      <c r="G86" s="38"/>
      <c r="H86" s="38"/>
      <c r="I86" s="31" t="s">
        <v>23</v>
      </c>
      <c r="J86" s="61" t="str">
        <f>IF(J16="","",J16)</f>
        <v>10. 11. 2020</v>
      </c>
      <c r="K86" s="38"/>
      <c r="L86" s="115"/>
      <c r="S86" s="36"/>
      <c r="T86" s="36"/>
      <c r="U86" s="36"/>
      <c r="V86" s="36"/>
      <c r="W86" s="36"/>
      <c r="X86" s="36"/>
      <c r="Y86" s="36"/>
      <c r="Z86" s="36"/>
      <c r="AA86" s="36"/>
      <c r="AB86" s="36"/>
      <c r="AC86" s="36"/>
      <c r="AD86" s="36"/>
      <c r="AE86" s="36"/>
    </row>
    <row r="87" spans="1:65"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65" s="2" customFormat="1" ht="25.7" customHeight="1">
      <c r="A88" s="36"/>
      <c r="B88" s="37"/>
      <c r="C88" s="31" t="s">
        <v>25</v>
      </c>
      <c r="D88" s="38"/>
      <c r="E88" s="38"/>
      <c r="F88" s="29" t="str">
        <f>E19</f>
        <v>Obec Šenov u Nového Jičína</v>
      </c>
      <c r="G88" s="38"/>
      <c r="H88" s="38"/>
      <c r="I88" s="31" t="s">
        <v>31</v>
      </c>
      <c r="J88" s="34" t="str">
        <f>E25</f>
        <v>Ing. Miroslav Havlásek</v>
      </c>
      <c r="K88" s="38"/>
      <c r="L88" s="115"/>
      <c r="S88" s="36"/>
      <c r="T88" s="36"/>
      <c r="U88" s="36"/>
      <c r="V88" s="36"/>
      <c r="W88" s="36"/>
      <c r="X88" s="36"/>
      <c r="Y88" s="36"/>
      <c r="Z88" s="36"/>
      <c r="AA88" s="36"/>
      <c r="AB88" s="36"/>
      <c r="AC88" s="36"/>
      <c r="AD88" s="36"/>
      <c r="AE88" s="36"/>
    </row>
    <row r="89" spans="1:65" s="2" customFormat="1" ht="15.2" customHeight="1">
      <c r="A89" s="36"/>
      <c r="B89" s="37"/>
      <c r="C89" s="31" t="s">
        <v>29</v>
      </c>
      <c r="D89" s="38"/>
      <c r="E89" s="38"/>
      <c r="F89" s="29" t="str">
        <f>IF(E22="","",E22)</f>
        <v>Vyplň údaj</v>
      </c>
      <c r="G89" s="38"/>
      <c r="H89" s="38"/>
      <c r="I89" s="31" t="s">
        <v>34</v>
      </c>
      <c r="J89" s="34" t="str">
        <f>E28</f>
        <v xml:space="preserve"> </v>
      </c>
      <c r="K89" s="38"/>
      <c r="L89" s="115"/>
      <c r="S89" s="36"/>
      <c r="T89" s="36"/>
      <c r="U89" s="36"/>
      <c r="V89" s="36"/>
      <c r="W89" s="36"/>
      <c r="X89" s="36"/>
      <c r="Y89" s="36"/>
      <c r="Z89" s="36"/>
      <c r="AA89" s="36"/>
      <c r="AB89" s="36"/>
      <c r="AC89" s="36"/>
      <c r="AD89" s="36"/>
      <c r="AE89" s="36"/>
    </row>
    <row r="90" spans="1:65"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65" s="11" customFormat="1" ht="29.25" customHeight="1">
      <c r="A91" s="153"/>
      <c r="B91" s="154"/>
      <c r="C91" s="155" t="s">
        <v>155</v>
      </c>
      <c r="D91" s="156" t="s">
        <v>57</v>
      </c>
      <c r="E91" s="156" t="s">
        <v>53</v>
      </c>
      <c r="F91" s="156" t="s">
        <v>54</v>
      </c>
      <c r="G91" s="156" t="s">
        <v>156</v>
      </c>
      <c r="H91" s="156" t="s">
        <v>157</v>
      </c>
      <c r="I91" s="156" t="s">
        <v>158</v>
      </c>
      <c r="J91" s="156" t="s">
        <v>149</v>
      </c>
      <c r="K91" s="157" t="s">
        <v>159</v>
      </c>
      <c r="L91" s="158"/>
      <c r="M91" s="70" t="s">
        <v>19</v>
      </c>
      <c r="N91" s="71" t="s">
        <v>42</v>
      </c>
      <c r="O91" s="71" t="s">
        <v>160</v>
      </c>
      <c r="P91" s="71" t="s">
        <v>161</v>
      </c>
      <c r="Q91" s="71" t="s">
        <v>162</v>
      </c>
      <c r="R91" s="71" t="s">
        <v>163</v>
      </c>
      <c r="S91" s="71" t="s">
        <v>164</v>
      </c>
      <c r="T91" s="72" t="s">
        <v>165</v>
      </c>
      <c r="U91" s="153"/>
      <c r="V91" s="153"/>
      <c r="W91" s="153"/>
      <c r="X91" s="153"/>
      <c r="Y91" s="153"/>
      <c r="Z91" s="153"/>
      <c r="AA91" s="153"/>
      <c r="AB91" s="153"/>
      <c r="AC91" s="153"/>
      <c r="AD91" s="153"/>
      <c r="AE91" s="153"/>
    </row>
    <row r="92" spans="1:65" s="2" customFormat="1" ht="22.9" customHeight="1">
      <c r="A92" s="36"/>
      <c r="B92" s="37"/>
      <c r="C92" s="77" t="s">
        <v>166</v>
      </c>
      <c r="D92" s="38"/>
      <c r="E92" s="38"/>
      <c r="F92" s="38"/>
      <c r="G92" s="38"/>
      <c r="H92" s="38"/>
      <c r="I92" s="38"/>
      <c r="J92" s="159">
        <f>BK92</f>
        <v>0</v>
      </c>
      <c r="K92" s="38"/>
      <c r="L92" s="41"/>
      <c r="M92" s="73"/>
      <c r="N92" s="160"/>
      <c r="O92" s="74"/>
      <c r="P92" s="161">
        <f>P93</f>
        <v>0</v>
      </c>
      <c r="Q92" s="74"/>
      <c r="R92" s="161">
        <f>R93</f>
        <v>0</v>
      </c>
      <c r="S92" s="74"/>
      <c r="T92" s="162">
        <f>T93</f>
        <v>0</v>
      </c>
      <c r="U92" s="36"/>
      <c r="V92" s="36"/>
      <c r="W92" s="36"/>
      <c r="X92" s="36"/>
      <c r="Y92" s="36"/>
      <c r="Z92" s="36"/>
      <c r="AA92" s="36"/>
      <c r="AB92" s="36"/>
      <c r="AC92" s="36"/>
      <c r="AD92" s="36"/>
      <c r="AE92" s="36"/>
      <c r="AT92" s="19" t="s">
        <v>71</v>
      </c>
      <c r="AU92" s="19" t="s">
        <v>150</v>
      </c>
      <c r="BK92" s="163">
        <f>BK93</f>
        <v>0</v>
      </c>
    </row>
    <row r="93" spans="1:65" s="12" customFormat="1" ht="25.9" customHeight="1">
      <c r="B93" s="164"/>
      <c r="C93" s="165"/>
      <c r="D93" s="166" t="s">
        <v>71</v>
      </c>
      <c r="E93" s="167" t="s">
        <v>3538</v>
      </c>
      <c r="F93" s="167" t="s">
        <v>3589</v>
      </c>
      <c r="G93" s="165"/>
      <c r="H93" s="165"/>
      <c r="I93" s="168"/>
      <c r="J93" s="169">
        <f>BK93</f>
        <v>0</v>
      </c>
      <c r="K93" s="165"/>
      <c r="L93" s="170"/>
      <c r="M93" s="171"/>
      <c r="N93" s="172"/>
      <c r="O93" s="172"/>
      <c r="P93" s="173">
        <f>SUM(P94:P107)</f>
        <v>0</v>
      </c>
      <c r="Q93" s="172"/>
      <c r="R93" s="173">
        <f>SUM(R94:R107)</f>
        <v>0</v>
      </c>
      <c r="S93" s="172"/>
      <c r="T93" s="174">
        <f>SUM(T94:T107)</f>
        <v>0</v>
      </c>
      <c r="AR93" s="175" t="s">
        <v>80</v>
      </c>
      <c r="AT93" s="176" t="s">
        <v>71</v>
      </c>
      <c r="AU93" s="176" t="s">
        <v>72</v>
      </c>
      <c r="AY93" s="175" t="s">
        <v>169</v>
      </c>
      <c r="BK93" s="177">
        <f>SUM(BK94:BK107)</f>
        <v>0</v>
      </c>
    </row>
    <row r="94" spans="1:65" s="2" customFormat="1" ht="14.45" customHeight="1">
      <c r="A94" s="36"/>
      <c r="B94" s="37"/>
      <c r="C94" s="180" t="s">
        <v>80</v>
      </c>
      <c r="D94" s="180" t="s">
        <v>171</v>
      </c>
      <c r="E94" s="181" t="s">
        <v>3590</v>
      </c>
      <c r="F94" s="182" t="s">
        <v>3591</v>
      </c>
      <c r="G94" s="183" t="s">
        <v>463</v>
      </c>
      <c r="H94" s="184">
        <v>60</v>
      </c>
      <c r="I94" s="185"/>
      <c r="J94" s="186">
        <f t="shared" ref="J94:J107" si="0">ROUND(I94*H94,2)</f>
        <v>0</v>
      </c>
      <c r="K94" s="182" t="s">
        <v>19</v>
      </c>
      <c r="L94" s="41"/>
      <c r="M94" s="187" t="s">
        <v>19</v>
      </c>
      <c r="N94" s="188" t="s">
        <v>44</v>
      </c>
      <c r="O94" s="66"/>
      <c r="P94" s="189">
        <f t="shared" ref="P94:P107" si="1">O94*H94</f>
        <v>0</v>
      </c>
      <c r="Q94" s="189">
        <v>0</v>
      </c>
      <c r="R94" s="189">
        <f t="shared" ref="R94:R107" si="2">Q94*H94</f>
        <v>0</v>
      </c>
      <c r="S94" s="189">
        <v>0</v>
      </c>
      <c r="T94" s="190">
        <f t="shared" ref="T94:T107" si="3">S94*H94</f>
        <v>0</v>
      </c>
      <c r="U94" s="36"/>
      <c r="V94" s="36"/>
      <c r="W94" s="36"/>
      <c r="X94" s="36"/>
      <c r="Y94" s="36"/>
      <c r="Z94" s="36"/>
      <c r="AA94" s="36"/>
      <c r="AB94" s="36"/>
      <c r="AC94" s="36"/>
      <c r="AD94" s="36"/>
      <c r="AE94" s="36"/>
      <c r="AR94" s="191" t="s">
        <v>176</v>
      </c>
      <c r="AT94" s="191" t="s">
        <v>171</v>
      </c>
      <c r="AU94" s="191" t="s">
        <v>80</v>
      </c>
      <c r="AY94" s="19" t="s">
        <v>169</v>
      </c>
      <c r="BE94" s="192">
        <f t="shared" ref="BE94:BE107" si="4">IF(N94="základní",J94,0)</f>
        <v>0</v>
      </c>
      <c r="BF94" s="192">
        <f t="shared" ref="BF94:BF107" si="5">IF(N94="snížená",J94,0)</f>
        <v>0</v>
      </c>
      <c r="BG94" s="192">
        <f t="shared" ref="BG94:BG107" si="6">IF(N94="zákl. přenesená",J94,0)</f>
        <v>0</v>
      </c>
      <c r="BH94" s="192">
        <f t="shared" ref="BH94:BH107" si="7">IF(N94="sníž. přenesená",J94,0)</f>
        <v>0</v>
      </c>
      <c r="BI94" s="192">
        <f t="shared" ref="BI94:BI107" si="8">IF(N94="nulová",J94,0)</f>
        <v>0</v>
      </c>
      <c r="BJ94" s="19" t="s">
        <v>88</v>
      </c>
      <c r="BK94" s="192">
        <f t="shared" ref="BK94:BK107" si="9">ROUND(I94*H94,2)</f>
        <v>0</v>
      </c>
      <c r="BL94" s="19" t="s">
        <v>176</v>
      </c>
      <c r="BM94" s="191" t="s">
        <v>88</v>
      </c>
    </row>
    <row r="95" spans="1:65" s="2" customFormat="1" ht="14.45" customHeight="1">
      <c r="A95" s="36"/>
      <c r="B95" s="37"/>
      <c r="C95" s="180" t="s">
        <v>88</v>
      </c>
      <c r="D95" s="180" t="s">
        <v>171</v>
      </c>
      <c r="E95" s="181" t="s">
        <v>3592</v>
      </c>
      <c r="F95" s="182" t="s">
        <v>3593</v>
      </c>
      <c r="G95" s="183" t="s">
        <v>2739</v>
      </c>
      <c r="H95" s="184">
        <v>120</v>
      </c>
      <c r="I95" s="185"/>
      <c r="J95" s="186">
        <f t="shared" si="0"/>
        <v>0</v>
      </c>
      <c r="K95" s="182" t="s">
        <v>19</v>
      </c>
      <c r="L95" s="41"/>
      <c r="M95" s="187" t="s">
        <v>19</v>
      </c>
      <c r="N95" s="188" t="s">
        <v>44</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176</v>
      </c>
      <c r="AT95" s="191" t="s">
        <v>171</v>
      </c>
      <c r="AU95" s="191" t="s">
        <v>80</v>
      </c>
      <c r="AY95" s="19" t="s">
        <v>169</v>
      </c>
      <c r="BE95" s="192">
        <f t="shared" si="4"/>
        <v>0</v>
      </c>
      <c r="BF95" s="192">
        <f t="shared" si="5"/>
        <v>0</v>
      </c>
      <c r="BG95" s="192">
        <f t="shared" si="6"/>
        <v>0</v>
      </c>
      <c r="BH95" s="192">
        <f t="shared" si="7"/>
        <v>0</v>
      </c>
      <c r="BI95" s="192">
        <f t="shared" si="8"/>
        <v>0</v>
      </c>
      <c r="BJ95" s="19" t="s">
        <v>88</v>
      </c>
      <c r="BK95" s="192">
        <f t="shared" si="9"/>
        <v>0</v>
      </c>
      <c r="BL95" s="19" t="s">
        <v>176</v>
      </c>
      <c r="BM95" s="191" t="s">
        <v>176</v>
      </c>
    </row>
    <row r="96" spans="1:65" s="2" customFormat="1" ht="14.45" customHeight="1">
      <c r="A96" s="36"/>
      <c r="B96" s="37"/>
      <c r="C96" s="180" t="s">
        <v>107</v>
      </c>
      <c r="D96" s="180" t="s">
        <v>171</v>
      </c>
      <c r="E96" s="181" t="s">
        <v>3594</v>
      </c>
      <c r="F96" s="182" t="s">
        <v>3595</v>
      </c>
      <c r="G96" s="183" t="s">
        <v>463</v>
      </c>
      <c r="H96" s="184">
        <v>210</v>
      </c>
      <c r="I96" s="185"/>
      <c r="J96" s="186">
        <f t="shared" si="0"/>
        <v>0</v>
      </c>
      <c r="K96" s="182" t="s">
        <v>19</v>
      </c>
      <c r="L96" s="41"/>
      <c r="M96" s="187" t="s">
        <v>19</v>
      </c>
      <c r="N96" s="188" t="s">
        <v>44</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176</v>
      </c>
      <c r="AT96" s="191" t="s">
        <v>171</v>
      </c>
      <c r="AU96" s="191" t="s">
        <v>80</v>
      </c>
      <c r="AY96" s="19" t="s">
        <v>169</v>
      </c>
      <c r="BE96" s="192">
        <f t="shared" si="4"/>
        <v>0</v>
      </c>
      <c r="BF96" s="192">
        <f t="shared" si="5"/>
        <v>0</v>
      </c>
      <c r="BG96" s="192">
        <f t="shared" si="6"/>
        <v>0</v>
      </c>
      <c r="BH96" s="192">
        <f t="shared" si="7"/>
        <v>0</v>
      </c>
      <c r="BI96" s="192">
        <f t="shared" si="8"/>
        <v>0</v>
      </c>
      <c r="BJ96" s="19" t="s">
        <v>88</v>
      </c>
      <c r="BK96" s="192">
        <f t="shared" si="9"/>
        <v>0</v>
      </c>
      <c r="BL96" s="19" t="s">
        <v>176</v>
      </c>
      <c r="BM96" s="191" t="s">
        <v>200</v>
      </c>
    </row>
    <row r="97" spans="1:65" s="2" customFormat="1" ht="14.45" customHeight="1">
      <c r="A97" s="36"/>
      <c r="B97" s="37"/>
      <c r="C97" s="180" t="s">
        <v>176</v>
      </c>
      <c r="D97" s="180" t="s">
        <v>171</v>
      </c>
      <c r="E97" s="181" t="s">
        <v>3596</v>
      </c>
      <c r="F97" s="182" t="s">
        <v>3597</v>
      </c>
      <c r="G97" s="183" t="s">
        <v>2739</v>
      </c>
      <c r="H97" s="184">
        <v>22</v>
      </c>
      <c r="I97" s="185"/>
      <c r="J97" s="186">
        <f t="shared" si="0"/>
        <v>0</v>
      </c>
      <c r="K97" s="182" t="s">
        <v>19</v>
      </c>
      <c r="L97" s="41"/>
      <c r="M97" s="187" t="s">
        <v>19</v>
      </c>
      <c r="N97" s="188" t="s">
        <v>44</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176</v>
      </c>
      <c r="AT97" s="191" t="s">
        <v>171</v>
      </c>
      <c r="AU97" s="191" t="s">
        <v>80</v>
      </c>
      <c r="AY97" s="19" t="s">
        <v>169</v>
      </c>
      <c r="BE97" s="192">
        <f t="shared" si="4"/>
        <v>0</v>
      </c>
      <c r="BF97" s="192">
        <f t="shared" si="5"/>
        <v>0</v>
      </c>
      <c r="BG97" s="192">
        <f t="shared" si="6"/>
        <v>0</v>
      </c>
      <c r="BH97" s="192">
        <f t="shared" si="7"/>
        <v>0</v>
      </c>
      <c r="BI97" s="192">
        <f t="shared" si="8"/>
        <v>0</v>
      </c>
      <c r="BJ97" s="19" t="s">
        <v>88</v>
      </c>
      <c r="BK97" s="192">
        <f t="shared" si="9"/>
        <v>0</v>
      </c>
      <c r="BL97" s="19" t="s">
        <v>176</v>
      </c>
      <c r="BM97" s="191" t="s">
        <v>209</v>
      </c>
    </row>
    <row r="98" spans="1:65" s="2" customFormat="1" ht="14.45" customHeight="1">
      <c r="A98" s="36"/>
      <c r="B98" s="37"/>
      <c r="C98" s="180" t="s">
        <v>196</v>
      </c>
      <c r="D98" s="180" t="s">
        <v>171</v>
      </c>
      <c r="E98" s="181" t="s">
        <v>3598</v>
      </c>
      <c r="F98" s="182" t="s">
        <v>3599</v>
      </c>
      <c r="G98" s="183" t="s">
        <v>2739</v>
      </c>
      <c r="H98" s="184">
        <v>3</v>
      </c>
      <c r="I98" s="185"/>
      <c r="J98" s="186">
        <f t="shared" si="0"/>
        <v>0</v>
      </c>
      <c r="K98" s="182" t="s">
        <v>19</v>
      </c>
      <c r="L98" s="41"/>
      <c r="M98" s="187" t="s">
        <v>19</v>
      </c>
      <c r="N98" s="188" t="s">
        <v>44</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176</v>
      </c>
      <c r="AT98" s="191" t="s">
        <v>171</v>
      </c>
      <c r="AU98" s="191" t="s">
        <v>80</v>
      </c>
      <c r="AY98" s="19" t="s">
        <v>169</v>
      </c>
      <c r="BE98" s="192">
        <f t="shared" si="4"/>
        <v>0</v>
      </c>
      <c r="BF98" s="192">
        <f t="shared" si="5"/>
        <v>0</v>
      </c>
      <c r="BG98" s="192">
        <f t="shared" si="6"/>
        <v>0</v>
      </c>
      <c r="BH98" s="192">
        <f t="shared" si="7"/>
        <v>0</v>
      </c>
      <c r="BI98" s="192">
        <f t="shared" si="8"/>
        <v>0</v>
      </c>
      <c r="BJ98" s="19" t="s">
        <v>88</v>
      </c>
      <c r="BK98" s="192">
        <f t="shared" si="9"/>
        <v>0</v>
      </c>
      <c r="BL98" s="19" t="s">
        <v>176</v>
      </c>
      <c r="BM98" s="191" t="s">
        <v>218</v>
      </c>
    </row>
    <row r="99" spans="1:65" s="2" customFormat="1" ht="14.45" customHeight="1">
      <c r="A99" s="36"/>
      <c r="B99" s="37"/>
      <c r="C99" s="180" t="s">
        <v>200</v>
      </c>
      <c r="D99" s="180" t="s">
        <v>171</v>
      </c>
      <c r="E99" s="181" t="s">
        <v>3600</v>
      </c>
      <c r="F99" s="182" t="s">
        <v>3601</v>
      </c>
      <c r="G99" s="183" t="s">
        <v>2739</v>
      </c>
      <c r="H99" s="184">
        <v>3</v>
      </c>
      <c r="I99" s="185"/>
      <c r="J99" s="186">
        <f t="shared" si="0"/>
        <v>0</v>
      </c>
      <c r="K99" s="182" t="s">
        <v>19</v>
      </c>
      <c r="L99" s="41"/>
      <c r="M99" s="187" t="s">
        <v>19</v>
      </c>
      <c r="N99" s="188" t="s">
        <v>44</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176</v>
      </c>
      <c r="AT99" s="191" t="s">
        <v>171</v>
      </c>
      <c r="AU99" s="191" t="s">
        <v>80</v>
      </c>
      <c r="AY99" s="19" t="s">
        <v>169</v>
      </c>
      <c r="BE99" s="192">
        <f t="shared" si="4"/>
        <v>0</v>
      </c>
      <c r="BF99" s="192">
        <f t="shared" si="5"/>
        <v>0</v>
      </c>
      <c r="BG99" s="192">
        <f t="shared" si="6"/>
        <v>0</v>
      </c>
      <c r="BH99" s="192">
        <f t="shared" si="7"/>
        <v>0</v>
      </c>
      <c r="BI99" s="192">
        <f t="shared" si="8"/>
        <v>0</v>
      </c>
      <c r="BJ99" s="19" t="s">
        <v>88</v>
      </c>
      <c r="BK99" s="192">
        <f t="shared" si="9"/>
        <v>0</v>
      </c>
      <c r="BL99" s="19" t="s">
        <v>176</v>
      </c>
      <c r="BM99" s="191" t="s">
        <v>227</v>
      </c>
    </row>
    <row r="100" spans="1:65" s="2" customFormat="1" ht="14.45" customHeight="1">
      <c r="A100" s="36"/>
      <c r="B100" s="37"/>
      <c r="C100" s="180" t="s">
        <v>205</v>
      </c>
      <c r="D100" s="180" t="s">
        <v>171</v>
      </c>
      <c r="E100" s="181" t="s">
        <v>3602</v>
      </c>
      <c r="F100" s="182" t="s">
        <v>3603</v>
      </c>
      <c r="G100" s="183" t="s">
        <v>2739</v>
      </c>
      <c r="H100" s="184">
        <v>11</v>
      </c>
      <c r="I100" s="185"/>
      <c r="J100" s="186">
        <f t="shared" si="0"/>
        <v>0</v>
      </c>
      <c r="K100" s="182" t="s">
        <v>19</v>
      </c>
      <c r="L100" s="41"/>
      <c r="M100" s="187" t="s">
        <v>19</v>
      </c>
      <c r="N100" s="188" t="s">
        <v>44</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176</v>
      </c>
      <c r="AT100" s="191" t="s">
        <v>171</v>
      </c>
      <c r="AU100" s="191" t="s">
        <v>80</v>
      </c>
      <c r="AY100" s="19" t="s">
        <v>169</v>
      </c>
      <c r="BE100" s="192">
        <f t="shared" si="4"/>
        <v>0</v>
      </c>
      <c r="BF100" s="192">
        <f t="shared" si="5"/>
        <v>0</v>
      </c>
      <c r="BG100" s="192">
        <f t="shared" si="6"/>
        <v>0</v>
      </c>
      <c r="BH100" s="192">
        <f t="shared" si="7"/>
        <v>0</v>
      </c>
      <c r="BI100" s="192">
        <f t="shared" si="8"/>
        <v>0</v>
      </c>
      <c r="BJ100" s="19" t="s">
        <v>88</v>
      </c>
      <c r="BK100" s="192">
        <f t="shared" si="9"/>
        <v>0</v>
      </c>
      <c r="BL100" s="19" t="s">
        <v>176</v>
      </c>
      <c r="BM100" s="191" t="s">
        <v>242</v>
      </c>
    </row>
    <row r="101" spans="1:65" s="2" customFormat="1" ht="14.45" customHeight="1">
      <c r="A101" s="36"/>
      <c r="B101" s="37"/>
      <c r="C101" s="180" t="s">
        <v>209</v>
      </c>
      <c r="D101" s="180" t="s">
        <v>171</v>
      </c>
      <c r="E101" s="181" t="s">
        <v>3604</v>
      </c>
      <c r="F101" s="182" t="s">
        <v>3571</v>
      </c>
      <c r="G101" s="183" t="s">
        <v>3572</v>
      </c>
      <c r="H101" s="184">
        <v>1</v>
      </c>
      <c r="I101" s="185"/>
      <c r="J101" s="186">
        <f t="shared" si="0"/>
        <v>0</v>
      </c>
      <c r="K101" s="182" t="s">
        <v>19</v>
      </c>
      <c r="L101" s="41"/>
      <c r="M101" s="187" t="s">
        <v>19</v>
      </c>
      <c r="N101" s="188" t="s">
        <v>44</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176</v>
      </c>
      <c r="AT101" s="191" t="s">
        <v>171</v>
      </c>
      <c r="AU101" s="191" t="s">
        <v>80</v>
      </c>
      <c r="AY101" s="19" t="s">
        <v>169</v>
      </c>
      <c r="BE101" s="192">
        <f t="shared" si="4"/>
        <v>0</v>
      </c>
      <c r="BF101" s="192">
        <f t="shared" si="5"/>
        <v>0</v>
      </c>
      <c r="BG101" s="192">
        <f t="shared" si="6"/>
        <v>0</v>
      </c>
      <c r="BH101" s="192">
        <f t="shared" si="7"/>
        <v>0</v>
      </c>
      <c r="BI101" s="192">
        <f t="shared" si="8"/>
        <v>0</v>
      </c>
      <c r="BJ101" s="19" t="s">
        <v>88</v>
      </c>
      <c r="BK101" s="192">
        <f t="shared" si="9"/>
        <v>0</v>
      </c>
      <c r="BL101" s="19" t="s">
        <v>176</v>
      </c>
      <c r="BM101" s="191" t="s">
        <v>250</v>
      </c>
    </row>
    <row r="102" spans="1:65" s="2" customFormat="1" ht="14.45" customHeight="1">
      <c r="A102" s="36"/>
      <c r="B102" s="37"/>
      <c r="C102" s="180" t="s">
        <v>214</v>
      </c>
      <c r="D102" s="180" t="s">
        <v>171</v>
      </c>
      <c r="E102" s="181" t="s">
        <v>3605</v>
      </c>
      <c r="F102" s="182" t="s">
        <v>3606</v>
      </c>
      <c r="G102" s="183" t="s">
        <v>463</v>
      </c>
      <c r="H102" s="184">
        <v>110</v>
      </c>
      <c r="I102" s="185"/>
      <c r="J102" s="186">
        <f t="shared" si="0"/>
        <v>0</v>
      </c>
      <c r="K102" s="182" t="s">
        <v>19</v>
      </c>
      <c r="L102" s="41"/>
      <c r="M102" s="187" t="s">
        <v>19</v>
      </c>
      <c r="N102" s="188" t="s">
        <v>44</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176</v>
      </c>
      <c r="AT102" s="191" t="s">
        <v>171</v>
      </c>
      <c r="AU102" s="191" t="s">
        <v>80</v>
      </c>
      <c r="AY102" s="19" t="s">
        <v>169</v>
      </c>
      <c r="BE102" s="192">
        <f t="shared" si="4"/>
        <v>0</v>
      </c>
      <c r="BF102" s="192">
        <f t="shared" si="5"/>
        <v>0</v>
      </c>
      <c r="BG102" s="192">
        <f t="shared" si="6"/>
        <v>0</v>
      </c>
      <c r="BH102" s="192">
        <f t="shared" si="7"/>
        <v>0</v>
      </c>
      <c r="BI102" s="192">
        <f t="shared" si="8"/>
        <v>0</v>
      </c>
      <c r="BJ102" s="19" t="s">
        <v>88</v>
      </c>
      <c r="BK102" s="192">
        <f t="shared" si="9"/>
        <v>0</v>
      </c>
      <c r="BL102" s="19" t="s">
        <v>176</v>
      </c>
      <c r="BM102" s="191" t="s">
        <v>258</v>
      </c>
    </row>
    <row r="103" spans="1:65" s="2" customFormat="1" ht="14.45" customHeight="1">
      <c r="A103" s="36"/>
      <c r="B103" s="37"/>
      <c r="C103" s="180" t="s">
        <v>218</v>
      </c>
      <c r="D103" s="180" t="s">
        <v>171</v>
      </c>
      <c r="E103" s="181" t="s">
        <v>3607</v>
      </c>
      <c r="F103" s="182" t="s">
        <v>3608</v>
      </c>
      <c r="G103" s="183" t="s">
        <v>2739</v>
      </c>
      <c r="H103" s="184">
        <v>13</v>
      </c>
      <c r="I103" s="185"/>
      <c r="J103" s="186">
        <f t="shared" si="0"/>
        <v>0</v>
      </c>
      <c r="K103" s="182" t="s">
        <v>19</v>
      </c>
      <c r="L103" s="41"/>
      <c r="M103" s="187" t="s">
        <v>19</v>
      </c>
      <c r="N103" s="188" t="s">
        <v>44</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176</v>
      </c>
      <c r="AT103" s="191" t="s">
        <v>171</v>
      </c>
      <c r="AU103" s="191" t="s">
        <v>80</v>
      </c>
      <c r="AY103" s="19" t="s">
        <v>169</v>
      </c>
      <c r="BE103" s="192">
        <f t="shared" si="4"/>
        <v>0</v>
      </c>
      <c r="BF103" s="192">
        <f t="shared" si="5"/>
        <v>0</v>
      </c>
      <c r="BG103" s="192">
        <f t="shared" si="6"/>
        <v>0</v>
      </c>
      <c r="BH103" s="192">
        <f t="shared" si="7"/>
        <v>0</v>
      </c>
      <c r="BI103" s="192">
        <f t="shared" si="8"/>
        <v>0</v>
      </c>
      <c r="BJ103" s="19" t="s">
        <v>88</v>
      </c>
      <c r="BK103" s="192">
        <f t="shared" si="9"/>
        <v>0</v>
      </c>
      <c r="BL103" s="19" t="s">
        <v>176</v>
      </c>
      <c r="BM103" s="191" t="s">
        <v>266</v>
      </c>
    </row>
    <row r="104" spans="1:65" s="2" customFormat="1" ht="14.45" customHeight="1">
      <c r="A104" s="36"/>
      <c r="B104" s="37"/>
      <c r="C104" s="180" t="s">
        <v>222</v>
      </c>
      <c r="D104" s="180" t="s">
        <v>171</v>
      </c>
      <c r="E104" s="181" t="s">
        <v>3609</v>
      </c>
      <c r="F104" s="182" t="s">
        <v>3610</v>
      </c>
      <c r="G104" s="183" t="s">
        <v>2739</v>
      </c>
      <c r="H104" s="184">
        <v>24</v>
      </c>
      <c r="I104" s="185"/>
      <c r="J104" s="186">
        <f t="shared" si="0"/>
        <v>0</v>
      </c>
      <c r="K104" s="182" t="s">
        <v>19</v>
      </c>
      <c r="L104" s="41"/>
      <c r="M104" s="187" t="s">
        <v>19</v>
      </c>
      <c r="N104" s="188" t="s">
        <v>44</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176</v>
      </c>
      <c r="AT104" s="191" t="s">
        <v>171</v>
      </c>
      <c r="AU104" s="191" t="s">
        <v>80</v>
      </c>
      <c r="AY104" s="19" t="s">
        <v>169</v>
      </c>
      <c r="BE104" s="192">
        <f t="shared" si="4"/>
        <v>0</v>
      </c>
      <c r="BF104" s="192">
        <f t="shared" si="5"/>
        <v>0</v>
      </c>
      <c r="BG104" s="192">
        <f t="shared" si="6"/>
        <v>0</v>
      </c>
      <c r="BH104" s="192">
        <f t="shared" si="7"/>
        <v>0</v>
      </c>
      <c r="BI104" s="192">
        <f t="shared" si="8"/>
        <v>0</v>
      </c>
      <c r="BJ104" s="19" t="s">
        <v>88</v>
      </c>
      <c r="BK104" s="192">
        <f t="shared" si="9"/>
        <v>0</v>
      </c>
      <c r="BL104" s="19" t="s">
        <v>176</v>
      </c>
      <c r="BM104" s="191" t="s">
        <v>275</v>
      </c>
    </row>
    <row r="105" spans="1:65" s="2" customFormat="1" ht="14.45" customHeight="1">
      <c r="A105" s="36"/>
      <c r="B105" s="37"/>
      <c r="C105" s="180" t="s">
        <v>227</v>
      </c>
      <c r="D105" s="180" t="s">
        <v>171</v>
      </c>
      <c r="E105" s="181" t="s">
        <v>3611</v>
      </c>
      <c r="F105" s="182" t="s">
        <v>3612</v>
      </c>
      <c r="G105" s="183" t="s">
        <v>2739</v>
      </c>
      <c r="H105" s="184">
        <v>6</v>
      </c>
      <c r="I105" s="185"/>
      <c r="J105" s="186">
        <f t="shared" si="0"/>
        <v>0</v>
      </c>
      <c r="K105" s="182" t="s">
        <v>19</v>
      </c>
      <c r="L105" s="41"/>
      <c r="M105" s="187" t="s">
        <v>19</v>
      </c>
      <c r="N105" s="188" t="s">
        <v>44</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176</v>
      </c>
      <c r="AT105" s="191" t="s">
        <v>171</v>
      </c>
      <c r="AU105" s="191" t="s">
        <v>80</v>
      </c>
      <c r="AY105" s="19" t="s">
        <v>169</v>
      </c>
      <c r="BE105" s="192">
        <f t="shared" si="4"/>
        <v>0</v>
      </c>
      <c r="BF105" s="192">
        <f t="shared" si="5"/>
        <v>0</v>
      </c>
      <c r="BG105" s="192">
        <f t="shared" si="6"/>
        <v>0</v>
      </c>
      <c r="BH105" s="192">
        <f t="shared" si="7"/>
        <v>0</v>
      </c>
      <c r="BI105" s="192">
        <f t="shared" si="8"/>
        <v>0</v>
      </c>
      <c r="BJ105" s="19" t="s">
        <v>88</v>
      </c>
      <c r="BK105" s="192">
        <f t="shared" si="9"/>
        <v>0</v>
      </c>
      <c r="BL105" s="19" t="s">
        <v>176</v>
      </c>
      <c r="BM105" s="191" t="s">
        <v>284</v>
      </c>
    </row>
    <row r="106" spans="1:65" s="2" customFormat="1" ht="14.45" customHeight="1">
      <c r="A106" s="36"/>
      <c r="B106" s="37"/>
      <c r="C106" s="180" t="s">
        <v>235</v>
      </c>
      <c r="D106" s="180" t="s">
        <v>171</v>
      </c>
      <c r="E106" s="181" t="s">
        <v>3613</v>
      </c>
      <c r="F106" s="182" t="s">
        <v>3584</v>
      </c>
      <c r="G106" s="183" t="s">
        <v>3572</v>
      </c>
      <c r="H106" s="184">
        <v>1</v>
      </c>
      <c r="I106" s="185"/>
      <c r="J106" s="186">
        <f t="shared" si="0"/>
        <v>0</v>
      </c>
      <c r="K106" s="182" t="s">
        <v>19</v>
      </c>
      <c r="L106" s="41"/>
      <c r="M106" s="187" t="s">
        <v>19</v>
      </c>
      <c r="N106" s="188" t="s">
        <v>44</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176</v>
      </c>
      <c r="AT106" s="191" t="s">
        <v>171</v>
      </c>
      <c r="AU106" s="191" t="s">
        <v>80</v>
      </c>
      <c r="AY106" s="19" t="s">
        <v>169</v>
      </c>
      <c r="BE106" s="192">
        <f t="shared" si="4"/>
        <v>0</v>
      </c>
      <c r="BF106" s="192">
        <f t="shared" si="5"/>
        <v>0</v>
      </c>
      <c r="BG106" s="192">
        <f t="shared" si="6"/>
        <v>0</v>
      </c>
      <c r="BH106" s="192">
        <f t="shared" si="7"/>
        <v>0</v>
      </c>
      <c r="BI106" s="192">
        <f t="shared" si="8"/>
        <v>0</v>
      </c>
      <c r="BJ106" s="19" t="s">
        <v>88</v>
      </c>
      <c r="BK106" s="192">
        <f t="shared" si="9"/>
        <v>0</v>
      </c>
      <c r="BL106" s="19" t="s">
        <v>176</v>
      </c>
      <c r="BM106" s="191" t="s">
        <v>292</v>
      </c>
    </row>
    <row r="107" spans="1:65" s="2" customFormat="1" ht="14.45" customHeight="1">
      <c r="A107" s="36"/>
      <c r="B107" s="37"/>
      <c r="C107" s="180" t="s">
        <v>242</v>
      </c>
      <c r="D107" s="180" t="s">
        <v>171</v>
      </c>
      <c r="E107" s="181" t="s">
        <v>3585</v>
      </c>
      <c r="F107" s="182" t="s">
        <v>3586</v>
      </c>
      <c r="G107" s="183" t="s">
        <v>3572</v>
      </c>
      <c r="H107" s="184">
        <v>1</v>
      </c>
      <c r="I107" s="185"/>
      <c r="J107" s="186">
        <f t="shared" si="0"/>
        <v>0</v>
      </c>
      <c r="K107" s="182" t="s">
        <v>19</v>
      </c>
      <c r="L107" s="41"/>
      <c r="M107" s="261" t="s">
        <v>19</v>
      </c>
      <c r="N107" s="262" t="s">
        <v>44</v>
      </c>
      <c r="O107" s="222"/>
      <c r="P107" s="263">
        <f t="shared" si="1"/>
        <v>0</v>
      </c>
      <c r="Q107" s="263">
        <v>0</v>
      </c>
      <c r="R107" s="263">
        <f t="shared" si="2"/>
        <v>0</v>
      </c>
      <c r="S107" s="263">
        <v>0</v>
      </c>
      <c r="T107" s="264">
        <f t="shared" si="3"/>
        <v>0</v>
      </c>
      <c r="U107" s="36"/>
      <c r="V107" s="36"/>
      <c r="W107" s="36"/>
      <c r="X107" s="36"/>
      <c r="Y107" s="36"/>
      <c r="Z107" s="36"/>
      <c r="AA107" s="36"/>
      <c r="AB107" s="36"/>
      <c r="AC107" s="36"/>
      <c r="AD107" s="36"/>
      <c r="AE107" s="36"/>
      <c r="AR107" s="191" t="s">
        <v>176</v>
      </c>
      <c r="AT107" s="191" t="s">
        <v>171</v>
      </c>
      <c r="AU107" s="191" t="s">
        <v>80</v>
      </c>
      <c r="AY107" s="19" t="s">
        <v>169</v>
      </c>
      <c r="BE107" s="192">
        <f t="shared" si="4"/>
        <v>0</v>
      </c>
      <c r="BF107" s="192">
        <f t="shared" si="5"/>
        <v>0</v>
      </c>
      <c r="BG107" s="192">
        <f t="shared" si="6"/>
        <v>0</v>
      </c>
      <c r="BH107" s="192">
        <f t="shared" si="7"/>
        <v>0</v>
      </c>
      <c r="BI107" s="192">
        <f t="shared" si="8"/>
        <v>0</v>
      </c>
      <c r="BJ107" s="19" t="s">
        <v>88</v>
      </c>
      <c r="BK107" s="192">
        <f t="shared" si="9"/>
        <v>0</v>
      </c>
      <c r="BL107" s="19" t="s">
        <v>176</v>
      </c>
      <c r="BM107" s="191" t="s">
        <v>301</v>
      </c>
    </row>
    <row r="108" spans="1:65" s="2" customFormat="1" ht="6.95" customHeight="1">
      <c r="A108" s="36"/>
      <c r="B108" s="49"/>
      <c r="C108" s="50"/>
      <c r="D108" s="50"/>
      <c r="E108" s="50"/>
      <c r="F108" s="50"/>
      <c r="G108" s="50"/>
      <c r="H108" s="50"/>
      <c r="I108" s="50"/>
      <c r="J108" s="50"/>
      <c r="K108" s="50"/>
      <c r="L108" s="41"/>
      <c r="M108" s="36"/>
      <c r="O108" s="36"/>
      <c r="P108" s="36"/>
      <c r="Q108" s="36"/>
      <c r="R108" s="36"/>
      <c r="S108" s="36"/>
      <c r="T108" s="36"/>
      <c r="U108" s="36"/>
      <c r="V108" s="36"/>
      <c r="W108" s="36"/>
      <c r="X108" s="36"/>
      <c r="Y108" s="36"/>
      <c r="Z108" s="36"/>
      <c r="AA108" s="36"/>
      <c r="AB108" s="36"/>
      <c r="AC108" s="36"/>
      <c r="AD108" s="36"/>
      <c r="AE108" s="36"/>
    </row>
  </sheetData>
  <sheetProtection algorithmName="SHA-512" hashValue="WwWYTX9rzfahgsNTThu9DjBsCVzkxoYDY++BVIsMdwwbr5D1wB+KPQAyLe/Zb+K8eG7X+Mz/Lg8Zhqu3elXP1A==" saltValue="0Y6bJxnTlT0cHMg8Abvt7wJGzimsuA3JETRGn7OpKLeQkEFdlG2wVoTaPdUnnxQjmKBRe0UvpecSnbS4DgqeNQ==" spinCount="100000" sheet="1" objects="1" scenarios="1" formatColumns="0" formatRows="0" autoFilter="0"/>
  <autoFilter ref="C91:K107" xr:uid="{00000000-0009-0000-0000-000008000000}"/>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43</vt:i4>
      </vt:variant>
    </vt:vector>
  </HeadingPairs>
  <TitlesOfParts>
    <vt:vector size="65" baseType="lpstr">
      <vt:lpstr>Rekapitulace stavby</vt:lpstr>
      <vt:lpstr>SO 01 - PŘÍPRAVA ÚZEMÍ</vt:lpstr>
      <vt:lpstr>D.1.1 - Architektonicko-s...</vt:lpstr>
      <vt:lpstr>D.1.4.1 - ZTI</vt:lpstr>
      <vt:lpstr>D.1.4.2 - ÚT + Chlazení</vt:lpstr>
      <vt:lpstr>D.1.4.3 - VZT</vt:lpstr>
      <vt:lpstr>D.1.4.4 - Silnoproud</vt:lpstr>
      <vt:lpstr>01 - SK</vt:lpstr>
      <vt:lpstr>02 - trasy</vt:lpstr>
      <vt:lpstr>03 - Aktivní prvky</vt:lpstr>
      <vt:lpstr>04 - PZTS+EPS</vt:lpstr>
      <vt:lpstr>05 - STA</vt:lpstr>
      <vt:lpstr>D.2 - Výtah</vt:lpstr>
      <vt:lpstr>SO 03 - ZPEVNĚNÉ PLOCHY A...</vt:lpstr>
      <vt:lpstr>SO 04 - DEŠŤOVÁ KANALIZAC...</vt:lpstr>
      <vt:lpstr>SO 05 - SPLAŠKOVÁ KANALIZACE</vt:lpstr>
      <vt:lpstr>SO 06 - PŘÍPOJKA VODY</vt:lpstr>
      <vt:lpstr>SO 07 - TERÉNNÍ A SADOVÉ ...</vt:lpstr>
      <vt:lpstr>SO 08 - OPLOCENÍ</vt:lpstr>
      <vt:lpstr>VRN - VEDLEJŠÍ A OSTATNÍ ...</vt:lpstr>
      <vt:lpstr>Seznam figur</vt:lpstr>
      <vt:lpstr>Pokyny pro vyplnění</vt:lpstr>
      <vt:lpstr>'01 - SK'!Názvy_tisku</vt:lpstr>
      <vt:lpstr>'02 - trasy'!Názvy_tisku</vt:lpstr>
      <vt:lpstr>'03 - Aktivní prvky'!Názvy_tisku</vt:lpstr>
      <vt:lpstr>'04 - PZTS+EPS'!Názvy_tisku</vt:lpstr>
      <vt:lpstr>'05 - STA'!Názvy_tisku</vt:lpstr>
      <vt:lpstr>'D.1.1 - Architektonicko-s...'!Názvy_tisku</vt:lpstr>
      <vt:lpstr>'D.1.4.1 - ZTI'!Názvy_tisku</vt:lpstr>
      <vt:lpstr>'D.1.4.2 - ÚT + Chlazení'!Názvy_tisku</vt:lpstr>
      <vt:lpstr>'D.1.4.3 - VZT'!Názvy_tisku</vt:lpstr>
      <vt:lpstr>'D.1.4.4 - Silnoproud'!Názvy_tisku</vt:lpstr>
      <vt:lpstr>'D.2 - Výtah'!Názvy_tisku</vt:lpstr>
      <vt:lpstr>'Rekapitulace stavby'!Názvy_tisku</vt:lpstr>
      <vt:lpstr>'Seznam figur'!Názvy_tisku</vt:lpstr>
      <vt:lpstr>'SO 01 - PŘÍPRAVA ÚZEMÍ'!Názvy_tisku</vt:lpstr>
      <vt:lpstr>'SO 03 - ZPEVNĚNÉ PLOCHY A...'!Názvy_tisku</vt:lpstr>
      <vt:lpstr>'SO 04 - DEŠŤOVÁ KANALIZAC...'!Názvy_tisku</vt:lpstr>
      <vt:lpstr>'SO 05 - SPLAŠKOVÁ KANALIZACE'!Názvy_tisku</vt:lpstr>
      <vt:lpstr>'SO 06 - PŘÍPOJKA VODY'!Názvy_tisku</vt:lpstr>
      <vt:lpstr>'SO 07 - TERÉNNÍ A SADOVÉ ...'!Názvy_tisku</vt:lpstr>
      <vt:lpstr>'SO 08 - OPLOCENÍ'!Názvy_tisku</vt:lpstr>
      <vt:lpstr>'VRN - VEDLEJŠÍ A OSTATNÍ ...'!Názvy_tisku</vt:lpstr>
      <vt:lpstr>'01 - SK'!Oblast_tisku</vt:lpstr>
      <vt:lpstr>'02 - trasy'!Oblast_tisku</vt:lpstr>
      <vt:lpstr>'03 - Aktivní prvky'!Oblast_tisku</vt:lpstr>
      <vt:lpstr>'04 - PZTS+EPS'!Oblast_tisku</vt:lpstr>
      <vt:lpstr>'05 - STA'!Oblast_tisku</vt:lpstr>
      <vt:lpstr>'D.1.1 - Architektonicko-s...'!Oblast_tisku</vt:lpstr>
      <vt:lpstr>'D.1.4.1 - ZTI'!Oblast_tisku</vt:lpstr>
      <vt:lpstr>'D.1.4.2 - ÚT + Chlazení'!Oblast_tisku</vt:lpstr>
      <vt:lpstr>'D.1.4.3 - VZT'!Oblast_tisku</vt:lpstr>
      <vt:lpstr>'D.1.4.4 - Silnoproud'!Oblast_tisku</vt:lpstr>
      <vt:lpstr>'D.2 - Výtah'!Oblast_tisku</vt:lpstr>
      <vt:lpstr>'Pokyny pro vyplnění'!Oblast_tisku</vt:lpstr>
      <vt:lpstr>'Rekapitulace stavby'!Oblast_tisku</vt:lpstr>
      <vt:lpstr>'Seznam figur'!Oblast_tisku</vt:lpstr>
      <vt:lpstr>'SO 01 - PŘÍPRAVA ÚZEMÍ'!Oblast_tisku</vt:lpstr>
      <vt:lpstr>'SO 03 - ZPEVNĚNÉ PLOCHY A...'!Oblast_tisku</vt:lpstr>
      <vt:lpstr>'SO 04 - DEŠŤOVÁ KANALIZAC...'!Oblast_tisku</vt:lpstr>
      <vt:lpstr>'SO 05 - SPLAŠKOVÁ KANALIZACE'!Oblast_tisku</vt:lpstr>
      <vt:lpstr>'SO 06 - PŘÍPOJKA VODY'!Oblast_tisku</vt:lpstr>
      <vt:lpstr>'SO 07 - TERÉNNÍ A SADOVÉ ...'!Oblast_tisku</vt:lpstr>
      <vt:lpstr>'SO 08 - OPLOCENÍ'!Oblast_tisku</vt:lpstr>
      <vt:lpstr>'VRN - VEDLEJŠÍ A OSTATNÍ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Vnenk</dc:creator>
  <cp:lastModifiedBy>Tomáš</cp:lastModifiedBy>
  <dcterms:created xsi:type="dcterms:W3CDTF">2020-11-10T11:20:04Z</dcterms:created>
  <dcterms:modified xsi:type="dcterms:W3CDTF">2020-12-20T16:29:39Z</dcterms:modified>
</cp:coreProperties>
</file>