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S:\TEMP PRACOVNI\SENOV U NJ\Digitální dokumentace\Soupis prací\"/>
    </mc:Choice>
  </mc:AlternateContent>
  <xr:revisionPtr revIDLastSave="0" documentId="13_ncr:1_{3F080890-56B6-4A8A-B87D-645091F3B8A0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Rekapitulace stavby" sheetId="1" r:id="rId1"/>
    <sheet name="SO 102 - Místní komunikace" sheetId="2" r:id="rId2"/>
    <sheet name="PS 451 - SSZ Dukelská – u..." sheetId="3" r:id="rId3"/>
    <sheet name="PS 452 - Dukelská - Mlýnská" sheetId="4" r:id="rId4"/>
    <sheet name="VON - Vedlejš í a ostatní..." sheetId="5" r:id="rId5"/>
  </sheets>
  <definedNames>
    <definedName name="_xlnm._FilterDatabase" localSheetId="2" hidden="1">'PS 451 - SSZ Dukelská – u...'!$C$88:$K$973</definedName>
    <definedName name="_xlnm._FilterDatabase" localSheetId="3" hidden="1">'PS 452 - Dukelská - Mlýnská'!$C$88:$K$903</definedName>
    <definedName name="_xlnm._FilterDatabase" localSheetId="1" hidden="1">'SO 102 - Místní komunikace'!$C$84:$K$338</definedName>
    <definedName name="_xlnm._FilterDatabase" localSheetId="4" hidden="1">'VON - Vedlejš í a ostatní...'!$C$83:$K$112</definedName>
    <definedName name="_xlnm.Print_Titles" localSheetId="2">'PS 451 - SSZ Dukelská – u...'!$88:$88</definedName>
    <definedName name="_xlnm.Print_Titles" localSheetId="3">'PS 452 - Dukelská - Mlýnská'!$88:$88</definedName>
    <definedName name="_xlnm.Print_Titles" localSheetId="0">'Rekapitulace stavby'!$52:$52</definedName>
    <definedName name="_xlnm.Print_Titles" localSheetId="1">'SO 102 - Místní komunikace'!$84:$84</definedName>
    <definedName name="_xlnm.Print_Titles" localSheetId="4">'VON - Vedlejš í a ostatní...'!$83:$83</definedName>
    <definedName name="_xlnm.Print_Area" localSheetId="2">'PS 451 - SSZ Dukelská – u...'!$C$4:$J$39,'PS 451 - SSZ Dukelská – u...'!$C$45:$J$70,'PS 451 - SSZ Dukelská – u...'!$C$76:$K$973</definedName>
    <definedName name="_xlnm.Print_Area" localSheetId="3">'PS 452 - Dukelská - Mlýnská'!$C$4:$J$39,'PS 452 - Dukelská - Mlýnská'!$C$45:$J$70,'PS 452 - Dukelská - Mlýnská'!$C$76:$K$903</definedName>
    <definedName name="_xlnm.Print_Area" localSheetId="0">'Rekapitulace stavby'!$D$4:$AO$36,'Rekapitulace stavby'!$C$42:$AQ$59</definedName>
    <definedName name="_xlnm.Print_Area" localSheetId="1">'SO 102 - Místní komunikace'!$C$4:$J$39,'SO 102 - Místní komunikace'!$C$45:$J$66,'SO 102 - Místní komunikace'!$C$72:$K$338</definedName>
    <definedName name="_xlnm.Print_Area" localSheetId="4">'VON - Vedlejš í a ostatní...'!$C$4:$J$39,'VON - Vedlejš í a ostatní...'!$C$45:$J$65,'VON - Vedlejš í a ostatní...'!$C$71:$K$112</definedName>
  </definedNames>
  <calcPr calcId="191029"/>
</workbook>
</file>

<file path=xl/calcChain.xml><?xml version="1.0" encoding="utf-8"?>
<calcChain xmlns="http://schemas.openxmlformats.org/spreadsheetml/2006/main">
  <c r="J37" i="5" l="1"/>
  <c r="J36" i="5"/>
  <c r="AY58" i="1"/>
  <c r="J35" i="5"/>
  <c r="AX58" i="1"/>
  <c r="BI109" i="5"/>
  <c r="BH109" i="5"/>
  <c r="BG109" i="5"/>
  <c r="BF109" i="5"/>
  <c r="T109" i="5"/>
  <c r="R109" i="5"/>
  <c r="P109" i="5"/>
  <c r="BI105" i="5"/>
  <c r="BH105" i="5"/>
  <c r="BG105" i="5"/>
  <c r="BF105" i="5"/>
  <c r="T105" i="5"/>
  <c r="R105" i="5"/>
  <c r="P105" i="5"/>
  <c r="BI100" i="5"/>
  <c r="BH100" i="5"/>
  <c r="BG100" i="5"/>
  <c r="BF100" i="5"/>
  <c r="T100" i="5"/>
  <c r="T99" i="5"/>
  <c r="R100" i="5"/>
  <c r="R99" i="5"/>
  <c r="P100" i="5"/>
  <c r="P99" i="5"/>
  <c r="BI97" i="5"/>
  <c r="BH97" i="5"/>
  <c r="BG97" i="5"/>
  <c r="BF97" i="5"/>
  <c r="T97" i="5"/>
  <c r="T96" i="5"/>
  <c r="R97" i="5"/>
  <c r="R96" i="5"/>
  <c r="P97" i="5"/>
  <c r="P96" i="5"/>
  <c r="BI93" i="5"/>
  <c r="BH93" i="5"/>
  <c r="BG93" i="5"/>
  <c r="BF93" i="5"/>
  <c r="T93" i="5"/>
  <c r="R93" i="5"/>
  <c r="P93" i="5"/>
  <c r="BI90" i="5"/>
  <c r="BH90" i="5"/>
  <c r="BG90" i="5"/>
  <c r="BF90" i="5"/>
  <c r="T90" i="5"/>
  <c r="R90" i="5"/>
  <c r="P90" i="5"/>
  <c r="BI87" i="5"/>
  <c r="BH87" i="5"/>
  <c r="BG87" i="5"/>
  <c r="BF87" i="5"/>
  <c r="T87" i="5"/>
  <c r="R87" i="5"/>
  <c r="P87" i="5"/>
  <c r="J81" i="5"/>
  <c r="J80" i="5"/>
  <c r="F80" i="5"/>
  <c r="F78" i="5"/>
  <c r="E76" i="5"/>
  <c r="J55" i="5"/>
  <c r="J54" i="5"/>
  <c r="F54" i="5"/>
  <c r="F52" i="5"/>
  <c r="E50" i="5"/>
  <c r="J18" i="5"/>
  <c r="E18" i="5"/>
  <c r="F81" i="5"/>
  <c r="J17" i="5"/>
  <c r="J12" i="5"/>
  <c r="J78" i="5" s="1"/>
  <c r="E7" i="5"/>
  <c r="E74" i="5" s="1"/>
  <c r="J37" i="4"/>
  <c r="J36" i="4"/>
  <c r="AY57" i="1"/>
  <c r="J35" i="4"/>
  <c r="AX57" i="1"/>
  <c r="BI900" i="4"/>
  <c r="BH900" i="4"/>
  <c r="BG900" i="4"/>
  <c r="BF900" i="4"/>
  <c r="T900" i="4"/>
  <c r="R900" i="4"/>
  <c r="P900" i="4"/>
  <c r="BI896" i="4"/>
  <c r="BH896" i="4"/>
  <c r="BG896" i="4"/>
  <c r="BF896" i="4"/>
  <c r="T896" i="4"/>
  <c r="R896" i="4"/>
  <c r="P896" i="4"/>
  <c r="BI892" i="4"/>
  <c r="BH892" i="4"/>
  <c r="BG892" i="4"/>
  <c r="BF892" i="4"/>
  <c r="T892" i="4"/>
  <c r="R892" i="4"/>
  <c r="P892" i="4"/>
  <c r="BI888" i="4"/>
  <c r="BH888" i="4"/>
  <c r="BG888" i="4"/>
  <c r="BF888" i="4"/>
  <c r="T888" i="4"/>
  <c r="R888" i="4"/>
  <c r="P888" i="4"/>
  <c r="BI883" i="4"/>
  <c r="BH883" i="4"/>
  <c r="BG883" i="4"/>
  <c r="BF883" i="4"/>
  <c r="T883" i="4"/>
  <c r="R883" i="4"/>
  <c r="P883" i="4"/>
  <c r="BI879" i="4"/>
  <c r="BH879" i="4"/>
  <c r="BG879" i="4"/>
  <c r="BF879" i="4"/>
  <c r="T879" i="4"/>
  <c r="R879" i="4"/>
  <c r="P879" i="4"/>
  <c r="BI875" i="4"/>
  <c r="BH875" i="4"/>
  <c r="BG875" i="4"/>
  <c r="BF875" i="4"/>
  <c r="T875" i="4"/>
  <c r="R875" i="4"/>
  <c r="P875" i="4"/>
  <c r="BI867" i="4"/>
  <c r="BH867" i="4"/>
  <c r="BG867" i="4"/>
  <c r="BF867" i="4"/>
  <c r="T867" i="4"/>
  <c r="R867" i="4"/>
  <c r="P867" i="4"/>
  <c r="BI859" i="4"/>
  <c r="BH859" i="4"/>
  <c r="BG859" i="4"/>
  <c r="BF859" i="4"/>
  <c r="T859" i="4"/>
  <c r="R859" i="4"/>
  <c r="P859" i="4"/>
  <c r="BI855" i="4"/>
  <c r="BH855" i="4"/>
  <c r="BG855" i="4"/>
  <c r="BF855" i="4"/>
  <c r="T855" i="4"/>
  <c r="R855" i="4"/>
  <c r="P855" i="4"/>
  <c r="BI851" i="4"/>
  <c r="BH851" i="4"/>
  <c r="BG851" i="4"/>
  <c r="BF851" i="4"/>
  <c r="T851" i="4"/>
  <c r="R851" i="4"/>
  <c r="P851" i="4"/>
  <c r="BI847" i="4"/>
  <c r="BH847" i="4"/>
  <c r="BG847" i="4"/>
  <c r="BF847" i="4"/>
  <c r="T847" i="4"/>
  <c r="R847" i="4"/>
  <c r="P847" i="4"/>
  <c r="BI843" i="4"/>
  <c r="BH843" i="4"/>
  <c r="BG843" i="4"/>
  <c r="BF843" i="4"/>
  <c r="T843" i="4"/>
  <c r="R843" i="4"/>
  <c r="P843" i="4"/>
  <c r="BI839" i="4"/>
  <c r="BH839" i="4"/>
  <c r="BG839" i="4"/>
  <c r="BF839" i="4"/>
  <c r="T839" i="4"/>
  <c r="R839" i="4"/>
  <c r="P839" i="4"/>
  <c r="BI826" i="4"/>
  <c r="BH826" i="4"/>
  <c r="BG826" i="4"/>
  <c r="BF826" i="4"/>
  <c r="T826" i="4"/>
  <c r="R826" i="4"/>
  <c r="P826" i="4"/>
  <c r="BI813" i="4"/>
  <c r="BH813" i="4"/>
  <c r="BG813" i="4"/>
  <c r="BF813" i="4"/>
  <c r="T813" i="4"/>
  <c r="R813" i="4"/>
  <c r="P813" i="4"/>
  <c r="BI809" i="4"/>
  <c r="BH809" i="4"/>
  <c r="BG809" i="4"/>
  <c r="BF809" i="4"/>
  <c r="T809" i="4"/>
  <c r="R809" i="4"/>
  <c r="P809" i="4"/>
  <c r="BI804" i="4"/>
  <c r="BH804" i="4"/>
  <c r="BG804" i="4"/>
  <c r="BF804" i="4"/>
  <c r="T804" i="4"/>
  <c r="R804" i="4"/>
  <c r="P804" i="4"/>
  <c r="BI793" i="4"/>
  <c r="BH793" i="4"/>
  <c r="BG793" i="4"/>
  <c r="BF793" i="4"/>
  <c r="T793" i="4"/>
  <c r="R793" i="4"/>
  <c r="P793" i="4"/>
  <c r="BI789" i="4"/>
  <c r="BH789" i="4"/>
  <c r="BG789" i="4"/>
  <c r="BF789" i="4"/>
  <c r="T789" i="4"/>
  <c r="R789" i="4"/>
  <c r="P789" i="4"/>
  <c r="BI784" i="4"/>
  <c r="BH784" i="4"/>
  <c r="BG784" i="4"/>
  <c r="BF784" i="4"/>
  <c r="T784" i="4"/>
  <c r="R784" i="4"/>
  <c r="P784" i="4"/>
  <c r="BI779" i="4"/>
  <c r="BH779" i="4"/>
  <c r="BG779" i="4"/>
  <c r="BF779" i="4"/>
  <c r="T779" i="4"/>
  <c r="R779" i="4"/>
  <c r="P779" i="4"/>
  <c r="BI774" i="4"/>
  <c r="BH774" i="4"/>
  <c r="BG774" i="4"/>
  <c r="BF774" i="4"/>
  <c r="T774" i="4"/>
  <c r="R774" i="4"/>
  <c r="P774" i="4"/>
  <c r="BI770" i="4"/>
  <c r="BH770" i="4"/>
  <c r="BG770" i="4"/>
  <c r="BF770" i="4"/>
  <c r="T770" i="4"/>
  <c r="R770" i="4"/>
  <c r="P770" i="4"/>
  <c r="BI766" i="4"/>
  <c r="BH766" i="4"/>
  <c r="BG766" i="4"/>
  <c r="BF766" i="4"/>
  <c r="T766" i="4"/>
  <c r="R766" i="4"/>
  <c r="P766" i="4"/>
  <c r="BI762" i="4"/>
  <c r="BH762" i="4"/>
  <c r="BG762" i="4"/>
  <c r="BF762" i="4"/>
  <c r="T762" i="4"/>
  <c r="R762" i="4"/>
  <c r="P762" i="4"/>
  <c r="BI755" i="4"/>
  <c r="BH755" i="4"/>
  <c r="BG755" i="4"/>
  <c r="BF755" i="4"/>
  <c r="T755" i="4"/>
  <c r="R755" i="4"/>
  <c r="P755" i="4"/>
  <c r="BI749" i="4"/>
  <c r="BH749" i="4"/>
  <c r="BG749" i="4"/>
  <c r="BF749" i="4"/>
  <c r="T749" i="4"/>
  <c r="R749" i="4"/>
  <c r="P749" i="4"/>
  <c r="BI743" i="4"/>
  <c r="BH743" i="4"/>
  <c r="BG743" i="4"/>
  <c r="BF743" i="4"/>
  <c r="T743" i="4"/>
  <c r="R743" i="4"/>
  <c r="P743" i="4"/>
  <c r="BI740" i="4"/>
  <c r="BH740" i="4"/>
  <c r="BG740" i="4"/>
  <c r="BF740" i="4"/>
  <c r="T740" i="4"/>
  <c r="R740" i="4"/>
  <c r="P740" i="4"/>
  <c r="BI735" i="4"/>
  <c r="BH735" i="4"/>
  <c r="BG735" i="4"/>
  <c r="BF735" i="4"/>
  <c r="T735" i="4"/>
  <c r="R735" i="4"/>
  <c r="P735" i="4"/>
  <c r="BI730" i="4"/>
  <c r="BH730" i="4"/>
  <c r="BG730" i="4"/>
  <c r="BF730" i="4"/>
  <c r="T730" i="4"/>
  <c r="R730" i="4"/>
  <c r="P730" i="4"/>
  <c r="BI724" i="4"/>
  <c r="BH724" i="4"/>
  <c r="BG724" i="4"/>
  <c r="BF724" i="4"/>
  <c r="T724" i="4"/>
  <c r="R724" i="4"/>
  <c r="P724" i="4"/>
  <c r="BI718" i="4"/>
  <c r="BH718" i="4"/>
  <c r="BG718" i="4"/>
  <c r="BF718" i="4"/>
  <c r="T718" i="4"/>
  <c r="R718" i="4"/>
  <c r="P718" i="4"/>
  <c r="BI712" i="4"/>
  <c r="BH712" i="4"/>
  <c r="BG712" i="4"/>
  <c r="BF712" i="4"/>
  <c r="T712" i="4"/>
  <c r="R712" i="4"/>
  <c r="P712" i="4"/>
  <c r="BI708" i="4"/>
  <c r="BH708" i="4"/>
  <c r="BG708" i="4"/>
  <c r="BF708" i="4"/>
  <c r="T708" i="4"/>
  <c r="R708" i="4"/>
  <c r="P708" i="4"/>
  <c r="BI704" i="4"/>
  <c r="BH704" i="4"/>
  <c r="BG704" i="4"/>
  <c r="BF704" i="4"/>
  <c r="T704" i="4"/>
  <c r="R704" i="4"/>
  <c r="P704" i="4"/>
  <c r="BI700" i="4"/>
  <c r="BH700" i="4"/>
  <c r="BG700" i="4"/>
  <c r="BF700" i="4"/>
  <c r="T700" i="4"/>
  <c r="R700" i="4"/>
  <c r="P700" i="4"/>
  <c r="BI696" i="4"/>
  <c r="BH696" i="4"/>
  <c r="BG696" i="4"/>
  <c r="BF696" i="4"/>
  <c r="T696" i="4"/>
  <c r="R696" i="4"/>
  <c r="P696" i="4"/>
  <c r="BI692" i="4"/>
  <c r="BH692" i="4"/>
  <c r="BG692" i="4"/>
  <c r="BF692" i="4"/>
  <c r="T692" i="4"/>
  <c r="R692" i="4"/>
  <c r="P692" i="4"/>
  <c r="BI685" i="4"/>
  <c r="BH685" i="4"/>
  <c r="BG685" i="4"/>
  <c r="BF685" i="4"/>
  <c r="T685" i="4"/>
  <c r="R685" i="4"/>
  <c r="P685" i="4"/>
  <c r="BI678" i="4"/>
  <c r="BH678" i="4"/>
  <c r="BG678" i="4"/>
  <c r="BF678" i="4"/>
  <c r="T678" i="4"/>
  <c r="R678" i="4"/>
  <c r="P678" i="4"/>
  <c r="BI675" i="4"/>
  <c r="BH675" i="4"/>
  <c r="BG675" i="4"/>
  <c r="BF675" i="4"/>
  <c r="T675" i="4"/>
  <c r="R675" i="4"/>
  <c r="P675" i="4"/>
  <c r="BI671" i="4"/>
  <c r="BH671" i="4"/>
  <c r="BG671" i="4"/>
  <c r="BF671" i="4"/>
  <c r="T671" i="4"/>
  <c r="R671" i="4"/>
  <c r="P671" i="4"/>
  <c r="BI667" i="4"/>
  <c r="BH667" i="4"/>
  <c r="BG667" i="4"/>
  <c r="BF667" i="4"/>
  <c r="T667" i="4"/>
  <c r="R667" i="4"/>
  <c r="P667" i="4"/>
  <c r="BI660" i="4"/>
  <c r="BH660" i="4"/>
  <c r="BG660" i="4"/>
  <c r="BF660" i="4"/>
  <c r="T660" i="4"/>
  <c r="R660" i="4"/>
  <c r="P660" i="4"/>
  <c r="BI653" i="4"/>
  <c r="BH653" i="4"/>
  <c r="BG653" i="4"/>
  <c r="BF653" i="4"/>
  <c r="T653" i="4"/>
  <c r="R653" i="4"/>
  <c r="P653" i="4"/>
  <c r="BI646" i="4"/>
  <c r="BH646" i="4"/>
  <c r="BG646" i="4"/>
  <c r="BF646" i="4"/>
  <c r="T646" i="4"/>
  <c r="R646" i="4"/>
  <c r="P646" i="4"/>
  <c r="BI639" i="4"/>
  <c r="BH639" i="4"/>
  <c r="BG639" i="4"/>
  <c r="BF639" i="4"/>
  <c r="T639" i="4"/>
  <c r="R639" i="4"/>
  <c r="P639" i="4"/>
  <c r="BI632" i="4"/>
  <c r="BH632" i="4"/>
  <c r="BG632" i="4"/>
  <c r="BF632" i="4"/>
  <c r="T632" i="4"/>
  <c r="R632" i="4"/>
  <c r="P632" i="4"/>
  <c r="BI625" i="4"/>
  <c r="BH625" i="4"/>
  <c r="BG625" i="4"/>
  <c r="BF625" i="4"/>
  <c r="T625" i="4"/>
  <c r="R625" i="4"/>
  <c r="P625" i="4"/>
  <c r="BI621" i="4"/>
  <c r="BH621" i="4"/>
  <c r="BG621" i="4"/>
  <c r="BF621" i="4"/>
  <c r="T621" i="4"/>
  <c r="R621" i="4"/>
  <c r="P621" i="4"/>
  <c r="BI614" i="4"/>
  <c r="BH614" i="4"/>
  <c r="BG614" i="4"/>
  <c r="BF614" i="4"/>
  <c r="T614" i="4"/>
  <c r="R614" i="4"/>
  <c r="P614" i="4"/>
  <c r="BI610" i="4"/>
  <c r="BH610" i="4"/>
  <c r="BG610" i="4"/>
  <c r="BF610" i="4"/>
  <c r="T610" i="4"/>
  <c r="R610" i="4"/>
  <c r="P610" i="4"/>
  <c r="BI603" i="4"/>
  <c r="BH603" i="4"/>
  <c r="BG603" i="4"/>
  <c r="BF603" i="4"/>
  <c r="T603" i="4"/>
  <c r="R603" i="4"/>
  <c r="P603" i="4"/>
  <c r="BI596" i="4"/>
  <c r="BH596" i="4"/>
  <c r="BG596" i="4"/>
  <c r="BF596" i="4"/>
  <c r="T596" i="4"/>
  <c r="R596" i="4"/>
  <c r="P596" i="4"/>
  <c r="BI589" i="4"/>
  <c r="BH589" i="4"/>
  <c r="BG589" i="4"/>
  <c r="BF589" i="4"/>
  <c r="T589" i="4"/>
  <c r="R589" i="4"/>
  <c r="P589" i="4"/>
  <c r="BI582" i="4"/>
  <c r="BH582" i="4"/>
  <c r="BG582" i="4"/>
  <c r="BF582" i="4"/>
  <c r="T582" i="4"/>
  <c r="R582" i="4"/>
  <c r="P582" i="4"/>
  <c r="BI575" i="4"/>
  <c r="BH575" i="4"/>
  <c r="BG575" i="4"/>
  <c r="BF575" i="4"/>
  <c r="T575" i="4"/>
  <c r="R575" i="4"/>
  <c r="P575" i="4"/>
  <c r="BI568" i="4"/>
  <c r="BH568" i="4"/>
  <c r="BG568" i="4"/>
  <c r="BF568" i="4"/>
  <c r="T568" i="4"/>
  <c r="R568" i="4"/>
  <c r="P568" i="4"/>
  <c r="BI561" i="4"/>
  <c r="BH561" i="4"/>
  <c r="BG561" i="4"/>
  <c r="BF561" i="4"/>
  <c r="T561" i="4"/>
  <c r="R561" i="4"/>
  <c r="P561" i="4"/>
  <c r="BI557" i="4"/>
  <c r="BH557" i="4"/>
  <c r="BG557" i="4"/>
  <c r="BF557" i="4"/>
  <c r="T557" i="4"/>
  <c r="R557" i="4"/>
  <c r="P557" i="4"/>
  <c r="BI553" i="4"/>
  <c r="BH553" i="4"/>
  <c r="BG553" i="4"/>
  <c r="BF553" i="4"/>
  <c r="T553" i="4"/>
  <c r="R553" i="4"/>
  <c r="P553" i="4"/>
  <c r="BI549" i="4"/>
  <c r="BH549" i="4"/>
  <c r="BG549" i="4"/>
  <c r="BF549" i="4"/>
  <c r="T549" i="4"/>
  <c r="R549" i="4"/>
  <c r="P549" i="4"/>
  <c r="BI545" i="4"/>
  <c r="BH545" i="4"/>
  <c r="BG545" i="4"/>
  <c r="BF545" i="4"/>
  <c r="T545" i="4"/>
  <c r="R545" i="4"/>
  <c r="P545" i="4"/>
  <c r="BI541" i="4"/>
  <c r="BH541" i="4"/>
  <c r="BG541" i="4"/>
  <c r="BF541" i="4"/>
  <c r="T541" i="4"/>
  <c r="R541" i="4"/>
  <c r="P541" i="4"/>
  <c r="BI537" i="4"/>
  <c r="BH537" i="4"/>
  <c r="BG537" i="4"/>
  <c r="BF537" i="4"/>
  <c r="T537" i="4"/>
  <c r="R537" i="4"/>
  <c r="P537" i="4"/>
  <c r="BI533" i="4"/>
  <c r="BH533" i="4"/>
  <c r="BG533" i="4"/>
  <c r="BF533" i="4"/>
  <c r="T533" i="4"/>
  <c r="R533" i="4"/>
  <c r="P533" i="4"/>
  <c r="BI529" i="4"/>
  <c r="BH529" i="4"/>
  <c r="BG529" i="4"/>
  <c r="BF529" i="4"/>
  <c r="T529" i="4"/>
  <c r="R529" i="4"/>
  <c r="P529" i="4"/>
  <c r="BI525" i="4"/>
  <c r="BH525" i="4"/>
  <c r="BG525" i="4"/>
  <c r="BF525" i="4"/>
  <c r="T525" i="4"/>
  <c r="R525" i="4"/>
  <c r="P525" i="4"/>
  <c r="BI521" i="4"/>
  <c r="BH521" i="4"/>
  <c r="BG521" i="4"/>
  <c r="BF521" i="4"/>
  <c r="T521" i="4"/>
  <c r="R521" i="4"/>
  <c r="P521" i="4"/>
  <c r="BI517" i="4"/>
  <c r="BH517" i="4"/>
  <c r="BG517" i="4"/>
  <c r="BF517" i="4"/>
  <c r="T517" i="4"/>
  <c r="R517" i="4"/>
  <c r="P517" i="4"/>
  <c r="BI513" i="4"/>
  <c r="BH513" i="4"/>
  <c r="BG513" i="4"/>
  <c r="BF513" i="4"/>
  <c r="T513" i="4"/>
  <c r="R513" i="4"/>
  <c r="P513" i="4"/>
  <c r="BI506" i="4"/>
  <c r="BH506" i="4"/>
  <c r="BG506" i="4"/>
  <c r="BF506" i="4"/>
  <c r="T506" i="4"/>
  <c r="R506" i="4"/>
  <c r="P506" i="4"/>
  <c r="BI499" i="4"/>
  <c r="BH499" i="4"/>
  <c r="BG499" i="4"/>
  <c r="BF499" i="4"/>
  <c r="T499" i="4"/>
  <c r="R499" i="4"/>
  <c r="P499" i="4"/>
  <c r="BI495" i="4"/>
  <c r="BH495" i="4"/>
  <c r="BG495" i="4"/>
  <c r="BF495" i="4"/>
  <c r="T495" i="4"/>
  <c r="R495" i="4"/>
  <c r="P495" i="4"/>
  <c r="BI491" i="4"/>
  <c r="BH491" i="4"/>
  <c r="BG491" i="4"/>
  <c r="BF491" i="4"/>
  <c r="T491" i="4"/>
  <c r="R491" i="4"/>
  <c r="P491" i="4"/>
  <c r="BI484" i="4"/>
  <c r="BH484" i="4"/>
  <c r="BG484" i="4"/>
  <c r="BF484" i="4"/>
  <c r="T484" i="4"/>
  <c r="R484" i="4"/>
  <c r="P484" i="4"/>
  <c r="BI476" i="4"/>
  <c r="BH476" i="4"/>
  <c r="BG476" i="4"/>
  <c r="BF476" i="4"/>
  <c r="T476" i="4"/>
  <c r="R476" i="4"/>
  <c r="P476" i="4"/>
  <c r="BI468" i="4"/>
  <c r="BH468" i="4"/>
  <c r="BG468" i="4"/>
  <c r="BF468" i="4"/>
  <c r="T468" i="4"/>
  <c r="R468" i="4"/>
  <c r="P468" i="4"/>
  <c r="BI460" i="4"/>
  <c r="BH460" i="4"/>
  <c r="BG460" i="4"/>
  <c r="BF460" i="4"/>
  <c r="T460" i="4"/>
  <c r="R460" i="4"/>
  <c r="P460" i="4"/>
  <c r="BI455" i="4"/>
  <c r="BH455" i="4"/>
  <c r="BG455" i="4"/>
  <c r="BF455" i="4"/>
  <c r="T455" i="4"/>
  <c r="R455" i="4"/>
  <c r="P455" i="4"/>
  <c r="BI451" i="4"/>
  <c r="BH451" i="4"/>
  <c r="BG451" i="4"/>
  <c r="BF451" i="4"/>
  <c r="T451" i="4"/>
  <c r="R451" i="4"/>
  <c r="P451" i="4"/>
  <c r="BI447" i="4"/>
  <c r="BH447" i="4"/>
  <c r="BG447" i="4"/>
  <c r="BF447" i="4"/>
  <c r="T447" i="4"/>
  <c r="R447" i="4"/>
  <c r="P447" i="4"/>
  <c r="BI443" i="4"/>
  <c r="BH443" i="4"/>
  <c r="BG443" i="4"/>
  <c r="BF443" i="4"/>
  <c r="T443" i="4"/>
  <c r="R443" i="4"/>
  <c r="P443" i="4"/>
  <c r="BI435" i="4"/>
  <c r="BH435" i="4"/>
  <c r="BG435" i="4"/>
  <c r="BF435" i="4"/>
  <c r="T435" i="4"/>
  <c r="R435" i="4"/>
  <c r="P435" i="4"/>
  <c r="BI428" i="4"/>
  <c r="BH428" i="4"/>
  <c r="BG428" i="4"/>
  <c r="BF428" i="4"/>
  <c r="T428" i="4"/>
  <c r="R428" i="4"/>
  <c r="P428" i="4"/>
  <c r="BI420" i="4"/>
  <c r="BH420" i="4"/>
  <c r="BG420" i="4"/>
  <c r="BF420" i="4"/>
  <c r="T420" i="4"/>
  <c r="R420" i="4"/>
  <c r="P420" i="4"/>
  <c r="BI413" i="4"/>
  <c r="BH413" i="4"/>
  <c r="BG413" i="4"/>
  <c r="BF413" i="4"/>
  <c r="T413" i="4"/>
  <c r="R413" i="4"/>
  <c r="P413" i="4"/>
  <c r="BI408" i="4"/>
  <c r="BH408" i="4"/>
  <c r="BG408" i="4"/>
  <c r="BF408" i="4"/>
  <c r="T408" i="4"/>
  <c r="R408" i="4"/>
  <c r="P408" i="4"/>
  <c r="BI403" i="4"/>
  <c r="BH403" i="4"/>
  <c r="BG403" i="4"/>
  <c r="BF403" i="4"/>
  <c r="T403" i="4"/>
  <c r="R403" i="4"/>
  <c r="P403" i="4"/>
  <c r="BI399" i="4"/>
  <c r="BH399" i="4"/>
  <c r="BG399" i="4"/>
  <c r="BF399" i="4"/>
  <c r="T399" i="4"/>
  <c r="R399" i="4"/>
  <c r="P399" i="4"/>
  <c r="BI395" i="4"/>
  <c r="BH395" i="4"/>
  <c r="BG395" i="4"/>
  <c r="BF395" i="4"/>
  <c r="T395" i="4"/>
  <c r="R395" i="4"/>
  <c r="P395" i="4"/>
  <c r="BI390" i="4"/>
  <c r="BH390" i="4"/>
  <c r="BG390" i="4"/>
  <c r="BF390" i="4"/>
  <c r="T390" i="4"/>
  <c r="R390" i="4"/>
  <c r="P390" i="4"/>
  <c r="BI385" i="4"/>
  <c r="BH385" i="4"/>
  <c r="BG385" i="4"/>
  <c r="BF385" i="4"/>
  <c r="T385" i="4"/>
  <c r="R385" i="4"/>
  <c r="P385" i="4"/>
  <c r="BI382" i="4"/>
  <c r="BH382" i="4"/>
  <c r="BG382" i="4"/>
  <c r="BF382" i="4"/>
  <c r="T382" i="4"/>
  <c r="R382" i="4"/>
  <c r="P382" i="4"/>
  <c r="BI379" i="4"/>
  <c r="BH379" i="4"/>
  <c r="BG379" i="4"/>
  <c r="BF379" i="4"/>
  <c r="T379" i="4"/>
  <c r="R379" i="4"/>
  <c r="P379" i="4"/>
  <c r="BI375" i="4"/>
  <c r="BH375" i="4"/>
  <c r="BG375" i="4"/>
  <c r="BF375" i="4"/>
  <c r="T375" i="4"/>
  <c r="R375" i="4"/>
  <c r="P375" i="4"/>
  <c r="BI371" i="4"/>
  <c r="BH371" i="4"/>
  <c r="BG371" i="4"/>
  <c r="BF371" i="4"/>
  <c r="T371" i="4"/>
  <c r="R371" i="4"/>
  <c r="P371" i="4"/>
  <c r="BI367" i="4"/>
  <c r="BH367" i="4"/>
  <c r="BG367" i="4"/>
  <c r="BF367" i="4"/>
  <c r="T367" i="4"/>
  <c r="R367" i="4"/>
  <c r="P367" i="4"/>
  <c r="BI363" i="4"/>
  <c r="BH363" i="4"/>
  <c r="BG363" i="4"/>
  <c r="BF363" i="4"/>
  <c r="T363" i="4"/>
  <c r="R363" i="4"/>
  <c r="P363" i="4"/>
  <c r="BI358" i="4"/>
  <c r="BH358" i="4"/>
  <c r="BG358" i="4"/>
  <c r="BF358" i="4"/>
  <c r="T358" i="4"/>
  <c r="R358" i="4"/>
  <c r="P358" i="4"/>
  <c r="BI353" i="4"/>
  <c r="BH353" i="4"/>
  <c r="BG353" i="4"/>
  <c r="BF353" i="4"/>
  <c r="T353" i="4"/>
  <c r="R353" i="4"/>
  <c r="P353" i="4"/>
  <c r="BI348" i="4"/>
  <c r="BH348" i="4"/>
  <c r="BG348" i="4"/>
  <c r="BF348" i="4"/>
  <c r="T348" i="4"/>
  <c r="R348" i="4"/>
  <c r="P348" i="4"/>
  <c r="BI345" i="4"/>
  <c r="BH345" i="4"/>
  <c r="BG345" i="4"/>
  <c r="BF345" i="4"/>
  <c r="T345" i="4"/>
  <c r="R345" i="4"/>
  <c r="P345" i="4"/>
  <c r="BI344" i="4"/>
  <c r="BH344" i="4"/>
  <c r="BG344" i="4"/>
  <c r="BF344" i="4"/>
  <c r="T344" i="4"/>
  <c r="R344" i="4"/>
  <c r="P344" i="4"/>
  <c r="BI343" i="4"/>
  <c r="BH343" i="4"/>
  <c r="BG343" i="4"/>
  <c r="BF343" i="4"/>
  <c r="T343" i="4"/>
  <c r="R343" i="4"/>
  <c r="P343" i="4"/>
  <c r="BI341" i="4"/>
  <c r="BH341" i="4"/>
  <c r="BG341" i="4"/>
  <c r="BF341" i="4"/>
  <c r="T341" i="4"/>
  <c r="R341" i="4"/>
  <c r="P341" i="4"/>
  <c r="BI340" i="4"/>
  <c r="BH340" i="4"/>
  <c r="BG340" i="4"/>
  <c r="BF340" i="4"/>
  <c r="T340" i="4"/>
  <c r="R340" i="4"/>
  <c r="P340" i="4"/>
  <c r="BI338" i="4"/>
  <c r="BH338" i="4"/>
  <c r="BG338" i="4"/>
  <c r="BF338" i="4"/>
  <c r="T338" i="4"/>
  <c r="R338" i="4"/>
  <c r="P338" i="4"/>
  <c r="BI337" i="4"/>
  <c r="BH337" i="4"/>
  <c r="BG337" i="4"/>
  <c r="BF337" i="4"/>
  <c r="T337" i="4"/>
  <c r="R337" i="4"/>
  <c r="P337" i="4"/>
  <c r="BI321" i="4"/>
  <c r="BH321" i="4"/>
  <c r="BG321" i="4"/>
  <c r="BF321" i="4"/>
  <c r="T321" i="4"/>
  <c r="R321" i="4"/>
  <c r="P321" i="4"/>
  <c r="BI305" i="4"/>
  <c r="BH305" i="4"/>
  <c r="BG305" i="4"/>
  <c r="BF305" i="4"/>
  <c r="T305" i="4"/>
  <c r="R305" i="4"/>
  <c r="P305" i="4"/>
  <c r="BI289" i="4"/>
  <c r="BH289" i="4"/>
  <c r="BG289" i="4"/>
  <c r="BF289" i="4"/>
  <c r="T289" i="4"/>
  <c r="R289" i="4"/>
  <c r="P289" i="4"/>
  <c r="BI284" i="4"/>
  <c r="BH284" i="4"/>
  <c r="BG284" i="4"/>
  <c r="BF284" i="4"/>
  <c r="T284" i="4"/>
  <c r="R284" i="4"/>
  <c r="P284" i="4"/>
  <c r="BI277" i="4"/>
  <c r="BH277" i="4"/>
  <c r="BG277" i="4"/>
  <c r="BF277" i="4"/>
  <c r="T277" i="4"/>
  <c r="R277" i="4"/>
  <c r="P277" i="4"/>
  <c r="BI270" i="4"/>
  <c r="BH270" i="4"/>
  <c r="BG270" i="4"/>
  <c r="BF270" i="4"/>
  <c r="T270" i="4"/>
  <c r="R270" i="4"/>
  <c r="P270" i="4"/>
  <c r="BI266" i="4"/>
  <c r="BH266" i="4"/>
  <c r="BG266" i="4"/>
  <c r="BF266" i="4"/>
  <c r="T266" i="4"/>
  <c r="R266" i="4"/>
  <c r="P266" i="4"/>
  <c r="BI262" i="4"/>
  <c r="BH262" i="4"/>
  <c r="BG262" i="4"/>
  <c r="BF262" i="4"/>
  <c r="T262" i="4"/>
  <c r="R262" i="4"/>
  <c r="P262" i="4"/>
  <c r="BI257" i="4"/>
  <c r="BH257" i="4"/>
  <c r="BG257" i="4"/>
  <c r="BF257" i="4"/>
  <c r="T257" i="4"/>
  <c r="R257" i="4"/>
  <c r="P257" i="4"/>
  <c r="BI250" i="4"/>
  <c r="BH250" i="4"/>
  <c r="BG250" i="4"/>
  <c r="BF250" i="4"/>
  <c r="T250" i="4"/>
  <c r="R250" i="4"/>
  <c r="P250" i="4"/>
  <c r="BI243" i="4"/>
  <c r="BH243" i="4"/>
  <c r="BG243" i="4"/>
  <c r="BF243" i="4"/>
  <c r="T243" i="4"/>
  <c r="R243" i="4"/>
  <c r="P243" i="4"/>
  <c r="BI239" i="4"/>
  <c r="BH239" i="4"/>
  <c r="BG239" i="4"/>
  <c r="BF239" i="4"/>
  <c r="T239" i="4"/>
  <c r="R239" i="4"/>
  <c r="P239" i="4"/>
  <c r="BI235" i="4"/>
  <c r="BH235" i="4"/>
  <c r="BG235" i="4"/>
  <c r="BF235" i="4"/>
  <c r="T235" i="4"/>
  <c r="R235" i="4"/>
  <c r="P235" i="4"/>
  <c r="BI231" i="4"/>
  <c r="BH231" i="4"/>
  <c r="BG231" i="4"/>
  <c r="BF231" i="4"/>
  <c r="T231" i="4"/>
  <c r="R231" i="4"/>
  <c r="P231" i="4"/>
  <c r="BI227" i="4"/>
  <c r="BH227" i="4"/>
  <c r="BG227" i="4"/>
  <c r="BF227" i="4"/>
  <c r="T227" i="4"/>
  <c r="R227" i="4"/>
  <c r="P227" i="4"/>
  <c r="BI223" i="4"/>
  <c r="BH223" i="4"/>
  <c r="BG223" i="4"/>
  <c r="BF223" i="4"/>
  <c r="T223" i="4"/>
  <c r="R223" i="4"/>
  <c r="P223" i="4"/>
  <c r="BI218" i="4"/>
  <c r="BH218" i="4"/>
  <c r="BG218" i="4"/>
  <c r="BF218" i="4"/>
  <c r="T218" i="4"/>
  <c r="R218" i="4"/>
  <c r="P218" i="4"/>
  <c r="BI214" i="4"/>
  <c r="BH214" i="4"/>
  <c r="BG214" i="4"/>
  <c r="BF214" i="4"/>
  <c r="T214" i="4"/>
  <c r="R214" i="4"/>
  <c r="P214" i="4"/>
  <c r="BI210" i="4"/>
  <c r="BH210" i="4"/>
  <c r="BG210" i="4"/>
  <c r="BF210" i="4"/>
  <c r="T210" i="4"/>
  <c r="R210" i="4"/>
  <c r="P210" i="4"/>
  <c r="BI206" i="4"/>
  <c r="BH206" i="4"/>
  <c r="BG206" i="4"/>
  <c r="BF206" i="4"/>
  <c r="T206" i="4"/>
  <c r="R206" i="4"/>
  <c r="P206" i="4"/>
  <c r="BI202" i="4"/>
  <c r="BH202" i="4"/>
  <c r="BG202" i="4"/>
  <c r="BF202" i="4"/>
  <c r="T202" i="4"/>
  <c r="R202" i="4"/>
  <c r="P202" i="4"/>
  <c r="BI198" i="4"/>
  <c r="BH198" i="4"/>
  <c r="BG198" i="4"/>
  <c r="BF198" i="4"/>
  <c r="T198" i="4"/>
  <c r="R198" i="4"/>
  <c r="P198" i="4"/>
  <c r="BI194" i="4"/>
  <c r="BH194" i="4"/>
  <c r="BG194" i="4"/>
  <c r="BF194" i="4"/>
  <c r="T194" i="4"/>
  <c r="R194" i="4"/>
  <c r="P194" i="4"/>
  <c r="BI190" i="4"/>
  <c r="BH190" i="4"/>
  <c r="BG190" i="4"/>
  <c r="BF190" i="4"/>
  <c r="T190" i="4"/>
  <c r="R190" i="4"/>
  <c r="P190" i="4"/>
  <c r="BI186" i="4"/>
  <c r="BH186" i="4"/>
  <c r="BG186" i="4"/>
  <c r="BF186" i="4"/>
  <c r="T186" i="4"/>
  <c r="R186" i="4"/>
  <c r="P186" i="4"/>
  <c r="BI182" i="4"/>
  <c r="BH182" i="4"/>
  <c r="BG182" i="4"/>
  <c r="BF182" i="4"/>
  <c r="T182" i="4"/>
  <c r="R182" i="4"/>
  <c r="P182" i="4"/>
  <c r="BI178" i="4"/>
  <c r="BH178" i="4"/>
  <c r="BG178" i="4"/>
  <c r="BF178" i="4"/>
  <c r="T178" i="4"/>
  <c r="R178" i="4"/>
  <c r="P178" i="4"/>
  <c r="BI174" i="4"/>
  <c r="BH174" i="4"/>
  <c r="BG174" i="4"/>
  <c r="BF174" i="4"/>
  <c r="T174" i="4"/>
  <c r="R174" i="4"/>
  <c r="P174" i="4"/>
  <c r="BI169" i="4"/>
  <c r="BH169" i="4"/>
  <c r="BG169" i="4"/>
  <c r="BF169" i="4"/>
  <c r="T169" i="4"/>
  <c r="R169" i="4"/>
  <c r="P169" i="4"/>
  <c r="BI164" i="4"/>
  <c r="BH164" i="4"/>
  <c r="BG164" i="4"/>
  <c r="BF164" i="4"/>
  <c r="T164" i="4"/>
  <c r="R164" i="4"/>
  <c r="P164" i="4"/>
  <c r="BI159" i="4"/>
  <c r="BH159" i="4"/>
  <c r="BG159" i="4"/>
  <c r="BF159" i="4"/>
  <c r="T159" i="4"/>
  <c r="R159" i="4"/>
  <c r="P159" i="4"/>
  <c r="BI154" i="4"/>
  <c r="BH154" i="4"/>
  <c r="BG154" i="4"/>
  <c r="BF154" i="4"/>
  <c r="T154" i="4"/>
  <c r="R154" i="4"/>
  <c r="P154" i="4"/>
  <c r="BI149" i="4"/>
  <c r="BH149" i="4"/>
  <c r="BG149" i="4"/>
  <c r="BF149" i="4"/>
  <c r="T149" i="4"/>
  <c r="R149" i="4"/>
  <c r="P149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7" i="4"/>
  <c r="BH137" i="4"/>
  <c r="BG137" i="4"/>
  <c r="BF137" i="4"/>
  <c r="T137" i="4"/>
  <c r="R137" i="4"/>
  <c r="P137" i="4"/>
  <c r="BI133" i="4"/>
  <c r="BH133" i="4"/>
  <c r="BG133" i="4"/>
  <c r="BF133" i="4"/>
  <c r="T133" i="4"/>
  <c r="R133" i="4"/>
  <c r="P133" i="4"/>
  <c r="BI129" i="4"/>
  <c r="BH129" i="4"/>
  <c r="BG129" i="4"/>
  <c r="BF129" i="4"/>
  <c r="T129" i="4"/>
  <c r="R129" i="4"/>
  <c r="P129" i="4"/>
  <c r="BI125" i="4"/>
  <c r="BH125" i="4"/>
  <c r="BG125" i="4"/>
  <c r="BF125" i="4"/>
  <c r="T125" i="4"/>
  <c r="R125" i="4"/>
  <c r="P125" i="4"/>
  <c r="BI121" i="4"/>
  <c r="BH121" i="4"/>
  <c r="BG121" i="4"/>
  <c r="BF121" i="4"/>
  <c r="T121" i="4"/>
  <c r="R121" i="4"/>
  <c r="P121" i="4"/>
  <c r="BI116" i="4"/>
  <c r="BH116" i="4"/>
  <c r="BG116" i="4"/>
  <c r="BF116" i="4"/>
  <c r="T116" i="4"/>
  <c r="R116" i="4"/>
  <c r="P116" i="4"/>
  <c r="BI112" i="4"/>
  <c r="BH112" i="4"/>
  <c r="BG112" i="4"/>
  <c r="BF112" i="4"/>
  <c r="T112" i="4"/>
  <c r="R112" i="4"/>
  <c r="P112" i="4"/>
  <c r="BI108" i="4"/>
  <c r="BH108" i="4"/>
  <c r="BG108" i="4"/>
  <c r="BF108" i="4"/>
  <c r="T108" i="4"/>
  <c r="R108" i="4"/>
  <c r="P108" i="4"/>
  <c r="BI104" i="4"/>
  <c r="BH104" i="4"/>
  <c r="BG104" i="4"/>
  <c r="BF104" i="4"/>
  <c r="T104" i="4"/>
  <c r="R104" i="4"/>
  <c r="P104" i="4"/>
  <c r="BI100" i="4"/>
  <c r="BH100" i="4"/>
  <c r="BG100" i="4"/>
  <c r="BF100" i="4"/>
  <c r="T100" i="4"/>
  <c r="R100" i="4"/>
  <c r="P100" i="4"/>
  <c r="BI96" i="4"/>
  <c r="BH96" i="4"/>
  <c r="BG96" i="4"/>
  <c r="BF96" i="4"/>
  <c r="T96" i="4"/>
  <c r="R96" i="4"/>
  <c r="P96" i="4"/>
  <c r="BI92" i="4"/>
  <c r="BH92" i="4"/>
  <c r="BG92" i="4"/>
  <c r="BF92" i="4"/>
  <c r="T92" i="4"/>
  <c r="R92" i="4"/>
  <c r="P92" i="4"/>
  <c r="J86" i="4"/>
  <c r="J85" i="4"/>
  <c r="F85" i="4"/>
  <c r="F83" i="4"/>
  <c r="E81" i="4"/>
  <c r="J55" i="4"/>
  <c r="J54" i="4"/>
  <c r="F54" i="4"/>
  <c r="F52" i="4"/>
  <c r="E50" i="4"/>
  <c r="J18" i="4"/>
  <c r="E18" i="4"/>
  <c r="F86" i="4" s="1"/>
  <c r="J17" i="4"/>
  <c r="J12" i="4"/>
  <c r="J83" i="4"/>
  <c r="E7" i="4"/>
  <c r="E48" i="4" s="1"/>
  <c r="J37" i="3"/>
  <c r="J36" i="3"/>
  <c r="AY56" i="1"/>
  <c r="J35" i="3"/>
  <c r="AX56" i="1" s="1"/>
  <c r="BI969" i="3"/>
  <c r="BH969" i="3"/>
  <c r="BG969" i="3"/>
  <c r="BF969" i="3"/>
  <c r="T969" i="3"/>
  <c r="R969" i="3"/>
  <c r="P969" i="3"/>
  <c r="BI964" i="3"/>
  <c r="BH964" i="3"/>
  <c r="BG964" i="3"/>
  <c r="BF964" i="3"/>
  <c r="T964" i="3"/>
  <c r="R964" i="3"/>
  <c r="P964" i="3"/>
  <c r="BI960" i="3"/>
  <c r="BH960" i="3"/>
  <c r="BG960" i="3"/>
  <c r="BF960" i="3"/>
  <c r="T960" i="3"/>
  <c r="R960" i="3"/>
  <c r="P960" i="3"/>
  <c r="BI956" i="3"/>
  <c r="BH956" i="3"/>
  <c r="BG956" i="3"/>
  <c r="BF956" i="3"/>
  <c r="T956" i="3"/>
  <c r="R956" i="3"/>
  <c r="P956" i="3"/>
  <c r="BI952" i="3"/>
  <c r="BH952" i="3"/>
  <c r="BG952" i="3"/>
  <c r="BF952" i="3"/>
  <c r="T952" i="3"/>
  <c r="R952" i="3"/>
  <c r="P952" i="3"/>
  <c r="BI948" i="3"/>
  <c r="BH948" i="3"/>
  <c r="BG948" i="3"/>
  <c r="BF948" i="3"/>
  <c r="T948" i="3"/>
  <c r="R948" i="3"/>
  <c r="P948" i="3"/>
  <c r="BI944" i="3"/>
  <c r="BH944" i="3"/>
  <c r="BG944" i="3"/>
  <c r="BF944" i="3"/>
  <c r="T944" i="3"/>
  <c r="R944" i="3"/>
  <c r="P944" i="3"/>
  <c r="BI940" i="3"/>
  <c r="BH940" i="3"/>
  <c r="BG940" i="3"/>
  <c r="BF940" i="3"/>
  <c r="T940" i="3"/>
  <c r="R940" i="3"/>
  <c r="P940" i="3"/>
  <c r="BI935" i="3"/>
  <c r="BH935" i="3"/>
  <c r="BG935" i="3"/>
  <c r="BF935" i="3"/>
  <c r="T935" i="3"/>
  <c r="R935" i="3"/>
  <c r="P935" i="3"/>
  <c r="BI928" i="3"/>
  <c r="BH928" i="3"/>
  <c r="BG928" i="3"/>
  <c r="BF928" i="3"/>
  <c r="T928" i="3"/>
  <c r="R928" i="3"/>
  <c r="P928" i="3"/>
  <c r="BI921" i="3"/>
  <c r="BH921" i="3"/>
  <c r="BG921" i="3"/>
  <c r="BF921" i="3"/>
  <c r="T921" i="3"/>
  <c r="R921" i="3"/>
  <c r="P921" i="3"/>
  <c r="BI913" i="3"/>
  <c r="BH913" i="3"/>
  <c r="BG913" i="3"/>
  <c r="BF913" i="3"/>
  <c r="T913" i="3"/>
  <c r="R913" i="3"/>
  <c r="P913" i="3"/>
  <c r="BI905" i="3"/>
  <c r="BH905" i="3"/>
  <c r="BG905" i="3"/>
  <c r="BF905" i="3"/>
  <c r="T905" i="3"/>
  <c r="R905" i="3"/>
  <c r="P905" i="3"/>
  <c r="BI901" i="3"/>
  <c r="BH901" i="3"/>
  <c r="BG901" i="3"/>
  <c r="BF901" i="3"/>
  <c r="T901" i="3"/>
  <c r="R901" i="3"/>
  <c r="P901" i="3"/>
  <c r="BI897" i="3"/>
  <c r="BH897" i="3"/>
  <c r="BG897" i="3"/>
  <c r="BF897" i="3"/>
  <c r="T897" i="3"/>
  <c r="R897" i="3"/>
  <c r="P897" i="3"/>
  <c r="BI893" i="3"/>
  <c r="BH893" i="3"/>
  <c r="BG893" i="3"/>
  <c r="BF893" i="3"/>
  <c r="T893" i="3"/>
  <c r="R893" i="3"/>
  <c r="P893" i="3"/>
  <c r="BI889" i="3"/>
  <c r="BH889" i="3"/>
  <c r="BG889" i="3"/>
  <c r="BF889" i="3"/>
  <c r="T889" i="3"/>
  <c r="R889" i="3"/>
  <c r="P889" i="3"/>
  <c r="BI885" i="3"/>
  <c r="BH885" i="3"/>
  <c r="BG885" i="3"/>
  <c r="BF885" i="3"/>
  <c r="T885" i="3"/>
  <c r="R885" i="3"/>
  <c r="P885" i="3"/>
  <c r="BI881" i="3"/>
  <c r="BH881" i="3"/>
  <c r="BG881" i="3"/>
  <c r="BF881" i="3"/>
  <c r="T881" i="3"/>
  <c r="R881" i="3"/>
  <c r="P881" i="3"/>
  <c r="BI870" i="3"/>
  <c r="BH870" i="3"/>
  <c r="BG870" i="3"/>
  <c r="BF870" i="3"/>
  <c r="T870" i="3"/>
  <c r="R870" i="3"/>
  <c r="P870" i="3"/>
  <c r="BI859" i="3"/>
  <c r="BH859" i="3"/>
  <c r="BG859" i="3"/>
  <c r="BF859" i="3"/>
  <c r="T859" i="3"/>
  <c r="R859" i="3"/>
  <c r="P859" i="3"/>
  <c r="BI854" i="3"/>
  <c r="BH854" i="3"/>
  <c r="BG854" i="3"/>
  <c r="BF854" i="3"/>
  <c r="T854" i="3"/>
  <c r="R854" i="3"/>
  <c r="P854" i="3"/>
  <c r="BI850" i="3"/>
  <c r="BH850" i="3"/>
  <c r="BG850" i="3"/>
  <c r="BF850" i="3"/>
  <c r="T850" i="3"/>
  <c r="R850" i="3"/>
  <c r="P850" i="3"/>
  <c r="BI845" i="3"/>
  <c r="BH845" i="3"/>
  <c r="BG845" i="3"/>
  <c r="BF845" i="3"/>
  <c r="T845" i="3"/>
  <c r="R845" i="3"/>
  <c r="P845" i="3"/>
  <c r="BI836" i="3"/>
  <c r="BH836" i="3"/>
  <c r="BG836" i="3"/>
  <c r="BF836" i="3"/>
  <c r="T836" i="3"/>
  <c r="R836" i="3"/>
  <c r="P836" i="3"/>
  <c r="BI832" i="3"/>
  <c r="BH832" i="3"/>
  <c r="BG832" i="3"/>
  <c r="BF832" i="3"/>
  <c r="T832" i="3"/>
  <c r="R832" i="3"/>
  <c r="P832" i="3"/>
  <c r="BI827" i="3"/>
  <c r="BH827" i="3"/>
  <c r="BG827" i="3"/>
  <c r="BF827" i="3"/>
  <c r="T827" i="3"/>
  <c r="R827" i="3"/>
  <c r="P827" i="3"/>
  <c r="BI822" i="3"/>
  <c r="BH822" i="3"/>
  <c r="BG822" i="3"/>
  <c r="BF822" i="3"/>
  <c r="T822" i="3"/>
  <c r="R822" i="3"/>
  <c r="P822" i="3"/>
  <c r="BI817" i="3"/>
  <c r="BH817" i="3"/>
  <c r="BG817" i="3"/>
  <c r="BF817" i="3"/>
  <c r="T817" i="3"/>
  <c r="R817" i="3"/>
  <c r="P817" i="3"/>
  <c r="BI813" i="3"/>
  <c r="BH813" i="3"/>
  <c r="BG813" i="3"/>
  <c r="BF813" i="3"/>
  <c r="T813" i="3"/>
  <c r="R813" i="3"/>
  <c r="P813" i="3"/>
  <c r="BI806" i="3"/>
  <c r="BH806" i="3"/>
  <c r="BG806" i="3"/>
  <c r="BF806" i="3"/>
  <c r="T806" i="3"/>
  <c r="R806" i="3"/>
  <c r="P806" i="3"/>
  <c r="BI799" i="3"/>
  <c r="BH799" i="3"/>
  <c r="BG799" i="3"/>
  <c r="BF799" i="3"/>
  <c r="T799" i="3"/>
  <c r="R799" i="3"/>
  <c r="P799" i="3"/>
  <c r="BI792" i="3"/>
  <c r="BH792" i="3"/>
  <c r="BG792" i="3"/>
  <c r="BF792" i="3"/>
  <c r="T792" i="3"/>
  <c r="R792" i="3"/>
  <c r="P792" i="3"/>
  <c r="BI786" i="3"/>
  <c r="BH786" i="3"/>
  <c r="BG786" i="3"/>
  <c r="BF786" i="3"/>
  <c r="T786" i="3"/>
  <c r="R786" i="3"/>
  <c r="P786" i="3"/>
  <c r="BI780" i="3"/>
  <c r="BH780" i="3"/>
  <c r="BG780" i="3"/>
  <c r="BF780" i="3"/>
  <c r="T780" i="3"/>
  <c r="R780" i="3"/>
  <c r="P780" i="3"/>
  <c r="BI777" i="3"/>
  <c r="BH777" i="3"/>
  <c r="BG777" i="3"/>
  <c r="BF777" i="3"/>
  <c r="T777" i="3"/>
  <c r="R777" i="3"/>
  <c r="P777" i="3"/>
  <c r="BI772" i="3"/>
  <c r="BH772" i="3"/>
  <c r="BG772" i="3"/>
  <c r="BF772" i="3"/>
  <c r="T772" i="3"/>
  <c r="R772" i="3"/>
  <c r="P772" i="3"/>
  <c r="BI767" i="3"/>
  <c r="BH767" i="3"/>
  <c r="BG767" i="3"/>
  <c r="BF767" i="3"/>
  <c r="T767" i="3"/>
  <c r="R767" i="3"/>
  <c r="P767" i="3"/>
  <c r="BI761" i="3"/>
  <c r="BH761" i="3"/>
  <c r="BG761" i="3"/>
  <c r="BF761" i="3"/>
  <c r="T761" i="3"/>
  <c r="R761" i="3"/>
  <c r="P761" i="3"/>
  <c r="BI755" i="3"/>
  <c r="BH755" i="3"/>
  <c r="BG755" i="3"/>
  <c r="BF755" i="3"/>
  <c r="T755" i="3"/>
  <c r="R755" i="3"/>
  <c r="P755" i="3"/>
  <c r="BI749" i="3"/>
  <c r="BH749" i="3"/>
  <c r="BG749" i="3"/>
  <c r="BF749" i="3"/>
  <c r="T749" i="3"/>
  <c r="R749" i="3"/>
  <c r="P749" i="3"/>
  <c r="BI745" i="3"/>
  <c r="BH745" i="3"/>
  <c r="BG745" i="3"/>
  <c r="BF745" i="3"/>
  <c r="T745" i="3"/>
  <c r="R745" i="3"/>
  <c r="P745" i="3"/>
  <c r="BI741" i="3"/>
  <c r="BH741" i="3"/>
  <c r="BG741" i="3"/>
  <c r="BF741" i="3"/>
  <c r="T741" i="3"/>
  <c r="R741" i="3"/>
  <c r="P741" i="3"/>
  <c r="BI737" i="3"/>
  <c r="BH737" i="3"/>
  <c r="BG737" i="3"/>
  <c r="BF737" i="3"/>
  <c r="T737" i="3"/>
  <c r="R737" i="3"/>
  <c r="P737" i="3"/>
  <c r="BI733" i="3"/>
  <c r="BH733" i="3"/>
  <c r="BG733" i="3"/>
  <c r="BF733" i="3"/>
  <c r="T733" i="3"/>
  <c r="R733" i="3"/>
  <c r="P733" i="3"/>
  <c r="BI729" i="3"/>
  <c r="BH729" i="3"/>
  <c r="BG729" i="3"/>
  <c r="BF729" i="3"/>
  <c r="T729" i="3"/>
  <c r="R729" i="3"/>
  <c r="P729" i="3"/>
  <c r="BI722" i="3"/>
  <c r="BH722" i="3"/>
  <c r="BG722" i="3"/>
  <c r="BF722" i="3"/>
  <c r="T722" i="3"/>
  <c r="R722" i="3"/>
  <c r="P722" i="3"/>
  <c r="BI715" i="3"/>
  <c r="BH715" i="3"/>
  <c r="BG715" i="3"/>
  <c r="BF715" i="3"/>
  <c r="T715" i="3"/>
  <c r="R715" i="3"/>
  <c r="P715" i="3"/>
  <c r="BI712" i="3"/>
  <c r="BH712" i="3"/>
  <c r="BG712" i="3"/>
  <c r="BF712" i="3"/>
  <c r="T712" i="3"/>
  <c r="R712" i="3"/>
  <c r="P712" i="3"/>
  <c r="BI708" i="3"/>
  <c r="BH708" i="3"/>
  <c r="BG708" i="3"/>
  <c r="BF708" i="3"/>
  <c r="T708" i="3"/>
  <c r="R708" i="3"/>
  <c r="P708" i="3"/>
  <c r="BI704" i="3"/>
  <c r="BH704" i="3"/>
  <c r="BG704" i="3"/>
  <c r="BF704" i="3"/>
  <c r="T704" i="3"/>
  <c r="R704" i="3"/>
  <c r="P704" i="3"/>
  <c r="BI697" i="3"/>
  <c r="BH697" i="3"/>
  <c r="BG697" i="3"/>
  <c r="BF697" i="3"/>
  <c r="T697" i="3"/>
  <c r="R697" i="3"/>
  <c r="P697" i="3"/>
  <c r="BI690" i="3"/>
  <c r="BH690" i="3"/>
  <c r="BG690" i="3"/>
  <c r="BF690" i="3"/>
  <c r="T690" i="3"/>
  <c r="R690" i="3"/>
  <c r="P690" i="3"/>
  <c r="BI683" i="3"/>
  <c r="BH683" i="3"/>
  <c r="BG683" i="3"/>
  <c r="BF683" i="3"/>
  <c r="T683" i="3"/>
  <c r="R683" i="3"/>
  <c r="P683" i="3"/>
  <c r="BI676" i="3"/>
  <c r="BH676" i="3"/>
  <c r="BG676" i="3"/>
  <c r="BF676" i="3"/>
  <c r="T676" i="3"/>
  <c r="R676" i="3"/>
  <c r="P676" i="3"/>
  <c r="BI669" i="3"/>
  <c r="BH669" i="3"/>
  <c r="BG669" i="3"/>
  <c r="BF669" i="3"/>
  <c r="T669" i="3"/>
  <c r="R669" i="3"/>
  <c r="P669" i="3"/>
  <c r="BI662" i="3"/>
  <c r="BH662" i="3"/>
  <c r="BG662" i="3"/>
  <c r="BF662" i="3"/>
  <c r="T662" i="3"/>
  <c r="R662" i="3"/>
  <c r="P662" i="3"/>
  <c r="BI658" i="3"/>
  <c r="BH658" i="3"/>
  <c r="BG658" i="3"/>
  <c r="BF658" i="3"/>
  <c r="T658" i="3"/>
  <c r="R658" i="3"/>
  <c r="P658" i="3"/>
  <c r="BI651" i="3"/>
  <c r="BH651" i="3"/>
  <c r="BG651" i="3"/>
  <c r="BF651" i="3"/>
  <c r="T651" i="3"/>
  <c r="R651" i="3"/>
  <c r="P651" i="3"/>
  <c r="BI647" i="3"/>
  <c r="BH647" i="3"/>
  <c r="BG647" i="3"/>
  <c r="BF647" i="3"/>
  <c r="T647" i="3"/>
  <c r="R647" i="3"/>
  <c r="P647" i="3"/>
  <c r="BI640" i="3"/>
  <c r="BH640" i="3"/>
  <c r="BG640" i="3"/>
  <c r="BF640" i="3"/>
  <c r="T640" i="3"/>
  <c r="R640" i="3"/>
  <c r="P640" i="3"/>
  <c r="BI633" i="3"/>
  <c r="BH633" i="3"/>
  <c r="BG633" i="3"/>
  <c r="BF633" i="3"/>
  <c r="T633" i="3"/>
  <c r="R633" i="3"/>
  <c r="P633" i="3"/>
  <c r="BI626" i="3"/>
  <c r="BH626" i="3"/>
  <c r="BG626" i="3"/>
  <c r="BF626" i="3"/>
  <c r="T626" i="3"/>
  <c r="R626" i="3"/>
  <c r="P626" i="3"/>
  <c r="BI619" i="3"/>
  <c r="BH619" i="3"/>
  <c r="BG619" i="3"/>
  <c r="BF619" i="3"/>
  <c r="T619" i="3"/>
  <c r="R619" i="3"/>
  <c r="P619" i="3"/>
  <c r="BI612" i="3"/>
  <c r="BH612" i="3"/>
  <c r="BG612" i="3"/>
  <c r="BF612" i="3"/>
  <c r="T612" i="3"/>
  <c r="R612" i="3"/>
  <c r="P612" i="3"/>
  <c r="BI605" i="3"/>
  <c r="BH605" i="3"/>
  <c r="BG605" i="3"/>
  <c r="BF605" i="3"/>
  <c r="T605" i="3"/>
  <c r="R605" i="3"/>
  <c r="P605" i="3"/>
  <c r="BI598" i="3"/>
  <c r="BH598" i="3"/>
  <c r="BG598" i="3"/>
  <c r="BF598" i="3"/>
  <c r="T598" i="3"/>
  <c r="R598" i="3"/>
  <c r="P598" i="3"/>
  <c r="BI594" i="3"/>
  <c r="BH594" i="3"/>
  <c r="BG594" i="3"/>
  <c r="BF594" i="3"/>
  <c r="T594" i="3"/>
  <c r="R594" i="3"/>
  <c r="P594" i="3"/>
  <c r="BI590" i="3"/>
  <c r="BH590" i="3"/>
  <c r="BG590" i="3"/>
  <c r="BF590" i="3"/>
  <c r="T590" i="3"/>
  <c r="R590" i="3"/>
  <c r="P590" i="3"/>
  <c r="BI586" i="3"/>
  <c r="BH586" i="3"/>
  <c r="BG586" i="3"/>
  <c r="BF586" i="3"/>
  <c r="T586" i="3"/>
  <c r="R586" i="3"/>
  <c r="P586" i="3"/>
  <c r="BI582" i="3"/>
  <c r="BH582" i="3"/>
  <c r="BG582" i="3"/>
  <c r="BF582" i="3"/>
  <c r="T582" i="3"/>
  <c r="R582" i="3"/>
  <c r="P582" i="3"/>
  <c r="BI578" i="3"/>
  <c r="BH578" i="3"/>
  <c r="BG578" i="3"/>
  <c r="BF578" i="3"/>
  <c r="T578" i="3"/>
  <c r="R578" i="3"/>
  <c r="P578" i="3"/>
  <c r="BI574" i="3"/>
  <c r="BH574" i="3"/>
  <c r="BG574" i="3"/>
  <c r="BF574" i="3"/>
  <c r="T574" i="3"/>
  <c r="R574" i="3"/>
  <c r="P574" i="3"/>
  <c r="BI570" i="3"/>
  <c r="BH570" i="3"/>
  <c r="BG570" i="3"/>
  <c r="BF570" i="3"/>
  <c r="T570" i="3"/>
  <c r="R570" i="3"/>
  <c r="P570" i="3"/>
  <c r="BI566" i="3"/>
  <c r="BH566" i="3"/>
  <c r="BG566" i="3"/>
  <c r="BF566" i="3"/>
  <c r="T566" i="3"/>
  <c r="R566" i="3"/>
  <c r="P566" i="3"/>
  <c r="BI562" i="3"/>
  <c r="BH562" i="3"/>
  <c r="BG562" i="3"/>
  <c r="BF562" i="3"/>
  <c r="T562" i="3"/>
  <c r="R562" i="3"/>
  <c r="P562" i="3"/>
  <c r="BI558" i="3"/>
  <c r="BH558" i="3"/>
  <c r="BG558" i="3"/>
  <c r="BF558" i="3"/>
  <c r="T558" i="3"/>
  <c r="R558" i="3"/>
  <c r="P558" i="3"/>
  <c r="BI554" i="3"/>
  <c r="BH554" i="3"/>
  <c r="BG554" i="3"/>
  <c r="BF554" i="3"/>
  <c r="T554" i="3"/>
  <c r="R554" i="3"/>
  <c r="P554" i="3"/>
  <c r="BI550" i="3"/>
  <c r="BH550" i="3"/>
  <c r="BG550" i="3"/>
  <c r="BF550" i="3"/>
  <c r="T550" i="3"/>
  <c r="R550" i="3"/>
  <c r="P550" i="3"/>
  <c r="BI543" i="3"/>
  <c r="BH543" i="3"/>
  <c r="BG543" i="3"/>
  <c r="BF543" i="3"/>
  <c r="T543" i="3"/>
  <c r="R543" i="3"/>
  <c r="P543" i="3"/>
  <c r="BI536" i="3"/>
  <c r="BH536" i="3"/>
  <c r="BG536" i="3"/>
  <c r="BF536" i="3"/>
  <c r="T536" i="3"/>
  <c r="R536" i="3"/>
  <c r="P536" i="3"/>
  <c r="BI532" i="3"/>
  <c r="BH532" i="3"/>
  <c r="BG532" i="3"/>
  <c r="BF532" i="3"/>
  <c r="T532" i="3"/>
  <c r="R532" i="3"/>
  <c r="P532" i="3"/>
  <c r="BI528" i="3"/>
  <c r="BH528" i="3"/>
  <c r="BG528" i="3"/>
  <c r="BF528" i="3"/>
  <c r="T528" i="3"/>
  <c r="R528" i="3"/>
  <c r="P528" i="3"/>
  <c r="BI521" i="3"/>
  <c r="BH521" i="3"/>
  <c r="BG521" i="3"/>
  <c r="BF521" i="3"/>
  <c r="T521" i="3"/>
  <c r="R521" i="3"/>
  <c r="P521" i="3"/>
  <c r="BI513" i="3"/>
  <c r="BH513" i="3"/>
  <c r="BG513" i="3"/>
  <c r="BF513" i="3"/>
  <c r="T513" i="3"/>
  <c r="R513" i="3"/>
  <c r="P513" i="3"/>
  <c r="BI505" i="3"/>
  <c r="BH505" i="3"/>
  <c r="BG505" i="3"/>
  <c r="BF505" i="3"/>
  <c r="T505" i="3"/>
  <c r="R505" i="3"/>
  <c r="P505" i="3"/>
  <c r="BI497" i="3"/>
  <c r="BH497" i="3"/>
  <c r="BG497" i="3"/>
  <c r="BF497" i="3"/>
  <c r="T497" i="3"/>
  <c r="R497" i="3"/>
  <c r="P497" i="3"/>
  <c r="BI492" i="3"/>
  <c r="BH492" i="3"/>
  <c r="BG492" i="3"/>
  <c r="BF492" i="3"/>
  <c r="T492" i="3"/>
  <c r="R492" i="3"/>
  <c r="P492" i="3"/>
  <c r="BI488" i="3"/>
  <c r="BH488" i="3"/>
  <c r="BG488" i="3"/>
  <c r="BF488" i="3"/>
  <c r="T488" i="3"/>
  <c r="R488" i="3"/>
  <c r="P488" i="3"/>
  <c r="BI484" i="3"/>
  <c r="BH484" i="3"/>
  <c r="BG484" i="3"/>
  <c r="BF484" i="3"/>
  <c r="T484" i="3"/>
  <c r="R484" i="3"/>
  <c r="P484" i="3"/>
  <c r="BI480" i="3"/>
  <c r="BH480" i="3"/>
  <c r="BG480" i="3"/>
  <c r="BF480" i="3"/>
  <c r="T480" i="3"/>
  <c r="R480" i="3"/>
  <c r="P480" i="3"/>
  <c r="BI472" i="3"/>
  <c r="BH472" i="3"/>
  <c r="BG472" i="3"/>
  <c r="BF472" i="3"/>
  <c r="T472" i="3"/>
  <c r="R472" i="3"/>
  <c r="P472" i="3"/>
  <c r="BI465" i="3"/>
  <c r="BH465" i="3"/>
  <c r="BG465" i="3"/>
  <c r="BF465" i="3"/>
  <c r="T465" i="3"/>
  <c r="R465" i="3"/>
  <c r="P465" i="3"/>
  <c r="BI457" i="3"/>
  <c r="BH457" i="3"/>
  <c r="BG457" i="3"/>
  <c r="BF457" i="3"/>
  <c r="T457" i="3"/>
  <c r="R457" i="3"/>
  <c r="P457" i="3"/>
  <c r="BI450" i="3"/>
  <c r="BH450" i="3"/>
  <c r="BG450" i="3"/>
  <c r="BF450" i="3"/>
  <c r="T450" i="3"/>
  <c r="R450" i="3"/>
  <c r="P450" i="3"/>
  <c r="BI445" i="3"/>
  <c r="BH445" i="3"/>
  <c r="BG445" i="3"/>
  <c r="BF445" i="3"/>
  <c r="T445" i="3"/>
  <c r="R445" i="3"/>
  <c r="P445" i="3"/>
  <c r="BI440" i="3"/>
  <c r="BH440" i="3"/>
  <c r="BG440" i="3"/>
  <c r="BF440" i="3"/>
  <c r="T440" i="3"/>
  <c r="R440" i="3"/>
  <c r="P440" i="3"/>
  <c r="BI436" i="3"/>
  <c r="BH436" i="3"/>
  <c r="BG436" i="3"/>
  <c r="BF436" i="3"/>
  <c r="T436" i="3"/>
  <c r="R436" i="3"/>
  <c r="P436" i="3"/>
  <c r="BI432" i="3"/>
  <c r="BH432" i="3"/>
  <c r="BG432" i="3"/>
  <c r="BF432" i="3"/>
  <c r="T432" i="3"/>
  <c r="R432" i="3"/>
  <c r="P432" i="3"/>
  <c r="BI427" i="3"/>
  <c r="BH427" i="3"/>
  <c r="BG427" i="3"/>
  <c r="BF427" i="3"/>
  <c r="T427" i="3"/>
  <c r="R427" i="3"/>
  <c r="P427" i="3"/>
  <c r="BI422" i="3"/>
  <c r="BH422" i="3"/>
  <c r="BG422" i="3"/>
  <c r="BF422" i="3"/>
  <c r="T422" i="3"/>
  <c r="R422" i="3"/>
  <c r="P422" i="3"/>
  <c r="BI419" i="3"/>
  <c r="BH419" i="3"/>
  <c r="BG419" i="3"/>
  <c r="BF419" i="3"/>
  <c r="T419" i="3"/>
  <c r="R419" i="3"/>
  <c r="P419" i="3"/>
  <c r="BI416" i="3"/>
  <c r="BH416" i="3"/>
  <c r="BG416" i="3"/>
  <c r="BF416" i="3"/>
  <c r="T416" i="3"/>
  <c r="R416" i="3"/>
  <c r="P416" i="3"/>
  <c r="BI412" i="3"/>
  <c r="BH412" i="3"/>
  <c r="BG412" i="3"/>
  <c r="BF412" i="3"/>
  <c r="T412" i="3"/>
  <c r="R412" i="3"/>
  <c r="P412" i="3"/>
  <c r="BI408" i="3"/>
  <c r="BH408" i="3"/>
  <c r="BG408" i="3"/>
  <c r="BF408" i="3"/>
  <c r="T408" i="3"/>
  <c r="R408" i="3"/>
  <c r="P408" i="3"/>
  <c r="BI404" i="3"/>
  <c r="BH404" i="3"/>
  <c r="BG404" i="3"/>
  <c r="BF404" i="3"/>
  <c r="T404" i="3"/>
  <c r="R404" i="3"/>
  <c r="P404" i="3"/>
  <c r="BI400" i="3"/>
  <c r="BH400" i="3"/>
  <c r="BG400" i="3"/>
  <c r="BF400" i="3"/>
  <c r="T400" i="3"/>
  <c r="R400" i="3"/>
  <c r="P400" i="3"/>
  <c r="BI396" i="3"/>
  <c r="BH396" i="3"/>
  <c r="BG396" i="3"/>
  <c r="BF396" i="3"/>
  <c r="T396" i="3"/>
  <c r="R396" i="3"/>
  <c r="P396" i="3"/>
  <c r="BI392" i="3"/>
  <c r="BH392" i="3"/>
  <c r="BG392" i="3"/>
  <c r="BF392" i="3"/>
  <c r="T392" i="3"/>
  <c r="R392" i="3"/>
  <c r="P392" i="3"/>
  <c r="BI387" i="3"/>
  <c r="BH387" i="3"/>
  <c r="BG387" i="3"/>
  <c r="BF387" i="3"/>
  <c r="T387" i="3"/>
  <c r="R387" i="3"/>
  <c r="P387" i="3"/>
  <c r="BI382" i="3"/>
  <c r="BH382" i="3"/>
  <c r="BG382" i="3"/>
  <c r="BF382" i="3"/>
  <c r="T382" i="3"/>
  <c r="R382" i="3"/>
  <c r="P382" i="3"/>
  <c r="BI377" i="3"/>
  <c r="BH377" i="3"/>
  <c r="BG377" i="3"/>
  <c r="BF377" i="3"/>
  <c r="T377" i="3"/>
  <c r="R377" i="3"/>
  <c r="P377" i="3"/>
  <c r="BI374" i="3"/>
  <c r="BH374" i="3"/>
  <c r="BG374" i="3"/>
  <c r="BF374" i="3"/>
  <c r="T374" i="3"/>
  <c r="R374" i="3"/>
  <c r="P374" i="3"/>
  <c r="BI373" i="3"/>
  <c r="BH373" i="3"/>
  <c r="BG373" i="3"/>
  <c r="BF373" i="3"/>
  <c r="T373" i="3"/>
  <c r="R373" i="3"/>
  <c r="P373" i="3"/>
  <c r="BI354" i="3"/>
  <c r="BH354" i="3"/>
  <c r="BG354" i="3"/>
  <c r="BF354" i="3"/>
  <c r="T354" i="3"/>
  <c r="R354" i="3"/>
  <c r="P354" i="3"/>
  <c r="BI334" i="3"/>
  <c r="BH334" i="3"/>
  <c r="BG334" i="3"/>
  <c r="BF334" i="3"/>
  <c r="T334" i="3"/>
  <c r="R334" i="3"/>
  <c r="P334" i="3"/>
  <c r="BI316" i="3"/>
  <c r="BH316" i="3"/>
  <c r="BG316" i="3"/>
  <c r="BF316" i="3"/>
  <c r="T316" i="3"/>
  <c r="R316" i="3"/>
  <c r="P316" i="3"/>
  <c r="BI314" i="3"/>
  <c r="BH314" i="3"/>
  <c r="BG314" i="3"/>
  <c r="BF314" i="3"/>
  <c r="T314" i="3"/>
  <c r="R314" i="3"/>
  <c r="P314" i="3"/>
  <c r="BI312" i="3"/>
  <c r="BH312" i="3"/>
  <c r="BG312" i="3"/>
  <c r="BF312" i="3"/>
  <c r="T312" i="3"/>
  <c r="R312" i="3"/>
  <c r="P312" i="3"/>
  <c r="BI307" i="3"/>
  <c r="BH307" i="3"/>
  <c r="BG307" i="3"/>
  <c r="BF307" i="3"/>
  <c r="T307" i="3"/>
  <c r="R307" i="3"/>
  <c r="P307" i="3"/>
  <c r="BI302" i="3"/>
  <c r="BH302" i="3"/>
  <c r="BG302" i="3"/>
  <c r="BF302" i="3"/>
  <c r="T302" i="3"/>
  <c r="R302" i="3"/>
  <c r="P302" i="3"/>
  <c r="BI300" i="3"/>
  <c r="BH300" i="3"/>
  <c r="BG300" i="3"/>
  <c r="BF300" i="3"/>
  <c r="T300" i="3"/>
  <c r="R300" i="3"/>
  <c r="P300" i="3"/>
  <c r="BI292" i="3"/>
  <c r="BH292" i="3"/>
  <c r="BG292" i="3"/>
  <c r="BF292" i="3"/>
  <c r="T292" i="3"/>
  <c r="R292" i="3"/>
  <c r="P292" i="3"/>
  <c r="BI285" i="3"/>
  <c r="BH285" i="3"/>
  <c r="BG285" i="3"/>
  <c r="BF285" i="3"/>
  <c r="T285" i="3"/>
  <c r="R285" i="3"/>
  <c r="P285" i="3"/>
  <c r="BI278" i="3"/>
  <c r="BH278" i="3"/>
  <c r="BG278" i="3"/>
  <c r="BF278" i="3"/>
  <c r="T278" i="3"/>
  <c r="R278" i="3"/>
  <c r="P278" i="3"/>
  <c r="BI271" i="3"/>
  <c r="BH271" i="3"/>
  <c r="BG271" i="3"/>
  <c r="BF271" i="3"/>
  <c r="T271" i="3"/>
  <c r="R271" i="3"/>
  <c r="P271" i="3"/>
  <c r="BI263" i="3"/>
  <c r="BH263" i="3"/>
  <c r="BG263" i="3"/>
  <c r="BF263" i="3"/>
  <c r="T263" i="3"/>
  <c r="R263" i="3"/>
  <c r="P263" i="3"/>
  <c r="BI256" i="3"/>
  <c r="BH256" i="3"/>
  <c r="BG256" i="3"/>
  <c r="BF256" i="3"/>
  <c r="T256" i="3"/>
  <c r="R256" i="3"/>
  <c r="P256" i="3"/>
  <c r="BI247" i="3"/>
  <c r="BH247" i="3"/>
  <c r="BG247" i="3"/>
  <c r="BF247" i="3"/>
  <c r="T247" i="3"/>
  <c r="R247" i="3"/>
  <c r="P247" i="3"/>
  <c r="BI240" i="3"/>
  <c r="BH240" i="3"/>
  <c r="BG240" i="3"/>
  <c r="BF240" i="3"/>
  <c r="T240" i="3"/>
  <c r="R240" i="3"/>
  <c r="P240" i="3"/>
  <c r="BI236" i="3"/>
  <c r="BH236" i="3"/>
  <c r="BG236" i="3"/>
  <c r="BF236" i="3"/>
  <c r="T236" i="3"/>
  <c r="R236" i="3"/>
  <c r="P236" i="3"/>
  <c r="BI232" i="3"/>
  <c r="BH232" i="3"/>
  <c r="BG232" i="3"/>
  <c r="BF232" i="3"/>
  <c r="T232" i="3"/>
  <c r="R232" i="3"/>
  <c r="P232" i="3"/>
  <c r="BI228" i="3"/>
  <c r="BH228" i="3"/>
  <c r="BG228" i="3"/>
  <c r="BF228" i="3"/>
  <c r="T228" i="3"/>
  <c r="R228" i="3"/>
  <c r="P228" i="3"/>
  <c r="BI220" i="3"/>
  <c r="BH220" i="3"/>
  <c r="BG220" i="3"/>
  <c r="BF220" i="3"/>
  <c r="T220" i="3"/>
  <c r="R220" i="3"/>
  <c r="P220" i="3"/>
  <c r="BI213" i="3"/>
  <c r="BH213" i="3"/>
  <c r="BG213" i="3"/>
  <c r="BF213" i="3"/>
  <c r="T213" i="3"/>
  <c r="R213" i="3"/>
  <c r="P213" i="3"/>
  <c r="BI206" i="3"/>
  <c r="BH206" i="3"/>
  <c r="BG206" i="3"/>
  <c r="BF206" i="3"/>
  <c r="T206" i="3"/>
  <c r="R206" i="3"/>
  <c r="P206" i="3"/>
  <c r="BI200" i="3"/>
  <c r="BH200" i="3"/>
  <c r="BG200" i="3"/>
  <c r="BF200" i="3"/>
  <c r="T200" i="3"/>
  <c r="R200" i="3"/>
  <c r="P200" i="3"/>
  <c r="BI194" i="3"/>
  <c r="BH194" i="3"/>
  <c r="BG194" i="3"/>
  <c r="BF194" i="3"/>
  <c r="T194" i="3"/>
  <c r="R194" i="3"/>
  <c r="P194" i="3"/>
  <c r="BI188" i="3"/>
  <c r="BH188" i="3"/>
  <c r="BG188" i="3"/>
  <c r="BF188" i="3"/>
  <c r="T188" i="3"/>
  <c r="R188" i="3"/>
  <c r="P188" i="3"/>
  <c r="BI184" i="3"/>
  <c r="BH184" i="3"/>
  <c r="BG184" i="3"/>
  <c r="BF184" i="3"/>
  <c r="T184" i="3"/>
  <c r="R184" i="3"/>
  <c r="P184" i="3"/>
  <c r="BI177" i="3"/>
  <c r="BH177" i="3"/>
  <c r="BG177" i="3"/>
  <c r="BF177" i="3"/>
  <c r="T177" i="3"/>
  <c r="R177" i="3"/>
  <c r="P177" i="3"/>
  <c r="BI171" i="3"/>
  <c r="BH171" i="3"/>
  <c r="BG171" i="3"/>
  <c r="BF171" i="3"/>
  <c r="T171" i="3"/>
  <c r="R171" i="3"/>
  <c r="P171" i="3"/>
  <c r="BI166" i="3"/>
  <c r="BH166" i="3"/>
  <c r="BG166" i="3"/>
  <c r="BF166" i="3"/>
  <c r="T166" i="3"/>
  <c r="R166" i="3"/>
  <c r="P166" i="3"/>
  <c r="BI161" i="3"/>
  <c r="BH161" i="3"/>
  <c r="BG161" i="3"/>
  <c r="BF161" i="3"/>
  <c r="T161" i="3"/>
  <c r="R161" i="3"/>
  <c r="P161" i="3"/>
  <c r="BI156" i="3"/>
  <c r="BH156" i="3"/>
  <c r="BG156" i="3"/>
  <c r="BF156" i="3"/>
  <c r="T156" i="3"/>
  <c r="R156" i="3"/>
  <c r="P156" i="3"/>
  <c r="BI152" i="3"/>
  <c r="BH152" i="3"/>
  <c r="BG152" i="3"/>
  <c r="BF152" i="3"/>
  <c r="T152" i="3"/>
  <c r="R152" i="3"/>
  <c r="P152" i="3"/>
  <c r="BI148" i="3"/>
  <c r="BH148" i="3"/>
  <c r="BG148" i="3"/>
  <c r="BF148" i="3"/>
  <c r="T148" i="3"/>
  <c r="R148" i="3"/>
  <c r="P148" i="3"/>
  <c r="BI144" i="3"/>
  <c r="BH144" i="3"/>
  <c r="BG144" i="3"/>
  <c r="BF144" i="3"/>
  <c r="T144" i="3"/>
  <c r="R144" i="3"/>
  <c r="P144" i="3"/>
  <c r="BI140" i="3"/>
  <c r="BH140" i="3"/>
  <c r="BG140" i="3"/>
  <c r="BF140" i="3"/>
  <c r="T140" i="3"/>
  <c r="R140" i="3"/>
  <c r="P140" i="3"/>
  <c r="BI136" i="3"/>
  <c r="BH136" i="3"/>
  <c r="BG136" i="3"/>
  <c r="BF136" i="3"/>
  <c r="T136" i="3"/>
  <c r="R136" i="3"/>
  <c r="P136" i="3"/>
  <c r="BI132" i="3"/>
  <c r="BH132" i="3"/>
  <c r="BG132" i="3"/>
  <c r="BF132" i="3"/>
  <c r="T132" i="3"/>
  <c r="R132" i="3"/>
  <c r="P132" i="3"/>
  <c r="BI128" i="3"/>
  <c r="BH128" i="3"/>
  <c r="BG128" i="3"/>
  <c r="BF128" i="3"/>
  <c r="T128" i="3"/>
  <c r="R128" i="3"/>
  <c r="P128" i="3"/>
  <c r="BI120" i="3"/>
  <c r="BH120" i="3"/>
  <c r="BG120" i="3"/>
  <c r="BF120" i="3"/>
  <c r="T120" i="3"/>
  <c r="R120" i="3"/>
  <c r="P120" i="3"/>
  <c r="BI115" i="3"/>
  <c r="BH115" i="3"/>
  <c r="BG115" i="3"/>
  <c r="BF115" i="3"/>
  <c r="T115" i="3"/>
  <c r="R115" i="3"/>
  <c r="P115" i="3"/>
  <c r="BI111" i="3"/>
  <c r="BH111" i="3"/>
  <c r="BG111" i="3"/>
  <c r="BF111" i="3"/>
  <c r="T111" i="3"/>
  <c r="R111" i="3"/>
  <c r="P111" i="3"/>
  <c r="BI107" i="3"/>
  <c r="BH107" i="3"/>
  <c r="BG107" i="3"/>
  <c r="BF107" i="3"/>
  <c r="T107" i="3"/>
  <c r="R107" i="3"/>
  <c r="P107" i="3"/>
  <c r="BI103" i="3"/>
  <c r="BH103" i="3"/>
  <c r="BG103" i="3"/>
  <c r="BF103" i="3"/>
  <c r="T103" i="3"/>
  <c r="R103" i="3"/>
  <c r="P103" i="3"/>
  <c r="BI99" i="3"/>
  <c r="BH99" i="3"/>
  <c r="BG99" i="3"/>
  <c r="BF99" i="3"/>
  <c r="T99" i="3"/>
  <c r="R99" i="3"/>
  <c r="P99" i="3"/>
  <c r="BI92" i="3"/>
  <c r="BH92" i="3"/>
  <c r="BG92" i="3"/>
  <c r="BF92" i="3"/>
  <c r="T92" i="3"/>
  <c r="R92" i="3"/>
  <c r="P92" i="3"/>
  <c r="J86" i="3"/>
  <c r="J85" i="3"/>
  <c r="F85" i="3"/>
  <c r="F83" i="3"/>
  <c r="E81" i="3"/>
  <c r="J55" i="3"/>
  <c r="J54" i="3"/>
  <c r="F54" i="3"/>
  <c r="F52" i="3"/>
  <c r="E50" i="3"/>
  <c r="J18" i="3"/>
  <c r="E18" i="3"/>
  <c r="F86" i="3"/>
  <c r="J17" i="3"/>
  <c r="J12" i="3"/>
  <c r="J83" i="3"/>
  <c r="E7" i="3"/>
  <c r="E48" i="3"/>
  <c r="J37" i="2"/>
  <c r="J36" i="2"/>
  <c r="AY55" i="1" s="1"/>
  <c r="J35" i="2"/>
  <c r="AX55" i="1"/>
  <c r="BI338" i="2"/>
  <c r="BH338" i="2"/>
  <c r="BG338" i="2"/>
  <c r="BF338" i="2"/>
  <c r="T338" i="2"/>
  <c r="T337" i="2" s="1"/>
  <c r="R338" i="2"/>
  <c r="R337" i="2" s="1"/>
  <c r="P338" i="2"/>
  <c r="P337" i="2" s="1"/>
  <c r="BI336" i="2"/>
  <c r="BH336" i="2"/>
  <c r="BG336" i="2"/>
  <c r="BF336" i="2"/>
  <c r="T336" i="2"/>
  <c r="R336" i="2"/>
  <c r="P336" i="2"/>
  <c r="BI334" i="2"/>
  <c r="BH334" i="2"/>
  <c r="BG334" i="2"/>
  <c r="BF334" i="2"/>
  <c r="T334" i="2"/>
  <c r="R334" i="2"/>
  <c r="P334" i="2"/>
  <c r="BI333" i="2"/>
  <c r="BH333" i="2"/>
  <c r="BG333" i="2"/>
  <c r="BF333" i="2"/>
  <c r="T333" i="2"/>
  <c r="R333" i="2"/>
  <c r="P333" i="2"/>
  <c r="BI328" i="2"/>
  <c r="BH328" i="2"/>
  <c r="BG328" i="2"/>
  <c r="BF328" i="2"/>
  <c r="T328" i="2"/>
  <c r="R328" i="2"/>
  <c r="P328" i="2"/>
  <c r="BI324" i="2"/>
  <c r="BH324" i="2"/>
  <c r="BG324" i="2"/>
  <c r="BF324" i="2"/>
  <c r="T324" i="2"/>
  <c r="R324" i="2"/>
  <c r="P324" i="2"/>
  <c r="BI320" i="2"/>
  <c r="BH320" i="2"/>
  <c r="BG320" i="2"/>
  <c r="BF320" i="2"/>
  <c r="T320" i="2"/>
  <c r="R320" i="2"/>
  <c r="P320" i="2"/>
  <c r="BI316" i="2"/>
  <c r="BH316" i="2"/>
  <c r="BG316" i="2"/>
  <c r="BF316" i="2"/>
  <c r="T316" i="2"/>
  <c r="R316" i="2"/>
  <c r="P316" i="2"/>
  <c r="BI312" i="2"/>
  <c r="BH312" i="2"/>
  <c r="BG312" i="2"/>
  <c r="BF312" i="2"/>
  <c r="T312" i="2"/>
  <c r="R312" i="2"/>
  <c r="P312" i="2"/>
  <c r="BI308" i="2"/>
  <c r="BH308" i="2"/>
  <c r="BG308" i="2"/>
  <c r="BF308" i="2"/>
  <c r="T308" i="2"/>
  <c r="R308" i="2"/>
  <c r="P308" i="2"/>
  <c r="BI304" i="2"/>
  <c r="BH304" i="2"/>
  <c r="BG304" i="2"/>
  <c r="BF304" i="2"/>
  <c r="T304" i="2"/>
  <c r="R304" i="2"/>
  <c r="P304" i="2"/>
  <c r="BI300" i="2"/>
  <c r="BH300" i="2"/>
  <c r="BG300" i="2"/>
  <c r="BF300" i="2"/>
  <c r="T300" i="2"/>
  <c r="R300" i="2"/>
  <c r="P300" i="2"/>
  <c r="BI296" i="2"/>
  <c r="BH296" i="2"/>
  <c r="BG296" i="2"/>
  <c r="BF296" i="2"/>
  <c r="T296" i="2"/>
  <c r="R296" i="2"/>
  <c r="P296" i="2"/>
  <c r="BI292" i="2"/>
  <c r="BH292" i="2"/>
  <c r="BG292" i="2"/>
  <c r="BF292" i="2"/>
  <c r="T292" i="2"/>
  <c r="R292" i="2"/>
  <c r="P292" i="2"/>
  <c r="BI288" i="2"/>
  <c r="BH288" i="2"/>
  <c r="BG288" i="2"/>
  <c r="BF288" i="2"/>
  <c r="T288" i="2"/>
  <c r="R288" i="2"/>
  <c r="P288" i="2"/>
  <c r="BI284" i="2"/>
  <c r="BH284" i="2"/>
  <c r="BG284" i="2"/>
  <c r="BF284" i="2"/>
  <c r="T284" i="2"/>
  <c r="R284" i="2"/>
  <c r="P284" i="2"/>
  <c r="BI280" i="2"/>
  <c r="BH280" i="2"/>
  <c r="BG280" i="2"/>
  <c r="BF280" i="2"/>
  <c r="T280" i="2"/>
  <c r="R280" i="2"/>
  <c r="P280" i="2"/>
  <c r="BI275" i="2"/>
  <c r="BH275" i="2"/>
  <c r="BG275" i="2"/>
  <c r="BF275" i="2"/>
  <c r="T275" i="2"/>
  <c r="R275" i="2"/>
  <c r="P275" i="2"/>
  <c r="BI262" i="2"/>
  <c r="BH262" i="2"/>
  <c r="BG262" i="2"/>
  <c r="BF262" i="2"/>
  <c r="T262" i="2"/>
  <c r="R262" i="2"/>
  <c r="P262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1" i="2"/>
  <c r="BH241" i="2"/>
  <c r="BG241" i="2"/>
  <c r="BF241" i="2"/>
  <c r="T241" i="2"/>
  <c r="R241" i="2"/>
  <c r="P241" i="2"/>
  <c r="BI235" i="2"/>
  <c r="BH235" i="2"/>
  <c r="BG235" i="2"/>
  <c r="BF235" i="2"/>
  <c r="T235" i="2"/>
  <c r="R235" i="2"/>
  <c r="P235" i="2"/>
  <c r="BI229" i="2"/>
  <c r="BH229" i="2"/>
  <c r="BG229" i="2"/>
  <c r="BF229" i="2"/>
  <c r="T229" i="2"/>
  <c r="R229" i="2"/>
  <c r="P229" i="2"/>
  <c r="BI223" i="2"/>
  <c r="BH223" i="2"/>
  <c r="BG223" i="2"/>
  <c r="BF223" i="2"/>
  <c r="T223" i="2"/>
  <c r="R223" i="2"/>
  <c r="P223" i="2"/>
  <c r="BI219" i="2"/>
  <c r="BH219" i="2"/>
  <c r="BG219" i="2"/>
  <c r="BF219" i="2"/>
  <c r="T219" i="2"/>
  <c r="R219" i="2"/>
  <c r="P219" i="2"/>
  <c r="BI208" i="2"/>
  <c r="BH208" i="2"/>
  <c r="BG208" i="2"/>
  <c r="BF208" i="2"/>
  <c r="T208" i="2"/>
  <c r="R208" i="2"/>
  <c r="P208" i="2"/>
  <c r="BI202" i="2"/>
  <c r="BH202" i="2"/>
  <c r="BG202" i="2"/>
  <c r="BF202" i="2"/>
  <c r="T202" i="2"/>
  <c r="R202" i="2"/>
  <c r="P202" i="2"/>
  <c r="BI197" i="2"/>
  <c r="BH197" i="2"/>
  <c r="BG197" i="2"/>
  <c r="BF197" i="2"/>
  <c r="T197" i="2"/>
  <c r="R197" i="2"/>
  <c r="P197" i="2"/>
  <c r="BI192" i="2"/>
  <c r="BH192" i="2"/>
  <c r="BG192" i="2"/>
  <c r="BF192" i="2"/>
  <c r="T192" i="2"/>
  <c r="R192" i="2"/>
  <c r="P192" i="2"/>
  <c r="BI187" i="2"/>
  <c r="BH187" i="2"/>
  <c r="BG187" i="2"/>
  <c r="BF187" i="2"/>
  <c r="T187" i="2"/>
  <c r="R187" i="2"/>
  <c r="P187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R179" i="2"/>
  <c r="P179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67" i="2"/>
  <c r="BH167" i="2"/>
  <c r="BG167" i="2"/>
  <c r="BF167" i="2"/>
  <c r="T167" i="2"/>
  <c r="R167" i="2"/>
  <c r="P167" i="2"/>
  <c r="BI163" i="2"/>
  <c r="BH163" i="2"/>
  <c r="BG163" i="2"/>
  <c r="BF163" i="2"/>
  <c r="T163" i="2"/>
  <c r="R163" i="2"/>
  <c r="P163" i="2"/>
  <c r="BI159" i="2"/>
  <c r="BH159" i="2"/>
  <c r="BG159" i="2"/>
  <c r="BF159" i="2"/>
  <c r="T159" i="2"/>
  <c r="R159" i="2"/>
  <c r="P159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8" i="2"/>
  <c r="BH138" i="2"/>
  <c r="BG138" i="2"/>
  <c r="BF138" i="2"/>
  <c r="T138" i="2"/>
  <c r="R138" i="2"/>
  <c r="P138" i="2"/>
  <c r="BI124" i="2"/>
  <c r="BH124" i="2"/>
  <c r="BG124" i="2"/>
  <c r="BF124" i="2"/>
  <c r="T124" i="2"/>
  <c r="R124" i="2"/>
  <c r="P124" i="2"/>
  <c r="BI120" i="2"/>
  <c r="BH120" i="2"/>
  <c r="BG120" i="2"/>
  <c r="BF120" i="2"/>
  <c r="T120" i="2"/>
  <c r="R120" i="2"/>
  <c r="P120" i="2"/>
  <c r="BI111" i="2"/>
  <c r="BH111" i="2"/>
  <c r="BG111" i="2"/>
  <c r="BF111" i="2"/>
  <c r="T111" i="2"/>
  <c r="R111" i="2"/>
  <c r="P111" i="2"/>
  <c r="BI104" i="2"/>
  <c r="BH104" i="2"/>
  <c r="BG104" i="2"/>
  <c r="BF104" i="2"/>
  <c r="T104" i="2"/>
  <c r="R104" i="2"/>
  <c r="P104" i="2"/>
  <c r="BI100" i="2"/>
  <c r="BH100" i="2"/>
  <c r="BG100" i="2"/>
  <c r="BF100" i="2"/>
  <c r="T100" i="2"/>
  <c r="R100" i="2"/>
  <c r="P100" i="2"/>
  <c r="BI96" i="2"/>
  <c r="BH96" i="2"/>
  <c r="BG96" i="2"/>
  <c r="BF96" i="2"/>
  <c r="T96" i="2"/>
  <c r="R96" i="2"/>
  <c r="P96" i="2"/>
  <c r="BI92" i="2"/>
  <c r="BH92" i="2"/>
  <c r="BG92" i="2"/>
  <c r="BF92" i="2"/>
  <c r="T92" i="2"/>
  <c r="R92" i="2"/>
  <c r="P92" i="2"/>
  <c r="BI88" i="2"/>
  <c r="BH88" i="2"/>
  <c r="BG88" i="2"/>
  <c r="BF88" i="2"/>
  <c r="T88" i="2"/>
  <c r="R88" i="2"/>
  <c r="P88" i="2"/>
  <c r="J82" i="2"/>
  <c r="J81" i="2"/>
  <c r="F81" i="2"/>
  <c r="F79" i="2"/>
  <c r="E77" i="2"/>
  <c r="J55" i="2"/>
  <c r="J54" i="2"/>
  <c r="F54" i="2"/>
  <c r="F52" i="2"/>
  <c r="E50" i="2"/>
  <c r="J18" i="2"/>
  <c r="E18" i="2"/>
  <c r="F82" i="2"/>
  <c r="J17" i="2"/>
  <c r="J12" i="2"/>
  <c r="J52" i="2" s="1"/>
  <c r="E7" i="2"/>
  <c r="E48" i="2" s="1"/>
  <c r="L50" i="1"/>
  <c r="AM50" i="1"/>
  <c r="AM49" i="1"/>
  <c r="L49" i="1"/>
  <c r="AM47" i="1"/>
  <c r="L47" i="1"/>
  <c r="L45" i="1"/>
  <c r="L44" i="1"/>
  <c r="J105" i="5"/>
  <c r="J779" i="4"/>
  <c r="BK231" i="4"/>
  <c r="BK697" i="3"/>
  <c r="BK445" i="3"/>
  <c r="BK128" i="3"/>
  <c r="BK97" i="5"/>
  <c r="BK614" i="4"/>
  <c r="BK137" i="4"/>
  <c r="J921" i="3"/>
  <c r="BK690" i="3"/>
  <c r="J387" i="3"/>
  <c r="BK111" i="3"/>
  <c r="BK111" i="2"/>
  <c r="BK724" i="4"/>
  <c r="J561" i="4"/>
  <c r="J337" i="4"/>
  <c r="BK669" i="3"/>
  <c r="BK184" i="3"/>
  <c r="J789" i="4"/>
  <c r="J284" i="4"/>
  <c r="J640" i="3"/>
  <c r="BK675" i="4"/>
  <c r="J854" i="3"/>
  <c r="BK412" i="3"/>
  <c r="J187" i="2"/>
  <c r="BK451" i="4"/>
  <c r="BK129" i="4"/>
  <c r="BK605" i="3"/>
  <c r="BK197" i="2"/>
  <c r="J900" i="4"/>
  <c r="BK491" i="4"/>
  <c r="BK239" i="4"/>
  <c r="BK952" i="3"/>
  <c r="J708" i="3"/>
  <c r="J404" i="3"/>
  <c r="J275" i="2"/>
  <c r="BK96" i="2"/>
  <c r="J696" i="4"/>
  <c r="BK375" i="4"/>
  <c r="J889" i="3"/>
  <c r="BK505" i="3"/>
  <c r="BK171" i="3"/>
  <c r="J280" i="2"/>
  <c r="BK557" i="4"/>
  <c r="BK722" i="3"/>
  <c r="J302" i="3"/>
  <c r="J333" i="2"/>
  <c r="J582" i="4"/>
  <c r="J262" i="4"/>
  <c r="BK737" i="3"/>
  <c r="J574" i="3"/>
  <c r="BK320" i="2"/>
  <c r="J146" i="2"/>
  <c r="BK447" i="4"/>
  <c r="BK210" i="4"/>
  <c r="J432" i="3"/>
  <c r="BK333" i="2"/>
  <c r="BK363" i="4"/>
  <c r="BK960" i="3"/>
  <c r="BK240" i="3"/>
  <c r="J296" i="2"/>
  <c r="J109" i="5"/>
  <c r="J839" i="4"/>
  <c r="BK344" i="4"/>
  <c r="J194" i="4"/>
  <c r="BK901" i="3"/>
  <c r="J232" i="3"/>
  <c r="BK192" i="2"/>
  <c r="BK93" i="5"/>
  <c r="J610" i="4"/>
  <c r="BK198" i="4"/>
  <c r="J956" i="3"/>
  <c r="BK683" i="3"/>
  <c r="J334" i="3"/>
  <c r="J316" i="2"/>
  <c r="BK843" i="4"/>
  <c r="BK632" i="4"/>
  <c r="BK408" i="4"/>
  <c r="BK125" i="4"/>
  <c r="BK761" i="3"/>
  <c r="BK488" i="3"/>
  <c r="BK166" i="3"/>
  <c r="BK718" i="4"/>
  <c r="J305" i="4"/>
  <c r="BK913" i="3"/>
  <c r="BK651" i="3"/>
  <c r="BK704" i="4"/>
  <c r="J382" i="4"/>
  <c r="BK806" i="3"/>
  <c r="J408" i="3"/>
  <c r="J192" i="2"/>
  <c r="J399" i="4"/>
  <c r="J190" i="4"/>
  <c r="BK521" i="3"/>
  <c r="J171" i="3"/>
  <c r="J104" i="2"/>
  <c r="J671" i="4"/>
  <c r="BK428" i="4"/>
  <c r="BK190" i="4"/>
  <c r="J817" i="3"/>
  <c r="BK440" i="3"/>
  <c r="BK175" i="2"/>
  <c r="BK708" i="4"/>
  <c r="J367" i="4"/>
  <c r="J586" i="3"/>
  <c r="J480" i="3"/>
  <c r="J152" i="3"/>
  <c r="J568" i="4"/>
  <c r="J697" i="3"/>
  <c r="J416" i="3"/>
  <c r="J334" i="2"/>
  <c r="J219" i="2"/>
  <c r="J557" i="4"/>
  <c r="J250" i="4"/>
  <c r="J594" i="3"/>
  <c r="BK312" i="3"/>
  <c r="J288" i="2"/>
  <c r="J708" i="4"/>
  <c r="BK399" i="4"/>
  <c r="J722" i="3"/>
  <c r="BK206" i="3"/>
  <c r="J245" i="2"/>
  <c r="J549" i="4"/>
  <c r="J897" i="3"/>
  <c r="J377" i="3"/>
  <c r="BK120" i="3"/>
  <c r="BK229" i="2"/>
  <c r="J100" i="5"/>
  <c r="J735" i="4"/>
  <c r="J214" i="4"/>
  <c r="BK921" i="3"/>
  <c r="BK558" i="3"/>
  <c r="J161" i="3"/>
  <c r="J175" i="2"/>
  <c r="BK653" i="4"/>
  <c r="J371" i="4"/>
  <c r="J169" i="4"/>
  <c r="J893" i="3"/>
  <c r="BK480" i="3"/>
  <c r="BK308" i="2"/>
  <c r="BK892" i="4"/>
  <c r="BK692" i="4"/>
  <c r="J443" i="4"/>
  <c r="BK227" i="4"/>
  <c r="BK92" i="4"/>
  <c r="BK400" i="3"/>
  <c r="J138" i="2"/>
  <c r="BK813" i="4"/>
  <c r="J614" i="4"/>
  <c r="J344" i="4"/>
  <c r="BK897" i="3"/>
  <c r="BK612" i="3"/>
  <c r="J625" i="4"/>
  <c r="BK774" i="4"/>
  <c r="J499" i="4"/>
  <c r="J164" i="4"/>
  <c r="BK836" i="3"/>
  <c r="BK387" i="3"/>
  <c r="J159" i="2"/>
  <c r="BK582" i="4"/>
  <c r="BK133" i="4"/>
  <c r="J745" i="3"/>
  <c r="J206" i="3"/>
  <c r="J96" i="2"/>
  <c r="J257" i="4"/>
  <c r="J578" i="3"/>
  <c r="BK271" i="3"/>
  <c r="J300" i="2"/>
  <c r="BK142" i="2"/>
  <c r="J420" i="4"/>
  <c r="J182" i="4"/>
  <c r="J651" i="3"/>
  <c r="J528" i="3"/>
  <c r="J103" i="3"/>
  <c r="J704" i="4"/>
  <c r="BK382" i="4"/>
  <c r="J780" i="3"/>
  <c r="BK484" i="3"/>
  <c r="BK334" i="2"/>
  <c r="J589" i="4"/>
  <c r="BK145" i="4"/>
  <c r="BK457" i="3"/>
  <c r="BK228" i="3"/>
  <c r="BK187" i="2"/>
  <c r="J345" i="4"/>
  <c r="J786" i="3"/>
  <c r="BK550" i="3"/>
  <c r="BK256" i="3"/>
  <c r="J826" i="4"/>
  <c r="J621" i="4"/>
  <c r="BK345" i="4"/>
  <c r="J960" i="3"/>
  <c r="BK658" i="3"/>
  <c r="J762" i="4"/>
  <c r="J468" i="4"/>
  <c r="J850" i="3"/>
  <c r="BK594" i="3"/>
  <c r="J92" i="3"/>
  <c r="J740" i="4"/>
  <c r="BK321" i="4"/>
  <c r="J836" i="3"/>
  <c r="BK492" i="3"/>
  <c r="J166" i="3"/>
  <c r="J92" i="2"/>
  <c r="BK667" i="4"/>
  <c r="J413" i="4"/>
  <c r="BK964" i="3"/>
  <c r="BK822" i="3"/>
  <c r="J107" i="3"/>
  <c r="BK766" i="4"/>
  <c r="J447" i="4"/>
  <c r="J832" i="3"/>
  <c r="BK213" i="3"/>
  <c r="BK292" i="2"/>
  <c r="J553" i="4"/>
  <c r="BK159" i="4"/>
  <c r="BK396" i="3"/>
  <c r="BK284" i="2"/>
  <c r="AS54" i="1"/>
  <c r="J590" i="3"/>
  <c r="J194" i="3"/>
  <c r="BK235" i="2"/>
  <c r="BK517" i="4"/>
  <c r="BK390" i="4"/>
  <c r="J729" i="3"/>
  <c r="J382" i="3"/>
  <c r="J128" i="3"/>
  <c r="J171" i="2"/>
  <c r="BK257" i="4"/>
  <c r="BK928" i="3"/>
  <c r="J412" i="3"/>
  <c r="J115" i="3"/>
  <c r="J197" i="2"/>
  <c r="BK109" i="5"/>
  <c r="J87" i="5"/>
  <c r="BK484" i="4"/>
  <c r="BK956" i="3"/>
  <c r="J612" i="3"/>
  <c r="BK422" i="3"/>
  <c r="J892" i="4"/>
  <c r="BK639" i="4"/>
  <c r="BK186" i="4"/>
  <c r="J108" i="4"/>
  <c r="J881" i="3"/>
  <c r="BK566" i="3"/>
  <c r="J132" i="3"/>
  <c r="J154" i="2"/>
  <c r="BK883" i="4"/>
  <c r="BK646" i="4"/>
  <c r="J363" i="4"/>
  <c r="BK116" i="4"/>
  <c r="BK704" i="3"/>
  <c r="J396" i="3"/>
  <c r="J111" i="2"/>
  <c r="BK529" i="4"/>
  <c r="J121" i="4"/>
  <c r="J827" i="3"/>
  <c r="BK839" i="4"/>
  <c r="BK712" i="4"/>
  <c r="J525" i="4"/>
  <c r="J885" i="3"/>
  <c r="J733" i="3"/>
  <c r="J492" i="3"/>
  <c r="J249" i="2"/>
  <c r="J712" i="4"/>
  <c r="BK468" i="4"/>
  <c r="BK112" i="4"/>
  <c r="J683" i="3"/>
  <c r="J422" i="3"/>
  <c r="BK275" i="2"/>
  <c r="BK159" i="2"/>
  <c r="BK784" i="4"/>
  <c r="J495" i="4"/>
  <c r="BK202" i="4"/>
  <c r="BK944" i="3"/>
  <c r="BK813" i="3"/>
  <c r="BK382" i="3"/>
  <c r="J328" i="2"/>
  <c r="J793" i="4"/>
  <c r="J653" i="4"/>
  <c r="J277" i="4"/>
  <c r="BK827" i="3"/>
  <c r="BK302" i="3"/>
  <c r="BK336" i="2"/>
  <c r="BK561" i="4"/>
  <c r="BK96" i="4"/>
  <c r="J543" i="3"/>
  <c r="BK307" i="3"/>
  <c r="J338" i="2"/>
  <c r="J229" i="2"/>
  <c r="BK455" i="4"/>
  <c r="BK284" i="4"/>
  <c r="BK662" i="3"/>
  <c r="BK432" i="3"/>
  <c r="BK241" i="2"/>
  <c r="BK476" i="4"/>
  <c r="J239" i="4"/>
  <c r="J715" i="3"/>
  <c r="BK220" i="3"/>
  <c r="BK328" i="2"/>
  <c r="J88" i="2"/>
  <c r="J952" i="3"/>
  <c r="J400" i="3"/>
  <c r="BK103" i="3"/>
  <c r="J97" i="5"/>
  <c r="BK855" i="4"/>
  <c r="BK235" i="4"/>
  <c r="J145" i="4"/>
  <c r="J605" i="3"/>
  <c r="BK152" i="3"/>
  <c r="BK696" i="4"/>
  <c r="J408" i="4"/>
  <c r="J92" i="4"/>
  <c r="BK845" i="3"/>
  <c r="J392" i="3"/>
  <c r="BK245" i="2"/>
  <c r="BK685" i="4"/>
  <c r="J484" i="4"/>
  <c r="BK223" i="4"/>
  <c r="BK850" i="3"/>
  <c r="J505" i="3"/>
  <c r="BK288" i="2"/>
  <c r="J843" i="4"/>
  <c r="J639" i="4"/>
  <c r="J116" i="4"/>
  <c r="J741" i="3"/>
  <c r="BK495" i="4"/>
  <c r="BK715" i="3"/>
  <c r="BK285" i="3"/>
  <c r="J809" i="4"/>
  <c r="J541" i="4"/>
  <c r="J198" i="4"/>
  <c r="J749" i="3"/>
  <c r="J188" i="3"/>
  <c r="J855" i="4"/>
  <c r="J533" i="4"/>
  <c r="J235" i="2"/>
  <c r="BK164" i="4"/>
  <c r="BK574" i="3"/>
  <c r="BK354" i="3"/>
  <c r="BK132" i="3"/>
  <c r="J208" i="2"/>
  <c r="BK353" i="4"/>
  <c r="BK741" i="3"/>
  <c r="J472" i="3"/>
  <c r="BK280" i="2"/>
  <c r="J700" i="4"/>
  <c r="BK403" i="4"/>
  <c r="J777" i="3"/>
  <c r="J307" i="3"/>
  <c r="J140" i="3"/>
  <c r="J284" i="2"/>
  <c r="J603" i="4"/>
  <c r="J913" i="3"/>
  <c r="J314" i="3"/>
  <c r="BK107" i="3"/>
  <c r="BK87" i="5"/>
  <c r="J476" i="4"/>
  <c r="J905" i="3"/>
  <c r="BK554" i="3"/>
  <c r="BK148" i="3"/>
  <c r="BK851" i="4"/>
  <c r="BK420" i="4"/>
  <c r="BK182" i="4"/>
  <c r="BK905" i="3"/>
  <c r="J562" i="3"/>
  <c r="BK300" i="3"/>
  <c r="BK179" i="2"/>
  <c r="J888" i="4"/>
  <c r="J675" i="4"/>
  <c r="BK435" i="4"/>
  <c r="BK169" i="4"/>
  <c r="BK767" i="3"/>
  <c r="J316" i="3"/>
  <c r="BK879" i="4"/>
  <c r="J395" i="4"/>
  <c r="J964" i="3"/>
  <c r="J755" i="3"/>
  <c r="BK499" i="4"/>
  <c r="BK799" i="3"/>
  <c r="BK404" i="3"/>
  <c r="BK610" i="4"/>
  <c r="BK305" i="4"/>
  <c r="J619" i="3"/>
  <c r="BK408" i="3"/>
  <c r="BK296" i="2"/>
  <c r="J163" i="2"/>
  <c r="J879" i="4"/>
  <c r="J403" i="4"/>
  <c r="J125" i="4"/>
  <c r="BK832" i="3"/>
  <c r="J662" i="3"/>
  <c r="BK316" i="3"/>
  <c r="BK154" i="2"/>
  <c r="BK730" i="4"/>
  <c r="BK521" i="4"/>
  <c r="J137" i="4"/>
  <c r="BK578" i="3"/>
  <c r="BK232" i="3"/>
  <c r="J685" i="4"/>
  <c r="J266" i="4"/>
  <c r="J690" i="3"/>
  <c r="J373" i="3"/>
  <c r="J324" i="2"/>
  <c r="J730" i="4"/>
  <c r="J385" i="4"/>
  <c r="J186" i="4"/>
  <c r="BK647" i="3"/>
  <c r="J457" i="3"/>
  <c r="BK144" i="3"/>
  <c r="BK208" i="2"/>
  <c r="BK549" i="4"/>
  <c r="BK262" i="4"/>
  <c r="J626" i="3"/>
  <c r="J200" i="3"/>
  <c r="J120" i="2"/>
  <c r="J227" i="4"/>
  <c r="J440" i="3"/>
  <c r="BK188" i="3"/>
  <c r="J241" i="2"/>
  <c r="BK105" i="5"/>
  <c r="BK809" i="4"/>
  <c r="J537" i="4"/>
  <c r="BK940" i="3"/>
  <c r="J598" i="3"/>
  <c r="J156" i="3"/>
  <c r="BK146" i="2"/>
  <c r="BK826" i="4"/>
  <c r="J321" i="4"/>
  <c r="BK948" i="3"/>
  <c r="BK786" i="3"/>
  <c r="BK416" i="3"/>
  <c r="BK138" i="2"/>
  <c r="J718" i="4"/>
  <c r="BK568" i="4"/>
  <c r="J338" i="4"/>
  <c r="J104" i="4"/>
  <c r="BK633" i="3"/>
  <c r="BK427" i="3"/>
  <c r="BK163" i="2"/>
  <c r="J804" i="4"/>
  <c r="J375" i="4"/>
  <c r="BK104" i="4"/>
  <c r="J806" i="3"/>
  <c r="BK743" i="4"/>
  <c r="BK537" i="4"/>
  <c r="BK712" i="3"/>
  <c r="BK392" i="3"/>
  <c r="BK545" i="4"/>
  <c r="BK270" i="4"/>
  <c r="BK792" i="3"/>
  <c r="BK528" i="3"/>
  <c r="J213" i="3"/>
  <c r="J100" i="2"/>
  <c r="BK789" i="4"/>
  <c r="BK525" i="4"/>
  <c r="BK341" i="4"/>
  <c r="J940" i="3"/>
  <c r="J712" i="3"/>
  <c r="BK436" i="3"/>
  <c r="BK99" i="3"/>
  <c r="J875" i="4"/>
  <c r="J678" i="4"/>
  <c r="J455" i="4"/>
  <c r="BK338" i="4"/>
  <c r="J761" i="3"/>
  <c r="J532" i="3"/>
  <c r="BK300" i="2"/>
  <c r="J545" i="4"/>
  <c r="J243" i="4"/>
  <c r="BK450" i="3"/>
  <c r="J120" i="3"/>
  <c r="BK875" i="4"/>
  <c r="J948" i="3"/>
  <c r="J300" i="3"/>
  <c r="J111" i="3"/>
  <c r="BK90" i="5"/>
  <c r="J724" i="4"/>
  <c r="BK206" i="4"/>
  <c r="J669" i="3"/>
  <c r="BK236" i="3"/>
  <c r="BK120" i="2"/>
  <c r="J755" i="4"/>
  <c r="BK603" i="4"/>
  <c r="J149" i="4"/>
  <c r="J792" i="3"/>
  <c r="BK472" i="3"/>
  <c r="BK104" i="2"/>
  <c r="J774" i="4"/>
  <c r="BK621" i="4"/>
  <c r="J218" i="4"/>
  <c r="J772" i="3"/>
  <c r="BK513" i="3"/>
  <c r="BK263" i="3"/>
  <c r="BK867" i="4"/>
  <c r="BK625" i="4"/>
  <c r="J358" i="4"/>
  <c r="J112" i="4"/>
  <c r="J859" i="3"/>
  <c r="J883" i="4"/>
  <c r="BK589" i="4"/>
  <c r="BK817" i="3"/>
  <c r="J558" i="3"/>
  <c r="BK304" i="2"/>
  <c r="J770" i="4"/>
  <c r="J521" i="4"/>
  <c r="J767" i="3"/>
  <c r="J488" i="3"/>
  <c r="J256" i="3"/>
  <c r="J167" i="2"/>
  <c r="BK740" i="4"/>
  <c r="J343" i="4"/>
  <c r="J969" i="3"/>
  <c r="BK780" i="3"/>
  <c r="BK314" i="3"/>
  <c r="BK124" i="2"/>
  <c r="BK506" i="4"/>
  <c r="BK100" i="4"/>
  <c r="J554" i="3"/>
  <c r="BK161" i="3"/>
  <c r="BK219" i="2"/>
  <c r="BK513" i="4"/>
  <c r="J570" i="3"/>
  <c r="BK136" i="3"/>
  <c r="BK755" i="4"/>
  <c r="BK367" i="4"/>
  <c r="BK178" i="4"/>
  <c r="BK640" i="3"/>
  <c r="J521" i="3"/>
  <c r="J148" i="3"/>
  <c r="BK900" i="4"/>
  <c r="J428" i="4"/>
  <c r="J633" i="3"/>
  <c r="J271" i="3"/>
  <c r="BK316" i="2"/>
  <c r="J491" i="4"/>
  <c r="BK149" i="4"/>
  <c r="J497" i="3"/>
  <c r="J292" i="3"/>
  <c r="BK324" i="2"/>
  <c r="J93" i="5"/>
  <c r="J847" i="4"/>
  <c r="BK700" i="4"/>
  <c r="BK174" i="4"/>
  <c r="J647" i="3"/>
  <c r="BK334" i="3"/>
  <c r="J142" i="2"/>
  <c r="J646" i="4"/>
  <c r="BK289" i="4"/>
  <c r="J935" i="3"/>
  <c r="BK889" i="3"/>
  <c r="BK676" i="3"/>
  <c r="J240" i="3"/>
  <c r="BK312" i="2"/>
  <c r="BK779" i="4"/>
  <c r="J632" i="4"/>
  <c r="BK348" i="4"/>
  <c r="BK266" i="4"/>
  <c r="BK729" i="3"/>
  <c r="BK374" i="3"/>
  <c r="J150" i="2"/>
  <c r="BK793" i="4"/>
  <c r="J460" i="4"/>
  <c r="BK277" i="4"/>
  <c r="J870" i="3"/>
  <c r="J784" i="4"/>
  <c r="BK541" i="4"/>
  <c r="J154" i="4"/>
  <c r="BK619" i="3"/>
  <c r="BK194" i="3"/>
  <c r="BK460" i="4"/>
  <c r="J133" i="4"/>
  <c r="J704" i="3"/>
  <c r="J450" i="3"/>
  <c r="BK262" i="2"/>
  <c r="J749" i="4"/>
  <c r="J506" i="4"/>
  <c r="J235" i="4"/>
  <c r="J845" i="3"/>
  <c r="BK532" i="3"/>
  <c r="J292" i="2"/>
  <c r="J851" i="4"/>
  <c r="J667" i="4"/>
  <c r="J231" i="4"/>
  <c r="J484" i="3"/>
  <c r="BK338" i="2"/>
  <c r="J517" i="4"/>
  <c r="J737" i="3"/>
  <c r="J513" i="3"/>
  <c r="J278" i="3"/>
  <c r="J304" i="2"/>
  <c r="J743" i="4"/>
  <c r="BK337" i="4"/>
  <c r="BK733" i="3"/>
  <c r="BK570" i="3"/>
  <c r="J427" i="3"/>
  <c r="BK92" i="2"/>
  <c r="BK443" i="4"/>
  <c r="J202" i="4"/>
  <c r="BK586" i="3"/>
  <c r="BK115" i="3"/>
  <c r="J124" i="2"/>
  <c r="BK250" i="4"/>
  <c r="J129" i="4"/>
  <c r="BK247" i="3"/>
  <c r="BK167" i="2"/>
  <c r="J90" i="5"/>
  <c r="BK859" i="4"/>
  <c r="J435" i="4"/>
  <c r="J159" i="4"/>
  <c r="BK772" i="3"/>
  <c r="J536" i="3"/>
  <c r="BK278" i="3"/>
  <c r="J223" i="2"/>
  <c r="J867" i="4"/>
  <c r="BK340" i="4"/>
  <c r="J141" i="4"/>
  <c r="J928" i="3"/>
  <c r="BK755" i="3"/>
  <c r="BK373" i="3"/>
  <c r="J320" i="2"/>
  <c r="J896" i="4"/>
  <c r="BK671" i="4"/>
  <c r="J451" i="4"/>
  <c r="BK343" i="4"/>
  <c r="BK108" i="4"/>
  <c r="BK598" i="3"/>
  <c r="J228" i="3"/>
  <c r="J859" i="4"/>
  <c r="BK413" i="4"/>
  <c r="BK214" i="4"/>
  <c r="BK854" i="3"/>
  <c r="J813" i="4"/>
  <c r="J692" i="4"/>
  <c r="BK395" i="4"/>
  <c r="BK881" i="3"/>
  <c r="BK590" i="3"/>
  <c r="J99" i="3"/>
  <c r="J596" i="4"/>
  <c r="J210" i="4"/>
  <c r="BK749" i="3"/>
  <c r="J465" i="3"/>
  <c r="J236" i="3"/>
  <c r="BK171" i="2"/>
  <c r="BK888" i="4"/>
  <c r="J575" i="4"/>
  <c r="J270" i="4"/>
  <c r="BK154" i="4"/>
  <c r="J901" i="3"/>
  <c r="BK536" i="3"/>
  <c r="J144" i="3"/>
  <c r="BK100" i="2"/>
  <c r="BK575" i="4"/>
  <c r="BK885" i="3"/>
  <c r="J550" i="3"/>
  <c r="BK156" i="3"/>
  <c r="BK596" i="4"/>
  <c r="J206" i="4"/>
  <c r="J582" i="3"/>
  <c r="J419" i="3"/>
  <c r="J263" i="3"/>
  <c r="J336" i="2"/>
  <c r="BK249" i="2"/>
  <c r="J660" i="4"/>
  <c r="BK371" i="4"/>
  <c r="J174" i="4"/>
  <c r="BK465" i="3"/>
  <c r="J184" i="3"/>
  <c r="J202" i="2"/>
  <c r="J513" i="4"/>
  <c r="J340" i="4"/>
  <c r="J100" i="4"/>
  <c r="J247" i="3"/>
  <c r="BK92" i="3"/>
  <c r="BK243" i="4"/>
  <c r="BK935" i="3"/>
  <c r="J436" i="3"/>
  <c r="J136" i="3"/>
  <c r="J308" i="2"/>
  <c r="BK100" i="5"/>
  <c r="BK804" i="4"/>
  <c r="J353" i="4"/>
  <c r="BK141" i="4"/>
  <c r="BK626" i="3"/>
  <c r="J220" i="3"/>
  <c r="J179" i="2"/>
  <c r="J766" i="4"/>
  <c r="J341" i="4"/>
  <c r="J178" i="4"/>
  <c r="J944" i="3"/>
  <c r="J822" i="3"/>
  <c r="BK419" i="3"/>
  <c r="BK200" i="3"/>
  <c r="BK150" i="2"/>
  <c r="BK749" i="4"/>
  <c r="BK660" i="4"/>
  <c r="J379" i="4"/>
  <c r="BK121" i="4"/>
  <c r="BK777" i="3"/>
  <c r="BK582" i="3"/>
  <c r="J312" i="3"/>
  <c r="BK183" i="2"/>
  <c r="BK762" i="4"/>
  <c r="BK379" i="4"/>
  <c r="J289" i="4"/>
  <c r="BK969" i="3"/>
  <c r="J813" i="3"/>
  <c r="BK735" i="4"/>
  <c r="BK533" i="4"/>
  <c r="BK218" i="4"/>
  <c r="BK708" i="3"/>
  <c r="J374" i="3"/>
  <c r="BK847" i="4"/>
  <c r="BK385" i="4"/>
  <c r="J799" i="3"/>
  <c r="J658" i="3"/>
  <c r="BK377" i="3"/>
  <c r="BK202" i="2"/>
  <c r="BK896" i="4"/>
  <c r="J529" i="4"/>
  <c r="J390" i="4"/>
  <c r="BK194" i="4"/>
  <c r="BK859" i="3"/>
  <c r="BK562" i="3"/>
  <c r="BK292" i="3"/>
  <c r="BK770" i="4"/>
  <c r="BK553" i="4"/>
  <c r="BK870" i="3"/>
  <c r="BK543" i="3"/>
  <c r="J177" i="3"/>
  <c r="BK88" i="2"/>
  <c r="J676" i="3"/>
  <c r="BK497" i="3"/>
  <c r="BK140" i="3"/>
  <c r="BK223" i="2"/>
  <c r="J348" i="4"/>
  <c r="BK745" i="3"/>
  <c r="J566" i="3"/>
  <c r="J354" i="3"/>
  <c r="J262" i="2"/>
  <c r="BK678" i="4"/>
  <c r="BK358" i="4"/>
  <c r="J96" i="4"/>
  <c r="J445" i="3"/>
  <c r="BK177" i="3"/>
  <c r="J183" i="2"/>
  <c r="J223" i="4"/>
  <c r="BK893" i="3"/>
  <c r="J285" i="3"/>
  <c r="J312" i="2"/>
  <c r="BK207" i="2" l="1"/>
  <c r="J207" i="2"/>
  <c r="J62" i="2"/>
  <c r="BK496" i="3"/>
  <c r="J496" i="3"/>
  <c r="J68" i="3" s="1"/>
  <c r="BK87" i="2"/>
  <c r="P332" i="2"/>
  <c r="P279" i="2"/>
  <c r="R176" i="3"/>
  <c r="R798" i="3"/>
  <c r="T207" i="2"/>
  <c r="P496" i="3"/>
  <c r="R87" i="2"/>
  <c r="P176" i="3"/>
  <c r="BK372" i="3"/>
  <c r="BK227" i="3" s="1"/>
  <c r="J227" i="3" s="1"/>
  <c r="J63" i="3" s="1"/>
  <c r="J372" i="3"/>
  <c r="J65" i="3" s="1"/>
  <c r="BK376" i="3"/>
  <c r="T87" i="2"/>
  <c r="R496" i="3"/>
  <c r="P91" i="4"/>
  <c r="BK332" i="2"/>
  <c r="J332" i="2"/>
  <c r="J64" i="2" s="1"/>
  <c r="T91" i="3"/>
  <c r="P299" i="3"/>
  <c r="P372" i="3"/>
  <c r="P227" i="3" s="1"/>
  <c r="P376" i="3"/>
  <c r="BK347" i="4"/>
  <c r="T332" i="2"/>
  <c r="T279" i="2"/>
  <c r="T496" i="3"/>
  <c r="BK459" i="4"/>
  <c r="J459" i="4"/>
  <c r="J68" i="4" s="1"/>
  <c r="R207" i="2"/>
  <c r="BK176" i="3"/>
  <c r="J176" i="3" s="1"/>
  <c r="J62" i="3" s="1"/>
  <c r="T372" i="3"/>
  <c r="R376" i="3"/>
  <c r="BK91" i="4"/>
  <c r="T459" i="4"/>
  <c r="P91" i="3"/>
  <c r="T299" i="3"/>
  <c r="T227" i="3"/>
  <c r="R372" i="3"/>
  <c r="T376" i="3"/>
  <c r="P173" i="4"/>
  <c r="BK288" i="4"/>
  <c r="J288" i="4"/>
  <c r="J64" i="4" s="1"/>
  <c r="P761" i="4"/>
  <c r="P87" i="2"/>
  <c r="BK299" i="3"/>
  <c r="J299" i="3" s="1"/>
  <c r="J64" i="3" s="1"/>
  <c r="P798" i="3"/>
  <c r="R91" i="4"/>
  <c r="T173" i="4"/>
  <c r="R288" i="4"/>
  <c r="R222" i="4" s="1"/>
  <c r="BK342" i="4"/>
  <c r="J342" i="4" s="1"/>
  <c r="J65" i="4" s="1"/>
  <c r="R342" i="4"/>
  <c r="P347" i="4"/>
  <c r="T761" i="4"/>
  <c r="P207" i="2"/>
  <c r="BK91" i="3"/>
  <c r="T176" i="3"/>
  <c r="T798" i="3"/>
  <c r="BK173" i="4"/>
  <c r="J173" i="4" s="1"/>
  <c r="J62" i="4" s="1"/>
  <c r="P288" i="4"/>
  <c r="R347" i="4"/>
  <c r="P459" i="4"/>
  <c r="R332" i="2"/>
  <c r="R279" i="2" s="1"/>
  <c r="R91" i="3"/>
  <c r="R299" i="3"/>
  <c r="R227" i="3" s="1"/>
  <c r="BK798" i="3"/>
  <c r="J798" i="3" s="1"/>
  <c r="J69" i="3" s="1"/>
  <c r="T91" i="4"/>
  <c r="R173" i="4"/>
  <c r="T288" i="4"/>
  <c r="P342" i="4"/>
  <c r="T342" i="4"/>
  <c r="T222" i="4" s="1"/>
  <c r="T347" i="4"/>
  <c r="R459" i="4"/>
  <c r="BK761" i="4"/>
  <c r="J761" i="4"/>
  <c r="J69" i="4"/>
  <c r="R761" i="4"/>
  <c r="BK86" i="5"/>
  <c r="J86" i="5" s="1"/>
  <c r="J61" i="5" s="1"/>
  <c r="P86" i="5"/>
  <c r="R86" i="5"/>
  <c r="T86" i="5"/>
  <c r="BK104" i="5"/>
  <c r="J104" i="5"/>
  <c r="J64" i="5" s="1"/>
  <c r="P104" i="5"/>
  <c r="R104" i="5"/>
  <c r="T104" i="5"/>
  <c r="BE100" i="2"/>
  <c r="BE171" i="2"/>
  <c r="BE219" i="2"/>
  <c r="BE262" i="2"/>
  <c r="E79" i="3"/>
  <c r="BE177" i="3"/>
  <c r="BE232" i="3"/>
  <c r="BE302" i="3"/>
  <c r="BE316" i="3"/>
  <c r="BE374" i="3"/>
  <c r="BE416" i="3"/>
  <c r="BE465" i="3"/>
  <c r="BE913" i="3"/>
  <c r="BE944" i="3"/>
  <c r="BE353" i="4"/>
  <c r="BE379" i="4"/>
  <c r="BE408" i="4"/>
  <c r="BE495" i="4"/>
  <c r="BE610" i="4"/>
  <c r="BE92" i="2"/>
  <c r="BE138" i="2"/>
  <c r="BE150" i="2"/>
  <c r="BE202" i="2"/>
  <c r="BE229" i="2"/>
  <c r="BE292" i="2"/>
  <c r="BE338" i="2"/>
  <c r="BE161" i="3"/>
  <c r="BE188" i="3"/>
  <c r="BE278" i="3"/>
  <c r="BE312" i="3"/>
  <c r="BE334" i="3"/>
  <c r="BE396" i="3"/>
  <c r="BE419" i="3"/>
  <c r="BE436" i="3"/>
  <c r="BE472" i="3"/>
  <c r="BE488" i="3"/>
  <c r="BE513" i="3"/>
  <c r="BE536" i="3"/>
  <c r="BE640" i="3"/>
  <c r="BE683" i="3"/>
  <c r="BE733" i="3"/>
  <c r="BE755" i="3"/>
  <c r="BE786" i="3"/>
  <c r="BE104" i="4"/>
  <c r="BE164" i="4"/>
  <c r="BE178" i="4"/>
  <c r="BE214" i="4"/>
  <c r="BE266" i="4"/>
  <c r="BE289" i="4"/>
  <c r="BE337" i="4"/>
  <c r="BE341" i="4"/>
  <c r="BE344" i="4"/>
  <c r="BE367" i="4"/>
  <c r="BE484" i="4"/>
  <c r="BE553" i="4"/>
  <c r="BE568" i="4"/>
  <c r="BE582" i="4"/>
  <c r="BE621" i="4"/>
  <c r="BE632" i="4"/>
  <c r="BE692" i="4"/>
  <c r="J79" i="2"/>
  <c r="BE175" i="2"/>
  <c r="BE179" i="2"/>
  <c r="BE192" i="2"/>
  <c r="BE304" i="2"/>
  <c r="BE107" i="3"/>
  <c r="BE152" i="3"/>
  <c r="BE171" i="3"/>
  <c r="BE213" i="3"/>
  <c r="BE314" i="3"/>
  <c r="BE373" i="3"/>
  <c r="BE404" i="3"/>
  <c r="BE440" i="3"/>
  <c r="BE492" i="3"/>
  <c r="BE578" i="3"/>
  <c r="BE582" i="3"/>
  <c r="BE598" i="3"/>
  <c r="BE715" i="3"/>
  <c r="J52" i="4"/>
  <c r="BE125" i="4"/>
  <c r="BE198" i="4"/>
  <c r="BE358" i="4"/>
  <c r="BE375" i="4"/>
  <c r="BE390" i="4"/>
  <c r="BE399" i="4"/>
  <c r="BE447" i="4"/>
  <c r="BE561" i="4"/>
  <c r="BE718" i="4"/>
  <c r="BE735" i="4"/>
  <c r="BE789" i="4"/>
  <c r="F55" i="2"/>
  <c r="BE96" i="2"/>
  <c r="BE146" i="2"/>
  <c r="BE154" i="2"/>
  <c r="BE296" i="2"/>
  <c r="BE308" i="2"/>
  <c r="BE328" i="2"/>
  <c r="BE334" i="2"/>
  <c r="BE92" i="3"/>
  <c r="BE236" i="3"/>
  <c r="BE400" i="3"/>
  <c r="BE450" i="3"/>
  <c r="BE554" i="3"/>
  <c r="BE658" i="3"/>
  <c r="BE767" i="3"/>
  <c r="BE129" i="4"/>
  <c r="BE218" i="4"/>
  <c r="BE243" i="4"/>
  <c r="BE305" i="4"/>
  <c r="BE443" i="4"/>
  <c r="BE491" i="4"/>
  <c r="BE529" i="4"/>
  <c r="BE545" i="4"/>
  <c r="BE603" i="4"/>
  <c r="BE625" i="4"/>
  <c r="BE653" i="4"/>
  <c r="BE675" i="4"/>
  <c r="BE223" i="2"/>
  <c r="BE241" i="2"/>
  <c r="BE144" i="3"/>
  <c r="BE184" i="3"/>
  <c r="BE263" i="3"/>
  <c r="BE271" i="3"/>
  <c r="BE307" i="3"/>
  <c r="BE521" i="3"/>
  <c r="BE558" i="3"/>
  <c r="BE612" i="3"/>
  <c r="BE729" i="3"/>
  <c r="BE780" i="3"/>
  <c r="BE845" i="3"/>
  <c r="BE850" i="3"/>
  <c r="BE881" i="3"/>
  <c r="BE141" i="4"/>
  <c r="BE182" i="4"/>
  <c r="BE194" i="4"/>
  <c r="BE235" i="4"/>
  <c r="BE338" i="4"/>
  <c r="BE371" i="4"/>
  <c r="BE428" i="4"/>
  <c r="BE525" i="4"/>
  <c r="BE541" i="4"/>
  <c r="BE557" i="4"/>
  <c r="BE596" i="4"/>
  <c r="BE614" i="4"/>
  <c r="BE671" i="4"/>
  <c r="BE685" i="4"/>
  <c r="BE749" i="4"/>
  <c r="BE888" i="4"/>
  <c r="BE892" i="4"/>
  <c r="BE104" i="2"/>
  <c r="BE163" i="2"/>
  <c r="BE280" i="2"/>
  <c r="BE284" i="2"/>
  <c r="BE300" i="2"/>
  <c r="F55" i="3"/>
  <c r="BE111" i="3"/>
  <c r="BE128" i="3"/>
  <c r="BE136" i="3"/>
  <c r="BE148" i="3"/>
  <c r="BE300" i="3"/>
  <c r="BE392" i="3"/>
  <c r="BE408" i="3"/>
  <c r="BE484" i="3"/>
  <c r="BE505" i="3"/>
  <c r="BE543" i="3"/>
  <c r="BE566" i="3"/>
  <c r="BE570" i="3"/>
  <c r="BE586" i="3"/>
  <c r="BE761" i="3"/>
  <c r="BE827" i="3"/>
  <c r="BE897" i="3"/>
  <c r="BE905" i="3"/>
  <c r="BE952" i="3"/>
  <c r="BE96" i="4"/>
  <c r="BE112" i="4"/>
  <c r="BE145" i="4"/>
  <c r="BE227" i="4"/>
  <c r="BE395" i="4"/>
  <c r="BE678" i="4"/>
  <c r="BE813" i="4"/>
  <c r="BE867" i="4"/>
  <c r="BE875" i="4"/>
  <c r="BE883" i="4"/>
  <c r="BE900" i="4"/>
  <c r="BE88" i="2"/>
  <c r="BE120" i="2"/>
  <c r="BE183" i="2"/>
  <c r="BE288" i="2"/>
  <c r="J52" i="3"/>
  <c r="BE99" i="3"/>
  <c r="BE120" i="3"/>
  <c r="BE132" i="3"/>
  <c r="BE200" i="3"/>
  <c r="BE240" i="3"/>
  <c r="BE285" i="3"/>
  <c r="BE387" i="3"/>
  <c r="BE412" i="3"/>
  <c r="BE480" i="3"/>
  <c r="BE497" i="3"/>
  <c r="BE550" i="3"/>
  <c r="BE626" i="3"/>
  <c r="BE690" i="3"/>
  <c r="BE745" i="3"/>
  <c r="BE749" i="3"/>
  <c r="BE100" i="4"/>
  <c r="BE121" i="4"/>
  <c r="BE137" i="4"/>
  <c r="BE239" i="4"/>
  <c r="BE277" i="4"/>
  <c r="BE420" i="4"/>
  <c r="BE476" i="4"/>
  <c r="BE506" i="4"/>
  <c r="BE660" i="4"/>
  <c r="BE700" i="4"/>
  <c r="BE724" i="4"/>
  <c r="BE755" i="4"/>
  <c r="BE793" i="4"/>
  <c r="BE111" i="2"/>
  <c r="BE167" i="2"/>
  <c r="BE235" i="2"/>
  <c r="BE312" i="2"/>
  <c r="BE320" i="2"/>
  <c r="BE140" i="3"/>
  <c r="BE166" i="3"/>
  <c r="BE228" i="3"/>
  <c r="BE256" i="3"/>
  <c r="BE292" i="3"/>
  <c r="BE377" i="3"/>
  <c r="BE445" i="3"/>
  <c r="BE457" i="3"/>
  <c r="BE528" i="3"/>
  <c r="BE633" i="3"/>
  <c r="BE669" i="3"/>
  <c r="BE737" i="3"/>
  <c r="BE792" i="3"/>
  <c r="BE822" i="3"/>
  <c r="E79" i="4"/>
  <c r="BE108" i="4"/>
  <c r="BE116" i="4"/>
  <c r="BE133" i="4"/>
  <c r="BE174" i="4"/>
  <c r="BE190" i="4"/>
  <c r="BE210" i="4"/>
  <c r="BE270" i="4"/>
  <c r="BE284" i="4"/>
  <c r="BE340" i="4"/>
  <c r="BE345" i="4"/>
  <c r="BE455" i="4"/>
  <c r="BE517" i="4"/>
  <c r="BE549" i="4"/>
  <c r="BE646" i="4"/>
  <c r="BE774" i="4"/>
  <c r="BE804" i="4"/>
  <c r="BE859" i="4"/>
  <c r="BE590" i="3"/>
  <c r="BE619" i="3"/>
  <c r="BE647" i="3"/>
  <c r="BE662" i="3"/>
  <c r="BE708" i="3"/>
  <c r="BE921" i="3"/>
  <c r="BE935" i="3"/>
  <c r="BE956" i="3"/>
  <c r="BE92" i="4"/>
  <c r="BE186" i="4"/>
  <c r="BE202" i="4"/>
  <c r="BE348" i="4"/>
  <c r="BE385" i="4"/>
  <c r="BE403" i="4"/>
  <c r="BE468" i="4"/>
  <c r="BE499" i="4"/>
  <c r="BE513" i="4"/>
  <c r="BE667" i="4"/>
  <c r="BE696" i="4"/>
  <c r="BE712" i="4"/>
  <c r="BE743" i="4"/>
  <c r="BE766" i="4"/>
  <c r="E75" i="2"/>
  <c r="BE333" i="2"/>
  <c r="BE336" i="2"/>
  <c r="BE115" i="3"/>
  <c r="BE156" i="3"/>
  <c r="BE194" i="3"/>
  <c r="BE382" i="3"/>
  <c r="BE574" i="3"/>
  <c r="BE605" i="3"/>
  <c r="BE813" i="3"/>
  <c r="BE817" i="3"/>
  <c r="BE836" i="3"/>
  <c r="BE149" i="4"/>
  <c r="BE159" i="4"/>
  <c r="BE206" i="4"/>
  <c r="BE257" i="4"/>
  <c r="BE382" i="4"/>
  <c r="BE413" i="4"/>
  <c r="BE460" i="4"/>
  <c r="BE537" i="4"/>
  <c r="BE575" i="4"/>
  <c r="BE704" i="4"/>
  <c r="BE740" i="4"/>
  <c r="BE809" i="4"/>
  <c r="BE826" i="4"/>
  <c r="BE879" i="4"/>
  <c r="BE896" i="4"/>
  <c r="E48" i="5"/>
  <c r="J52" i="5"/>
  <c r="BE142" i="2"/>
  <c r="BE159" i="2"/>
  <c r="BE187" i="2"/>
  <c r="BE249" i="2"/>
  <c r="BE275" i="2"/>
  <c r="BE324" i="2"/>
  <c r="BK337" i="2"/>
  <c r="BK279" i="2" s="1"/>
  <c r="J279" i="2" s="1"/>
  <c r="J63" i="2" s="1"/>
  <c r="J337" i="2"/>
  <c r="J65" i="2"/>
  <c r="BE206" i="3"/>
  <c r="BE220" i="3"/>
  <c r="BE247" i="3"/>
  <c r="BE422" i="3"/>
  <c r="BE432" i="3"/>
  <c r="BE532" i="3"/>
  <c r="BE594" i="3"/>
  <c r="BE697" i="3"/>
  <c r="BE712" i="3"/>
  <c r="BE741" i="3"/>
  <c r="BE772" i="3"/>
  <c r="BE806" i="3"/>
  <c r="BE854" i="3"/>
  <c r="BE870" i="3"/>
  <c r="BE885" i="3"/>
  <c r="BE889" i="3"/>
  <c r="BE893" i="3"/>
  <c r="BE940" i="3"/>
  <c r="BE960" i="3"/>
  <c r="BE964" i="3"/>
  <c r="BE154" i="4"/>
  <c r="BE231" i="4"/>
  <c r="BE262" i="4"/>
  <c r="BE343" i="4"/>
  <c r="BE435" i="4"/>
  <c r="BE451" i="4"/>
  <c r="BE521" i="4"/>
  <c r="BE533" i="4"/>
  <c r="BE589" i="4"/>
  <c r="BE708" i="4"/>
  <c r="BE730" i="4"/>
  <c r="BE779" i="4"/>
  <c r="BE784" i="4"/>
  <c r="BE839" i="4"/>
  <c r="BE843" i="4"/>
  <c r="BE847" i="4"/>
  <c r="BE855" i="4"/>
  <c r="BE124" i="2"/>
  <c r="BE197" i="2"/>
  <c r="BE208" i="2"/>
  <c r="BE245" i="2"/>
  <c r="BE316" i="2"/>
  <c r="BE103" i="3"/>
  <c r="BE354" i="3"/>
  <c r="BE427" i="3"/>
  <c r="BE562" i="3"/>
  <c r="BE651" i="3"/>
  <c r="BE676" i="3"/>
  <c r="BE704" i="3"/>
  <c r="BE722" i="3"/>
  <c r="BE777" i="3"/>
  <c r="BE799" i="3"/>
  <c r="BE832" i="3"/>
  <c r="BE859" i="3"/>
  <c r="BE901" i="3"/>
  <c r="BE928" i="3"/>
  <c r="BE948" i="3"/>
  <c r="BE969" i="3"/>
  <c r="F55" i="4"/>
  <c r="BE169" i="4"/>
  <c r="BE223" i="4"/>
  <c r="BE250" i="4"/>
  <c r="BE321" i="4"/>
  <c r="BE363" i="4"/>
  <c r="BE639" i="4"/>
  <c r="BE762" i="4"/>
  <c r="BE770" i="4"/>
  <c r="BE851" i="4"/>
  <c r="BK222" i="4"/>
  <c r="J222" i="4" s="1"/>
  <c r="J63" i="4" s="1"/>
  <c r="F55" i="5"/>
  <c r="BE87" i="5"/>
  <c r="BE90" i="5"/>
  <c r="BE93" i="5"/>
  <c r="BE97" i="5"/>
  <c r="BE100" i="5"/>
  <c r="BE105" i="5"/>
  <c r="BE109" i="5"/>
  <c r="BK96" i="5"/>
  <c r="J96" i="5"/>
  <c r="J62" i="5" s="1"/>
  <c r="BK99" i="5"/>
  <c r="J99" i="5"/>
  <c r="J63" i="5" s="1"/>
  <c r="F34" i="5"/>
  <c r="BA58" i="1"/>
  <c r="F35" i="3"/>
  <c r="BB56" i="1"/>
  <c r="F37" i="2"/>
  <c r="BD55" i="1" s="1"/>
  <c r="J34" i="4"/>
  <c r="AW57" i="1"/>
  <c r="F34" i="3"/>
  <c r="BA56" i="1" s="1"/>
  <c r="F35" i="2"/>
  <c r="BB55" i="1" s="1"/>
  <c r="F36" i="5"/>
  <c r="BC58" i="1"/>
  <c r="J34" i="3"/>
  <c r="AW56" i="1" s="1"/>
  <c r="F36" i="2"/>
  <c r="BC55" i="1" s="1"/>
  <c r="F34" i="2"/>
  <c r="BA55" i="1"/>
  <c r="J34" i="2"/>
  <c r="AW55" i="1" s="1"/>
  <c r="F36" i="4"/>
  <c r="BC57" i="1" s="1"/>
  <c r="J34" i="5"/>
  <c r="AW58" i="1"/>
  <c r="F37" i="4"/>
  <c r="BD57" i="1" s="1"/>
  <c r="F37" i="5"/>
  <c r="BD58" i="1" s="1"/>
  <c r="F35" i="4"/>
  <c r="BB57" i="1"/>
  <c r="F34" i="4"/>
  <c r="BA57" i="1" s="1"/>
  <c r="F37" i="3"/>
  <c r="BD56" i="1" s="1"/>
  <c r="F35" i="5"/>
  <c r="BB58" i="1"/>
  <c r="F36" i="3"/>
  <c r="BC56" i="1" s="1"/>
  <c r="T346" i="4" l="1"/>
  <c r="R375" i="3"/>
  <c r="R89" i="3" s="1"/>
  <c r="P222" i="4"/>
  <c r="P90" i="4" s="1"/>
  <c r="T375" i="3"/>
  <c r="R85" i="5"/>
  <c r="R84" i="5" s="1"/>
  <c r="BK346" i="4"/>
  <c r="J346" i="4"/>
  <c r="J66" i="4"/>
  <c r="R346" i="4"/>
  <c r="R90" i="3"/>
  <c r="BK90" i="3"/>
  <c r="J90" i="3"/>
  <c r="J60" i="3" s="1"/>
  <c r="BK90" i="4"/>
  <c r="BK89" i="4" s="1"/>
  <c r="J89" i="4" s="1"/>
  <c r="J30" i="4" s="1"/>
  <c r="AG57" i="1" s="1"/>
  <c r="BK375" i="3"/>
  <c r="J375" i="3"/>
  <c r="J66" i="3"/>
  <c r="BK86" i="2"/>
  <c r="BK85" i="2" s="1"/>
  <c r="J85" i="2" s="1"/>
  <c r="J30" i="2" s="1"/>
  <c r="AG55" i="1" s="1"/>
  <c r="P346" i="4"/>
  <c r="P90" i="3"/>
  <c r="T85" i="5"/>
  <c r="T84" i="5"/>
  <c r="T86" i="2"/>
  <c r="T85" i="2" s="1"/>
  <c r="T90" i="3"/>
  <c r="T89" i="3"/>
  <c r="P85" i="5"/>
  <c r="P84" i="5"/>
  <c r="AU58" i="1" s="1"/>
  <c r="P375" i="3"/>
  <c r="T90" i="4"/>
  <c r="T89" i="4"/>
  <c r="R90" i="4"/>
  <c r="R89" i="4"/>
  <c r="P86" i="2"/>
  <c r="P85" i="2" s="1"/>
  <c r="AU55" i="1" s="1"/>
  <c r="R86" i="2"/>
  <c r="R85" i="2"/>
  <c r="J91" i="3"/>
  <c r="J61" i="3" s="1"/>
  <c r="J376" i="3"/>
  <c r="J67" i="3"/>
  <c r="J87" i="2"/>
  <c r="J61" i="2" s="1"/>
  <c r="J347" i="4"/>
  <c r="J67" i="4" s="1"/>
  <c r="J91" i="4"/>
  <c r="J61" i="4"/>
  <c r="BK85" i="5"/>
  <c r="J85" i="5"/>
  <c r="J60" i="5"/>
  <c r="J33" i="4"/>
  <c r="AV57" i="1" s="1"/>
  <c r="AT57" i="1" s="1"/>
  <c r="J33" i="5"/>
  <c r="AV58" i="1"/>
  <c r="AT58" i="1"/>
  <c r="BA54" i="1"/>
  <c r="W30" i="1"/>
  <c r="BD54" i="1"/>
  <c r="W33" i="1"/>
  <c r="BB54" i="1"/>
  <c r="AX54" i="1"/>
  <c r="F33" i="2"/>
  <c r="AZ55" i="1"/>
  <c r="BC54" i="1"/>
  <c r="AY54" i="1" s="1"/>
  <c r="F33" i="5"/>
  <c r="AZ58" i="1"/>
  <c r="J33" i="3"/>
  <c r="AV56" i="1" s="1"/>
  <c r="AT56" i="1" s="1"/>
  <c r="F33" i="3"/>
  <c r="AZ56" i="1" s="1"/>
  <c r="J33" i="2"/>
  <c r="AV55" i="1" s="1"/>
  <c r="AT55" i="1" s="1"/>
  <c r="F33" i="4"/>
  <c r="AZ57" i="1" s="1"/>
  <c r="P89" i="3" l="1"/>
  <c r="AU56" i="1" s="1"/>
  <c r="P89" i="4"/>
  <c r="AU57" i="1"/>
  <c r="J39" i="2"/>
  <c r="J39" i="4"/>
  <c r="BK89" i="3"/>
  <c r="J89" i="3"/>
  <c r="J59" i="2"/>
  <c r="J86" i="2"/>
  <c r="J60" i="2"/>
  <c r="J90" i="4"/>
  <c r="J60" i="4"/>
  <c r="J59" i="4"/>
  <c r="BK84" i="5"/>
  <c r="J84" i="5"/>
  <c r="J59" i="5"/>
  <c r="AN57" i="1"/>
  <c r="AN55" i="1"/>
  <c r="AZ54" i="1"/>
  <c r="AV54" i="1"/>
  <c r="AK29" i="1"/>
  <c r="J30" i="3"/>
  <c r="AG56" i="1"/>
  <c r="AN56" i="1"/>
  <c r="W31" i="1"/>
  <c r="W32" i="1"/>
  <c r="AW54" i="1"/>
  <c r="AK30" i="1"/>
  <c r="J59" i="3" l="1"/>
  <c r="J39" i="3"/>
  <c r="J30" i="5"/>
  <c r="AG58" i="1"/>
  <c r="AN58" i="1"/>
  <c r="AT54" i="1"/>
  <c r="W29" i="1"/>
  <c r="AU54" i="1"/>
  <c r="J39" i="5" l="1"/>
  <c r="AG54" i="1"/>
  <c r="AN54" i="1"/>
  <c r="AK26" i="1" l="1"/>
  <c r="AK35" i="1" s="1"/>
</calcChain>
</file>

<file path=xl/sharedStrings.xml><?xml version="1.0" encoding="utf-8"?>
<sst xmlns="http://schemas.openxmlformats.org/spreadsheetml/2006/main" count="21535" uniqueCount="1437">
  <si>
    <t>Export Komplet</t>
  </si>
  <si>
    <t>VZ</t>
  </si>
  <si>
    <t>2.0</t>
  </si>
  <si>
    <t>ZAMOK</t>
  </si>
  <si>
    <t>False</t>
  </si>
  <si>
    <t>{eee6a939-61b3-4565-89a4-77bf29643d81}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</si>
  <si>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</si>
  <si>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</si>
  <si>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</si>
  <si>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</si>
  <si>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</si>
  <si>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</si>
  <si>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</si>
  <si>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</si>
  <si>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SenovNJ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</si>
  <si>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</si>
  <si>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</si>
  <si>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SSZ přechodů pro chodce ul. Dukelská u pošty a Mlýnská, Šenov u Nového Jičína</t>
  </si>
  <si>
    <t>KSO:</t>
  </si>
  <si>
    <t>822 22</t>
  </si>
  <si>
    <t>CC-CZ:</t>
  </si>
  <si>
    <t>21119</t>
  </si>
  <si>
    <t>Místo:</t>
  </si>
  <si>
    <t>Šenov u Nového Jičína</t>
  </si>
  <si>
    <t>Datum:</t>
  </si>
  <si>
    <t>29. 9. 2020</t>
  </si>
  <si>
    <t>CZ-CPV:</t>
  </si>
  <si>
    <t>45316213-1</t>
  </si>
  <si>
    <t>CZ-CPA:</t>
  </si>
  <si>
    <t>42.22.22</t>
  </si>
  <si>
    <t>Zadavatel:</t>
  </si>
  <si>
    <t>IČ:</t>
  </si>
  <si>
    <t>60798432</t>
  </si>
  <si>
    <t>Obec Šenov u Nového Jičína</t>
  </si>
  <si>
    <t>DIČ:</t>
  </si>
  <si>
    <t>CZ60798432</t>
  </si>
  <si>
    <t>Uchazeč:</t>
  </si>
  <si>
    <t>Vyplň údaj</t>
  </si>
  <si>
    <t>Projektant:</t>
  </si>
  <si>
    <t>63367271</t>
  </si>
  <si>
    <t>Ing. Luděk Obrdlík</t>
  </si>
  <si>
    <t>CZ5512171203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</si>
  <si>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</si>
  <si>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</si>
  <si>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</si>
  <si>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</si>
  <si>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</si>
  <si>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</si>
  <si>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</si>
  <si>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</si>
  <si>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</si>
  <si>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</si>
  <si>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</si>
  <si>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</si>
  <si>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</si>
  <si>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</si>
  <si>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</si>
  <si>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</si>
  <si>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</si>
  <si>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</si>
  <si>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</si>
  <si>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</si>
  <si>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</si>
  <si>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</si>
  <si>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</si>
  <si>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</si>
  <si>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</si>
  <si>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</si>
  <si>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</si>
  <si>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</si>
  <si>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</si>
  <si>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</si>
  <si>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</si>
  <si>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</si>
  <si>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</si>
  <si>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</si>
  <si>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</si>
  <si>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</si>
  <si>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</si>
  <si>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</si>
  <si>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</si>
  <si>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</si>
  <si>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</si>
  <si>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</si>
  <si>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</si>
  <si>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</si>
  <si>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</si>
  <si>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Místní komunikace</t>
  </si>
  <si>
    <t>STA</t>
  </si>
  <si>
    <t>1</t>
  </si>
  <si>
    <t>{819f2b73-cc92-4af9-a621-0b57db72e204}</t>
  </si>
  <si>
    <t>2</t>
  </si>
  <si>
    <t>PS 451</t>
  </si>
  <si>
    <t>SSZ Dukelská – u pošty</t>
  </si>
  <si>
    <t>PRO</t>
  </si>
  <si>
    <t>{1a6de6b4-1a08-4c51-862a-8423416050b8}</t>
  </si>
  <si>
    <t>PS 452</t>
  </si>
  <si>
    <t>Dukelská - Mlýnská</t>
  </si>
  <si>
    <t>{0ba88d9d-67db-4210-bc35-f0baecf7893a}</t>
  </si>
  <si>
    <t>VON</t>
  </si>
  <si>
    <t>Vedlejš í a ostatní náklady</t>
  </si>
  <si>
    <t>{49f37972-1e41-4c9b-a9fd-c28455501429}</t>
  </si>
  <si>
    <t>KRYCÍ LIST SOUPISU PRACÍ</t>
  </si>
  <si>
    <t>Objekt:</t>
  </si>
  <si>
    <t>SO 102 - Místní komunikace</t>
  </si>
  <si>
    <t>Ing. Petr Jarolím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</si>
  <si>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</si>
  <si>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</si>
  <si>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</si>
  <si>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</si>
  <si>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</si>
  <si>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</si>
  <si>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</si>
  <si>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</si>
  <si>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  997 - Přesun sutě</t>
  </si>
  <si>
    <t xml:space="preserve">  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</si>
  <si>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</si>
  <si>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</si>
  <si>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</si>
  <si>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</si>
  <si>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</si>
  <si>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</si>
  <si>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</si>
  <si>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</si>
  <si>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</si>
  <si>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</si>
  <si>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</si>
  <si>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</si>
  <si>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</si>
  <si>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</si>
  <si>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</si>
  <si>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</si>
  <si>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</si>
  <si>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</si>
  <si>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</si>
  <si>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</si>
  <si>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</si>
  <si>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02</t>
  </si>
  <si>
    <t>4</t>
  </si>
  <si>
    <t>1043890470</t>
  </si>
  <si>
    <t>VV</t>
  </si>
  <si>
    <t>SO102 v.č. 02 - Situace s vytýčením</t>
  </si>
  <si>
    <t>- rozebrání povrchu stávajícího chodníku z dlažby 30x30x3,5 vpravo - odměřeno a AutoCadu:</t>
  </si>
  <si>
    <t>15,234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</si>
  <si>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</si>
  <si>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</si>
  <si>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-2015324511</t>
  </si>
  <si>
    <t>- rozebrání povrchu stávajících chodníků ze zámkové dlažby - odměřeno v AutoCadu:</t>
  </si>
  <si>
    <t>36,054</t>
  </si>
  <si>
    <t>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</si>
  <si>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</si>
  <si>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</si>
  <si>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</si>
  <si>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-2089094515</t>
  </si>
  <si>
    <t>- rozebrání stávajících obrubníků hran komunikací:</t>
  </si>
  <si>
    <t>(1,0+1,0+2,5+1,0+1,0)*2</t>
  </si>
  <si>
    <t>113204111</t>
  </si>
  <si>
    <t>Vytrhání obrub s vybouráním lože, s přemístěním hmot na skládku na vzdálenost do 3 m nebo s naložením na dopravní prostředek záhonových</t>
  </si>
  <si>
    <t>-751590355</t>
  </si>
  <si>
    <t>- rozebrání stávajících chodníkových obrubníků:</t>
  </si>
  <si>
    <t>(6,0+6,0+4,0)+(4,0+4,0+5,0)</t>
  </si>
  <si>
    <t>5</t>
  </si>
  <si>
    <t>122251102</t>
  </si>
  <si>
    <t>Odkopávky a prokopávky nezapažené strojně v hornině třídy těžitelnosti I skupiny 3 přes 20 do 50 m3</t>
  </si>
  <si>
    <t>m3</t>
  </si>
  <si>
    <t>1206224847</t>
  </si>
  <si>
    <t>- odkopávky pro pokládku dlažeb:</t>
  </si>
  <si>
    <t>47,719*(0,35-0,04)</t>
  </si>
  <si>
    <t>- odkopávky pro osazení chodníkových obrubníků:</t>
  </si>
  <si>
    <t>26,0*0,20*0,35</t>
  </si>
  <si>
    <t>Součet</t>
  </si>
  <si>
    <t>6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</si>
  <si>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</si>
  <si>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</si>
  <si>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1286286047</t>
  </si>
  <si>
    <t>- odpočet rozprostřené sejmuté ornice:</t>
  </si>
  <si>
    <t>-((4,0*4,0)/2+(5,5*2,4)+(6,0+6,0)*0,3)*0,15</t>
  </si>
  <si>
    <t>7</t>
  </si>
  <si>
    <t>171201221</t>
  </si>
  <si>
    <t>Poplatek za uložení stavebního odpadu na skládce (skládkovné) zeminy a kamení zatříděného do Katalogu odpadů pod kódem 17 05 04</t>
  </si>
  <si>
    <t>t</t>
  </si>
  <si>
    <t>863035365</t>
  </si>
  <si>
    <t>- uložení přebytečné zeminy:</t>
  </si>
  <si>
    <t>12,893*1,66</t>
  </si>
  <si>
    <t>8</t>
  </si>
  <si>
    <t>181951112</t>
  </si>
  <si>
    <t>Úprava pláně vyrovnáním výškových rozdílů strojně v hornině třídy těžitelnosti I, skupiny 1 až 3 se zhutněním</t>
  </si>
  <si>
    <t>1289441933</t>
  </si>
  <si>
    <t>- úprava pláně před pokládkou dlažeb:</t>
  </si>
  <si>
    <t>- plochy chodníků z reliéfních dlažeb - odměřeno v AutoCadu:</t>
  </si>
  <si>
    <t>10,374</t>
  </si>
  <si>
    <t>- plocha chodníku z přírodní zámkové dlažby 20x10x6 na zrušeném sjezdu - odměřeno v AutoCadu:</t>
  </si>
  <si>
    <t>17,415</t>
  </si>
  <si>
    <t>- plochy chodníku z přírodní zámkové dlažby 20x20x6 podél reliéfních dlažeb - odměřeno v AutoCadu:</t>
  </si>
  <si>
    <t>9,600</t>
  </si>
  <si>
    <t>- plocha chodníku z přírodní zámkové dlažby (Íčko) u lávky přes řeku Jičínku s využitím rozebrané a očištěné stávající dlažby:</t>
  </si>
  <si>
    <t>10,330</t>
  </si>
  <si>
    <t>- oprava chodníku ze stávající betonové dlažby 30x30x3,5:</t>
  </si>
  <si>
    <t>1,850*0,6</t>
  </si>
  <si>
    <t>9</t>
  </si>
  <si>
    <t>121112003</t>
  </si>
  <si>
    <t>Sejmutí ornice ručně při souvislé ploše, tl. vrstvy do 200 mm</t>
  </si>
  <si>
    <t>132031121</t>
  </si>
  <si>
    <t>- sejmutí ornice:</t>
  </si>
  <si>
    <t>(4,0*4,0)/2+(5,5*2,4)+(6,0+6,0)*0,3</t>
  </si>
  <si>
    <t>10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</si>
  <si>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</si>
  <si>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</si>
  <si>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-711199102</t>
  </si>
  <si>
    <t>- příprava plochy pro osetí:</t>
  </si>
  <si>
    <t>11</t>
  </si>
  <si>
    <t>181351103</t>
  </si>
  <si>
    <t>Rozprostření a urovnání ornice v rovině nebo ve svahu sklonu do 1:5 strojně při souvislé ploše přes 100 do 500 m2, tl. vrstvy do 200 mm</t>
  </si>
  <si>
    <t>645909965</t>
  </si>
  <si>
    <t>12</t>
  </si>
  <si>
    <t>181411141</t>
  </si>
  <si>
    <t>Založení trávníku na půdě předem připravené plochy do 1000 m2 výsevem včetně utažení parterového v rovině nebo na svahu do 1:5</t>
  </si>
  <si>
    <t>306392424</t>
  </si>
  <si>
    <t>- osetí plochy:</t>
  </si>
  <si>
    <t>13</t>
  </si>
  <si>
    <t>M</t>
  </si>
  <si>
    <t>00572420</t>
  </si>
  <si>
    <t>osivo směs travní parková okrasná</t>
  </si>
  <si>
    <t>kg</t>
  </si>
  <si>
    <t>-2006547966</t>
  </si>
  <si>
    <t>- osetí plochy</t>
  </si>
  <si>
    <t>1 kg travního semene na 50 m2 plochy</t>
  </si>
  <si>
    <t>((4,0*4,0)/2+(5,5*2,4)+(6,0+6,0)*0,3)/50</t>
  </si>
  <si>
    <t>14</t>
  </si>
  <si>
    <t>183205111</t>
  </si>
  <si>
    <t>Založení záhonu pro výsadbu rostlin v rovině nebo na svahu do 1:5 v zemině tř. 1 až 2</t>
  </si>
  <si>
    <t>466658364</t>
  </si>
  <si>
    <t>183403114</t>
  </si>
  <si>
    <t>Obdělání půdy kultivátorováním v rovině nebo na svahu do 1:5</t>
  </si>
  <si>
    <t>1164220075</t>
  </si>
  <si>
    <t>16</t>
  </si>
  <si>
    <t>183403153</t>
  </si>
  <si>
    <t>Obdělání půdy hrabáním v rovině nebo na svahu do 1:5</t>
  </si>
  <si>
    <t>645988221</t>
  </si>
  <si>
    <t>17</t>
  </si>
  <si>
    <t>183403161</t>
  </si>
  <si>
    <t>Obdělání půdy válením v rovině nebo na svahu do 1:5</t>
  </si>
  <si>
    <t>-858284535</t>
  </si>
  <si>
    <t>18</t>
  </si>
  <si>
    <t>184802111</t>
  </si>
  <si>
    <t>Chemické odplevelení půdy před založením kultury, trávníku nebo zpevněných ploch o výměře jednotlivě přes 20 m2 v rovině nebo na svahu do 1:5 postřikem na široko</t>
  </si>
  <si>
    <t>2092645608</t>
  </si>
  <si>
    <t>19</t>
  </si>
  <si>
    <t>184802611</t>
  </si>
  <si>
    <t>Chemické odplevelení po založení kultury v rovině nebo na svahu do 1:5 postřikem na široko</t>
  </si>
  <si>
    <t>-1991388220</t>
  </si>
  <si>
    <t>20</t>
  </si>
  <si>
    <t>185803111</t>
  </si>
  <si>
    <t>Ošetření trávníku jednorázové v rovině nebo na svahu do 1:5</t>
  </si>
  <si>
    <t>1313148937</t>
  </si>
  <si>
    <t>- ošetření oseté plochy:</t>
  </si>
  <si>
    <t>185804311</t>
  </si>
  <si>
    <t>Zalití rostlin vodou plochy záhonů jednotlivě do 20 m2</t>
  </si>
  <si>
    <t>469425917</t>
  </si>
  <si>
    <t>- zálivka osetého povrchu</t>
  </si>
  <si>
    <t>Zalévání trávníku vodou 8x po 10 l/m2</t>
  </si>
  <si>
    <t>((4,0*4,0)/2+(5,5*2,4)+(6,0+6,0)*0,3)*0,001*8</t>
  </si>
  <si>
    <t>22</t>
  </si>
  <si>
    <t>08211320</t>
  </si>
  <si>
    <t>voda pitná pro smluvní odběratele</t>
  </si>
  <si>
    <t>764062087</t>
  </si>
  <si>
    <t>23</t>
  </si>
  <si>
    <t>185851121</t>
  </si>
  <si>
    <t>Dovoz vody pro zálivku rostlin na vzdálenost do 1000 m</t>
  </si>
  <si>
    <t>1864791</t>
  </si>
  <si>
    <t>24</t>
  </si>
  <si>
    <t>185851129</t>
  </si>
  <si>
    <t>Dovoz vody pro zálivku rostlin Příplatek k ceně za každých dalších i započatých 1000 m</t>
  </si>
  <si>
    <t>1580289861</t>
  </si>
  <si>
    <t>Zalévání trávníku vodou 8x po 10 l/m2 - příplatek za dalších 6 km</t>
  </si>
  <si>
    <t>((4,0*4,0)/2+(5,5*2,4)+(6,0+6,0)*0,3)*0,001*8*6</t>
  </si>
  <si>
    <t>Komunikace pozemní</t>
  </si>
  <si>
    <t>25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</si>
  <si>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</si>
  <si>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</si>
  <si>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1691035442</t>
  </si>
  <si>
    <t>26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</si>
  <si>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</si>
  <si>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</si>
  <si>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-174698486</t>
  </si>
  <si>
    <t>- plochy chodníků z reliéfních dlažeb - odměřeno a AutoCadu:</t>
  </si>
  <si>
    <t>27</t>
  </si>
  <si>
    <t>59245018</t>
  </si>
  <si>
    <t>dlažba tvar obdélník betonová 200x100x60mm přírodní</t>
  </si>
  <si>
    <t>-1051050849</t>
  </si>
  <si>
    <t>- plocha chodníku z přírodní zámkové dlažby na zrušeném sjezdu - odměřeno v AutoCadu:</t>
  </si>
  <si>
    <t>17,415*1,02</t>
  </si>
  <si>
    <t>všechny bet. dlažby s úpravou povchu pro zvýšení odolnosti proti znečištění, s vodoodpudivým efektem nezvyšující kluznost případně dodatečná</t>
  </si>
  <si>
    <t>impregnace ředěným polyakrylátovým roztokem</t>
  </si>
  <si>
    <t>28</t>
  </si>
  <si>
    <t>59245006</t>
  </si>
  <si>
    <t>dlažba tvar obdélník betonová pro nevidomé 200x100x60mm barevná</t>
  </si>
  <si>
    <t>895215506</t>
  </si>
  <si>
    <t>- pokládka červené reliéfní zámkové dlažby 20x10x6 - odměřeno v AutoCadu:</t>
  </si>
  <si>
    <t>10,374*1,02</t>
  </si>
  <si>
    <t>29</t>
  </si>
  <si>
    <t>59245021-R</t>
  </si>
  <si>
    <t>dlažba tvar čtverec betonová 200x200x60mm přírodní</t>
  </si>
  <si>
    <t>R-položka</t>
  </si>
  <si>
    <t>1113039578</t>
  </si>
  <si>
    <t>- pokládka přírodní dlažby 20x20x6 podél reliéfních dlažeb - odměřeno v AutoCadu:</t>
  </si>
  <si>
    <t>9,600*1,02</t>
  </si>
  <si>
    <t>30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</si>
  <si>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</si>
  <si>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</si>
  <si>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-1422460913</t>
  </si>
  <si>
    <t>očištění stávající  přírodní zámkové dlažby (Íčko) u lávky přes řeku Jičínku:</t>
  </si>
  <si>
    <t>31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</si>
  <si>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</si>
  <si>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</si>
  <si>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1310727958</t>
  </si>
  <si>
    <t>32</t>
  </si>
  <si>
    <t>564831111</t>
  </si>
  <si>
    <t>Podklad ze štěrkodrti ŠD s rozprostřením a zhutněním, po zhutnění tl. 100 mm</t>
  </si>
  <si>
    <t>-883687689</t>
  </si>
  <si>
    <t>33</t>
  </si>
  <si>
    <t>564851111</t>
  </si>
  <si>
    <t>Podklad ze štěrkodrti ŠD s rozprostřením a zhutněním, po zhutnění tl. 150 mm</t>
  </si>
  <si>
    <t>-292582811</t>
  </si>
  <si>
    <t>34</t>
  </si>
  <si>
    <t>599141111</t>
  </si>
  <si>
    <t>Vyplnění spár mezi silničními dílci jakékoliv tloušťky živičnou zálivkou</t>
  </si>
  <si>
    <t>-1637088066</t>
  </si>
  <si>
    <t>- zálivka podél osazených silničních obrubníků:</t>
  </si>
  <si>
    <t>Ostatní konstrukce a práce, bourání</t>
  </si>
  <si>
    <t>35</t>
  </si>
  <si>
    <t>915321115</t>
  </si>
  <si>
    <t>Vodorovné značení předformovaným termoplastem vodící pás pro slabozraké z 6 proužků</t>
  </si>
  <si>
    <t>-632657401</t>
  </si>
  <si>
    <t>- doplnění VDZ V 7a o vodící pás:</t>
  </si>
  <si>
    <t>36</t>
  </si>
  <si>
    <t>915611111</t>
  </si>
  <si>
    <t>Předznačení pro vodorovné značení stříkané barvou nebo prováděné z nátěrových hmot liniové dělicí čáry, vodicí proužky</t>
  </si>
  <si>
    <t>1677890738</t>
  </si>
  <si>
    <t>37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</si>
  <si>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</si>
  <si>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</si>
  <si>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2129399608</t>
  </si>
  <si>
    <t>výměna obrubníků na hranách komunikací:</t>
  </si>
  <si>
    <t>38</t>
  </si>
  <si>
    <t>59217031</t>
  </si>
  <si>
    <t>obrubník betonový silniční 1000x150x250mm</t>
  </si>
  <si>
    <t>-1456449382</t>
  </si>
  <si>
    <t>(1,0+1,0)*2</t>
  </si>
  <si>
    <t>39</t>
  </si>
  <si>
    <t>59217029</t>
  </si>
  <si>
    <t>obrubník betonový silniční nájezdový 1000x150x150mm</t>
  </si>
  <si>
    <t>-253242563</t>
  </si>
  <si>
    <t>2,5*2</t>
  </si>
  <si>
    <t>40</t>
  </si>
  <si>
    <t>59217030</t>
  </si>
  <si>
    <t>obrubník betonový silniční přechodový 1000x150x150-250mm</t>
  </si>
  <si>
    <t>998205812</t>
  </si>
  <si>
    <t>41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</si>
  <si>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</si>
  <si>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</si>
  <si>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1799098805</t>
  </si>
  <si>
    <t>- osazení obrubníků na hranách chodníků:</t>
  </si>
  <si>
    <t>(7,0+8,0)+(4,0+7,0)</t>
  </si>
  <si>
    <t>42</t>
  </si>
  <si>
    <t>59217017</t>
  </si>
  <si>
    <t>obrubník betonový chodníkový 1000x100x250mm</t>
  </si>
  <si>
    <t>-1847894265</t>
  </si>
  <si>
    <t>43</t>
  </si>
  <si>
    <t>916991121</t>
  </si>
  <si>
    <t>Lože pod obrubníky, krajníky nebo obruby z dlažebních kostek z betonu prostého</t>
  </si>
  <si>
    <t>65478253</t>
  </si>
  <si>
    <t>- zvětšení lože pod betonovýmí obrubníky (beton C 25/30):</t>
  </si>
  <si>
    <t>13,0*0,35*0,10</t>
  </si>
  <si>
    <t>44</t>
  </si>
  <si>
    <t>919735123</t>
  </si>
  <si>
    <t>Řezání stávajícího betonového krytu nebo podkladu hloubky přes 100 do 150 mm</t>
  </si>
  <si>
    <t>453876310</t>
  </si>
  <si>
    <t>- řezání betonových obrubníků:</t>
  </si>
  <si>
    <t>1,50</t>
  </si>
  <si>
    <t>45</t>
  </si>
  <si>
    <t>919731122</t>
  </si>
  <si>
    <t>Zarovnání styčné plochy podkladu nebo krytu podél vybourané části komunikace nebo zpevněné plochy živičné tl. přes 50 do 100 mm</t>
  </si>
  <si>
    <t>-1389175397</t>
  </si>
  <si>
    <t>- zarovnání AB podél silničních obrubníků:</t>
  </si>
  <si>
    <t>46</t>
  </si>
  <si>
    <t>938908411</t>
  </si>
  <si>
    <t>Čištění vozovek splachováním vodou povrchu podkladu nebo krytu živičného, betonového nebo dlážděného</t>
  </si>
  <si>
    <t>-112743443</t>
  </si>
  <si>
    <t>- stávající V 7a v š. 0,55 m pro doplnění vodícího pásu:</t>
  </si>
  <si>
    <t>0,55*8</t>
  </si>
  <si>
    <t>47</t>
  </si>
  <si>
    <t>966007123</t>
  </si>
  <si>
    <t>Odstranění vodorovného dopravního značení frézováním značeného plastem plošného</t>
  </si>
  <si>
    <t>-1677742005</t>
  </si>
  <si>
    <t>- odstranění stávajícího VDZ V 7a v š. 0,55 m pro doplnění vodícího pásu:</t>
  </si>
  <si>
    <t>997</t>
  </si>
  <si>
    <t>Přesun sutě</t>
  </si>
  <si>
    <t>48</t>
  </si>
  <si>
    <t>997221561</t>
  </si>
  <si>
    <t>Vodorovná doprava suti bez naložení, ale se složením a s hrubým urovnáním z kusových materiálů, na vzdálenost do 1 km</t>
  </si>
  <si>
    <t>819890987</t>
  </si>
  <si>
    <t>49</t>
  </si>
  <si>
    <t>997221569</t>
  </si>
  <si>
    <t>Vodorovná doprava suti bez naložení, ale se složením a s hrubým urovnáním Příplatek k ceně za každý další i započatý 1 km přes 1 km</t>
  </si>
  <si>
    <t>49130724</t>
  </si>
  <si>
    <t>17,128*7 'Přepočtené koeficientem množství</t>
  </si>
  <si>
    <t>50</t>
  </si>
  <si>
    <t>997221861</t>
  </si>
  <si>
    <t>Poplatek za uložení stavebního odpadu na recyklační skládce (skládkovné) z prostého betonu zatříděného do Katalogu odpadů pod kódem 17 01 01</t>
  </si>
  <si>
    <t>-184010796</t>
  </si>
  <si>
    <t>998</t>
  </si>
  <si>
    <t>Přesun hmot</t>
  </si>
  <si>
    <t>51</t>
  </si>
  <si>
    <t>998225111</t>
  </si>
  <si>
    <t>Přesun hmot pro komunikace s krytem z kameniva, monolitickým betonovým nebo živičným dopravní vzdálenost do 200 m jakékoliv délky objektu</t>
  </si>
  <si>
    <t>-740859696</t>
  </si>
  <si>
    <t>PS 451 - SSZ Dukelská – u pošty</t>
  </si>
  <si>
    <t>M - Práce a dodávky M</t>
  </si>
  <si>
    <t xml:space="preserve">    21-M - Elektromontáže</t>
  </si>
  <si>
    <t xml:space="preserve">    22-M - Montáže sděl. a zabezp. zařízení</t>
  </si>
  <si>
    <t xml:space="preserve">    46-M - Zemní práce při extr.mont.pracích</t>
  </si>
  <si>
    <t>-752797785</t>
  </si>
  <si>
    <t>PS451 v.č. 02 - Situace SSZ</t>
  </si>
  <si>
    <t>78,131</t>
  </si>
  <si>
    <t>- rozebrání povrchu stávajících chodníků z reliéfní zámkové dlažby - odměřeno v AutoCadu:</t>
  </si>
  <si>
    <t>9,722</t>
  </si>
  <si>
    <t>723901614</t>
  </si>
  <si>
    <t>- sejmutí ornice před výkopem kabelové trasy - odměřeno v AutoCadu:</t>
  </si>
  <si>
    <t>5,621</t>
  </si>
  <si>
    <t>493486800</t>
  </si>
  <si>
    <t>- příprava plochy kabelové trasy pro osetí - odměřeno v AutoCadu:</t>
  </si>
  <si>
    <t>1781930415</t>
  </si>
  <si>
    <t>-1572811694</t>
  </si>
  <si>
    <t>- osetí plochy kabelové trasy - odměřeno v AutoCadu:</t>
  </si>
  <si>
    <t>801668725</t>
  </si>
  <si>
    <t>- osetí plochy kabelové trasy - odměřeno v AutoCadu</t>
  </si>
  <si>
    <t>5,621/50</t>
  </si>
  <si>
    <t>-2055866120</t>
  </si>
  <si>
    <t>- plocha chodníku z přírodní zámkové dlažby (Íčko) - odměřeno v AutoCadu:</t>
  </si>
  <si>
    <t>- plocha chodníku z reliéfní zámkové dlažby 20x10x6 - odměřeno v AutoCadu:</t>
  </si>
  <si>
    <t>-806676987</t>
  </si>
  <si>
    <t>-1834416463</t>
  </si>
  <si>
    <t>-895756983</t>
  </si>
  <si>
    <t>-1547243932</t>
  </si>
  <si>
    <t>1827822801</t>
  </si>
  <si>
    <t>-1649908501</t>
  </si>
  <si>
    <t>716074784</t>
  </si>
  <si>
    <t>- ošetření oseté plochy kabelové trasy - odměřeno v AutoCadu</t>
  </si>
  <si>
    <t>-605134929</t>
  </si>
  <si>
    <t>- zálivka osetého povrchu kabelové trasy - odměřeno v AutoCadu</t>
  </si>
  <si>
    <t>5,621*0,001*8</t>
  </si>
  <si>
    <t>-2023056317</t>
  </si>
  <si>
    <t>-704329019</t>
  </si>
  <si>
    <t>540941627</t>
  </si>
  <si>
    <t>5,621*0,001*8*6</t>
  </si>
  <si>
    <t>1059632353</t>
  </si>
  <si>
    <t>-1752037963</t>
  </si>
  <si>
    <t>275307495</t>
  </si>
  <si>
    <t>- pokládka červené reliéfní zámkové dlažby 20x10x6 s dodávkou 20% nové dlažby - odměřeno v AutoCadu:</t>
  </si>
  <si>
    <t>9,722*0,2*1,02</t>
  </si>
  <si>
    <t>59245014</t>
  </si>
  <si>
    <t>dlažba zámková tvaru I půlka 100x165x60mm přírodní</t>
  </si>
  <si>
    <t>-180332689</t>
  </si>
  <si>
    <t>- pokládka  přírodní zámkové dlažby (Íčko) s využitím stávající dlažby a doplněním 1% novou dlažbou  - odměřeno v AutoCadu:</t>
  </si>
  <si>
    <t>78,131*0,01*1,02</t>
  </si>
  <si>
    <t>59245015</t>
  </si>
  <si>
    <t>dlažba zámková tvaru I 200x165x60mm přírodní</t>
  </si>
  <si>
    <t>673778114</t>
  </si>
  <si>
    <t>- pokládka  přírodní zámkové dlažby (Íčko) s využitím stávající dlažby a doplněním 9% novou dlažbou  - odměřeno v AutoCadu:</t>
  </si>
  <si>
    <t>78,131*0,09*1,02</t>
  </si>
  <si>
    <t>-700562853</t>
  </si>
  <si>
    <t>- očištění stávající přírodní zámkové dlažby (Íčko) (Íčko) - odměřeno v AutoCadu:</t>
  </si>
  <si>
    <t>78,131*0,9</t>
  </si>
  <si>
    <t>očištění stávající reliéfní zámkové dlažby 20x10x6 - odměřeno v AutoCadu:</t>
  </si>
  <si>
    <t>9,722*0,8</t>
  </si>
  <si>
    <t>460164215</t>
  </si>
  <si>
    <t>-2033657260</t>
  </si>
  <si>
    <t>915231111</t>
  </si>
  <si>
    <t>Vodorovné dopravní značení stříkaným plastem přechody pro chodce, šipky, symboly nápisy bílé základní</t>
  </si>
  <si>
    <t>-908938663</t>
  </si>
  <si>
    <t>- nové VDZ V 5 - odměřeno v AutoCadu:</t>
  </si>
  <si>
    <t>2,0*3,5*0,5</t>
  </si>
  <si>
    <t>915621111</t>
  </si>
  <si>
    <t>Předznačení pro vodorovné značení stříkané barvou nebo prováděné z nátěrových hmot plošné šipky, symboly, nápisy</t>
  </si>
  <si>
    <t>512620416</t>
  </si>
  <si>
    <t>-88930119</t>
  </si>
  <si>
    <t>2,0*3,5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</si>
  <si>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</si>
  <si>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</si>
  <si>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kus</t>
  </si>
  <si>
    <t>1566072375</t>
  </si>
  <si>
    <t>C.4 Situace dopravního značení</t>
  </si>
  <si>
    <t>- demontáž stávajících DZ IP6 ze sloupků:</t>
  </si>
  <si>
    <t>1+1</t>
  </si>
  <si>
    <t>- demontáž stávající DZ A10 ze sloupku - stávající DZ A10 je instalována před SSZ u OC Tesco:</t>
  </si>
  <si>
    <t>914111112</t>
  </si>
  <si>
    <t>Montáž svislé dopravní značky základní velikosti do 1 m2 páskováním na sloupy</t>
  </si>
  <si>
    <t>-801923922</t>
  </si>
  <si>
    <t>- montáž stávající DZ IP6 na stožár SSZ č. 1:</t>
  </si>
  <si>
    <t>- montáž stávající DZ IP6 na stožár SSZ č. 2:</t>
  </si>
  <si>
    <t>- montáž stávající DZ A10 ze sloupku - stávající DZ A10 bude přesunuta od SSZ u OC Tesco:</t>
  </si>
  <si>
    <t>40445260</t>
  </si>
  <si>
    <t>páska upínací 12,7x0,75mm</t>
  </si>
  <si>
    <t>-867798582</t>
  </si>
  <si>
    <t>2*(2*3,14*0,1)</t>
  </si>
  <si>
    <t>40445235</t>
  </si>
  <si>
    <t>sloupek pro dopravní značku Al D 60mm v 3,5m</t>
  </si>
  <si>
    <t>762970786</t>
  </si>
  <si>
    <t>0,5</t>
  </si>
  <si>
    <t>(druhou polovinu sloupku použít pro SSZ Mlýnská - PS452)</t>
  </si>
  <si>
    <t>- montáž stávající DZ A10 na sloupku:</t>
  </si>
  <si>
    <t>40445256</t>
  </si>
  <si>
    <t>svorka upínací na sloupek dopravní značky D 60mm</t>
  </si>
  <si>
    <t>-946620256</t>
  </si>
  <si>
    <t>40445253</t>
  </si>
  <si>
    <t>víčko plastové na sloupek D 60mm</t>
  </si>
  <si>
    <t>-730507471</t>
  </si>
  <si>
    <t>40445258-R</t>
  </si>
  <si>
    <t>Upínka UP2 FeZn</t>
  </si>
  <si>
    <t>-202469425</t>
  </si>
  <si>
    <t>40445261</t>
  </si>
  <si>
    <t>spona upínací 12,7mm</t>
  </si>
  <si>
    <t>100 kus</t>
  </si>
  <si>
    <t>1853075889</t>
  </si>
  <si>
    <t>2/100</t>
  </si>
  <si>
    <t>-1855622932</t>
  </si>
  <si>
    <t>22,924*0,1 'Přepočtené koeficientem množství</t>
  </si>
  <si>
    <t>997221612</t>
  </si>
  <si>
    <t>Nakládání na dopravní prostředky pro vodorovnou dopravu vybouraných hmot</t>
  </si>
  <si>
    <t>-572977396</t>
  </si>
  <si>
    <t>PS 451 - v.č. 01 - Technická zpráva</t>
  </si>
  <si>
    <t>PS 451 - v.č. 02 - Situace SSZ</t>
  </si>
  <si>
    <t>- nakládání přebytečné suti z vybouraného betonového základu stávajícího stožáru nasvětlení:</t>
  </si>
  <si>
    <t>0,8*0,8*1,3*1,66</t>
  </si>
  <si>
    <t>257795300</t>
  </si>
  <si>
    <t>- přesun suti z vybouraného betonového základu stávajícího stožáru nasvětlení:</t>
  </si>
  <si>
    <t>1957677571</t>
  </si>
  <si>
    <t>22,924*0,7 'Přepočtené koeficientem množství</t>
  </si>
  <si>
    <t>-1632182414</t>
  </si>
  <si>
    <t>997221551</t>
  </si>
  <si>
    <t>Vodorovná doprava suti bez naložení, ale se složením a s hrubým urovnáním ze sypkých materiálů, na vzdálenost do 1 km</t>
  </si>
  <si>
    <t>2056157192</t>
  </si>
  <si>
    <t>PS451 v.č. 06 - Stožáry SSZ - umístění návěstidel</t>
  </si>
  <si>
    <t>- odvoz přebytečné zeminy</t>
  </si>
  <si>
    <t>- přebytečná zemina po výkopu pro betonový základ výložníkového stožáru  č. 2:</t>
  </si>
  <si>
    <t>(1*1*1,7)*1,66</t>
  </si>
  <si>
    <t>- přebytečná zemina po výkopu pro betonový základ chodeckého stožáru  č. 1:</t>
  </si>
  <si>
    <t>(0,6^3)*1,66</t>
  </si>
  <si>
    <t>- přebytečná zemina po výkopu pro betonový základ řadiče SSZ:</t>
  </si>
  <si>
    <t>(0,8*1,5*1,0)*1,66</t>
  </si>
  <si>
    <t>- přebytečná zemina po výkopu rýhy 35 x 60:</t>
  </si>
  <si>
    <t>(50*0,2*0,35)*1,66</t>
  </si>
  <si>
    <t>- přebytečná zemina po výkopu rýhy 50 x 80:</t>
  </si>
  <si>
    <t>(5*0,2*0,5)*1,66</t>
  </si>
  <si>
    <t>- odpočet zeminy pro zásyp jámy po demontovaném stožáru nasvětlení:</t>
  </si>
  <si>
    <t>-(0,8*0,8*1,3)*1,66</t>
  </si>
  <si>
    <t>997221559</t>
  </si>
  <si>
    <t>-1751515475</t>
  </si>
  <si>
    <t>- přebytečná zemina po výkopu pro betonový základ výložníkového stožáru  č. 2  - příplatek za dalších 7 km:</t>
  </si>
  <si>
    <t>(1*1*1,7)*1,66*7</t>
  </si>
  <si>
    <t>- přebytečná zemina po výkopu pro betonový základ chodeckého stožáru  č. 1  - příplatek za dalších 7 km:</t>
  </si>
  <si>
    <t>(0,6^3)*1,66*7</t>
  </si>
  <si>
    <t>- přebytečná zemina po výkopu pro betonový základ řadiče SSZ  - příplatek za dalších 7 km:</t>
  </si>
  <si>
    <t>(0,8*1,5*1,0)*1,66*7</t>
  </si>
  <si>
    <t>- přebytečná zemina po výkopu pro betonový základ elektroměrového rozvaděče RE  - příplatek za dalších 7 km:</t>
  </si>
  <si>
    <t>(0,6*0,4*1)*1,66*7</t>
  </si>
  <si>
    <t>- přebytečná zemina po výkopu rýhy 35 x 60  - příplatek za dalších 7 km:</t>
  </si>
  <si>
    <t>(50*0,35)*1,66*7</t>
  </si>
  <si>
    <t>- přebytečná zemina po výkopu rýhy 50 x 80  - příplatek za dalších 7 km:</t>
  </si>
  <si>
    <t>(5*0,2*0,5)*1,66*7</t>
  </si>
  <si>
    <t>- odpočet zeminy pro zásyp jámy po demontovaném stožáru nasvětlení  - příplatek za dalších 7 km:</t>
  </si>
  <si>
    <t>-(0,8*0,8*1,3)*1,66*7</t>
  </si>
  <si>
    <t>997221873</t>
  </si>
  <si>
    <t>Poplatek za uložení stavebního odpadu na recyklační skládce (skládkovné) zeminy a kamení zatříděného do Katalogu odpadů pod kódem 17 05 04</t>
  </si>
  <si>
    <t>7890575</t>
  </si>
  <si>
    <t>- poplatek za uložení přebytečné zeminy</t>
  </si>
  <si>
    <t>998223011</t>
  </si>
  <si>
    <t>Přesun hmot pro pozemní komunikace s krytem dlážděným dopravní vzdálenost do 200 m jakékoliv délky objektu</t>
  </si>
  <si>
    <t>866112708</t>
  </si>
  <si>
    <t>998231311</t>
  </si>
  <si>
    <t>Přesun hmot pro sadovnické a krajinářské úpravy - strojně dopravní vzdálenost do 5000 m</t>
  </si>
  <si>
    <t>-805607398</t>
  </si>
  <si>
    <t>Práce a dodávky M</t>
  </si>
  <si>
    <t>21-M</t>
  </si>
  <si>
    <t>Elektromontáže</t>
  </si>
  <si>
    <t>210100014</t>
  </si>
  <si>
    <t>Ukončení vodičů izolovaných s označením a zapojením v rozváděči nebo na přístroji průřezu žíly do 10 mm2</t>
  </si>
  <si>
    <t>-1408127649</t>
  </si>
  <si>
    <t>PS451 v.č. 03 - Schematický kabelový plán SSZ</t>
  </si>
  <si>
    <t>PS451 v.č. 04 - Napájení SSZ</t>
  </si>
  <si>
    <t>- ukončení napájecího kabelu NYY-J 4x10:</t>
  </si>
  <si>
    <t>2*4</t>
  </si>
  <si>
    <t>210101154</t>
  </si>
  <si>
    <t>Ukončení kabelů nebo vodičů koncovkou popř. vývodkou do 1 kV staniční epoxidovou kabelů celoplastových, počtu a průřezu žil do 3 x 25 a 4 x 16 mm2</t>
  </si>
  <si>
    <t>-15648398</t>
  </si>
  <si>
    <t>2*1</t>
  </si>
  <si>
    <t>35436314</t>
  </si>
  <si>
    <t>hlava rozdělovací smršťovaná přímá do 1kV SKE 4f/1+2 kabel 12-32mm/průřez 1,5-35mm</t>
  </si>
  <si>
    <t>-629876481</t>
  </si>
  <si>
    <t>210120511</t>
  </si>
  <si>
    <t>Montáž jističů se zapojením vodičů jističů do 100 A</t>
  </si>
  <si>
    <t>-518766265</t>
  </si>
  <si>
    <t>- montáž jističe v rozvaděči RVO:</t>
  </si>
  <si>
    <t>52</t>
  </si>
  <si>
    <t>35822112-R</t>
  </si>
  <si>
    <t>jistič 1pólový-charakteristika B 20A</t>
  </si>
  <si>
    <t>-729400151</t>
  </si>
  <si>
    <t>53</t>
  </si>
  <si>
    <t>210202013-D</t>
  </si>
  <si>
    <t>Demontáž svítidel výbojkových se zapojením vodičů průmyslových nebo venkovních na výložník</t>
  </si>
  <si>
    <t>785820690</t>
  </si>
  <si>
    <t>PS451 - v.č. 02 - Situace SSZ</t>
  </si>
  <si>
    <t>- demontáž stávajícího nasvětlení přechodu pro chodce:</t>
  </si>
  <si>
    <t>54</t>
  </si>
  <si>
    <t>210204011-D</t>
  </si>
  <si>
    <t>Demontáž stožárů osvětlení, bez zemních prací ocelových samostatně stojících, délky do 12 m</t>
  </si>
  <si>
    <t>-2141527966</t>
  </si>
  <si>
    <t>55</t>
  </si>
  <si>
    <t>210204104-D</t>
  </si>
  <si>
    <t>Demontáž výložníků osvětlení jednoramenných sloupových, hmotnosti přes 35 kg</t>
  </si>
  <si>
    <t>483678137</t>
  </si>
  <si>
    <t>56</t>
  </si>
  <si>
    <t>210204201-D</t>
  </si>
  <si>
    <t>Demontáž elektrovýzbroje stožárů osvětlení 1 okruh</t>
  </si>
  <si>
    <t>-1626041936</t>
  </si>
  <si>
    <t>57</t>
  </si>
  <si>
    <t>210220301</t>
  </si>
  <si>
    <t>Montáž hromosvodného vedení svorek se 2 šrouby</t>
  </si>
  <si>
    <t>-314866598</t>
  </si>
  <si>
    <t>PS451 v.č. 05 - Schéma doplňujícího ochranného pospojování SSZ</t>
  </si>
  <si>
    <t>58</t>
  </si>
  <si>
    <t>35441885</t>
  </si>
  <si>
    <t>svorka spojovací pro lano D 8-10mm</t>
  </si>
  <si>
    <t>-642498115</t>
  </si>
  <si>
    <t>59</t>
  </si>
  <si>
    <t>210220452</t>
  </si>
  <si>
    <t>Montáž hromosvodného vedení ochranných prvků a doplňků ochranného pospojování pevně</t>
  </si>
  <si>
    <t>-1494480058</t>
  </si>
  <si>
    <t>- odměřeno v AutoCadu:</t>
  </si>
  <si>
    <t>60</t>
  </si>
  <si>
    <t>35441072</t>
  </si>
  <si>
    <t>drát D 8mm FeZn pro hromosvod</t>
  </si>
  <si>
    <t>-938956177</t>
  </si>
  <si>
    <t>40/2,5</t>
  </si>
  <si>
    <t>61</t>
  </si>
  <si>
    <t>210800411</t>
  </si>
  <si>
    <t>Montáž izolovaných vodičů měděných do 1 kV bez ukončení uložených v trubkách nebo lištách zatažených plných a laněných s PVC pláštěm, bezhalogenových, ohniodolných (např. CY, CHAH-V) průřezu žíly 0,5 až 16 mm2</t>
  </si>
  <si>
    <t>-1020625141</t>
  </si>
  <si>
    <t>- ochranné pospojování ve stožárech SSZ:</t>
  </si>
  <si>
    <t>2*0,5</t>
  </si>
  <si>
    <t>62</t>
  </si>
  <si>
    <t>34140826</t>
  </si>
  <si>
    <t>vodič silový s Cu jádrem 6mm2 (CY)</t>
  </si>
  <si>
    <t>1860714953</t>
  </si>
  <si>
    <t>63</t>
  </si>
  <si>
    <t>210813033</t>
  </si>
  <si>
    <t>Montáž izolovaných kabelů měděných do 1 kV bez ukončení plných a kulatých (např. CYKY, CHKE-R) uložených pevně počtu a průřezu žil 4x6 až 10 mm2</t>
  </si>
  <si>
    <t>1918786596</t>
  </si>
  <si>
    <t>- pokládka kabelu NYY-J 4x10:</t>
  </si>
  <si>
    <t>75</t>
  </si>
  <si>
    <t>64</t>
  </si>
  <si>
    <t>34111076</t>
  </si>
  <si>
    <t>kabel silový s Cu jádrem 1kV 4x10mm2 (CYKY)</t>
  </si>
  <si>
    <t>1066270129</t>
  </si>
  <si>
    <t>- pokládka kabelu NYY-J 4x10 - včetně 5 % prořezu:</t>
  </si>
  <si>
    <t>75*1,05</t>
  </si>
  <si>
    <t>65</t>
  </si>
  <si>
    <t>210813061</t>
  </si>
  <si>
    <t>Montáž izolovaných kabelů měděných do 1 kV bez ukončení plných a kulatých (např. CYKY, CHKE-R) uložených pevně počtu a průřezu žil 5x1,5 až 2,5 mm2</t>
  </si>
  <si>
    <t>1132980168</t>
  </si>
  <si>
    <t>Stožár č. 1:</t>
  </si>
  <si>
    <t>2*5</t>
  </si>
  <si>
    <t>Stožár č. 2:</t>
  </si>
  <si>
    <t>3*5+2*15</t>
  </si>
  <si>
    <t>66</t>
  </si>
  <si>
    <t>341310201-R</t>
  </si>
  <si>
    <t>Silový vodič YY-JZ 5x1,0 0,6/1kV black</t>
  </si>
  <si>
    <t>-137826906</t>
  </si>
  <si>
    <t>- včetně 5% prořezu:</t>
  </si>
  <si>
    <t>(2*5)*1,05</t>
  </si>
  <si>
    <t>(3*5+2*15)*1,05</t>
  </si>
  <si>
    <t>67</t>
  </si>
  <si>
    <t>210813071</t>
  </si>
  <si>
    <t>Montáž izolovaných kabelů měděných do 1 kV bez ukončení plných a kulatých (např. CYKY, CHKE-R) uložených pevně počtu a průřezu žil 7x1,5 až 2,5 mm2</t>
  </si>
  <si>
    <t>-1638444435</t>
  </si>
  <si>
    <t>1*5</t>
  </si>
  <si>
    <t>68</t>
  </si>
  <si>
    <t>341310203-R</t>
  </si>
  <si>
    <t>Silový vodič YY-JZ 7x1,0 0,6/1kV black</t>
  </si>
  <si>
    <t>-1922027310</t>
  </si>
  <si>
    <t>- včetně 5% prořezu</t>
  </si>
  <si>
    <t>(1*5)*1,05</t>
  </si>
  <si>
    <t>69</t>
  </si>
  <si>
    <t>210813111</t>
  </si>
  <si>
    <t>Montáž izolovaných kabelů měděných do 1 kV bez ukončení plných a kulatých (např. CYKY, CHKE-R) uložených pevně počtu a průřezu žil 24x1,5 mm2</t>
  </si>
  <si>
    <t>-519176526</t>
  </si>
  <si>
    <t>- pokládka kabelu NYY-J 24x1,5:</t>
  </si>
  <si>
    <t>70</t>
  </si>
  <si>
    <t>34111165</t>
  </si>
  <si>
    <t>kabel silový s Cu jádrem 1kV 24x1,5mm2 (NYY)</t>
  </si>
  <si>
    <t>1836466411</t>
  </si>
  <si>
    <t>- pokládka kabelu NYY-J 24x1,5 - včetně 5% prořezu:</t>
  </si>
  <si>
    <t>35*1,05</t>
  </si>
  <si>
    <t>71</t>
  </si>
  <si>
    <t>210813131</t>
  </si>
  <si>
    <t>Montáž izolovaných kabelů měděných do 1 kV bez ukončení plných a kulatých (např. CYKY, CHKE-R) uložených pevně počtu a průřezu žil 48x1,5 mm2</t>
  </si>
  <si>
    <t>-1780390677</t>
  </si>
  <si>
    <t>- pokládka kabelu NYY-J 40x1,5:</t>
  </si>
  <si>
    <t>72</t>
  </si>
  <si>
    <t>341310011-R</t>
  </si>
  <si>
    <t>kabel silový s Cu jádrem 1 kV 40x1,5mm2</t>
  </si>
  <si>
    <t>1732906540</t>
  </si>
  <si>
    <t>- pokládka kabelu NYY-J 40x1,5 - včetně 5% prořezu:</t>
  </si>
  <si>
    <t>25*1,05</t>
  </si>
  <si>
    <t>22-M</t>
  </si>
  <si>
    <t>Montáže sděl. a zabezp. zařízení</t>
  </si>
  <si>
    <t>73</t>
  </si>
  <si>
    <t>220061701</t>
  </si>
  <si>
    <t>Zatažení kabelu do objektu včetně vyčištění přístupu do objektu, odvinutí a zatažení kabelu do objektu do 9 kg/m</t>
  </si>
  <si>
    <t>291877926</t>
  </si>
  <si>
    <t>- zatažení kabelů do řadiče SSZ:</t>
  </si>
  <si>
    <t>2*2+1</t>
  </si>
  <si>
    <t>- zatažení kabelů do RVO:</t>
  </si>
  <si>
    <t>74</t>
  </si>
  <si>
    <t>220110346</t>
  </si>
  <si>
    <t>Montáž kabelového štítku včetně vyražení znaku na štítek, připevnění na kabel, ovinutí štítku páskou pro označení konce kabelu</t>
  </si>
  <si>
    <t>2053679102</t>
  </si>
  <si>
    <t>- značení konců kabelů:</t>
  </si>
  <si>
    <t>2*2</t>
  </si>
  <si>
    <t>- značení konců napájecího kabelu SSZ:</t>
  </si>
  <si>
    <t>1*2</t>
  </si>
  <si>
    <t>405600359-R</t>
  </si>
  <si>
    <t>Štítek kabelový s upevňovacím páskem</t>
  </si>
  <si>
    <t>-1756745926</t>
  </si>
  <si>
    <t>76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</si>
  <si>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</si>
  <si>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</si>
  <si>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-676056704</t>
  </si>
  <si>
    <t>- měření kabelů ke stožárům:</t>
  </si>
  <si>
    <t>1*24+1*40</t>
  </si>
  <si>
    <t>- měření na napájecím kabelu:</t>
  </si>
  <si>
    <t>1*4</t>
  </si>
  <si>
    <t>77</t>
  </si>
  <si>
    <t>220111741</t>
  </si>
  <si>
    <t>Montáž svorky rozpojovací včetně montáže skříňky pro svorku, úpravy zemniče pro připojení svorky, očíslování zemniče zkušební</t>
  </si>
  <si>
    <t>-1187166377</t>
  </si>
  <si>
    <t>- montáž zkušební svorky na stožárech SSZ, řadiči a RVO:</t>
  </si>
  <si>
    <t>2+1+1</t>
  </si>
  <si>
    <t>78</t>
  </si>
  <si>
    <t>35441925</t>
  </si>
  <si>
    <t>svorka zkušební pro lano D 6-12mm, FeZn</t>
  </si>
  <si>
    <t>-1791140440</t>
  </si>
  <si>
    <t>79</t>
  </si>
  <si>
    <t>220271621</t>
  </si>
  <si>
    <t>Pocínování sdělovacích vodičů a silnoproudých šňůr v krabici</t>
  </si>
  <si>
    <t>-122972450</t>
  </si>
  <si>
    <t>4*5+2*7</t>
  </si>
  <si>
    <t>10*5+2*7</t>
  </si>
  <si>
    <t>80</t>
  </si>
  <si>
    <t>220300533</t>
  </si>
  <si>
    <t>Ukončení vodiče na svorkovnici na kabelu CMSM do 7 žil 1,50 mm2</t>
  </si>
  <si>
    <t>-934698087</t>
  </si>
  <si>
    <t>4+2</t>
  </si>
  <si>
    <t>10+2</t>
  </si>
  <si>
    <t>81</t>
  </si>
  <si>
    <t>220300605</t>
  </si>
  <si>
    <t>Ukončení návěstních kabelů smršťovací záklopkou včetně odizolování, vyformování a zapojení vodičů na kabelech NCEY, NCYY do 24x1 nebo 1,5</t>
  </si>
  <si>
    <t>2054193010</t>
  </si>
  <si>
    <t>- ukončení kabelu NYY-J 24x1,5:</t>
  </si>
  <si>
    <t>82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</si>
  <si>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</si>
  <si>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</si>
  <si>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1539517426</t>
  </si>
  <si>
    <t>83</t>
  </si>
  <si>
    <t>34343203</t>
  </si>
  <si>
    <t>trubka smršťovací středněstěnná s lepidlem MDT-A 32/7</t>
  </si>
  <si>
    <t>-537580853</t>
  </si>
  <si>
    <t>1*2*0,1</t>
  </si>
  <si>
    <t>84</t>
  </si>
  <si>
    <t>220300607</t>
  </si>
  <si>
    <t>Ukončení návěstních kabelů smršťovací záklopkou včetně odizolování, vyformování a zapojení vodičů na kabelech NCEY, NCYY do 48x1 nebo 1,5</t>
  </si>
  <si>
    <t>365277593</t>
  </si>
  <si>
    <t>- ukončení kabelu NYY-J 40x1,5:</t>
  </si>
  <si>
    <t>85</t>
  </si>
  <si>
    <t>-313594035</t>
  </si>
  <si>
    <t>86</t>
  </si>
  <si>
    <t>34343208</t>
  </si>
  <si>
    <t>trubka smršťovací středněstěnná s lepidlem MDT-A 120/40</t>
  </si>
  <si>
    <t>-827453934</t>
  </si>
  <si>
    <t>87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</si>
  <si>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</si>
  <si>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</si>
  <si>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-860253590</t>
  </si>
  <si>
    <t>88</t>
  </si>
  <si>
    <t>404611033-R</t>
  </si>
  <si>
    <t>Stožár chodecký výšky 3,8 m</t>
  </si>
  <si>
    <t>-1802469660</t>
  </si>
  <si>
    <t>89</t>
  </si>
  <si>
    <t>404611038-R</t>
  </si>
  <si>
    <t>Základový rám</t>
  </si>
  <si>
    <t>-193466606</t>
  </si>
  <si>
    <t>90</t>
  </si>
  <si>
    <t>220960003</t>
  </si>
  <si>
    <t>Montáž stožáru nebo sloupku včetně postavení stožáru, usazení nebo zabetonování základu, zatažení kabelu do stožáru, připojení kabelu, připojení uzemnění vyložníkového zapuštěného</t>
  </si>
  <si>
    <t>902271985</t>
  </si>
  <si>
    <t>91</t>
  </si>
  <si>
    <t>220960005</t>
  </si>
  <si>
    <t>Montáž stožáru nebo sloupku včetně postavení stožáru, usazení nebo zabetonování základu, zatažení kabelu do stožáru, připojení kabelu, připojení uzemnění příslušenství na stožár výložníku</t>
  </si>
  <si>
    <t>88084540</t>
  </si>
  <si>
    <t>92</t>
  </si>
  <si>
    <t>404611096-R</t>
  </si>
  <si>
    <t>Stožár výložníkový s výložníkem déllky 6,5 m</t>
  </si>
  <si>
    <t>-218833776</t>
  </si>
  <si>
    <t>93</t>
  </si>
  <si>
    <t>220960021</t>
  </si>
  <si>
    <t>Montáž stožárové svorkovnice s připevněním</t>
  </si>
  <si>
    <t>-275684207</t>
  </si>
  <si>
    <t>94</t>
  </si>
  <si>
    <t>404611031-R</t>
  </si>
  <si>
    <t>Stožárová svorkovnice s krytím IP54</t>
  </si>
  <si>
    <t>-1038929638</t>
  </si>
  <si>
    <t>95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</si>
  <si>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</si>
  <si>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</si>
  <si>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-1153041252</t>
  </si>
  <si>
    <t>96</t>
  </si>
  <si>
    <t>404613005-R</t>
  </si>
  <si>
    <t>Návěstidlo chodecké 2x200 (červená a zelená) - světelný zdroj LED  (napájený 42V AC)</t>
  </si>
  <si>
    <t>2078558717</t>
  </si>
  <si>
    <t>97</t>
  </si>
  <si>
    <t>404611001-R</t>
  </si>
  <si>
    <t>Symbol stojící chodec</t>
  </si>
  <si>
    <t>-2076955326</t>
  </si>
  <si>
    <t>98</t>
  </si>
  <si>
    <t>404611002-R</t>
  </si>
  <si>
    <t>Symbol kráčející chodec</t>
  </si>
  <si>
    <t>1018255876</t>
  </si>
  <si>
    <t>99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</si>
  <si>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</si>
  <si>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</si>
  <si>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-855856711</t>
  </si>
  <si>
    <t>100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</si>
  <si>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</si>
  <si>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</si>
  <si>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1401441829</t>
  </si>
  <si>
    <t>101</t>
  </si>
  <si>
    <t>404613007-R</t>
  </si>
  <si>
    <t>Návěstidlo 3 světlové 200 - světelný zdroj LED  (napájený 42V AC)</t>
  </si>
  <si>
    <t>1768573252</t>
  </si>
  <si>
    <t>1+0</t>
  </si>
  <si>
    <t>1+2</t>
  </si>
  <si>
    <t>102</t>
  </si>
  <si>
    <t>404611160-R</t>
  </si>
  <si>
    <t>Nosič návěstidla na výložník 3x200</t>
  </si>
  <si>
    <t>2103242486</t>
  </si>
  <si>
    <t>103</t>
  </si>
  <si>
    <t>404613019-R</t>
  </si>
  <si>
    <t>Držák návěstidla (AL)</t>
  </si>
  <si>
    <t>344285050</t>
  </si>
  <si>
    <t>4*2</t>
  </si>
  <si>
    <t>104</t>
  </si>
  <si>
    <t>404613021-R</t>
  </si>
  <si>
    <t>Upevnění se šroubením pro L a T kus</t>
  </si>
  <si>
    <t>pár</t>
  </si>
  <si>
    <t>-448995507</t>
  </si>
  <si>
    <t>105</t>
  </si>
  <si>
    <t>404452600</t>
  </si>
  <si>
    <t>103931236</t>
  </si>
  <si>
    <t>4*(2*3,14*0,1)</t>
  </si>
  <si>
    <t>106</t>
  </si>
  <si>
    <t>404452610</t>
  </si>
  <si>
    <t>-140352721</t>
  </si>
  <si>
    <t>4/100</t>
  </si>
  <si>
    <t>107</t>
  </si>
  <si>
    <t>220960113</t>
  </si>
  <si>
    <t>Montáž signalizačního zařízení pro nevidomé na návěstidlo</t>
  </si>
  <si>
    <t>-98440890</t>
  </si>
  <si>
    <t>108</t>
  </si>
  <si>
    <t>404611515-R</t>
  </si>
  <si>
    <t>Akustická signalizace pro nevidomé (20-50V, AC,DC)</t>
  </si>
  <si>
    <t>1854889880</t>
  </si>
  <si>
    <t>109</t>
  </si>
  <si>
    <t>220960116-R</t>
  </si>
  <si>
    <t>Montáž přijímače pro aktivaci signalizace pro nevidimé včetně rozměření a označení místa pro vyvrtání otvorů, vyvrtání otvorů, vyříznutí závitů, montáže skříňky se zapojením, nastavení a vyzkoušení</t>
  </si>
  <si>
    <t>928028294</t>
  </si>
  <si>
    <t>110</t>
  </si>
  <si>
    <t>404611508-R</t>
  </si>
  <si>
    <t>Přijímač pro aktivaci signalizace pro nevidimé</t>
  </si>
  <si>
    <t>-607879095</t>
  </si>
  <si>
    <t>111</t>
  </si>
  <si>
    <t>404611506-R</t>
  </si>
  <si>
    <t>Jednotka pro aktivaci akustické signalizace pro nevidomé, (42V AC)</t>
  </si>
  <si>
    <t>-196546043</t>
  </si>
  <si>
    <t>PS451 v.č. 01 - Technická zpráva</t>
  </si>
  <si>
    <t>112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</si>
  <si>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</si>
  <si>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</si>
  <si>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-1593523286</t>
  </si>
  <si>
    <t>113</t>
  </si>
  <si>
    <t>404611501-R</t>
  </si>
  <si>
    <t>Tlačítko pro chodce</t>
  </si>
  <si>
    <t>723270915</t>
  </si>
  <si>
    <t>114</t>
  </si>
  <si>
    <t>220960143</t>
  </si>
  <si>
    <t>Montáž kontrastního rámu s použitím montážní plošiny pro tříkomorové návěstidlo</t>
  </si>
  <si>
    <t>856039755</t>
  </si>
  <si>
    <t>115</t>
  </si>
  <si>
    <t>404613026-R</t>
  </si>
  <si>
    <t>Kontrastní rám pro návěstidlo třísvětlové 3x200</t>
  </si>
  <si>
    <t>1419902232</t>
  </si>
  <si>
    <t>116</t>
  </si>
  <si>
    <t>220960181</t>
  </si>
  <si>
    <t>Montáž řadiče včetně usazení, zatažení kabelů do řadiče, připojení uzemnění do šesti světelných skupin</t>
  </si>
  <si>
    <t>346028550</t>
  </si>
  <si>
    <t>117</t>
  </si>
  <si>
    <t>404611201-R</t>
  </si>
  <si>
    <t>Mikroprocesorový řadič</t>
  </si>
  <si>
    <t>1672059907</t>
  </si>
  <si>
    <t>118</t>
  </si>
  <si>
    <t>404611202-R</t>
  </si>
  <si>
    <t>Základový rám pod řadič - plastový</t>
  </si>
  <si>
    <t>356171770</t>
  </si>
  <si>
    <t>119</t>
  </si>
  <si>
    <t>220960192</t>
  </si>
  <si>
    <t>Regulace a aktivace jedné signální skupiny mikroprocesorového řadiče</t>
  </si>
  <si>
    <t>77166070</t>
  </si>
  <si>
    <t>Skupina VA:</t>
  </si>
  <si>
    <t>120</t>
  </si>
  <si>
    <t>220960196</t>
  </si>
  <si>
    <t>Regulace a aktivace každé další signální skupiny s použitím montážní plošiny</t>
  </si>
  <si>
    <t>-212142715</t>
  </si>
  <si>
    <t>Skupina VB:</t>
  </si>
  <si>
    <t>121</t>
  </si>
  <si>
    <t>220960199</t>
  </si>
  <si>
    <t>Regulace a aktivace každé další signální skupiny mikroprocesorového řadiče bez použití plošiny</t>
  </si>
  <si>
    <t>887403778</t>
  </si>
  <si>
    <t>Skupina PA:</t>
  </si>
  <si>
    <t>122</t>
  </si>
  <si>
    <t>220960200</t>
  </si>
  <si>
    <t>Adresace řadiče MR do čtyř světelných skupin</t>
  </si>
  <si>
    <t>1779875838</t>
  </si>
  <si>
    <t>123</t>
  </si>
  <si>
    <t>220960220</t>
  </si>
  <si>
    <t>Programování řadiče MR do čtyř světelných skupin</t>
  </si>
  <si>
    <t>-953581922</t>
  </si>
  <si>
    <t>124</t>
  </si>
  <si>
    <t>404611413-R</t>
  </si>
  <si>
    <t>Zpracování sady dopravního řešení pro dynamické řízení SSZ</t>
  </si>
  <si>
    <t>571395868</t>
  </si>
  <si>
    <t>125</t>
  </si>
  <si>
    <t>220960301</t>
  </si>
  <si>
    <t>Příprava ke komplexnímu vyzkoušení křižovatky s mikroprocesorovým řadičem MR za první signální skupinu</t>
  </si>
  <si>
    <t>851624262</t>
  </si>
  <si>
    <t>126</t>
  </si>
  <si>
    <t>220960302</t>
  </si>
  <si>
    <t>Příprava ke komplexnímu vyzkoušení křižovatky s mikroprocesorovým řadičem MR za každou další signální skupinu</t>
  </si>
  <si>
    <t>17072453</t>
  </si>
  <si>
    <t>Skupiny VB a PA:</t>
  </si>
  <si>
    <t>127</t>
  </si>
  <si>
    <t>220960311</t>
  </si>
  <si>
    <t>Komplexní vyzkoušení křižovatky s mikroprocesorovým řadičem MR před uvedením zařízení do provozu do pěti signálních skupin</t>
  </si>
  <si>
    <t>-1557714886</t>
  </si>
  <si>
    <t>Skupiny VA, VB a PA:</t>
  </si>
  <si>
    <t>46-M</t>
  </si>
  <si>
    <t>Zemní práce při extr.mont.pracích</t>
  </si>
  <si>
    <t>128</t>
  </si>
  <si>
    <t>460010024</t>
  </si>
  <si>
    <t>Vytyčení trasy vedení kabelového (podzemního) v zastavěném prostoru</t>
  </si>
  <si>
    <t>km</t>
  </si>
  <si>
    <t>1319687051</t>
  </si>
  <si>
    <t>- výkop 35 x 60 ručně - odměřeno v AutoCadu:</t>
  </si>
  <si>
    <t>50*0,001</t>
  </si>
  <si>
    <t>- výkop 50 x 80 ručně - odměřeno v AutoCadu:</t>
  </si>
  <si>
    <t>5*0,001</t>
  </si>
  <si>
    <t>129</t>
  </si>
  <si>
    <t>460010025</t>
  </si>
  <si>
    <t>Vytyčení trasy inženýrských sítí v zastavěném prostoru</t>
  </si>
  <si>
    <t>939017093</t>
  </si>
  <si>
    <t>130</t>
  </si>
  <si>
    <t>460050703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</si>
  <si>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</t>
  </si>
  <si>
    <t>-1821858284</t>
  </si>
  <si>
    <t>131</t>
  </si>
  <si>
    <t>460070543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</si>
  <si>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bez patky výložníkových, v hornině třídy 3</t>
  </si>
  <si>
    <t>-219665228</t>
  </si>
  <si>
    <t>- výkop pro základ chodeckého stožáru č. 2:</t>
  </si>
  <si>
    <t>132</t>
  </si>
  <si>
    <t>460070553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</si>
  <si>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</si>
  <si>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-432028081</t>
  </si>
  <si>
    <t>- výkop pro základ chodeckého stožáru č. 1:</t>
  </si>
  <si>
    <t>133</t>
  </si>
  <si>
    <t>460070563</t>
  </si>
  <si>
    <t>Hloubení nezapažených jam ručně pro ostatní konstrukce s přemístěním výkopku do vzdálenosti 3 m od okraje jámy nebo naložením na dopravní prostředek, včetně zásypu, zhutnění a urovnání povrchu pro základy řadičů signalizace, v hornině třídy 3</t>
  </si>
  <si>
    <t>-1745969478</t>
  </si>
  <si>
    <t>- výkop pro základ řadiče SSZ:</t>
  </si>
  <si>
    <t>134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</si>
  <si>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</si>
  <si>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</si>
  <si>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285062771</t>
  </si>
  <si>
    <t>- výkop startovací a koncové jámy pro řízený protlak:</t>
  </si>
  <si>
    <t>(1,5*1,5*1,8)*2</t>
  </si>
  <si>
    <t>135</t>
  </si>
  <si>
    <t>460080014</t>
  </si>
  <si>
    <t>Základové konstrukce základ bez bednění do rostlé zeminy z monolitického betonu tř. C 16/20</t>
  </si>
  <si>
    <t>-780080770</t>
  </si>
  <si>
    <t>- betonový základ chodeckého stožáru č. 1:</t>
  </si>
  <si>
    <t>0,6^3</t>
  </si>
  <si>
    <t>- betonový základ řadiče SSZ:</t>
  </si>
  <si>
    <t>0,8*0,6*1</t>
  </si>
  <si>
    <t>136</t>
  </si>
  <si>
    <t>460080035</t>
  </si>
  <si>
    <t>Základové konstrukce základ bez bednění do rostlé zeminy z monolitického železobetonu bez výztuže tř. C 25/30</t>
  </si>
  <si>
    <t>-1562362198</t>
  </si>
  <si>
    <t>- betonový základ pro stožár č. 2:</t>
  </si>
  <si>
    <t>(1,7*1*1)</t>
  </si>
  <si>
    <t>137</t>
  </si>
  <si>
    <t>460080042</t>
  </si>
  <si>
    <t>Základové konstrukce výztuž základové konstrukce z betonářské oceli 10505</t>
  </si>
  <si>
    <t>-325225210</t>
  </si>
  <si>
    <t>- hmotnost ocelové výstuže betonového základu výložníkového stožáru č. 2:</t>
  </si>
  <si>
    <t>1*0,005</t>
  </si>
  <si>
    <t>138</t>
  </si>
  <si>
    <t>460080112</t>
  </si>
  <si>
    <t>Základové konstrukce bourání základu včetně záhozu jámy sypaninou, zhutnění a urovnání betonového</t>
  </si>
  <si>
    <t>552604476</t>
  </si>
  <si>
    <t>- vybourání betonového základu stávajícího stožáru nasvětlení:</t>
  </si>
  <si>
    <t>0,8*0,8*1,3</t>
  </si>
  <si>
    <t>139</t>
  </si>
  <si>
    <t>460080201</t>
  </si>
  <si>
    <t>Základové konstrukce zřízení bednění základových konstrukcí s případnými vzpěrami nezabudovaného</t>
  </si>
  <si>
    <t>-1079476463</t>
  </si>
  <si>
    <t>- bednění pro základ výložníkového stožáru č. 2:</t>
  </si>
  <si>
    <t>4*(1*1,7)</t>
  </si>
  <si>
    <t>- bednění pro základ chodeckého stožáru č. 1:</t>
  </si>
  <si>
    <t>4*(0,6^2)</t>
  </si>
  <si>
    <t>- bednění pro betonový základ řadiče:</t>
  </si>
  <si>
    <t>(2*(0,8*1)+2*(0,6*1))</t>
  </si>
  <si>
    <t>140</t>
  </si>
  <si>
    <t>460080301</t>
  </si>
  <si>
    <t>Základové konstrukce odstranění bednění základových konstrukcí s případnými vzpěrami nezabudovaného</t>
  </si>
  <si>
    <t>1947597762</t>
  </si>
  <si>
    <t>141</t>
  </si>
  <si>
    <t>460120082</t>
  </si>
  <si>
    <t>Ostatní zemní práce při stavbě nadzemních vedení násyp horniny včetně složení, rozprostření a urovnání zhutněné třídy 3 a 4</t>
  </si>
  <si>
    <t>669887072</t>
  </si>
  <si>
    <t>- zához startovací a koncové jámy pro řízený protlak:</t>
  </si>
  <si>
    <t>142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</si>
  <si>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</si>
  <si>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</si>
  <si>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1741191370</t>
  </si>
  <si>
    <t>143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</si>
  <si>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</si>
  <si>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</si>
  <si>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578092670</t>
  </si>
  <si>
    <t>144</t>
  </si>
  <si>
    <t>460260001</t>
  </si>
  <si>
    <t>Ostatní práce při stavbě kabelových vedení zatažení lana včetně odvinutí a napojení do kanálu nebo tvárnicové trasy</t>
  </si>
  <si>
    <t>-1019277895</t>
  </si>
  <si>
    <t>- řízený kabelový prostup DN 110 - odměřeno v AutoCadu:</t>
  </si>
  <si>
    <t>145</t>
  </si>
  <si>
    <t>460310103</t>
  </si>
  <si>
    <t>Zemní protlaky strojně neřízený zemní protlak ( krtek) řízené horizontální vrtání v hornině tř. 1 až 4 pro protlačení PE trub, v hloubce do 6 m vnějšího průměru vrtu přes 90 do 110 mm</t>
  </si>
  <si>
    <t>1373409328</t>
  </si>
  <si>
    <t>146</t>
  </si>
  <si>
    <t>28613902</t>
  </si>
  <si>
    <t>potrubí plynovodní PE 100RC SDR 17,6 PN 0,1MPa tyče 12m 110x6,3mm</t>
  </si>
  <si>
    <t>-1102012771</t>
  </si>
  <si>
    <t>147</t>
  </si>
  <si>
    <t>460400021</t>
  </si>
  <si>
    <t>Pažení výkopů pažení příložné plné rýh kabelových, hloubky do 2 m</t>
  </si>
  <si>
    <t>1923807247</t>
  </si>
  <si>
    <t>- pažení výkopu jámy základu pro stožár č. 2:</t>
  </si>
  <si>
    <t>(1,7*1*4)</t>
  </si>
  <si>
    <t>- pažení výkopů jam pro protlak:</t>
  </si>
  <si>
    <t>1,5*1,8*2*2</t>
  </si>
  <si>
    <t>148</t>
  </si>
  <si>
    <t>460400121</t>
  </si>
  <si>
    <t>Pažení výkopů odstranění pažení příložného plného rýh kabelových, hloubky do 2 m</t>
  </si>
  <si>
    <t>-714196537</t>
  </si>
  <si>
    <t>149</t>
  </si>
  <si>
    <t>460421182</t>
  </si>
  <si>
    <t>Kabelové lože včetně podsypu, zhutnění a urovnání povrchu z písku nebo štěrkopísku tloušťky 10 cm nad kabel zakryté plastovou fólií, šířky lože přes 25 do 50 cm</t>
  </si>
  <si>
    <t>-678161341</t>
  </si>
  <si>
    <t>150</t>
  </si>
  <si>
    <t>693113110</t>
  </si>
  <si>
    <t>pás varovný plný PE š 330mm s potiskem</t>
  </si>
  <si>
    <t>1725228845</t>
  </si>
  <si>
    <t>151</t>
  </si>
  <si>
    <t>34571352</t>
  </si>
  <si>
    <t>trubka elektroinstalační ohebná dvouplášťová korugovaná (chránička) D 52/63mm, HDPE+LDPE</t>
  </si>
  <si>
    <t>1796405632</t>
  </si>
  <si>
    <t>- chránička kabelů - odměřeno v AutoCadu:</t>
  </si>
  <si>
    <t>35+25+75</t>
  </si>
  <si>
    <t>152</t>
  </si>
  <si>
    <t>460510005</t>
  </si>
  <si>
    <t>Kabelové prostupy, kanály a multikanály kabelové prostupy z trub betonových včetně osazení, utěsnění a spárování do rýhy, bez výkopových prací bez obsypu, vnitřního průměru přes 15 do 20 cm</t>
  </si>
  <si>
    <t>-126535927</t>
  </si>
  <si>
    <t>- ochrana plynovodu GasNet a.s.:</t>
  </si>
  <si>
    <t>1*3</t>
  </si>
  <si>
    <t>153</t>
  </si>
  <si>
    <t>28613970-R</t>
  </si>
  <si>
    <t>dělená chránička ochranná pro plynovod 160/136x3000</t>
  </si>
  <si>
    <t>-1497311931</t>
  </si>
  <si>
    <t>154</t>
  </si>
  <si>
    <t>460510026</t>
  </si>
  <si>
    <t>Kabelové prostupy, kanály a multikanály kabelové prostupy z trub betonových včetně osazení, utěsnění a spárování do rýhy, bez výkopových prací s obetonováním, vnitřního průměru přes 20 do 30 cm</t>
  </si>
  <si>
    <t>-580456669</t>
  </si>
  <si>
    <t>Stožár SSZ č. 2:</t>
  </si>
  <si>
    <t>1,5</t>
  </si>
  <si>
    <t>155</t>
  </si>
  <si>
    <t>28610007</t>
  </si>
  <si>
    <t>trubka tlaková hrdlovaná vodovodní PVC dl 6m DN 300</t>
  </si>
  <si>
    <t>1801723476</t>
  </si>
  <si>
    <t>156</t>
  </si>
  <si>
    <t>460560143</t>
  </si>
  <si>
    <t>Zásyp kabelových rýh ručně s uložením výkopku ve vrstvách včetně zhutnění a urovnání povrchu šířky 35 cm hloubky 60 cm, v hornině třídy 3</t>
  </si>
  <si>
    <t>1473300436</t>
  </si>
  <si>
    <t>157</t>
  </si>
  <si>
    <t>460560263</t>
  </si>
  <si>
    <t>Zásyp kabelových rýh ručně s uložením výkopku ve vrstvách včetně zhutnění a urovnání povrchu šířky 50 cm hloubky 80 cm, v hornině třídy 3</t>
  </si>
  <si>
    <t>-1703758090</t>
  </si>
  <si>
    <t>158</t>
  </si>
  <si>
    <t>460600061</t>
  </si>
  <si>
    <t>Přemístění (odvoz) horniny, suti a vybouraných hmot odvoz suti a vybouraných hmot do 1 km</t>
  </si>
  <si>
    <t>1870465446</t>
  </si>
  <si>
    <t>- odvoz vybouraného betonového základu stávajícího stožáru nasvětlení:</t>
  </si>
  <si>
    <t>159</t>
  </si>
  <si>
    <t>460600071</t>
  </si>
  <si>
    <t>Přemístění (odvoz) horniny, suti a vybouraných hmot odvoz suti a vybouraných hmot Příplatek k ceně za každý další i započatý 1 km</t>
  </si>
  <si>
    <t>90018837</t>
  </si>
  <si>
    <t>- odvoz vybouraného betonového základu stávajícího stožáru nasvětlení - za dalších 7 km:</t>
  </si>
  <si>
    <t>0,8*0,8*1,3*1,66*7</t>
  </si>
  <si>
    <t>PS 452 - Dukelská - Mlýnská</t>
  </si>
  <si>
    <t>-673847747</t>
  </si>
  <si>
    <t>PS452 v.č. 02 - Situace SSZ</t>
  </si>
  <si>
    <t>- rozebrání povrchu stávající betonové dlažby 60x40x6 v areálu firmy LARI - odměřeno a AutoCadu:</t>
  </si>
  <si>
    <t>6,733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</si>
  <si>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</si>
  <si>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</si>
  <si>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1472778641</t>
  </si>
  <si>
    <t>- rozebrání asfaltového povrchu parkoviště v areálu firmy LARI - odměřeno a AutoCadu:</t>
  </si>
  <si>
    <t>1,349</t>
  </si>
  <si>
    <t>1607896952</t>
  </si>
  <si>
    <t>5,291</t>
  </si>
  <si>
    <t>1241861682</t>
  </si>
  <si>
    <t>186089520</t>
  </si>
  <si>
    <t>-610771778</t>
  </si>
  <si>
    <t>413488907</t>
  </si>
  <si>
    <t>5,291/50</t>
  </si>
  <si>
    <t>1241768902</t>
  </si>
  <si>
    <t>-1056350143</t>
  </si>
  <si>
    <t>1981992372</t>
  </si>
  <si>
    <t>2039475201</t>
  </si>
  <si>
    <t>642858384</t>
  </si>
  <si>
    <t>-732094713</t>
  </si>
  <si>
    <t>1977429755</t>
  </si>
  <si>
    <t>- ošetření oseté plochy kabelové trasy - odměřeno v AutoCadu:</t>
  </si>
  <si>
    <t>1496570167</t>
  </si>
  <si>
    <t>5,291*0,001*8</t>
  </si>
  <si>
    <t>-1128143834</t>
  </si>
  <si>
    <t>1090266206</t>
  </si>
  <si>
    <t>-425763375</t>
  </si>
  <si>
    <t>5,291*0,001*8*6</t>
  </si>
  <si>
    <t>-1006138477</t>
  </si>
  <si>
    <t>- úprava pláně před pokládkou betonové dlažby 60x40x6 v areálu firmy LARI - odměřeno a AutoCadu:</t>
  </si>
  <si>
    <t>577133111</t>
  </si>
  <si>
    <t>Asfaltový beton vrstva obrusná ACO 8 (ABJ) s rozprostřením a se zhutněním z nemodifikovaného asfaltu v pruhu šířky do 3 m, po zhutnění tl. 40 mm</t>
  </si>
  <si>
    <t>-1096517739</t>
  </si>
  <si>
    <t>- obnova asfaltového povrchu parkoviště v areálu firmy LARI - odměřeno a AutoCadu:</t>
  </si>
  <si>
    <t>573231108</t>
  </si>
  <si>
    <t>Postřik spojovací PS bez posypu kamenivem ze silniční emulze, v množství 0,50 kg/m2</t>
  </si>
  <si>
    <t>-909030237</t>
  </si>
  <si>
    <t>565166111</t>
  </si>
  <si>
    <t>Asfaltový beton vrstva podkladní ACP 22 (obalované kamenivo hrubozrnné - OKH) s rozprostřením a zhutněním v pruhu šířky přes 1,5 do 3 m, po zhutnění tl. 80 mm</t>
  </si>
  <si>
    <t>-1490266636</t>
  </si>
  <si>
    <t>573191111</t>
  </si>
  <si>
    <t>Postřik infiltrační kationaktivní emulzí v množství 1,00 kg/m2</t>
  </si>
  <si>
    <t>-397904630</t>
  </si>
  <si>
    <t>566901161</t>
  </si>
  <si>
    <t>Vyspravení podkladu po překopech inženýrských sítí plochy do 15 m2 s rozprostřením a zhutněním obalovaným kamenivem ACP (OK) tl. 100 mm</t>
  </si>
  <si>
    <t>318611162</t>
  </si>
  <si>
    <t>566901173</t>
  </si>
  <si>
    <t>Vyspravení podkladu po překopech inženýrských sítí plochy do 15 m2 s rozprostřením a zhutněním směsí zpevněnou cementem SC C 20/25 (PB I) tl. 200 mm</t>
  </si>
  <si>
    <t>534466203</t>
  </si>
  <si>
    <t>566901133</t>
  </si>
  <si>
    <t>Vyspravení podkladu po překopech inženýrských sítí plochy do 15 m2 s rozprostřením a zhutněním štěrkodrtí tl. 200 mm</t>
  </si>
  <si>
    <t>1681380539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</si>
  <si>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</si>
  <si>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</si>
  <si>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1155664967</t>
  </si>
  <si>
    <t>- pokládka betonové dlažby 60x40x6 v areálu firmy LARI - odměřeno a AutoCadu:</t>
  </si>
  <si>
    <t>59246012</t>
  </si>
  <si>
    <t>dlažba plošná betonová terasová vymývaná 400x600x40mm</t>
  </si>
  <si>
    <t>110194173</t>
  </si>
  <si>
    <t>- pokládka betonové dlažby 60x40x6 v areálu firmy LARI s využitím 90 % stávající dlažby - odměřeno a AutoCadu:</t>
  </si>
  <si>
    <t>6,733*0,1*1,02</t>
  </si>
  <si>
    <t>1295655642</t>
  </si>
  <si>
    <t>1165264445</t>
  </si>
  <si>
    <t>-1799183538</t>
  </si>
  <si>
    <t>- zálivka spár v asfaltovém povrchu na parkovišti v areálu firmy LARI - odměřeno a AutoCadu:</t>
  </si>
  <si>
    <t>1,5+1,5</t>
  </si>
  <si>
    <t>-1959042587</t>
  </si>
  <si>
    <t>-1382615162</t>
  </si>
  <si>
    <t>-878345378</t>
  </si>
  <si>
    <t>919735112</t>
  </si>
  <si>
    <t>Řezání stávajícího živičného krytu nebo podkladu hloubky přes 50 do 100 mm</t>
  </si>
  <si>
    <t>-2099815924</t>
  </si>
  <si>
    <t>- řezání spár v asfaltovém povrchu na parkovišti v areálu firmy LARI - odměřeno a AutoCadu:</t>
  </si>
  <si>
    <t>328639542</t>
  </si>
  <si>
    <t>1536188401</t>
  </si>
  <si>
    <t>-1971880290</t>
  </si>
  <si>
    <t>46534538</t>
  </si>
  <si>
    <t>(druhou polovinu sloupku použít pro SSZ u pošty - PS451)</t>
  </si>
  <si>
    <t>-496170042</t>
  </si>
  <si>
    <t>407759158</t>
  </si>
  <si>
    <t>-443236640</t>
  </si>
  <si>
    <t>467240868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</si>
  <si>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</si>
  <si>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</si>
  <si>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217389362</t>
  </si>
  <si>
    <t>- očištění 90 % stávající betonové dlažby 60x40x6 v areálu firmy LARI - odměřeno v AutoCadu:</t>
  </si>
  <si>
    <t>6,733*0,9</t>
  </si>
  <si>
    <t>1011997080</t>
  </si>
  <si>
    <t>PS452 v.č. 06 - Stožáry SSZ - umístění návěstidel</t>
  </si>
  <si>
    <t>- přebytečná zemina po výkopu pro betonový základ elektroměrového rozvaděče RE:</t>
  </si>
  <si>
    <t>(0,6*0,4*1)*1,66</t>
  </si>
  <si>
    <t>(40*0,2*0,5)*1,66</t>
  </si>
  <si>
    <t>717482247</t>
  </si>
  <si>
    <t>(40*0,2*0,5)*1,66*7</t>
  </si>
  <si>
    <t>-342276253</t>
  </si>
  <si>
    <t>0,6*0,4*1*1,66</t>
  </si>
  <si>
    <t>275955371</t>
  </si>
  <si>
    <t>-1409465011</t>
  </si>
  <si>
    <t>2,014*7 'Přepočtené koeficientem množství</t>
  </si>
  <si>
    <t>-261673638</t>
  </si>
  <si>
    <t>997221875</t>
  </si>
  <si>
    <t>Poplatek za uložení stavebního odpadu na recyklační skládce (skládkovné) asfaltového bez obsahu dehtu zatříděného do Katalogu odpadů pod kódem 17 03 02</t>
  </si>
  <si>
    <t>1874247379</t>
  </si>
  <si>
    <t>1712221934</t>
  </si>
  <si>
    <t>-41255291</t>
  </si>
  <si>
    <t>2007827284</t>
  </si>
  <si>
    <t>289006360</t>
  </si>
  <si>
    <t>PS452 v.č. 03 - Schematický kabelový plán SSZ</t>
  </si>
  <si>
    <t>PS452 v.č. 04 - Napájení SSZ</t>
  </si>
  <si>
    <t>- ukončení napájecích kabelů NYY-J 4x10:</t>
  </si>
  <si>
    <t>(2+2+2)*4</t>
  </si>
  <si>
    <t>-1525563778</t>
  </si>
  <si>
    <t>(2+2+2)</t>
  </si>
  <si>
    <t>-406313174</t>
  </si>
  <si>
    <t>210120102</t>
  </si>
  <si>
    <t>Montáž pojistek se zapojením vodičů závitových pojistkových částí pojistkových patron nožových</t>
  </si>
  <si>
    <t>-1413447903</t>
  </si>
  <si>
    <t>- montáž nožové pojistky:</t>
  </si>
  <si>
    <t>35825228</t>
  </si>
  <si>
    <t>pojistka nožová 32A nízkoztrátová 3,10W, provedení normální, charakteristika gG</t>
  </si>
  <si>
    <t>-910379216</t>
  </si>
  <si>
    <t>210191516-R</t>
  </si>
  <si>
    <t>Montáž pilíře elektroměrového rozvaděče</t>
  </si>
  <si>
    <t>-1311284010</t>
  </si>
  <si>
    <t>- montáž pilíře elektroměrového rozvaděče RE:</t>
  </si>
  <si>
    <t>404611601-R</t>
  </si>
  <si>
    <t>Rozvaděč RE</t>
  </si>
  <si>
    <t>1919599480</t>
  </si>
  <si>
    <t>-1423642796</t>
  </si>
  <si>
    <t>PS452 v.č. 05 - Schéma doplňujícího ochranného pospojování SSZ</t>
  </si>
  <si>
    <t>-744705933</t>
  </si>
  <si>
    <t>-1744466229</t>
  </si>
  <si>
    <t>782256801</t>
  </si>
  <si>
    <t>50/2,5</t>
  </si>
  <si>
    <t>1735606650</t>
  </si>
  <si>
    <t>255118300</t>
  </si>
  <si>
    <t>-1622267909</t>
  </si>
  <si>
    <t>- pokládka kabelů NYY-J 4x10:</t>
  </si>
  <si>
    <t>5+35+5</t>
  </si>
  <si>
    <t>552236634</t>
  </si>
  <si>
    <t>- pokládka kabelů NYY-J 4x10 - včetně 5 % prořezu:</t>
  </si>
  <si>
    <t>(5+35+5)*1,05</t>
  </si>
  <si>
    <t>336116539</t>
  </si>
  <si>
    <t>-1512544687</t>
  </si>
  <si>
    <t>-1375858747</t>
  </si>
  <si>
    <t>-933056612</t>
  </si>
  <si>
    <t>-1926210695</t>
  </si>
  <si>
    <t>kabel silový s Cu jádrem 1kV 24x1,5mm2 (CYKY)</t>
  </si>
  <si>
    <t>1818058016</t>
  </si>
  <si>
    <t>-1763012054</t>
  </si>
  <si>
    <t>-1018312354</t>
  </si>
  <si>
    <t>40*1,05</t>
  </si>
  <si>
    <t>799580158</t>
  </si>
  <si>
    <t>- zatažení kabelů do RE a HDS:</t>
  </si>
  <si>
    <t>1+2+1</t>
  </si>
  <si>
    <t>-1273203798</t>
  </si>
  <si>
    <t>- značení konců napájecích kabelů SSZ:</t>
  </si>
  <si>
    <t>3*2</t>
  </si>
  <si>
    <t>-72230197</t>
  </si>
  <si>
    <t>104025489</t>
  </si>
  <si>
    <t>- měření na napájecích kabelech:</t>
  </si>
  <si>
    <t>3*4</t>
  </si>
  <si>
    <t>1292242476</t>
  </si>
  <si>
    <t>- montáž zkušební svorky na stožárech SSZ, řadiči a RE:</t>
  </si>
  <si>
    <t>-440141217</t>
  </si>
  <si>
    <t>639519312</t>
  </si>
  <si>
    <t>-839690379</t>
  </si>
  <si>
    <t>87913251</t>
  </si>
  <si>
    <t>-1722212853</t>
  </si>
  <si>
    <t>-204403161</t>
  </si>
  <si>
    <t>46824682</t>
  </si>
  <si>
    <t>826982658</t>
  </si>
  <si>
    <t>331177669</t>
  </si>
  <si>
    <t>-1871427267</t>
  </si>
  <si>
    <t>-290530309</t>
  </si>
  <si>
    <t>781348706</t>
  </si>
  <si>
    <t>-1846537148</t>
  </si>
  <si>
    <t>106472788</t>
  </si>
  <si>
    <t>404611104-R</t>
  </si>
  <si>
    <t>Stožár výložníkový s výložníkem déllky 7,0 m</t>
  </si>
  <si>
    <t>-1518223695</t>
  </si>
  <si>
    <t>272235247</t>
  </si>
  <si>
    <t>1778955198</t>
  </si>
  <si>
    <t>754426744</t>
  </si>
  <si>
    <t>1187119687</t>
  </si>
  <si>
    <t>-1797073628</t>
  </si>
  <si>
    <t>-1490081482</t>
  </si>
  <si>
    <t>160111347</t>
  </si>
  <si>
    <t>418923533</t>
  </si>
  <si>
    <t>-493754143</t>
  </si>
  <si>
    <t>1661257665</t>
  </si>
  <si>
    <t>-1462399663</t>
  </si>
  <si>
    <t>-1977468472</t>
  </si>
  <si>
    <t>-1821684622</t>
  </si>
  <si>
    <t>-1019452710</t>
  </si>
  <si>
    <t>973611534</t>
  </si>
  <si>
    <t>1496678994</t>
  </si>
  <si>
    <t>542679896</t>
  </si>
  <si>
    <t>-1447217261</t>
  </si>
  <si>
    <t>-10325940</t>
  </si>
  <si>
    <t>PS452 v.č. 01 - Technická zpráva</t>
  </si>
  <si>
    <t>-515093736</t>
  </si>
  <si>
    <t>755146135</t>
  </si>
  <si>
    <t>356224952</t>
  </si>
  <si>
    <t>1937664705</t>
  </si>
  <si>
    <t>894036270</t>
  </si>
  <si>
    <t>-941770328</t>
  </si>
  <si>
    <t>-1020534652</t>
  </si>
  <si>
    <t>-382254594</t>
  </si>
  <si>
    <t>1378260681</t>
  </si>
  <si>
    <t>-518212923</t>
  </si>
  <si>
    <t>-656841286</t>
  </si>
  <si>
    <t>-1197570928</t>
  </si>
  <si>
    <t>1542018804</t>
  </si>
  <si>
    <t>1346768063</t>
  </si>
  <si>
    <t>1316870868</t>
  </si>
  <si>
    <t>-1861000843</t>
  </si>
  <si>
    <t>-1700894558</t>
  </si>
  <si>
    <t>40*0,001</t>
  </si>
  <si>
    <t>-264654863</t>
  </si>
  <si>
    <t>460070163</t>
  </si>
  <si>
    <t>Hloubení nezapažených jam ručně pro ostatní konstrukce s přemístěním výkopku do vzdálenosti 3 m od okraje jámy nebo naložením na dopravní prostředek, včetně zásypu, zhutnění a urovnání povrchu pro základy venkovních rozvaděčů (RP) 1 a 2 k reléovému domku, v hornině třídy 3</t>
  </si>
  <si>
    <t>-1186943535</t>
  </si>
  <si>
    <t>- výkop pro betonový základ  pro pilíř RE:</t>
  </si>
  <si>
    <t>-949327119</t>
  </si>
  <si>
    <t>-726187026</t>
  </si>
  <si>
    <t>-1500337460</t>
  </si>
  <si>
    <t>-302000203</t>
  </si>
  <si>
    <t>353963427</t>
  </si>
  <si>
    <t>-  betonový základ elektroměrového rozvaděče RE:</t>
  </si>
  <si>
    <t>0,6*0,4*1</t>
  </si>
  <si>
    <t>-851694553</t>
  </si>
  <si>
    <t>634268078</t>
  </si>
  <si>
    <t>800865301</t>
  </si>
  <si>
    <t>- bednění pro betonový základ elektroměrového rozvaděče RE:</t>
  </si>
  <si>
    <t>2*(0,6*1)+2*(0,4*1)</t>
  </si>
  <si>
    <t>-498363076</t>
  </si>
  <si>
    <t>-663025696</t>
  </si>
  <si>
    <t>-836176160</t>
  </si>
  <si>
    <t>203627688</t>
  </si>
  <si>
    <t>217129988</t>
  </si>
  <si>
    <t>871680713</t>
  </si>
  <si>
    <t>-555269909</t>
  </si>
  <si>
    <t>-1511201228</t>
  </si>
  <si>
    <t>-1923125203</t>
  </si>
  <si>
    <t>-902700895</t>
  </si>
  <si>
    <t>-1594539835</t>
  </si>
  <si>
    <t>25+40+5+35+5</t>
  </si>
  <si>
    <t>1350255279</t>
  </si>
  <si>
    <t>1494727901</t>
  </si>
  <si>
    <t>671529590</t>
  </si>
  <si>
    <t>460680112</t>
  </si>
  <si>
    <t>Prorážení otvorů a ostatní bourací práce vybourání otvoru ve zdivu z lehkých betonů plochy přes 0,09 do 0,25 m2 a tloušťky přes 15 do 30 cm</t>
  </si>
  <si>
    <t>-112769091</t>
  </si>
  <si>
    <t>- průraz betonovou zdí oplocení v areálu firmy LARI:</t>
  </si>
  <si>
    <t>VON - Vedlejš 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</si>
  <si>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</si>
  <si>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</si>
  <si>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</si>
  <si>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</si>
  <si>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</si>
  <si>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</si>
  <si>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</si>
  <si>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</si>
  <si>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</si>
  <si>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</si>
  <si>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</si>
  <si>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1024</t>
  </si>
  <si>
    <t>-1898298282</t>
  </si>
  <si>
    <t>- práce spojené se zaměřením prvků SSZ a skutečného průběhu kabelových tras</t>
  </si>
  <si>
    <t>013244000</t>
  </si>
  <si>
    <t>Průzkumné, geodetické a projektové práce projektové práce dokumentace stavby (výkresová a textová) pro provádění stavby</t>
  </si>
  <si>
    <t>-235491038</t>
  </si>
  <si>
    <t>- dílenská dokumentace - přímo zadané:</t>
  </si>
  <si>
    <t>013254000</t>
  </si>
  <si>
    <t>Průzkumné, geodetické a projektové práce projektové práce dokumentace stavby (výkresová a textová) skutečného provedení stavby</t>
  </si>
  <si>
    <t>-1478063979</t>
  </si>
  <si>
    <t>- přímo zadané:</t>
  </si>
  <si>
    <t>VRN3</t>
  </si>
  <si>
    <t>Zařízení staveniště</t>
  </si>
  <si>
    <t>030001000</t>
  </si>
  <si>
    <t>-207841908</t>
  </si>
  <si>
    <t>VRN4</t>
  </si>
  <si>
    <t>Inženýrská činnost</t>
  </si>
  <si>
    <t>044002000</t>
  </si>
  <si>
    <t>Hlavní tituly průvodních činností a nákladů inženýrská činnost revize</t>
  </si>
  <si>
    <t>-1538498658</t>
  </si>
  <si>
    <t>PS451, PS452 v.č. 01 - Technická zpráva</t>
  </si>
  <si>
    <t>přímo zadané</t>
  </si>
  <si>
    <t>VRN9</t>
  </si>
  <si>
    <t>Ostatní náklady</t>
  </si>
  <si>
    <t>091002000</t>
  </si>
  <si>
    <t>Ostatní náklady související s objektem</t>
  </si>
  <si>
    <t>-1935434878</t>
  </si>
  <si>
    <t>- zřízení odběrného místa pro SSZ Mlýnská</t>
  </si>
  <si>
    <t>091704000</t>
  </si>
  <si>
    <t>Náklady na údržbu</t>
  </si>
  <si>
    <t>-1726082525</t>
  </si>
  <si>
    <t>-náklady spojené s úpravou rozvaděče RVO - přímo zadané: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</si>
</sst>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2"/>
      <c r="AQ5" s="22"/>
      <c r="AR5" s="20"/>
      <c r="BE5" s="258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3" t="s">
        <v>17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2"/>
      <c r="AQ6" s="22"/>
      <c r="AR6" s="20"/>
      <c r="BE6" s="259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59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59"/>
      <c r="BS8" s="17" t="s">
        <v>6</v>
      </c>
    </row>
    <row r="9" spans="1:74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59"/>
      <c r="BS9" s="17" t="s">
        <v>6</v>
      </c>
    </row>
    <row r="10" spans="1:74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59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259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9"/>
      <c r="BS12" s="17" t="s">
        <v>6</v>
      </c>
    </row>
    <row r="13" spans="1:74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259"/>
      <c r="BS13" s="17" t="s">
        <v>6</v>
      </c>
    </row>
    <row r="14" spans="1:74" ht="12.75">
      <c r="B14" s="21"/>
      <c r="C14" s="22"/>
      <c r="D14" s="22"/>
      <c r="E14" s="264" t="s">
        <v>37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259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9"/>
      <c r="BS15" s="17" t="s">
        <v>4</v>
      </c>
    </row>
    <row r="16" spans="1:74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259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259"/>
      <c r="BS17" s="17" t="s">
        <v>42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9"/>
      <c r="BS18" s="17" t="s">
        <v>6</v>
      </c>
    </row>
    <row r="19" spans="1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44</v>
      </c>
      <c r="AO19" s="22"/>
      <c r="AP19" s="22"/>
      <c r="AQ19" s="22"/>
      <c r="AR19" s="20"/>
      <c r="BE19" s="259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44</v>
      </c>
      <c r="AO20" s="22"/>
      <c r="AP20" s="22"/>
      <c r="AQ20" s="22"/>
      <c r="AR20" s="20"/>
      <c r="BE20" s="259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9"/>
    </row>
    <row r="22" spans="1:71" s="1" customFormat="1" ht="12" customHeight="1">
      <c r="B22" s="21"/>
      <c r="C22" s="22"/>
      <c r="D22" s="29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9"/>
    </row>
    <row r="23" spans="1:71" s="1" customFormat="1" ht="47.25" customHeight="1">
      <c r="B23" s="21"/>
      <c r="C23" s="22"/>
      <c r="D23" s="22"/>
      <c r="E23" s="266" t="s">
        <v>46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2"/>
      <c r="AP23" s="22"/>
      <c r="AQ23" s="22"/>
      <c r="AR23" s="20"/>
      <c r="BE23" s="259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9"/>
    </row>
    <row r="25" spans="1:71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59"/>
    </row>
    <row r="26" spans="1:71" s="2" customFormat="1" ht="25.9" customHeight="1">
      <c r="A26" s="35"/>
      <c r="B26" s="36"/>
      <c r="C26" s="37"/>
      <c r="D26" s="38" t="s">
        <v>47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7">
        <f>ROUND(AG54,2)</f>
        <v>0</v>
      </c>
      <c r="AL26" s="268"/>
      <c r="AM26" s="268"/>
      <c r="AN26" s="268"/>
      <c r="AO26" s="268"/>
      <c r="AP26" s="37"/>
      <c r="AQ26" s="37"/>
      <c r="AR26" s="40"/>
      <c r="BE26" s="259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59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69" t="s">
        <v>48</v>
      </c>
      <c r="M28" s="269"/>
      <c r="N28" s="269"/>
      <c r="O28" s="269"/>
      <c r="P28" s="269"/>
      <c r="Q28" s="37"/>
      <c r="R28" s="37"/>
      <c r="S28" s="37"/>
      <c r="T28" s="37"/>
      <c r="U28" s="37"/>
      <c r="V28" s="37"/>
      <c r="W28" s="269" t="s">
        <v>49</v>
      </c>
      <c r="X28" s="269"/>
      <c r="Y28" s="269"/>
      <c r="Z28" s="269"/>
      <c r="AA28" s="269"/>
      <c r="AB28" s="269"/>
      <c r="AC28" s="269"/>
      <c r="AD28" s="269"/>
      <c r="AE28" s="269"/>
      <c r="AF28" s="37"/>
      <c r="AG28" s="37"/>
      <c r="AH28" s="37"/>
      <c r="AI28" s="37"/>
      <c r="AJ28" s="37"/>
      <c r="AK28" s="269" t="s">
        <v>50</v>
      </c>
      <c r="AL28" s="269"/>
      <c r="AM28" s="269"/>
      <c r="AN28" s="269"/>
      <c r="AO28" s="269"/>
      <c r="AP28" s="37"/>
      <c r="AQ28" s="37"/>
      <c r="AR28" s="40"/>
      <c r="BE28" s="259"/>
    </row>
    <row r="29" spans="1:71" s="3" customFormat="1" ht="14.45" customHeight="1">
      <c r="B29" s="41"/>
      <c r="C29" s="42"/>
      <c r="D29" s="29" t="s">
        <v>51</v>
      </c>
      <c r="E29" s="42"/>
      <c r="F29" s="29" t="s">
        <v>52</v>
      </c>
      <c r="G29" s="42"/>
      <c r="H29" s="42"/>
      <c r="I29" s="42"/>
      <c r="J29" s="42"/>
      <c r="K29" s="42"/>
      <c r="L29" s="272">
        <v>0.21</v>
      </c>
      <c r="M29" s="271"/>
      <c r="N29" s="271"/>
      <c r="O29" s="271"/>
      <c r="P29" s="271"/>
      <c r="Q29" s="42"/>
      <c r="R29" s="42"/>
      <c r="S29" s="42"/>
      <c r="T29" s="42"/>
      <c r="U29" s="42"/>
      <c r="V29" s="42"/>
      <c r="W29" s="270">
        <f>ROUND(AZ54, 2)</f>
        <v>0</v>
      </c>
      <c r="X29" s="271"/>
      <c r="Y29" s="271"/>
      <c r="Z29" s="271"/>
      <c r="AA29" s="271"/>
      <c r="AB29" s="271"/>
      <c r="AC29" s="271"/>
      <c r="AD29" s="271"/>
      <c r="AE29" s="271"/>
      <c r="AF29" s="42"/>
      <c r="AG29" s="42"/>
      <c r="AH29" s="42"/>
      <c r="AI29" s="42"/>
      <c r="AJ29" s="42"/>
      <c r="AK29" s="270">
        <f>ROUND(AV54, 2)</f>
        <v>0</v>
      </c>
      <c r="AL29" s="271"/>
      <c r="AM29" s="271"/>
      <c r="AN29" s="271"/>
      <c r="AO29" s="271"/>
      <c r="AP29" s="42"/>
      <c r="AQ29" s="42"/>
      <c r="AR29" s="43"/>
      <c r="BE29" s="260"/>
    </row>
    <row r="30" spans="1:71" s="3" customFormat="1" ht="14.45" customHeight="1">
      <c r="B30" s="41"/>
      <c r="C30" s="42"/>
      <c r="D30" s="42"/>
      <c r="E30" s="42"/>
      <c r="F30" s="29" t="s">
        <v>53</v>
      </c>
      <c r="G30" s="42"/>
      <c r="H30" s="42"/>
      <c r="I30" s="42"/>
      <c r="J30" s="42"/>
      <c r="K30" s="42"/>
      <c r="L30" s="272">
        <v>0.15</v>
      </c>
      <c r="M30" s="271"/>
      <c r="N30" s="271"/>
      <c r="O30" s="271"/>
      <c r="P30" s="271"/>
      <c r="Q30" s="42"/>
      <c r="R30" s="42"/>
      <c r="S30" s="42"/>
      <c r="T30" s="42"/>
      <c r="U30" s="42"/>
      <c r="V30" s="42"/>
      <c r="W30" s="270">
        <f>ROUND(BA54, 2)</f>
        <v>0</v>
      </c>
      <c r="X30" s="271"/>
      <c r="Y30" s="271"/>
      <c r="Z30" s="271"/>
      <c r="AA30" s="271"/>
      <c r="AB30" s="271"/>
      <c r="AC30" s="271"/>
      <c r="AD30" s="271"/>
      <c r="AE30" s="271"/>
      <c r="AF30" s="42"/>
      <c r="AG30" s="42"/>
      <c r="AH30" s="42"/>
      <c r="AI30" s="42"/>
      <c r="AJ30" s="42"/>
      <c r="AK30" s="270">
        <f>ROUND(AW54, 2)</f>
        <v>0</v>
      </c>
      <c r="AL30" s="271"/>
      <c r="AM30" s="271"/>
      <c r="AN30" s="271"/>
      <c r="AO30" s="271"/>
      <c r="AP30" s="42"/>
      <c r="AQ30" s="42"/>
      <c r="AR30" s="43"/>
      <c r="BE30" s="260"/>
    </row>
    <row r="31" spans="1:71" s="3" customFormat="1" ht="14.45" hidden="1" customHeight="1">
      <c r="B31" s="41"/>
      <c r="C31" s="42"/>
      <c r="D31" s="42"/>
      <c r="E31" s="42"/>
      <c r="F31" s="29" t="s">
        <v>54</v>
      </c>
      <c r="G31" s="42"/>
      <c r="H31" s="42"/>
      <c r="I31" s="42"/>
      <c r="J31" s="42"/>
      <c r="K31" s="42"/>
      <c r="L31" s="272">
        <v>0.21</v>
      </c>
      <c r="M31" s="271"/>
      <c r="N31" s="271"/>
      <c r="O31" s="271"/>
      <c r="P31" s="271"/>
      <c r="Q31" s="42"/>
      <c r="R31" s="42"/>
      <c r="S31" s="42"/>
      <c r="T31" s="42"/>
      <c r="U31" s="42"/>
      <c r="V31" s="42"/>
      <c r="W31" s="270">
        <f>ROUND(BB54, 2)</f>
        <v>0</v>
      </c>
      <c r="X31" s="271"/>
      <c r="Y31" s="271"/>
      <c r="Z31" s="271"/>
      <c r="AA31" s="271"/>
      <c r="AB31" s="271"/>
      <c r="AC31" s="271"/>
      <c r="AD31" s="271"/>
      <c r="AE31" s="271"/>
      <c r="AF31" s="42"/>
      <c r="AG31" s="42"/>
      <c r="AH31" s="42"/>
      <c r="AI31" s="42"/>
      <c r="AJ31" s="42"/>
      <c r="AK31" s="270">
        <v>0</v>
      </c>
      <c r="AL31" s="271"/>
      <c r="AM31" s="271"/>
      <c r="AN31" s="271"/>
      <c r="AO31" s="271"/>
      <c r="AP31" s="42"/>
      <c r="AQ31" s="42"/>
      <c r="AR31" s="43"/>
      <c r="BE31" s="260"/>
    </row>
    <row r="32" spans="1:71" s="3" customFormat="1" ht="14.45" hidden="1" customHeight="1">
      <c r="B32" s="41"/>
      <c r="C32" s="42"/>
      <c r="D32" s="42"/>
      <c r="E32" s="42"/>
      <c r="F32" s="29" t="s">
        <v>55</v>
      </c>
      <c r="G32" s="42"/>
      <c r="H32" s="42"/>
      <c r="I32" s="42"/>
      <c r="J32" s="42"/>
      <c r="K32" s="42"/>
      <c r="L32" s="272">
        <v>0.15</v>
      </c>
      <c r="M32" s="271"/>
      <c r="N32" s="271"/>
      <c r="O32" s="271"/>
      <c r="P32" s="271"/>
      <c r="Q32" s="42"/>
      <c r="R32" s="42"/>
      <c r="S32" s="42"/>
      <c r="T32" s="42"/>
      <c r="U32" s="42"/>
      <c r="V32" s="42"/>
      <c r="W32" s="270">
        <f>ROUND(BC54, 2)</f>
        <v>0</v>
      </c>
      <c r="X32" s="271"/>
      <c r="Y32" s="271"/>
      <c r="Z32" s="271"/>
      <c r="AA32" s="271"/>
      <c r="AB32" s="271"/>
      <c r="AC32" s="271"/>
      <c r="AD32" s="271"/>
      <c r="AE32" s="271"/>
      <c r="AF32" s="42"/>
      <c r="AG32" s="42"/>
      <c r="AH32" s="42"/>
      <c r="AI32" s="42"/>
      <c r="AJ32" s="42"/>
      <c r="AK32" s="270">
        <v>0</v>
      </c>
      <c r="AL32" s="271"/>
      <c r="AM32" s="271"/>
      <c r="AN32" s="271"/>
      <c r="AO32" s="271"/>
      <c r="AP32" s="42"/>
      <c r="AQ32" s="42"/>
      <c r="AR32" s="43"/>
      <c r="BE32" s="260"/>
    </row>
    <row r="33" spans="1:57" s="3" customFormat="1" ht="14.45" hidden="1" customHeight="1">
      <c r="B33" s="41"/>
      <c r="C33" s="42"/>
      <c r="D33" s="42"/>
      <c r="E33" s="42"/>
      <c r="F33" s="29" t="s">
        <v>56</v>
      </c>
      <c r="G33" s="42"/>
      <c r="H33" s="42"/>
      <c r="I33" s="42"/>
      <c r="J33" s="42"/>
      <c r="K33" s="42"/>
      <c r="L33" s="272">
        <v>0</v>
      </c>
      <c r="M33" s="271"/>
      <c r="N33" s="271"/>
      <c r="O33" s="271"/>
      <c r="P33" s="271"/>
      <c r="Q33" s="42"/>
      <c r="R33" s="42"/>
      <c r="S33" s="42"/>
      <c r="T33" s="42"/>
      <c r="U33" s="42"/>
      <c r="V33" s="42"/>
      <c r="W33" s="270">
        <f>ROUND(BD54, 2)</f>
        <v>0</v>
      </c>
      <c r="X33" s="271"/>
      <c r="Y33" s="271"/>
      <c r="Z33" s="271"/>
      <c r="AA33" s="271"/>
      <c r="AB33" s="271"/>
      <c r="AC33" s="271"/>
      <c r="AD33" s="271"/>
      <c r="AE33" s="271"/>
      <c r="AF33" s="42"/>
      <c r="AG33" s="42"/>
      <c r="AH33" s="42"/>
      <c r="AI33" s="42"/>
      <c r="AJ33" s="42"/>
      <c r="AK33" s="270">
        <v>0</v>
      </c>
      <c r="AL33" s="271"/>
      <c r="AM33" s="271"/>
      <c r="AN33" s="271"/>
      <c r="AO33" s="27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58</v>
      </c>
      <c r="U35" s="46"/>
      <c r="V35" s="46"/>
      <c r="W35" s="46"/>
      <c r="X35" s="276" t="s">
        <v>59</v>
      </c>
      <c r="Y35" s="274"/>
      <c r="Z35" s="274"/>
      <c r="AA35" s="274"/>
      <c r="AB35" s="274"/>
      <c r="AC35" s="46"/>
      <c r="AD35" s="46"/>
      <c r="AE35" s="46"/>
      <c r="AF35" s="46"/>
      <c r="AG35" s="46"/>
      <c r="AH35" s="46"/>
      <c r="AI35" s="46"/>
      <c r="AJ35" s="46"/>
      <c r="AK35" s="273">
        <f>SUM(AK26:AK33)</f>
        <v>0</v>
      </c>
      <c r="AL35" s="274"/>
      <c r="AM35" s="274"/>
      <c r="AN35" s="274"/>
      <c r="AO35" s="27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60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SenovNJ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38" t="str">
        <f>K6</f>
        <v>SSZ přechodů pro chodce ul. Dukelská u pošty a Mlýnská, Šenov u Nového Jičína</v>
      </c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Šenov u Nového Jičína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40" t="str">
        <f>IF(AN8= "","",AN8)</f>
        <v>29. 9. 2020</v>
      </c>
      <c r="AN47" s="240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15.2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Obec Šenov u Nového Jičína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41" t="str">
        <f>IF(E17="","",E17)</f>
        <v>Ing. Luděk Obrdlík</v>
      </c>
      <c r="AN49" s="242"/>
      <c r="AO49" s="242"/>
      <c r="AP49" s="242"/>
      <c r="AQ49" s="37"/>
      <c r="AR49" s="40"/>
      <c r="AS49" s="243" t="s">
        <v>61</v>
      </c>
      <c r="AT49" s="24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2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41" t="str">
        <f>IF(E20="","",E20)</f>
        <v>Ing. Luděk Obrdlík</v>
      </c>
      <c r="AN50" s="242"/>
      <c r="AO50" s="242"/>
      <c r="AP50" s="242"/>
      <c r="AQ50" s="37"/>
      <c r="AR50" s="40"/>
      <c r="AS50" s="245"/>
      <c r="AT50" s="24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47"/>
      <c r="AT51" s="24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249" t="s">
        <v>62</v>
      </c>
      <c r="D52" s="250"/>
      <c r="E52" s="250"/>
      <c r="F52" s="250"/>
      <c r="G52" s="250"/>
      <c r="H52" s="67"/>
      <c r="I52" s="252" t="s">
        <v>63</v>
      </c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1" t="s">
        <v>64</v>
      </c>
      <c r="AH52" s="250"/>
      <c r="AI52" s="250"/>
      <c r="AJ52" s="250"/>
      <c r="AK52" s="250"/>
      <c r="AL52" s="250"/>
      <c r="AM52" s="250"/>
      <c r="AN52" s="252" t="s">
        <v>65</v>
      </c>
      <c r="AO52" s="250"/>
      <c r="AP52" s="250"/>
      <c r="AQ52" s="68" t="s">
        <v>66</v>
      </c>
      <c r="AR52" s="40"/>
      <c r="AS52" s="69" t="s">
        <v>67</v>
      </c>
      <c r="AT52" s="70" t="s">
        <v>68</v>
      </c>
      <c r="AU52" s="70" t="s">
        <v>69</v>
      </c>
      <c r="AV52" s="70" t="s">
        <v>70</v>
      </c>
      <c r="AW52" s="70" t="s">
        <v>71</v>
      </c>
      <c r="AX52" s="70" t="s">
        <v>72</v>
      </c>
      <c r="AY52" s="70" t="s">
        <v>73</v>
      </c>
      <c r="AZ52" s="70" t="s">
        <v>74</v>
      </c>
      <c r="BA52" s="70" t="s">
        <v>75</v>
      </c>
      <c r="BB52" s="70" t="s">
        <v>76</v>
      </c>
      <c r="BC52" s="70" t="s">
        <v>77</v>
      </c>
      <c r="BD52" s="71" t="s">
        <v>78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56">
        <f>ROUND(SUM(AG55:AG58),2)</f>
        <v>0</v>
      </c>
      <c r="AH54" s="256"/>
      <c r="AI54" s="256"/>
      <c r="AJ54" s="256"/>
      <c r="AK54" s="256"/>
      <c r="AL54" s="256"/>
      <c r="AM54" s="256"/>
      <c r="AN54" s="257">
        <f>SUM(AG54,AT54)</f>
        <v>0</v>
      </c>
      <c r="AO54" s="257"/>
      <c r="AP54" s="257"/>
      <c r="AQ54" s="79" t="s">
        <v>44</v>
      </c>
      <c r="AR54" s="80"/>
      <c r="AS54" s="81">
        <f>ROUND(SUM(AS55:AS58),2)</f>
        <v>0</v>
      </c>
      <c r="AT54" s="82">
        <f>ROUND(SUM(AV54:AW54),2)</f>
        <v>0</v>
      </c>
      <c r="AU54" s="83">
        <f>ROUND(SUM(AU55:AU58),5)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ROUND(SUM(AZ55:AZ58),2)</f>
        <v>0</v>
      </c>
      <c r="BA54" s="82">
        <f>ROUND(SUM(BA55:BA58),2)</f>
        <v>0</v>
      </c>
      <c r="BB54" s="82">
        <f>ROUND(SUM(BB55:BB58),2)</f>
        <v>0</v>
      </c>
      <c r="BC54" s="82">
        <f>ROUND(SUM(BC55:BC58),2)</f>
        <v>0</v>
      </c>
      <c r="BD54" s="84">
        <f>ROUND(SUM(BD55:BD58),2)</f>
        <v>0</v>
      </c>
      <c r="BS54" s="85" t="s">
        <v>80</v>
      </c>
      <c r="BT54" s="85" t="s">
        <v>81</v>
      </c>
      <c r="BU54" s="86" t="s">
        <v>82</v>
      </c>
      <c r="BV54" s="85" t="s">
        <v>83</v>
      </c>
      <c r="BW54" s="85" t="s">
        <v>5</v>
      </c>
      <c r="BX54" s="85" t="s">
        <v>84</v>
      </c>
      <c r="CL54" s="85" t="s">
        <v>19</v>
      </c>
    </row>
    <row r="55" spans="1:91" s="7" customFormat="1" ht="16.5" customHeight="1">
      <c r="A55" s="87" t="s">
        <v>85</v>
      </c>
      <c r="B55" s="88"/>
      <c r="C55" s="89"/>
      <c r="D55" s="253" t="s">
        <v>86</v>
      </c>
      <c r="E55" s="253"/>
      <c r="F55" s="253"/>
      <c r="G55" s="253"/>
      <c r="H55" s="253"/>
      <c r="I55" s="90"/>
      <c r="J55" s="253" t="s">
        <v>87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4">
        <f>'SO 102 - Místní komunikace'!J30</f>
        <v>0</v>
      </c>
      <c r="AH55" s="255"/>
      <c r="AI55" s="255"/>
      <c r="AJ55" s="255"/>
      <c r="AK55" s="255"/>
      <c r="AL55" s="255"/>
      <c r="AM55" s="255"/>
      <c r="AN55" s="254">
        <f>SUM(AG55,AT55)</f>
        <v>0</v>
      </c>
      <c r="AO55" s="255"/>
      <c r="AP55" s="255"/>
      <c r="AQ55" s="91" t="s">
        <v>88</v>
      </c>
      <c r="AR55" s="92"/>
      <c r="AS55" s="93">
        <v>0</v>
      </c>
      <c r="AT55" s="94">
        <f>ROUND(SUM(AV55:AW55),2)</f>
        <v>0</v>
      </c>
      <c r="AU55" s="95">
        <f>'SO 102 - Místní komunikace'!P85</f>
        <v>0</v>
      </c>
      <c r="AV55" s="94">
        <f>'SO 102 - Místní komunikace'!J33</f>
        <v>0</v>
      </c>
      <c r="AW55" s="94">
        <f>'SO 102 - Místní komunikace'!J34</f>
        <v>0</v>
      </c>
      <c r="AX55" s="94">
        <f>'SO 102 - Místní komunikace'!J35</f>
        <v>0</v>
      </c>
      <c r="AY55" s="94">
        <f>'SO 102 - Místní komunikace'!J36</f>
        <v>0</v>
      </c>
      <c r="AZ55" s="94">
        <f>'SO 102 - Místní komunikace'!F33</f>
        <v>0</v>
      </c>
      <c r="BA55" s="94">
        <f>'SO 102 - Místní komunikace'!F34</f>
        <v>0</v>
      </c>
      <c r="BB55" s="94">
        <f>'SO 102 - Místní komunikace'!F35</f>
        <v>0</v>
      </c>
      <c r="BC55" s="94">
        <f>'SO 102 - Místní komunikace'!F36</f>
        <v>0</v>
      </c>
      <c r="BD55" s="96">
        <f>'SO 102 - Místní komunikace'!F37</f>
        <v>0</v>
      </c>
      <c r="BT55" s="97" t="s">
        <v>89</v>
      </c>
      <c r="BV55" s="97" t="s">
        <v>83</v>
      </c>
      <c r="BW55" s="97" t="s">
        <v>90</v>
      </c>
      <c r="BX55" s="97" t="s">
        <v>5</v>
      </c>
      <c r="CL55" s="97" t="s">
        <v>19</v>
      </c>
      <c r="CM55" s="97" t="s">
        <v>91</v>
      </c>
    </row>
    <row r="56" spans="1:91" s="7" customFormat="1" ht="16.5" customHeight="1">
      <c r="A56" s="87" t="s">
        <v>85</v>
      </c>
      <c r="B56" s="88"/>
      <c r="C56" s="89"/>
      <c r="D56" s="253" t="s">
        <v>92</v>
      </c>
      <c r="E56" s="253"/>
      <c r="F56" s="253"/>
      <c r="G56" s="253"/>
      <c r="H56" s="253"/>
      <c r="I56" s="90"/>
      <c r="J56" s="253" t="s">
        <v>93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4">
        <f>'PS 451 - SSZ Dukelská – u...'!J30</f>
        <v>0</v>
      </c>
      <c r="AH56" s="255"/>
      <c r="AI56" s="255"/>
      <c r="AJ56" s="255"/>
      <c r="AK56" s="255"/>
      <c r="AL56" s="255"/>
      <c r="AM56" s="255"/>
      <c r="AN56" s="254">
        <f>SUM(AG56,AT56)</f>
        <v>0</v>
      </c>
      <c r="AO56" s="255"/>
      <c r="AP56" s="255"/>
      <c r="AQ56" s="91" t="s">
        <v>94</v>
      </c>
      <c r="AR56" s="92"/>
      <c r="AS56" s="93">
        <v>0</v>
      </c>
      <c r="AT56" s="94">
        <f>ROUND(SUM(AV56:AW56),2)</f>
        <v>0</v>
      </c>
      <c r="AU56" s="95">
        <f>'PS 451 - SSZ Dukelská – u...'!P89</f>
        <v>0</v>
      </c>
      <c r="AV56" s="94">
        <f>'PS 451 - SSZ Dukelská – u...'!J33</f>
        <v>0</v>
      </c>
      <c r="AW56" s="94">
        <f>'PS 451 - SSZ Dukelská – u...'!J34</f>
        <v>0</v>
      </c>
      <c r="AX56" s="94">
        <f>'PS 451 - SSZ Dukelská – u...'!J35</f>
        <v>0</v>
      </c>
      <c r="AY56" s="94">
        <f>'PS 451 - SSZ Dukelská – u...'!J36</f>
        <v>0</v>
      </c>
      <c r="AZ56" s="94">
        <f>'PS 451 - SSZ Dukelská – u...'!F33</f>
        <v>0</v>
      </c>
      <c r="BA56" s="94">
        <f>'PS 451 - SSZ Dukelská – u...'!F34</f>
        <v>0</v>
      </c>
      <c r="BB56" s="94">
        <f>'PS 451 - SSZ Dukelská – u...'!F35</f>
        <v>0</v>
      </c>
      <c r="BC56" s="94">
        <f>'PS 451 - SSZ Dukelská – u...'!F36</f>
        <v>0</v>
      </c>
      <c r="BD56" s="96">
        <f>'PS 451 - SSZ Dukelská – u...'!F37</f>
        <v>0</v>
      </c>
      <c r="BT56" s="97" t="s">
        <v>89</v>
      </c>
      <c r="BV56" s="97" t="s">
        <v>83</v>
      </c>
      <c r="BW56" s="97" t="s">
        <v>95</v>
      </c>
      <c r="BX56" s="97" t="s">
        <v>5</v>
      </c>
      <c r="CL56" s="97" t="s">
        <v>19</v>
      </c>
      <c r="CM56" s="97" t="s">
        <v>91</v>
      </c>
    </row>
    <row r="57" spans="1:91" s="7" customFormat="1" ht="16.5" customHeight="1">
      <c r="A57" s="87" t="s">
        <v>85</v>
      </c>
      <c r="B57" s="88"/>
      <c r="C57" s="89"/>
      <c r="D57" s="253" t="s">
        <v>96</v>
      </c>
      <c r="E57" s="253"/>
      <c r="F57" s="253"/>
      <c r="G57" s="253"/>
      <c r="H57" s="253"/>
      <c r="I57" s="90"/>
      <c r="J57" s="253" t="s">
        <v>97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4">
        <f>'PS 452 - Dukelská - Mlýnská'!J30</f>
        <v>0</v>
      </c>
      <c r="AH57" s="255"/>
      <c r="AI57" s="255"/>
      <c r="AJ57" s="255"/>
      <c r="AK57" s="255"/>
      <c r="AL57" s="255"/>
      <c r="AM57" s="255"/>
      <c r="AN57" s="254">
        <f>SUM(AG57,AT57)</f>
        <v>0</v>
      </c>
      <c r="AO57" s="255"/>
      <c r="AP57" s="255"/>
      <c r="AQ57" s="91" t="s">
        <v>94</v>
      </c>
      <c r="AR57" s="92"/>
      <c r="AS57" s="93">
        <v>0</v>
      </c>
      <c r="AT57" s="94">
        <f>ROUND(SUM(AV57:AW57),2)</f>
        <v>0</v>
      </c>
      <c r="AU57" s="95">
        <f>'PS 452 - Dukelská - Mlýnská'!P89</f>
        <v>0</v>
      </c>
      <c r="AV57" s="94">
        <f>'PS 452 - Dukelská - Mlýnská'!J33</f>
        <v>0</v>
      </c>
      <c r="AW57" s="94">
        <f>'PS 452 - Dukelská - Mlýnská'!J34</f>
        <v>0</v>
      </c>
      <c r="AX57" s="94">
        <f>'PS 452 - Dukelská - Mlýnská'!J35</f>
        <v>0</v>
      </c>
      <c r="AY57" s="94">
        <f>'PS 452 - Dukelská - Mlýnská'!J36</f>
        <v>0</v>
      </c>
      <c r="AZ57" s="94">
        <f>'PS 452 - Dukelská - Mlýnská'!F33</f>
        <v>0</v>
      </c>
      <c r="BA57" s="94">
        <f>'PS 452 - Dukelská - Mlýnská'!F34</f>
        <v>0</v>
      </c>
      <c r="BB57" s="94">
        <f>'PS 452 - Dukelská - Mlýnská'!F35</f>
        <v>0</v>
      </c>
      <c r="BC57" s="94">
        <f>'PS 452 - Dukelská - Mlýnská'!F36</f>
        <v>0</v>
      </c>
      <c r="BD57" s="96">
        <f>'PS 452 - Dukelská - Mlýnská'!F37</f>
        <v>0</v>
      </c>
      <c r="BT57" s="97" t="s">
        <v>89</v>
      </c>
      <c r="BV57" s="97" t="s">
        <v>83</v>
      </c>
      <c r="BW57" s="97" t="s">
        <v>98</v>
      </c>
      <c r="BX57" s="97" t="s">
        <v>5</v>
      </c>
      <c r="CL57" s="97" t="s">
        <v>19</v>
      </c>
      <c r="CM57" s="97" t="s">
        <v>91</v>
      </c>
    </row>
    <row r="58" spans="1:91" s="7" customFormat="1" ht="16.5" customHeight="1">
      <c r="A58" s="87" t="s">
        <v>85</v>
      </c>
      <c r="B58" s="88"/>
      <c r="C58" s="89"/>
      <c r="D58" s="253" t="s">
        <v>99</v>
      </c>
      <c r="E58" s="253"/>
      <c r="F58" s="253"/>
      <c r="G58" s="253"/>
      <c r="H58" s="253"/>
      <c r="I58" s="90"/>
      <c r="J58" s="253" t="s">
        <v>100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4">
        <f>'VON - Vedlejš í a ostatní...'!J30</f>
        <v>0</v>
      </c>
      <c r="AH58" s="255"/>
      <c r="AI58" s="255"/>
      <c r="AJ58" s="255"/>
      <c r="AK58" s="255"/>
      <c r="AL58" s="255"/>
      <c r="AM58" s="255"/>
      <c r="AN58" s="254">
        <f>SUM(AG58,AT58)</f>
        <v>0</v>
      </c>
      <c r="AO58" s="255"/>
      <c r="AP58" s="255"/>
      <c r="AQ58" s="91" t="s">
        <v>99</v>
      </c>
      <c r="AR58" s="92"/>
      <c r="AS58" s="98">
        <v>0</v>
      </c>
      <c r="AT58" s="99">
        <f>ROUND(SUM(AV58:AW58),2)</f>
        <v>0</v>
      </c>
      <c r="AU58" s="100">
        <f>'VON - Vedlejš í a ostatní...'!P84</f>
        <v>0</v>
      </c>
      <c r="AV58" s="99">
        <f>'VON - Vedlejš í a ostatní...'!J33</f>
        <v>0</v>
      </c>
      <c r="AW58" s="99">
        <f>'VON - Vedlejš í a ostatní...'!J34</f>
        <v>0</v>
      </c>
      <c r="AX58" s="99">
        <f>'VON - Vedlejš í a ostatní...'!J35</f>
        <v>0</v>
      </c>
      <c r="AY58" s="99">
        <f>'VON - Vedlejš í a ostatní...'!J36</f>
        <v>0</v>
      </c>
      <c r="AZ58" s="99">
        <f>'VON - Vedlejš í a ostatní...'!F33</f>
        <v>0</v>
      </c>
      <c r="BA58" s="99">
        <f>'VON - Vedlejš í a ostatní...'!F34</f>
        <v>0</v>
      </c>
      <c r="BB58" s="99">
        <f>'VON - Vedlejš í a ostatní...'!F35</f>
        <v>0</v>
      </c>
      <c r="BC58" s="99">
        <f>'VON - Vedlejš í a ostatní...'!F36</f>
        <v>0</v>
      </c>
      <c r="BD58" s="101">
        <f>'VON - Vedlejš í a ostatní...'!F37</f>
        <v>0</v>
      </c>
      <c r="BT58" s="97" t="s">
        <v>89</v>
      </c>
      <c r="BV58" s="97" t="s">
        <v>83</v>
      </c>
      <c r="BW58" s="97" t="s">
        <v>101</v>
      </c>
      <c r="BX58" s="97" t="s">
        <v>5</v>
      </c>
      <c r="CL58" s="97" t="s">
        <v>19</v>
      </c>
      <c r="CM58" s="97" t="s">
        <v>91</v>
      </c>
    </row>
    <row r="59" spans="1:91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91" s="2" customFormat="1" ht="6.95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</sheetData>
  <sheetProtection algorithmName="SHA-512" hashValue="j9u8Y6HNf1dT3i0glzjfJe5S8XeW8tKCteq/MYhiccpneHcS5qiWFf9BN3VtiwcQJZTOd/2O41O7PY0Cg/Q6bg==" saltValue="YDAzlOaE7mz6mr9SitwCLY1wujaC46GEepe8vzq9OCCSxb2Fvjdzy7nhBGrrfFPH2BhJW7PZT4h+e3c0VLcOP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02 - Místní komunikace'!C2" display="/" xr:uid="{00000000-0004-0000-0000-000000000000}"/>
    <hyperlink ref="A56" location="'PS 451 - SSZ Dukelská – u...'!C2" display="/" xr:uid="{00000000-0004-0000-0000-000001000000}"/>
    <hyperlink ref="A57" location="'PS 452 - Dukelská - Mlýnská'!C2" display="/" xr:uid="{00000000-0004-0000-0000-000002000000}"/>
    <hyperlink ref="A58" location="'VON - Vedlejš í a ostatní...'!C2" display="/" xr:uid="{00000000-0004-0000-0000-000003000000}"/>
  </hyperlinks>
  <pageMargins left="0.39370078740157483" right="0.39370078740157483" top="0.39370078740157483" bottom="0.39370078740157483" header="0" footer="0"/>
  <pageSetup paperSize="9" scale="68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90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91</v>
      </c>
    </row>
    <row r="4" spans="1:46" s="1" customFormat="1" ht="24.95" customHeight="1">
      <c r="B4" s="20"/>
      <c r="D4" s="104" t="s">
        <v>102</v>
      </c>
      <c r="L4" s="20"/>
      <c r="M4" s="105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23.25" customHeight="1">
      <c r="B7" s="20"/>
      <c r="E7" s="278" t="str">
        <f>'Rekapitulace stavby'!K6</f>
        <v>SSZ přechodů pro chodce ul. Dukelská u pošty a Mlýnská, Šenov u Nového Jičína</v>
      </c>
      <c r="F7" s="279"/>
      <c r="G7" s="279"/>
      <c r="H7" s="279"/>
      <c r="L7" s="20"/>
    </row>
    <row r="8" spans="1:46" s="2" customFormat="1" ht="12" customHeight="1">
      <c r="A8" s="35"/>
      <c r="B8" s="40"/>
      <c r="C8" s="35"/>
      <c r="D8" s="106" t="s">
        <v>103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80" t="s">
        <v>104</v>
      </c>
      <c r="F9" s="281"/>
      <c r="G9" s="281"/>
      <c r="H9" s="28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44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22</v>
      </c>
      <c r="E12" s="35"/>
      <c r="F12" s="108" t="s">
        <v>23</v>
      </c>
      <c r="G12" s="35"/>
      <c r="H12" s="35"/>
      <c r="I12" s="106" t="s">
        <v>24</v>
      </c>
      <c r="J12" s="109" t="str">
        <f>'Rekapitulace stavby'!AN8</f>
        <v>29. 9. 2020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2" t="str">
        <f>'Rekapitulace stavby'!E14</f>
        <v>Vyplň údaj</v>
      </c>
      <c r="F18" s="283"/>
      <c r="G18" s="283"/>
      <c r="H18" s="283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105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284" t="s">
        <v>44</v>
      </c>
      <c r="F27" s="284"/>
      <c r="G27" s="284"/>
      <c r="H27" s="28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47</v>
      </c>
      <c r="E30" s="35"/>
      <c r="F30" s="35"/>
      <c r="G30" s="35"/>
      <c r="H30" s="35"/>
      <c r="I30" s="35"/>
      <c r="J30" s="115">
        <f>ROUND(J85,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49</v>
      </c>
      <c r="G32" s="35"/>
      <c r="H32" s="35"/>
      <c r="I32" s="116" t="s">
        <v>48</v>
      </c>
      <c r="J32" s="116" t="s">
        <v>50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51</v>
      </c>
      <c r="E33" s="106" t="s">
        <v>52</v>
      </c>
      <c r="F33" s="118">
        <f>ROUND((SUM(BE85:BE338)),  2)</f>
        <v>0</v>
      </c>
      <c r="G33" s="35"/>
      <c r="H33" s="35"/>
      <c r="I33" s="119">
        <v>0.21</v>
      </c>
      <c r="J33" s="118">
        <f>ROUND(((SUM(BE85:BE338))*I33),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53</v>
      </c>
      <c r="F34" s="118">
        <f>ROUND((SUM(BF85:BF338)),  2)</f>
        <v>0</v>
      </c>
      <c r="G34" s="35"/>
      <c r="H34" s="35"/>
      <c r="I34" s="119">
        <v>0.15</v>
      </c>
      <c r="J34" s="118">
        <f>ROUND(((SUM(BF85:BF338))*I34),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54</v>
      </c>
      <c r="F35" s="118">
        <f>ROUND((SUM(BG85:BG338)),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55</v>
      </c>
      <c r="F36" s="118">
        <f>ROUND((SUM(BH85:BH338)),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56</v>
      </c>
      <c r="F37" s="118">
        <f>ROUND((SUM(BI85:BI338)),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57</v>
      </c>
      <c r="E39" s="122"/>
      <c r="F39" s="122"/>
      <c r="G39" s="123" t="s">
        <v>58</v>
      </c>
      <c r="H39" s="124" t="s">
        <v>59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3.25" customHeight="1">
      <c r="A48" s="35"/>
      <c r="B48" s="36"/>
      <c r="C48" s="37"/>
      <c r="D48" s="37"/>
      <c r="E48" s="285" t="str">
        <f>E7</f>
        <v>SSZ přechodů pro chodce ul. Dukelská u pošty a Mlýnská, Šenov u Nového Jičína</v>
      </c>
      <c r="F48" s="286"/>
      <c r="G48" s="286"/>
      <c r="H48" s="28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103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38" t="str">
        <f>E9</f>
        <v>SO 102 - Místní komunikace</v>
      </c>
      <c r="F50" s="287"/>
      <c r="G50" s="287"/>
      <c r="H50" s="28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Šenov u Nového Jičína</v>
      </c>
      <c r="G52" s="37"/>
      <c r="H52" s="37"/>
      <c r="I52" s="29" t="s">
        <v>24</v>
      </c>
      <c r="J52" s="60" t="str">
        <f>IF(J12="","",J12)</f>
        <v>29. 9. 2020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5.2" customHeight="1">
      <c r="A54" s="35"/>
      <c r="B54" s="36"/>
      <c r="C54" s="29" t="s">
        <v>30</v>
      </c>
      <c r="D54" s="37"/>
      <c r="E54" s="37"/>
      <c r="F54" s="27" t="str">
        <f>E15</f>
        <v>Obec Šenov u Nového Jičína</v>
      </c>
      <c r="G54" s="37"/>
      <c r="H54" s="37"/>
      <c r="I54" s="29" t="s">
        <v>38</v>
      </c>
      <c r="J54" s="33" t="str">
        <f>E21</f>
        <v>Ing. Luděk Obrdlík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Petr Jarolím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107</v>
      </c>
      <c r="D57" s="132"/>
      <c r="E57" s="132"/>
      <c r="F57" s="132"/>
      <c r="G57" s="132"/>
      <c r="H57" s="132"/>
      <c r="I57" s="132"/>
      <c r="J57" s="133" t="s">
        <v>108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79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109</v>
      </c>
    </row>
    <row r="60" spans="1:47" s="9" customFormat="1" ht="24.95" customHeight="1">
      <c r="B60" s="135"/>
      <c r="C60" s="136"/>
      <c r="D60" s="137" t="s">
        <v>110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111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112</v>
      </c>
      <c r="E62" s="144"/>
      <c r="F62" s="144"/>
      <c r="G62" s="144"/>
      <c r="H62" s="144"/>
      <c r="I62" s="144"/>
      <c r="J62" s="145">
        <f>J207</f>
        <v>0</v>
      </c>
      <c r="K62" s="142"/>
      <c r="L62" s="146"/>
    </row>
    <row r="63" spans="1:47" s="10" customFormat="1" ht="19.899999999999999" customHeight="1">
      <c r="B63" s="141"/>
      <c r="C63" s="142"/>
      <c r="D63" s="143" t="s">
        <v>113</v>
      </c>
      <c r="E63" s="144"/>
      <c r="F63" s="144"/>
      <c r="G63" s="144"/>
      <c r="H63" s="144"/>
      <c r="I63" s="144"/>
      <c r="J63" s="145">
        <f>J279</f>
        <v>0</v>
      </c>
      <c r="K63" s="142"/>
      <c r="L63" s="146"/>
    </row>
    <row r="64" spans="1:47" s="10" customFormat="1" ht="14.85" customHeight="1">
      <c r="B64" s="141"/>
      <c r="C64" s="142"/>
      <c r="D64" s="143" t="s">
        <v>114</v>
      </c>
      <c r="E64" s="144"/>
      <c r="F64" s="144"/>
      <c r="G64" s="144"/>
      <c r="H64" s="144"/>
      <c r="I64" s="144"/>
      <c r="J64" s="145">
        <f>J332</f>
        <v>0</v>
      </c>
      <c r="K64" s="142"/>
      <c r="L64" s="146"/>
    </row>
    <row r="65" spans="1:31" s="10" customFormat="1" ht="14.85" customHeight="1">
      <c r="B65" s="141"/>
      <c r="C65" s="142"/>
      <c r="D65" s="143" t="s">
        <v>115</v>
      </c>
      <c r="E65" s="144"/>
      <c r="F65" s="144"/>
      <c r="G65" s="144"/>
      <c r="H65" s="144"/>
      <c r="I65" s="144"/>
      <c r="J65" s="145">
        <f>J337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3" t="s">
        <v>116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3.25" customHeight="1">
      <c r="A75" s="35"/>
      <c r="B75" s="36"/>
      <c r="C75" s="37"/>
      <c r="D75" s="37"/>
      <c r="E75" s="285" t="str">
        <f>E7</f>
        <v>SSZ přechodů pro chodce ul. Dukelská u pošty a Mlýnská, Šenov u Nového Jičína</v>
      </c>
      <c r="F75" s="286"/>
      <c r="G75" s="286"/>
      <c r="H75" s="286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103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38" t="str">
        <f>E9</f>
        <v>SO 102 - Místní komunikace</v>
      </c>
      <c r="F77" s="287"/>
      <c r="G77" s="287"/>
      <c r="H77" s="28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22</v>
      </c>
      <c r="D79" s="37"/>
      <c r="E79" s="37"/>
      <c r="F79" s="27" t="str">
        <f>F12</f>
        <v>Šenov u Nového Jičína</v>
      </c>
      <c r="G79" s="37"/>
      <c r="H79" s="37"/>
      <c r="I79" s="29" t="s">
        <v>24</v>
      </c>
      <c r="J79" s="60" t="str">
        <f>IF(J12="","",J12)</f>
        <v>29. 9. 2020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5.2" customHeight="1">
      <c r="A81" s="35"/>
      <c r="B81" s="36"/>
      <c r="C81" s="29" t="s">
        <v>30</v>
      </c>
      <c r="D81" s="37"/>
      <c r="E81" s="37"/>
      <c r="F81" s="27" t="str">
        <f>E15</f>
        <v>Obec Šenov u Nového Jičína</v>
      </c>
      <c r="G81" s="37"/>
      <c r="H81" s="37"/>
      <c r="I81" s="29" t="s">
        <v>38</v>
      </c>
      <c r="J81" s="33" t="str">
        <f>E21</f>
        <v>Ing. Luděk Obrdlík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5.2" customHeight="1">
      <c r="A82" s="35"/>
      <c r="B82" s="36"/>
      <c r="C82" s="29" t="s">
        <v>36</v>
      </c>
      <c r="D82" s="37"/>
      <c r="E82" s="37"/>
      <c r="F82" s="27" t="str">
        <f>IF(E18="","",E18)</f>
        <v>Vyplň údaj</v>
      </c>
      <c r="G82" s="37"/>
      <c r="H82" s="37"/>
      <c r="I82" s="29" t="s">
        <v>43</v>
      </c>
      <c r="J82" s="33" t="str">
        <f>E24</f>
        <v>Ing. Petr Jarolím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11" customFormat="1" ht="29.25" customHeight="1">
      <c r="A84" s="147"/>
      <c r="B84" s="148"/>
      <c r="C84" s="149" t="s">
        <v>117</v>
      </c>
      <c r="D84" s="150" t="s">
        <v>66</v>
      </c>
      <c r="E84" s="150" t="s">
        <v>62</v>
      </c>
      <c r="F84" s="150" t="s">
        <v>63</v>
      </c>
      <c r="G84" s="150" t="s">
        <v>118</v>
      </c>
      <c r="H84" s="150" t="s">
        <v>119</v>
      </c>
      <c r="I84" s="150" t="s">
        <v>120</v>
      </c>
      <c r="J84" s="150" t="s">
        <v>108</v>
      </c>
      <c r="K84" s="151" t="s">
        <v>121</v>
      </c>
      <c r="L84" s="152"/>
      <c r="M84" s="69" t="s">
        <v>44</v>
      </c>
      <c r="N84" s="70" t="s">
        <v>51</v>
      </c>
      <c r="O84" s="70" t="s">
        <v>122</v>
      </c>
      <c r="P84" s="70" t="s">
        <v>123</v>
      </c>
      <c r="Q84" s="70" t="s">
        <v>124</v>
      </c>
      <c r="R84" s="70" t="s">
        <v>125</v>
      </c>
      <c r="S84" s="70" t="s">
        <v>126</v>
      </c>
      <c r="T84" s="71" t="s">
        <v>127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5" s="2" customFormat="1" ht="22.9" customHeight="1">
      <c r="A85" s="35"/>
      <c r="B85" s="36"/>
      <c r="C85" s="76" t="s">
        <v>128</v>
      </c>
      <c r="D85" s="37"/>
      <c r="E85" s="37"/>
      <c r="F85" s="37"/>
      <c r="G85" s="37"/>
      <c r="H85" s="37"/>
      <c r="I85" s="37"/>
      <c r="J85" s="153">
        <f>BK85</f>
        <v>0</v>
      </c>
      <c r="K85" s="37"/>
      <c r="L85" s="40"/>
      <c r="M85" s="72"/>
      <c r="N85" s="154"/>
      <c r="O85" s="73"/>
      <c r="P85" s="155">
        <f>P86</f>
        <v>0</v>
      </c>
      <c r="Q85" s="73"/>
      <c r="R85" s="155">
        <f>R86</f>
        <v>18.07184745</v>
      </c>
      <c r="S85" s="73"/>
      <c r="T85" s="156">
        <f>T86</f>
        <v>17.12771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7" t="s">
        <v>80</v>
      </c>
      <c r="AU85" s="17" t="s">
        <v>109</v>
      </c>
      <c r="BK85" s="157">
        <f>BK86</f>
        <v>0</v>
      </c>
    </row>
    <row r="86" spans="1:65" s="12" customFormat="1" ht="25.9" customHeight="1">
      <c r="B86" s="158"/>
      <c r="C86" s="159"/>
      <c r="D86" s="160" t="s">
        <v>80</v>
      </c>
      <c r="E86" s="161" t="s">
        <v>129</v>
      </c>
      <c r="F86" s="161" t="s">
        <v>130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P87+P207+P279</f>
        <v>0</v>
      </c>
      <c r="Q86" s="166"/>
      <c r="R86" s="167">
        <f>R87+R207+R279</f>
        <v>18.07184745</v>
      </c>
      <c r="S86" s="166"/>
      <c r="T86" s="168">
        <f>T87+T207+T279</f>
        <v>17.12771</v>
      </c>
      <c r="AR86" s="169" t="s">
        <v>89</v>
      </c>
      <c r="AT86" s="170" t="s">
        <v>80</v>
      </c>
      <c r="AU86" s="170" t="s">
        <v>81</v>
      </c>
      <c r="AY86" s="169" t="s">
        <v>131</v>
      </c>
      <c r="BK86" s="171">
        <f>BK87+BK207+BK279</f>
        <v>0</v>
      </c>
    </row>
    <row r="87" spans="1:65" s="12" customFormat="1" ht="22.9" customHeight="1">
      <c r="B87" s="158"/>
      <c r="C87" s="159"/>
      <c r="D87" s="160" t="s">
        <v>80</v>
      </c>
      <c r="E87" s="172" t="s">
        <v>89</v>
      </c>
      <c r="F87" s="172" t="s">
        <v>132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SUM(P88:P206)</f>
        <v>0</v>
      </c>
      <c r="Q87" s="166"/>
      <c r="R87" s="167">
        <f>SUM(R88:R206)</f>
        <v>0.19849600000000001</v>
      </c>
      <c r="S87" s="166"/>
      <c r="T87" s="168">
        <f>SUM(T88:T206)</f>
        <v>17.08371</v>
      </c>
      <c r="AR87" s="169" t="s">
        <v>89</v>
      </c>
      <c r="AT87" s="170" t="s">
        <v>80</v>
      </c>
      <c r="AU87" s="170" t="s">
        <v>89</v>
      </c>
      <c r="AY87" s="169" t="s">
        <v>131</v>
      </c>
      <c r="BK87" s="171">
        <f>SUM(BK88:BK206)</f>
        <v>0</v>
      </c>
    </row>
    <row r="88" spans="1:65" s="2" customFormat="1" ht="76.349999999999994" customHeight="1">
      <c r="A88" s="35"/>
      <c r="B88" s="36"/>
      <c r="C88" s="174" t="s">
        <v>89</v>
      </c>
      <c r="D88" s="174" t="s">
        <v>133</v>
      </c>
      <c r="E88" s="175" t="s">
        <v>134</v>
      </c>
      <c r="F88" s="176" t="s">
        <v>135</v>
      </c>
      <c r="G88" s="177" t="s">
        <v>136</v>
      </c>
      <c r="H88" s="178">
        <v>15.234</v>
      </c>
      <c r="I88" s="179"/>
      <c r="J88" s="180">
        <f>ROUND(I88*H88,2)</f>
        <v>0</v>
      </c>
      <c r="K88" s="176" t="s">
        <v>137</v>
      </c>
      <c r="L88" s="40"/>
      <c r="M88" s="181" t="s">
        <v>44</v>
      </c>
      <c r="N88" s="182" t="s">
        <v>52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0.255</v>
      </c>
      <c r="T88" s="184">
        <f>S88*H88</f>
        <v>3.8846699999999998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138</v>
      </c>
      <c r="AT88" s="185" t="s">
        <v>133</v>
      </c>
      <c r="AU88" s="185" t="s">
        <v>91</v>
      </c>
      <c r="AY88" s="17" t="s">
        <v>131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7" t="s">
        <v>89</v>
      </c>
      <c r="BK88" s="186">
        <f>ROUND(I88*H88,2)</f>
        <v>0</v>
      </c>
      <c r="BL88" s="17" t="s">
        <v>138</v>
      </c>
      <c r="BM88" s="185" t="s">
        <v>139</v>
      </c>
    </row>
    <row r="89" spans="1:65" s="13" customFormat="1" ht="11.25">
      <c r="B89" s="187"/>
      <c r="C89" s="188"/>
      <c r="D89" s="189" t="s">
        <v>140</v>
      </c>
      <c r="E89" s="190" t="s">
        <v>44</v>
      </c>
      <c r="F89" s="191" t="s">
        <v>141</v>
      </c>
      <c r="G89" s="188"/>
      <c r="H89" s="190" t="s">
        <v>44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140</v>
      </c>
      <c r="AU89" s="197" t="s">
        <v>91</v>
      </c>
      <c r="AV89" s="13" t="s">
        <v>89</v>
      </c>
      <c r="AW89" s="13" t="s">
        <v>42</v>
      </c>
      <c r="AX89" s="13" t="s">
        <v>81</v>
      </c>
      <c r="AY89" s="197" t="s">
        <v>131</v>
      </c>
    </row>
    <row r="90" spans="1:65" s="13" customFormat="1" ht="22.5">
      <c r="B90" s="187"/>
      <c r="C90" s="188"/>
      <c r="D90" s="189" t="s">
        <v>140</v>
      </c>
      <c r="E90" s="190" t="s">
        <v>44</v>
      </c>
      <c r="F90" s="191" t="s">
        <v>142</v>
      </c>
      <c r="G90" s="188"/>
      <c r="H90" s="190" t="s">
        <v>44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140</v>
      </c>
      <c r="AU90" s="197" t="s">
        <v>91</v>
      </c>
      <c r="AV90" s="13" t="s">
        <v>89</v>
      </c>
      <c r="AW90" s="13" t="s">
        <v>42</v>
      </c>
      <c r="AX90" s="13" t="s">
        <v>81</v>
      </c>
      <c r="AY90" s="197" t="s">
        <v>131</v>
      </c>
    </row>
    <row r="91" spans="1:65" s="14" customFormat="1" ht="11.25">
      <c r="B91" s="198"/>
      <c r="C91" s="199"/>
      <c r="D91" s="189" t="s">
        <v>140</v>
      </c>
      <c r="E91" s="200" t="s">
        <v>44</v>
      </c>
      <c r="F91" s="201" t="s">
        <v>143</v>
      </c>
      <c r="G91" s="199"/>
      <c r="H91" s="202">
        <v>15.234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140</v>
      </c>
      <c r="AU91" s="208" t="s">
        <v>91</v>
      </c>
      <c r="AV91" s="14" t="s">
        <v>91</v>
      </c>
      <c r="AW91" s="14" t="s">
        <v>42</v>
      </c>
      <c r="AX91" s="14" t="s">
        <v>89</v>
      </c>
      <c r="AY91" s="208" t="s">
        <v>131</v>
      </c>
    </row>
    <row r="92" spans="1:65" s="2" customFormat="1" ht="62.65" customHeight="1">
      <c r="A92" s="35"/>
      <c r="B92" s="36"/>
      <c r="C92" s="174" t="s">
        <v>91</v>
      </c>
      <c r="D92" s="174" t="s">
        <v>133</v>
      </c>
      <c r="E92" s="175" t="s">
        <v>144</v>
      </c>
      <c r="F92" s="176" t="s">
        <v>145</v>
      </c>
      <c r="G92" s="177" t="s">
        <v>136</v>
      </c>
      <c r="H92" s="178">
        <v>36.054000000000002</v>
      </c>
      <c r="I92" s="179"/>
      <c r="J92" s="180">
        <f>ROUND(I92*H92,2)</f>
        <v>0</v>
      </c>
      <c r="K92" s="176" t="s">
        <v>137</v>
      </c>
      <c r="L92" s="40"/>
      <c r="M92" s="181" t="s">
        <v>44</v>
      </c>
      <c r="N92" s="182" t="s">
        <v>52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0.26</v>
      </c>
      <c r="T92" s="184">
        <f>S92*H92</f>
        <v>9.3740400000000008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138</v>
      </c>
      <c r="AT92" s="185" t="s">
        <v>133</v>
      </c>
      <c r="AU92" s="185" t="s">
        <v>91</v>
      </c>
      <c r="AY92" s="17" t="s">
        <v>131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7" t="s">
        <v>89</v>
      </c>
      <c r="BK92" s="186">
        <f>ROUND(I92*H92,2)</f>
        <v>0</v>
      </c>
      <c r="BL92" s="17" t="s">
        <v>138</v>
      </c>
      <c r="BM92" s="185" t="s">
        <v>146</v>
      </c>
    </row>
    <row r="93" spans="1:65" s="13" customFormat="1" ht="11.25">
      <c r="B93" s="187"/>
      <c r="C93" s="188"/>
      <c r="D93" s="189" t="s">
        <v>140</v>
      </c>
      <c r="E93" s="190" t="s">
        <v>44</v>
      </c>
      <c r="F93" s="191" t="s">
        <v>141</v>
      </c>
      <c r="G93" s="188"/>
      <c r="H93" s="190" t="s">
        <v>44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140</v>
      </c>
      <c r="AU93" s="197" t="s">
        <v>91</v>
      </c>
      <c r="AV93" s="13" t="s">
        <v>89</v>
      </c>
      <c r="AW93" s="13" t="s">
        <v>42</v>
      </c>
      <c r="AX93" s="13" t="s">
        <v>81</v>
      </c>
      <c r="AY93" s="197" t="s">
        <v>131</v>
      </c>
    </row>
    <row r="94" spans="1:65" s="13" customFormat="1" ht="22.5">
      <c r="B94" s="187"/>
      <c r="C94" s="188"/>
      <c r="D94" s="189" t="s">
        <v>140</v>
      </c>
      <c r="E94" s="190" t="s">
        <v>44</v>
      </c>
      <c r="F94" s="191" t="s">
        <v>147</v>
      </c>
      <c r="G94" s="188"/>
      <c r="H94" s="190" t="s">
        <v>44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140</v>
      </c>
      <c r="AU94" s="197" t="s">
        <v>91</v>
      </c>
      <c r="AV94" s="13" t="s">
        <v>89</v>
      </c>
      <c r="AW94" s="13" t="s">
        <v>42</v>
      </c>
      <c r="AX94" s="13" t="s">
        <v>81</v>
      </c>
      <c r="AY94" s="197" t="s">
        <v>131</v>
      </c>
    </row>
    <row r="95" spans="1:65" s="14" customFormat="1" ht="11.25">
      <c r="B95" s="198"/>
      <c r="C95" s="199"/>
      <c r="D95" s="189" t="s">
        <v>140</v>
      </c>
      <c r="E95" s="200" t="s">
        <v>44</v>
      </c>
      <c r="F95" s="201" t="s">
        <v>148</v>
      </c>
      <c r="G95" s="199"/>
      <c r="H95" s="202">
        <v>36.054000000000002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140</v>
      </c>
      <c r="AU95" s="208" t="s">
        <v>91</v>
      </c>
      <c r="AV95" s="14" t="s">
        <v>91</v>
      </c>
      <c r="AW95" s="14" t="s">
        <v>42</v>
      </c>
      <c r="AX95" s="14" t="s">
        <v>89</v>
      </c>
      <c r="AY95" s="208" t="s">
        <v>131</v>
      </c>
    </row>
    <row r="96" spans="1:65" s="2" customFormat="1" ht="49.15" customHeight="1">
      <c r="A96" s="35"/>
      <c r="B96" s="36"/>
      <c r="C96" s="174" t="s">
        <v>149</v>
      </c>
      <c r="D96" s="174" t="s">
        <v>133</v>
      </c>
      <c r="E96" s="175" t="s">
        <v>150</v>
      </c>
      <c r="F96" s="176" t="s">
        <v>151</v>
      </c>
      <c r="G96" s="177" t="s">
        <v>152</v>
      </c>
      <c r="H96" s="178">
        <v>13</v>
      </c>
      <c r="I96" s="179"/>
      <c r="J96" s="180">
        <f>ROUND(I96*H96,2)</f>
        <v>0</v>
      </c>
      <c r="K96" s="176" t="s">
        <v>137</v>
      </c>
      <c r="L96" s="40"/>
      <c r="M96" s="181" t="s">
        <v>44</v>
      </c>
      <c r="N96" s="182" t="s">
        <v>52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0.20499999999999999</v>
      </c>
      <c r="T96" s="184">
        <f>S96*H96</f>
        <v>2.665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138</v>
      </c>
      <c r="AT96" s="185" t="s">
        <v>133</v>
      </c>
      <c r="AU96" s="185" t="s">
        <v>91</v>
      </c>
      <c r="AY96" s="17" t="s">
        <v>131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7" t="s">
        <v>89</v>
      </c>
      <c r="BK96" s="186">
        <f>ROUND(I96*H96,2)</f>
        <v>0</v>
      </c>
      <c r="BL96" s="17" t="s">
        <v>138</v>
      </c>
      <c r="BM96" s="185" t="s">
        <v>153</v>
      </c>
    </row>
    <row r="97" spans="1:65" s="13" customFormat="1" ht="11.25">
      <c r="B97" s="187"/>
      <c r="C97" s="188"/>
      <c r="D97" s="189" t="s">
        <v>140</v>
      </c>
      <c r="E97" s="190" t="s">
        <v>44</v>
      </c>
      <c r="F97" s="191" t="s">
        <v>141</v>
      </c>
      <c r="G97" s="188"/>
      <c r="H97" s="190" t="s">
        <v>44</v>
      </c>
      <c r="I97" s="192"/>
      <c r="J97" s="188"/>
      <c r="K97" s="188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140</v>
      </c>
      <c r="AU97" s="197" t="s">
        <v>91</v>
      </c>
      <c r="AV97" s="13" t="s">
        <v>89</v>
      </c>
      <c r="AW97" s="13" t="s">
        <v>42</v>
      </c>
      <c r="AX97" s="13" t="s">
        <v>81</v>
      </c>
      <c r="AY97" s="197" t="s">
        <v>131</v>
      </c>
    </row>
    <row r="98" spans="1:65" s="13" customFormat="1" ht="11.25">
      <c r="B98" s="187"/>
      <c r="C98" s="188"/>
      <c r="D98" s="189" t="s">
        <v>140</v>
      </c>
      <c r="E98" s="190" t="s">
        <v>44</v>
      </c>
      <c r="F98" s="191" t="s">
        <v>154</v>
      </c>
      <c r="G98" s="188"/>
      <c r="H98" s="190" t="s">
        <v>44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140</v>
      </c>
      <c r="AU98" s="197" t="s">
        <v>91</v>
      </c>
      <c r="AV98" s="13" t="s">
        <v>89</v>
      </c>
      <c r="AW98" s="13" t="s">
        <v>42</v>
      </c>
      <c r="AX98" s="13" t="s">
        <v>81</v>
      </c>
      <c r="AY98" s="197" t="s">
        <v>131</v>
      </c>
    </row>
    <row r="99" spans="1:65" s="14" customFormat="1" ht="11.25">
      <c r="B99" s="198"/>
      <c r="C99" s="199"/>
      <c r="D99" s="189" t="s">
        <v>140</v>
      </c>
      <c r="E99" s="200" t="s">
        <v>44</v>
      </c>
      <c r="F99" s="201" t="s">
        <v>155</v>
      </c>
      <c r="G99" s="199"/>
      <c r="H99" s="202">
        <v>13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140</v>
      </c>
      <c r="AU99" s="208" t="s">
        <v>91</v>
      </c>
      <c r="AV99" s="14" t="s">
        <v>91</v>
      </c>
      <c r="AW99" s="14" t="s">
        <v>42</v>
      </c>
      <c r="AX99" s="14" t="s">
        <v>89</v>
      </c>
      <c r="AY99" s="208" t="s">
        <v>131</v>
      </c>
    </row>
    <row r="100" spans="1:65" s="2" customFormat="1" ht="37.9" customHeight="1">
      <c r="A100" s="35"/>
      <c r="B100" s="36"/>
      <c r="C100" s="174" t="s">
        <v>138</v>
      </c>
      <c r="D100" s="174" t="s">
        <v>133</v>
      </c>
      <c r="E100" s="175" t="s">
        <v>156</v>
      </c>
      <c r="F100" s="176" t="s">
        <v>157</v>
      </c>
      <c r="G100" s="177" t="s">
        <v>152</v>
      </c>
      <c r="H100" s="178">
        <v>29</v>
      </c>
      <c r="I100" s="179"/>
      <c r="J100" s="180">
        <f>ROUND(I100*H100,2)</f>
        <v>0</v>
      </c>
      <c r="K100" s="176" t="s">
        <v>137</v>
      </c>
      <c r="L100" s="40"/>
      <c r="M100" s="181" t="s">
        <v>44</v>
      </c>
      <c r="N100" s="182" t="s">
        <v>52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0.04</v>
      </c>
      <c r="T100" s="184">
        <f>S100*H100</f>
        <v>1.1599999999999999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138</v>
      </c>
      <c r="AT100" s="185" t="s">
        <v>133</v>
      </c>
      <c r="AU100" s="185" t="s">
        <v>91</v>
      </c>
      <c r="AY100" s="17" t="s">
        <v>131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89</v>
      </c>
      <c r="BK100" s="186">
        <f>ROUND(I100*H100,2)</f>
        <v>0</v>
      </c>
      <c r="BL100" s="17" t="s">
        <v>138</v>
      </c>
      <c r="BM100" s="185" t="s">
        <v>158</v>
      </c>
    </row>
    <row r="101" spans="1:65" s="13" customFormat="1" ht="11.25">
      <c r="B101" s="187"/>
      <c r="C101" s="188"/>
      <c r="D101" s="189" t="s">
        <v>140</v>
      </c>
      <c r="E101" s="190" t="s">
        <v>44</v>
      </c>
      <c r="F101" s="191" t="s">
        <v>141</v>
      </c>
      <c r="G101" s="188"/>
      <c r="H101" s="190" t="s">
        <v>44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140</v>
      </c>
      <c r="AU101" s="197" t="s">
        <v>91</v>
      </c>
      <c r="AV101" s="13" t="s">
        <v>89</v>
      </c>
      <c r="AW101" s="13" t="s">
        <v>42</v>
      </c>
      <c r="AX101" s="13" t="s">
        <v>81</v>
      </c>
      <c r="AY101" s="197" t="s">
        <v>131</v>
      </c>
    </row>
    <row r="102" spans="1:65" s="13" customFormat="1" ht="11.25">
      <c r="B102" s="187"/>
      <c r="C102" s="188"/>
      <c r="D102" s="189" t="s">
        <v>140</v>
      </c>
      <c r="E102" s="190" t="s">
        <v>44</v>
      </c>
      <c r="F102" s="191" t="s">
        <v>159</v>
      </c>
      <c r="G102" s="188"/>
      <c r="H102" s="190" t="s">
        <v>44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140</v>
      </c>
      <c r="AU102" s="197" t="s">
        <v>91</v>
      </c>
      <c r="AV102" s="13" t="s">
        <v>89</v>
      </c>
      <c r="AW102" s="13" t="s">
        <v>42</v>
      </c>
      <c r="AX102" s="13" t="s">
        <v>81</v>
      </c>
      <c r="AY102" s="197" t="s">
        <v>131</v>
      </c>
    </row>
    <row r="103" spans="1:65" s="14" customFormat="1" ht="11.25">
      <c r="B103" s="198"/>
      <c r="C103" s="199"/>
      <c r="D103" s="189" t="s">
        <v>140</v>
      </c>
      <c r="E103" s="200" t="s">
        <v>44</v>
      </c>
      <c r="F103" s="201" t="s">
        <v>160</v>
      </c>
      <c r="G103" s="199"/>
      <c r="H103" s="202">
        <v>29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140</v>
      </c>
      <c r="AU103" s="208" t="s">
        <v>91</v>
      </c>
      <c r="AV103" s="14" t="s">
        <v>91</v>
      </c>
      <c r="AW103" s="14" t="s">
        <v>42</v>
      </c>
      <c r="AX103" s="14" t="s">
        <v>89</v>
      </c>
      <c r="AY103" s="208" t="s">
        <v>131</v>
      </c>
    </row>
    <row r="104" spans="1:65" s="2" customFormat="1" ht="24.2" customHeight="1">
      <c r="A104" s="35"/>
      <c r="B104" s="36"/>
      <c r="C104" s="174" t="s">
        <v>161</v>
      </c>
      <c r="D104" s="174" t="s">
        <v>133</v>
      </c>
      <c r="E104" s="175" t="s">
        <v>162</v>
      </c>
      <c r="F104" s="176" t="s">
        <v>163</v>
      </c>
      <c r="G104" s="177" t="s">
        <v>164</v>
      </c>
      <c r="H104" s="178">
        <v>16.613</v>
      </c>
      <c r="I104" s="179"/>
      <c r="J104" s="180">
        <f>ROUND(I104*H104,2)</f>
        <v>0</v>
      </c>
      <c r="K104" s="176" t="s">
        <v>137</v>
      </c>
      <c r="L104" s="40"/>
      <c r="M104" s="181" t="s">
        <v>44</v>
      </c>
      <c r="N104" s="182" t="s">
        <v>52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138</v>
      </c>
      <c r="AT104" s="185" t="s">
        <v>133</v>
      </c>
      <c r="AU104" s="185" t="s">
        <v>91</v>
      </c>
      <c r="AY104" s="17" t="s">
        <v>131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7" t="s">
        <v>89</v>
      </c>
      <c r="BK104" s="186">
        <f>ROUND(I104*H104,2)</f>
        <v>0</v>
      </c>
      <c r="BL104" s="17" t="s">
        <v>138</v>
      </c>
      <c r="BM104" s="185" t="s">
        <v>165</v>
      </c>
    </row>
    <row r="105" spans="1:65" s="13" customFormat="1" ht="11.25">
      <c r="B105" s="187"/>
      <c r="C105" s="188"/>
      <c r="D105" s="189" t="s">
        <v>140</v>
      </c>
      <c r="E105" s="190" t="s">
        <v>44</v>
      </c>
      <c r="F105" s="191" t="s">
        <v>141</v>
      </c>
      <c r="G105" s="188"/>
      <c r="H105" s="190" t="s">
        <v>44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140</v>
      </c>
      <c r="AU105" s="197" t="s">
        <v>91</v>
      </c>
      <c r="AV105" s="13" t="s">
        <v>89</v>
      </c>
      <c r="AW105" s="13" t="s">
        <v>42</v>
      </c>
      <c r="AX105" s="13" t="s">
        <v>81</v>
      </c>
      <c r="AY105" s="197" t="s">
        <v>131</v>
      </c>
    </row>
    <row r="106" spans="1:65" s="13" customFormat="1" ht="11.25">
      <c r="B106" s="187"/>
      <c r="C106" s="188"/>
      <c r="D106" s="189" t="s">
        <v>140</v>
      </c>
      <c r="E106" s="190" t="s">
        <v>44</v>
      </c>
      <c r="F106" s="191" t="s">
        <v>166</v>
      </c>
      <c r="G106" s="188"/>
      <c r="H106" s="190" t="s">
        <v>44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140</v>
      </c>
      <c r="AU106" s="197" t="s">
        <v>91</v>
      </c>
      <c r="AV106" s="13" t="s">
        <v>89</v>
      </c>
      <c r="AW106" s="13" t="s">
        <v>42</v>
      </c>
      <c r="AX106" s="13" t="s">
        <v>81</v>
      </c>
      <c r="AY106" s="197" t="s">
        <v>131</v>
      </c>
    </row>
    <row r="107" spans="1:65" s="14" customFormat="1" ht="11.25">
      <c r="B107" s="198"/>
      <c r="C107" s="199"/>
      <c r="D107" s="189" t="s">
        <v>140</v>
      </c>
      <c r="E107" s="200" t="s">
        <v>44</v>
      </c>
      <c r="F107" s="201" t="s">
        <v>167</v>
      </c>
      <c r="G107" s="199"/>
      <c r="H107" s="202">
        <v>14.792999999999999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140</v>
      </c>
      <c r="AU107" s="208" t="s">
        <v>91</v>
      </c>
      <c r="AV107" s="14" t="s">
        <v>91</v>
      </c>
      <c r="AW107" s="14" t="s">
        <v>42</v>
      </c>
      <c r="AX107" s="14" t="s">
        <v>81</v>
      </c>
      <c r="AY107" s="208" t="s">
        <v>131</v>
      </c>
    </row>
    <row r="108" spans="1:65" s="13" customFormat="1" ht="11.25">
      <c r="B108" s="187"/>
      <c r="C108" s="188"/>
      <c r="D108" s="189" t="s">
        <v>140</v>
      </c>
      <c r="E108" s="190" t="s">
        <v>44</v>
      </c>
      <c r="F108" s="191" t="s">
        <v>168</v>
      </c>
      <c r="G108" s="188"/>
      <c r="H108" s="190" t="s">
        <v>44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140</v>
      </c>
      <c r="AU108" s="197" t="s">
        <v>91</v>
      </c>
      <c r="AV108" s="13" t="s">
        <v>89</v>
      </c>
      <c r="AW108" s="13" t="s">
        <v>42</v>
      </c>
      <c r="AX108" s="13" t="s">
        <v>81</v>
      </c>
      <c r="AY108" s="197" t="s">
        <v>131</v>
      </c>
    </row>
    <row r="109" spans="1:65" s="14" customFormat="1" ht="11.25">
      <c r="B109" s="198"/>
      <c r="C109" s="199"/>
      <c r="D109" s="189" t="s">
        <v>140</v>
      </c>
      <c r="E109" s="200" t="s">
        <v>44</v>
      </c>
      <c r="F109" s="201" t="s">
        <v>169</v>
      </c>
      <c r="G109" s="199"/>
      <c r="H109" s="202">
        <v>1.82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140</v>
      </c>
      <c r="AU109" s="208" t="s">
        <v>91</v>
      </c>
      <c r="AV109" s="14" t="s">
        <v>91</v>
      </c>
      <c r="AW109" s="14" t="s">
        <v>42</v>
      </c>
      <c r="AX109" s="14" t="s">
        <v>81</v>
      </c>
      <c r="AY109" s="208" t="s">
        <v>131</v>
      </c>
    </row>
    <row r="110" spans="1:65" s="15" customFormat="1" ht="11.25">
      <c r="B110" s="209"/>
      <c r="C110" s="210"/>
      <c r="D110" s="189" t="s">
        <v>140</v>
      </c>
      <c r="E110" s="211" t="s">
        <v>44</v>
      </c>
      <c r="F110" s="212" t="s">
        <v>170</v>
      </c>
      <c r="G110" s="210"/>
      <c r="H110" s="213">
        <v>16.613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140</v>
      </c>
      <c r="AU110" s="219" t="s">
        <v>91</v>
      </c>
      <c r="AV110" s="15" t="s">
        <v>138</v>
      </c>
      <c r="AW110" s="15" t="s">
        <v>42</v>
      </c>
      <c r="AX110" s="15" t="s">
        <v>89</v>
      </c>
      <c r="AY110" s="219" t="s">
        <v>131</v>
      </c>
    </row>
    <row r="111" spans="1:65" s="2" customFormat="1" ht="62.65" customHeight="1">
      <c r="A111" s="35"/>
      <c r="B111" s="36"/>
      <c r="C111" s="174" t="s">
        <v>171</v>
      </c>
      <c r="D111" s="174" t="s">
        <v>133</v>
      </c>
      <c r="E111" s="175" t="s">
        <v>172</v>
      </c>
      <c r="F111" s="176" t="s">
        <v>173</v>
      </c>
      <c r="G111" s="177" t="s">
        <v>164</v>
      </c>
      <c r="H111" s="178">
        <v>12.893000000000001</v>
      </c>
      <c r="I111" s="179"/>
      <c r="J111" s="180">
        <f>ROUND(I111*H111,2)</f>
        <v>0</v>
      </c>
      <c r="K111" s="176" t="s">
        <v>137</v>
      </c>
      <c r="L111" s="40"/>
      <c r="M111" s="181" t="s">
        <v>44</v>
      </c>
      <c r="N111" s="182" t="s">
        <v>52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138</v>
      </c>
      <c r="AT111" s="185" t="s">
        <v>133</v>
      </c>
      <c r="AU111" s="185" t="s">
        <v>91</v>
      </c>
      <c r="AY111" s="17" t="s">
        <v>131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7" t="s">
        <v>89</v>
      </c>
      <c r="BK111" s="186">
        <f>ROUND(I111*H111,2)</f>
        <v>0</v>
      </c>
      <c r="BL111" s="17" t="s">
        <v>138</v>
      </c>
      <c r="BM111" s="185" t="s">
        <v>174</v>
      </c>
    </row>
    <row r="112" spans="1:65" s="13" customFormat="1" ht="11.25">
      <c r="B112" s="187"/>
      <c r="C112" s="188"/>
      <c r="D112" s="189" t="s">
        <v>140</v>
      </c>
      <c r="E112" s="190" t="s">
        <v>44</v>
      </c>
      <c r="F112" s="191" t="s">
        <v>141</v>
      </c>
      <c r="G112" s="188"/>
      <c r="H112" s="190" t="s">
        <v>44</v>
      </c>
      <c r="I112" s="192"/>
      <c r="J112" s="188"/>
      <c r="K112" s="188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140</v>
      </c>
      <c r="AU112" s="197" t="s">
        <v>91</v>
      </c>
      <c r="AV112" s="13" t="s">
        <v>89</v>
      </c>
      <c r="AW112" s="13" t="s">
        <v>42</v>
      </c>
      <c r="AX112" s="13" t="s">
        <v>81</v>
      </c>
      <c r="AY112" s="197" t="s">
        <v>131</v>
      </c>
    </row>
    <row r="113" spans="1:65" s="13" customFormat="1" ht="11.25">
      <c r="B113" s="187"/>
      <c r="C113" s="188"/>
      <c r="D113" s="189" t="s">
        <v>140</v>
      </c>
      <c r="E113" s="190" t="s">
        <v>44</v>
      </c>
      <c r="F113" s="191" t="s">
        <v>166</v>
      </c>
      <c r="G113" s="188"/>
      <c r="H113" s="190" t="s">
        <v>44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140</v>
      </c>
      <c r="AU113" s="197" t="s">
        <v>91</v>
      </c>
      <c r="AV113" s="13" t="s">
        <v>89</v>
      </c>
      <c r="AW113" s="13" t="s">
        <v>42</v>
      </c>
      <c r="AX113" s="13" t="s">
        <v>81</v>
      </c>
      <c r="AY113" s="197" t="s">
        <v>131</v>
      </c>
    </row>
    <row r="114" spans="1:65" s="14" customFormat="1" ht="11.25">
      <c r="B114" s="198"/>
      <c r="C114" s="199"/>
      <c r="D114" s="189" t="s">
        <v>140</v>
      </c>
      <c r="E114" s="200" t="s">
        <v>44</v>
      </c>
      <c r="F114" s="201" t="s">
        <v>167</v>
      </c>
      <c r="G114" s="199"/>
      <c r="H114" s="202">
        <v>14.792999999999999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140</v>
      </c>
      <c r="AU114" s="208" t="s">
        <v>91</v>
      </c>
      <c r="AV114" s="14" t="s">
        <v>91</v>
      </c>
      <c r="AW114" s="14" t="s">
        <v>42</v>
      </c>
      <c r="AX114" s="14" t="s">
        <v>81</v>
      </c>
      <c r="AY114" s="208" t="s">
        <v>131</v>
      </c>
    </row>
    <row r="115" spans="1:65" s="13" customFormat="1" ht="11.25">
      <c r="B115" s="187"/>
      <c r="C115" s="188"/>
      <c r="D115" s="189" t="s">
        <v>140</v>
      </c>
      <c r="E115" s="190" t="s">
        <v>44</v>
      </c>
      <c r="F115" s="191" t="s">
        <v>168</v>
      </c>
      <c r="G115" s="188"/>
      <c r="H115" s="190" t="s">
        <v>44</v>
      </c>
      <c r="I115" s="192"/>
      <c r="J115" s="188"/>
      <c r="K115" s="188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140</v>
      </c>
      <c r="AU115" s="197" t="s">
        <v>91</v>
      </c>
      <c r="AV115" s="13" t="s">
        <v>89</v>
      </c>
      <c r="AW115" s="13" t="s">
        <v>42</v>
      </c>
      <c r="AX115" s="13" t="s">
        <v>81</v>
      </c>
      <c r="AY115" s="197" t="s">
        <v>131</v>
      </c>
    </row>
    <row r="116" spans="1:65" s="14" customFormat="1" ht="11.25">
      <c r="B116" s="198"/>
      <c r="C116" s="199"/>
      <c r="D116" s="189" t="s">
        <v>140</v>
      </c>
      <c r="E116" s="200" t="s">
        <v>44</v>
      </c>
      <c r="F116" s="201" t="s">
        <v>169</v>
      </c>
      <c r="G116" s="199"/>
      <c r="H116" s="202">
        <v>1.82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140</v>
      </c>
      <c r="AU116" s="208" t="s">
        <v>91</v>
      </c>
      <c r="AV116" s="14" t="s">
        <v>91</v>
      </c>
      <c r="AW116" s="14" t="s">
        <v>42</v>
      </c>
      <c r="AX116" s="14" t="s">
        <v>81</v>
      </c>
      <c r="AY116" s="208" t="s">
        <v>131</v>
      </c>
    </row>
    <row r="117" spans="1:65" s="13" customFormat="1" ht="11.25">
      <c r="B117" s="187"/>
      <c r="C117" s="188"/>
      <c r="D117" s="189" t="s">
        <v>140</v>
      </c>
      <c r="E117" s="190" t="s">
        <v>44</v>
      </c>
      <c r="F117" s="191" t="s">
        <v>175</v>
      </c>
      <c r="G117" s="188"/>
      <c r="H117" s="190" t="s">
        <v>44</v>
      </c>
      <c r="I117" s="192"/>
      <c r="J117" s="188"/>
      <c r="K117" s="188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140</v>
      </c>
      <c r="AU117" s="197" t="s">
        <v>91</v>
      </c>
      <c r="AV117" s="13" t="s">
        <v>89</v>
      </c>
      <c r="AW117" s="13" t="s">
        <v>42</v>
      </c>
      <c r="AX117" s="13" t="s">
        <v>81</v>
      </c>
      <c r="AY117" s="197" t="s">
        <v>131</v>
      </c>
    </row>
    <row r="118" spans="1:65" s="14" customFormat="1" ht="11.25">
      <c r="B118" s="198"/>
      <c r="C118" s="199"/>
      <c r="D118" s="189" t="s">
        <v>140</v>
      </c>
      <c r="E118" s="200" t="s">
        <v>44</v>
      </c>
      <c r="F118" s="201" t="s">
        <v>176</v>
      </c>
      <c r="G118" s="199"/>
      <c r="H118" s="202">
        <v>-3.72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140</v>
      </c>
      <c r="AU118" s="208" t="s">
        <v>91</v>
      </c>
      <c r="AV118" s="14" t="s">
        <v>91</v>
      </c>
      <c r="AW118" s="14" t="s">
        <v>42</v>
      </c>
      <c r="AX118" s="14" t="s">
        <v>81</v>
      </c>
      <c r="AY118" s="208" t="s">
        <v>131</v>
      </c>
    </row>
    <row r="119" spans="1:65" s="15" customFormat="1" ht="11.25">
      <c r="B119" s="209"/>
      <c r="C119" s="210"/>
      <c r="D119" s="189" t="s">
        <v>140</v>
      </c>
      <c r="E119" s="211" t="s">
        <v>44</v>
      </c>
      <c r="F119" s="212" t="s">
        <v>170</v>
      </c>
      <c r="G119" s="210"/>
      <c r="H119" s="213">
        <v>12.892999999999999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140</v>
      </c>
      <c r="AU119" s="219" t="s">
        <v>91</v>
      </c>
      <c r="AV119" s="15" t="s">
        <v>138</v>
      </c>
      <c r="AW119" s="15" t="s">
        <v>42</v>
      </c>
      <c r="AX119" s="15" t="s">
        <v>89</v>
      </c>
      <c r="AY119" s="219" t="s">
        <v>131</v>
      </c>
    </row>
    <row r="120" spans="1:65" s="2" customFormat="1" ht="37.9" customHeight="1">
      <c r="A120" s="35"/>
      <c r="B120" s="36"/>
      <c r="C120" s="174" t="s">
        <v>177</v>
      </c>
      <c r="D120" s="174" t="s">
        <v>133</v>
      </c>
      <c r="E120" s="175" t="s">
        <v>178</v>
      </c>
      <c r="F120" s="176" t="s">
        <v>179</v>
      </c>
      <c r="G120" s="177" t="s">
        <v>180</v>
      </c>
      <c r="H120" s="178">
        <v>21.402000000000001</v>
      </c>
      <c r="I120" s="179"/>
      <c r="J120" s="180">
        <f>ROUND(I120*H120,2)</f>
        <v>0</v>
      </c>
      <c r="K120" s="176" t="s">
        <v>137</v>
      </c>
      <c r="L120" s="40"/>
      <c r="M120" s="181" t="s">
        <v>44</v>
      </c>
      <c r="N120" s="182" t="s">
        <v>52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138</v>
      </c>
      <c r="AT120" s="185" t="s">
        <v>133</v>
      </c>
      <c r="AU120" s="185" t="s">
        <v>91</v>
      </c>
      <c r="AY120" s="17" t="s">
        <v>131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89</v>
      </c>
      <c r="BK120" s="186">
        <f>ROUND(I120*H120,2)</f>
        <v>0</v>
      </c>
      <c r="BL120" s="17" t="s">
        <v>138</v>
      </c>
      <c r="BM120" s="185" t="s">
        <v>181</v>
      </c>
    </row>
    <row r="121" spans="1:65" s="13" customFormat="1" ht="11.25">
      <c r="B121" s="187"/>
      <c r="C121" s="188"/>
      <c r="D121" s="189" t="s">
        <v>140</v>
      </c>
      <c r="E121" s="190" t="s">
        <v>44</v>
      </c>
      <c r="F121" s="191" t="s">
        <v>141</v>
      </c>
      <c r="G121" s="188"/>
      <c r="H121" s="190" t="s">
        <v>44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140</v>
      </c>
      <c r="AU121" s="197" t="s">
        <v>91</v>
      </c>
      <c r="AV121" s="13" t="s">
        <v>89</v>
      </c>
      <c r="AW121" s="13" t="s">
        <v>42</v>
      </c>
      <c r="AX121" s="13" t="s">
        <v>81</v>
      </c>
      <c r="AY121" s="197" t="s">
        <v>131</v>
      </c>
    </row>
    <row r="122" spans="1:65" s="13" customFormat="1" ht="11.25">
      <c r="B122" s="187"/>
      <c r="C122" s="188"/>
      <c r="D122" s="189" t="s">
        <v>140</v>
      </c>
      <c r="E122" s="190" t="s">
        <v>44</v>
      </c>
      <c r="F122" s="191" t="s">
        <v>182</v>
      </c>
      <c r="G122" s="188"/>
      <c r="H122" s="190" t="s">
        <v>44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140</v>
      </c>
      <c r="AU122" s="197" t="s">
        <v>91</v>
      </c>
      <c r="AV122" s="13" t="s">
        <v>89</v>
      </c>
      <c r="AW122" s="13" t="s">
        <v>42</v>
      </c>
      <c r="AX122" s="13" t="s">
        <v>81</v>
      </c>
      <c r="AY122" s="197" t="s">
        <v>131</v>
      </c>
    </row>
    <row r="123" spans="1:65" s="14" customFormat="1" ht="11.25">
      <c r="B123" s="198"/>
      <c r="C123" s="199"/>
      <c r="D123" s="189" t="s">
        <v>140</v>
      </c>
      <c r="E123" s="200" t="s">
        <v>44</v>
      </c>
      <c r="F123" s="201" t="s">
        <v>183</v>
      </c>
      <c r="G123" s="199"/>
      <c r="H123" s="202">
        <v>21.402000000000001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140</v>
      </c>
      <c r="AU123" s="208" t="s">
        <v>91</v>
      </c>
      <c r="AV123" s="14" t="s">
        <v>91</v>
      </c>
      <c r="AW123" s="14" t="s">
        <v>42</v>
      </c>
      <c r="AX123" s="14" t="s">
        <v>89</v>
      </c>
      <c r="AY123" s="208" t="s">
        <v>131</v>
      </c>
    </row>
    <row r="124" spans="1:65" s="2" customFormat="1" ht="24.2" customHeight="1">
      <c r="A124" s="35"/>
      <c r="B124" s="36"/>
      <c r="C124" s="174" t="s">
        <v>184</v>
      </c>
      <c r="D124" s="174" t="s">
        <v>133</v>
      </c>
      <c r="E124" s="175" t="s">
        <v>185</v>
      </c>
      <c r="F124" s="176" t="s">
        <v>186</v>
      </c>
      <c r="G124" s="177" t="s">
        <v>136</v>
      </c>
      <c r="H124" s="178">
        <v>48.829000000000001</v>
      </c>
      <c r="I124" s="179"/>
      <c r="J124" s="180">
        <f>ROUND(I124*H124,2)</f>
        <v>0</v>
      </c>
      <c r="K124" s="176" t="s">
        <v>137</v>
      </c>
      <c r="L124" s="40"/>
      <c r="M124" s="181" t="s">
        <v>44</v>
      </c>
      <c r="N124" s="182" t="s">
        <v>52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138</v>
      </c>
      <c r="AT124" s="185" t="s">
        <v>133</v>
      </c>
      <c r="AU124" s="185" t="s">
        <v>91</v>
      </c>
      <c r="AY124" s="17" t="s">
        <v>131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7" t="s">
        <v>89</v>
      </c>
      <c r="BK124" s="186">
        <f>ROUND(I124*H124,2)</f>
        <v>0</v>
      </c>
      <c r="BL124" s="17" t="s">
        <v>138</v>
      </c>
      <c r="BM124" s="185" t="s">
        <v>187</v>
      </c>
    </row>
    <row r="125" spans="1:65" s="13" customFormat="1" ht="11.25">
      <c r="B125" s="187"/>
      <c r="C125" s="188"/>
      <c r="D125" s="189" t="s">
        <v>140</v>
      </c>
      <c r="E125" s="190" t="s">
        <v>44</v>
      </c>
      <c r="F125" s="191" t="s">
        <v>141</v>
      </c>
      <c r="G125" s="188"/>
      <c r="H125" s="190" t="s">
        <v>44</v>
      </c>
      <c r="I125" s="192"/>
      <c r="J125" s="188"/>
      <c r="K125" s="188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140</v>
      </c>
      <c r="AU125" s="197" t="s">
        <v>91</v>
      </c>
      <c r="AV125" s="13" t="s">
        <v>89</v>
      </c>
      <c r="AW125" s="13" t="s">
        <v>42</v>
      </c>
      <c r="AX125" s="13" t="s">
        <v>81</v>
      </c>
      <c r="AY125" s="197" t="s">
        <v>131</v>
      </c>
    </row>
    <row r="126" spans="1:65" s="13" customFormat="1" ht="11.25">
      <c r="B126" s="187"/>
      <c r="C126" s="188"/>
      <c r="D126" s="189" t="s">
        <v>140</v>
      </c>
      <c r="E126" s="190" t="s">
        <v>44</v>
      </c>
      <c r="F126" s="191" t="s">
        <v>188</v>
      </c>
      <c r="G126" s="188"/>
      <c r="H126" s="190" t="s">
        <v>44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140</v>
      </c>
      <c r="AU126" s="197" t="s">
        <v>91</v>
      </c>
      <c r="AV126" s="13" t="s">
        <v>89</v>
      </c>
      <c r="AW126" s="13" t="s">
        <v>42</v>
      </c>
      <c r="AX126" s="13" t="s">
        <v>81</v>
      </c>
      <c r="AY126" s="197" t="s">
        <v>131</v>
      </c>
    </row>
    <row r="127" spans="1:65" s="13" customFormat="1" ht="22.5">
      <c r="B127" s="187"/>
      <c r="C127" s="188"/>
      <c r="D127" s="189" t="s">
        <v>140</v>
      </c>
      <c r="E127" s="190" t="s">
        <v>44</v>
      </c>
      <c r="F127" s="191" t="s">
        <v>189</v>
      </c>
      <c r="G127" s="188"/>
      <c r="H127" s="190" t="s">
        <v>44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140</v>
      </c>
      <c r="AU127" s="197" t="s">
        <v>91</v>
      </c>
      <c r="AV127" s="13" t="s">
        <v>89</v>
      </c>
      <c r="AW127" s="13" t="s">
        <v>42</v>
      </c>
      <c r="AX127" s="13" t="s">
        <v>81</v>
      </c>
      <c r="AY127" s="197" t="s">
        <v>131</v>
      </c>
    </row>
    <row r="128" spans="1:65" s="14" customFormat="1" ht="11.25">
      <c r="B128" s="198"/>
      <c r="C128" s="199"/>
      <c r="D128" s="189" t="s">
        <v>140</v>
      </c>
      <c r="E128" s="200" t="s">
        <v>44</v>
      </c>
      <c r="F128" s="201" t="s">
        <v>190</v>
      </c>
      <c r="G128" s="199"/>
      <c r="H128" s="202">
        <v>10.374000000000001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140</v>
      </c>
      <c r="AU128" s="208" t="s">
        <v>91</v>
      </c>
      <c r="AV128" s="14" t="s">
        <v>91</v>
      </c>
      <c r="AW128" s="14" t="s">
        <v>42</v>
      </c>
      <c r="AX128" s="14" t="s">
        <v>81</v>
      </c>
      <c r="AY128" s="208" t="s">
        <v>131</v>
      </c>
    </row>
    <row r="129" spans="1:65" s="13" customFormat="1" ht="22.5">
      <c r="B129" s="187"/>
      <c r="C129" s="188"/>
      <c r="D129" s="189" t="s">
        <v>140</v>
      </c>
      <c r="E129" s="190" t="s">
        <v>44</v>
      </c>
      <c r="F129" s="191" t="s">
        <v>191</v>
      </c>
      <c r="G129" s="188"/>
      <c r="H129" s="190" t="s">
        <v>44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140</v>
      </c>
      <c r="AU129" s="197" t="s">
        <v>91</v>
      </c>
      <c r="AV129" s="13" t="s">
        <v>89</v>
      </c>
      <c r="AW129" s="13" t="s">
        <v>42</v>
      </c>
      <c r="AX129" s="13" t="s">
        <v>81</v>
      </c>
      <c r="AY129" s="197" t="s">
        <v>131</v>
      </c>
    </row>
    <row r="130" spans="1:65" s="14" customFormat="1" ht="11.25">
      <c r="B130" s="198"/>
      <c r="C130" s="199"/>
      <c r="D130" s="189" t="s">
        <v>140</v>
      </c>
      <c r="E130" s="200" t="s">
        <v>44</v>
      </c>
      <c r="F130" s="201" t="s">
        <v>192</v>
      </c>
      <c r="G130" s="199"/>
      <c r="H130" s="202">
        <v>17.414999999999999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140</v>
      </c>
      <c r="AU130" s="208" t="s">
        <v>91</v>
      </c>
      <c r="AV130" s="14" t="s">
        <v>91</v>
      </c>
      <c r="AW130" s="14" t="s">
        <v>42</v>
      </c>
      <c r="AX130" s="14" t="s">
        <v>81</v>
      </c>
      <c r="AY130" s="208" t="s">
        <v>131</v>
      </c>
    </row>
    <row r="131" spans="1:65" s="13" customFormat="1" ht="22.5">
      <c r="B131" s="187"/>
      <c r="C131" s="188"/>
      <c r="D131" s="189" t="s">
        <v>140</v>
      </c>
      <c r="E131" s="190" t="s">
        <v>44</v>
      </c>
      <c r="F131" s="191" t="s">
        <v>193</v>
      </c>
      <c r="G131" s="188"/>
      <c r="H131" s="190" t="s">
        <v>44</v>
      </c>
      <c r="I131" s="192"/>
      <c r="J131" s="188"/>
      <c r="K131" s="188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140</v>
      </c>
      <c r="AU131" s="197" t="s">
        <v>91</v>
      </c>
      <c r="AV131" s="13" t="s">
        <v>89</v>
      </c>
      <c r="AW131" s="13" t="s">
        <v>42</v>
      </c>
      <c r="AX131" s="13" t="s">
        <v>81</v>
      </c>
      <c r="AY131" s="197" t="s">
        <v>131</v>
      </c>
    </row>
    <row r="132" spans="1:65" s="14" customFormat="1" ht="11.25">
      <c r="B132" s="198"/>
      <c r="C132" s="199"/>
      <c r="D132" s="189" t="s">
        <v>140</v>
      </c>
      <c r="E132" s="200" t="s">
        <v>44</v>
      </c>
      <c r="F132" s="201" t="s">
        <v>194</v>
      </c>
      <c r="G132" s="199"/>
      <c r="H132" s="202">
        <v>9.6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140</v>
      </c>
      <c r="AU132" s="208" t="s">
        <v>91</v>
      </c>
      <c r="AV132" s="14" t="s">
        <v>91</v>
      </c>
      <c r="AW132" s="14" t="s">
        <v>42</v>
      </c>
      <c r="AX132" s="14" t="s">
        <v>81</v>
      </c>
      <c r="AY132" s="208" t="s">
        <v>131</v>
      </c>
    </row>
    <row r="133" spans="1:65" s="13" customFormat="1" ht="33.75">
      <c r="B133" s="187"/>
      <c r="C133" s="188"/>
      <c r="D133" s="189" t="s">
        <v>140</v>
      </c>
      <c r="E133" s="190" t="s">
        <v>44</v>
      </c>
      <c r="F133" s="191" t="s">
        <v>195</v>
      </c>
      <c r="G133" s="188"/>
      <c r="H133" s="190" t="s">
        <v>44</v>
      </c>
      <c r="I133" s="192"/>
      <c r="J133" s="188"/>
      <c r="K133" s="188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140</v>
      </c>
      <c r="AU133" s="197" t="s">
        <v>91</v>
      </c>
      <c r="AV133" s="13" t="s">
        <v>89</v>
      </c>
      <c r="AW133" s="13" t="s">
        <v>42</v>
      </c>
      <c r="AX133" s="13" t="s">
        <v>81</v>
      </c>
      <c r="AY133" s="197" t="s">
        <v>131</v>
      </c>
    </row>
    <row r="134" spans="1:65" s="14" customFormat="1" ht="11.25">
      <c r="B134" s="198"/>
      <c r="C134" s="199"/>
      <c r="D134" s="189" t="s">
        <v>140</v>
      </c>
      <c r="E134" s="200" t="s">
        <v>44</v>
      </c>
      <c r="F134" s="201" t="s">
        <v>196</v>
      </c>
      <c r="G134" s="199"/>
      <c r="H134" s="202">
        <v>10.33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140</v>
      </c>
      <c r="AU134" s="208" t="s">
        <v>91</v>
      </c>
      <c r="AV134" s="14" t="s">
        <v>91</v>
      </c>
      <c r="AW134" s="14" t="s">
        <v>42</v>
      </c>
      <c r="AX134" s="14" t="s">
        <v>81</v>
      </c>
      <c r="AY134" s="208" t="s">
        <v>131</v>
      </c>
    </row>
    <row r="135" spans="1:65" s="13" customFormat="1" ht="11.25">
      <c r="B135" s="187"/>
      <c r="C135" s="188"/>
      <c r="D135" s="189" t="s">
        <v>140</v>
      </c>
      <c r="E135" s="190" t="s">
        <v>44</v>
      </c>
      <c r="F135" s="191" t="s">
        <v>197</v>
      </c>
      <c r="G135" s="188"/>
      <c r="H135" s="190" t="s">
        <v>44</v>
      </c>
      <c r="I135" s="192"/>
      <c r="J135" s="188"/>
      <c r="K135" s="188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140</v>
      </c>
      <c r="AU135" s="197" t="s">
        <v>91</v>
      </c>
      <c r="AV135" s="13" t="s">
        <v>89</v>
      </c>
      <c r="AW135" s="13" t="s">
        <v>42</v>
      </c>
      <c r="AX135" s="13" t="s">
        <v>81</v>
      </c>
      <c r="AY135" s="197" t="s">
        <v>131</v>
      </c>
    </row>
    <row r="136" spans="1:65" s="14" customFormat="1" ht="11.25">
      <c r="B136" s="198"/>
      <c r="C136" s="199"/>
      <c r="D136" s="189" t="s">
        <v>140</v>
      </c>
      <c r="E136" s="200" t="s">
        <v>44</v>
      </c>
      <c r="F136" s="201" t="s">
        <v>198</v>
      </c>
      <c r="G136" s="199"/>
      <c r="H136" s="202">
        <v>1.1100000000000001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140</v>
      </c>
      <c r="AU136" s="208" t="s">
        <v>91</v>
      </c>
      <c r="AV136" s="14" t="s">
        <v>91</v>
      </c>
      <c r="AW136" s="14" t="s">
        <v>42</v>
      </c>
      <c r="AX136" s="14" t="s">
        <v>81</v>
      </c>
      <c r="AY136" s="208" t="s">
        <v>131</v>
      </c>
    </row>
    <row r="137" spans="1:65" s="15" customFormat="1" ht="11.25">
      <c r="B137" s="209"/>
      <c r="C137" s="210"/>
      <c r="D137" s="189" t="s">
        <v>140</v>
      </c>
      <c r="E137" s="211" t="s">
        <v>44</v>
      </c>
      <c r="F137" s="212" t="s">
        <v>170</v>
      </c>
      <c r="G137" s="210"/>
      <c r="H137" s="213">
        <v>48.829000000000001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140</v>
      </c>
      <c r="AU137" s="219" t="s">
        <v>91</v>
      </c>
      <c r="AV137" s="15" t="s">
        <v>138</v>
      </c>
      <c r="AW137" s="15" t="s">
        <v>42</v>
      </c>
      <c r="AX137" s="15" t="s">
        <v>89</v>
      </c>
      <c r="AY137" s="219" t="s">
        <v>131</v>
      </c>
    </row>
    <row r="138" spans="1:65" s="2" customFormat="1" ht="24.2" customHeight="1">
      <c r="A138" s="35"/>
      <c r="B138" s="36"/>
      <c r="C138" s="174" t="s">
        <v>199</v>
      </c>
      <c r="D138" s="174" t="s">
        <v>133</v>
      </c>
      <c r="E138" s="175" t="s">
        <v>200</v>
      </c>
      <c r="F138" s="176" t="s">
        <v>201</v>
      </c>
      <c r="G138" s="177" t="s">
        <v>136</v>
      </c>
      <c r="H138" s="178">
        <v>24.8</v>
      </c>
      <c r="I138" s="179"/>
      <c r="J138" s="180">
        <f>ROUND(I138*H138,2)</f>
        <v>0</v>
      </c>
      <c r="K138" s="176" t="s">
        <v>137</v>
      </c>
      <c r="L138" s="40"/>
      <c r="M138" s="181" t="s">
        <v>44</v>
      </c>
      <c r="N138" s="182" t="s">
        <v>52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138</v>
      </c>
      <c r="AT138" s="185" t="s">
        <v>133</v>
      </c>
      <c r="AU138" s="185" t="s">
        <v>91</v>
      </c>
      <c r="AY138" s="17" t="s">
        <v>131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7" t="s">
        <v>89</v>
      </c>
      <c r="BK138" s="186">
        <f>ROUND(I138*H138,2)</f>
        <v>0</v>
      </c>
      <c r="BL138" s="17" t="s">
        <v>138</v>
      </c>
      <c r="BM138" s="185" t="s">
        <v>202</v>
      </c>
    </row>
    <row r="139" spans="1:65" s="13" customFormat="1" ht="11.25">
      <c r="B139" s="187"/>
      <c r="C139" s="188"/>
      <c r="D139" s="189" t="s">
        <v>140</v>
      </c>
      <c r="E139" s="190" t="s">
        <v>44</v>
      </c>
      <c r="F139" s="191" t="s">
        <v>141</v>
      </c>
      <c r="G139" s="188"/>
      <c r="H139" s="190" t="s">
        <v>44</v>
      </c>
      <c r="I139" s="192"/>
      <c r="J139" s="188"/>
      <c r="K139" s="188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140</v>
      </c>
      <c r="AU139" s="197" t="s">
        <v>91</v>
      </c>
      <c r="AV139" s="13" t="s">
        <v>89</v>
      </c>
      <c r="AW139" s="13" t="s">
        <v>42</v>
      </c>
      <c r="AX139" s="13" t="s">
        <v>81</v>
      </c>
      <c r="AY139" s="197" t="s">
        <v>131</v>
      </c>
    </row>
    <row r="140" spans="1:65" s="13" customFormat="1" ht="11.25">
      <c r="B140" s="187"/>
      <c r="C140" s="188"/>
      <c r="D140" s="189" t="s">
        <v>140</v>
      </c>
      <c r="E140" s="190" t="s">
        <v>44</v>
      </c>
      <c r="F140" s="191" t="s">
        <v>203</v>
      </c>
      <c r="G140" s="188"/>
      <c r="H140" s="190" t="s">
        <v>44</v>
      </c>
      <c r="I140" s="192"/>
      <c r="J140" s="188"/>
      <c r="K140" s="188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140</v>
      </c>
      <c r="AU140" s="197" t="s">
        <v>91</v>
      </c>
      <c r="AV140" s="13" t="s">
        <v>89</v>
      </c>
      <c r="AW140" s="13" t="s">
        <v>42</v>
      </c>
      <c r="AX140" s="13" t="s">
        <v>81</v>
      </c>
      <c r="AY140" s="197" t="s">
        <v>131</v>
      </c>
    </row>
    <row r="141" spans="1:65" s="14" customFormat="1" ht="11.25">
      <c r="B141" s="198"/>
      <c r="C141" s="199"/>
      <c r="D141" s="189" t="s">
        <v>140</v>
      </c>
      <c r="E141" s="200" t="s">
        <v>44</v>
      </c>
      <c r="F141" s="201" t="s">
        <v>204</v>
      </c>
      <c r="G141" s="199"/>
      <c r="H141" s="202">
        <v>24.8</v>
      </c>
      <c r="I141" s="203"/>
      <c r="J141" s="199"/>
      <c r="K141" s="199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140</v>
      </c>
      <c r="AU141" s="208" t="s">
        <v>91</v>
      </c>
      <c r="AV141" s="14" t="s">
        <v>91</v>
      </c>
      <c r="AW141" s="14" t="s">
        <v>42</v>
      </c>
      <c r="AX141" s="14" t="s">
        <v>89</v>
      </c>
      <c r="AY141" s="208" t="s">
        <v>131</v>
      </c>
    </row>
    <row r="142" spans="1:65" s="2" customFormat="1" ht="49.15" customHeight="1">
      <c r="A142" s="35"/>
      <c r="B142" s="36"/>
      <c r="C142" s="174" t="s">
        <v>205</v>
      </c>
      <c r="D142" s="174" t="s">
        <v>133</v>
      </c>
      <c r="E142" s="175" t="s">
        <v>206</v>
      </c>
      <c r="F142" s="176" t="s">
        <v>207</v>
      </c>
      <c r="G142" s="177" t="s">
        <v>136</v>
      </c>
      <c r="H142" s="178">
        <v>24.8</v>
      </c>
      <c r="I142" s="179"/>
      <c r="J142" s="180">
        <f>ROUND(I142*H142,2)</f>
        <v>0</v>
      </c>
      <c r="K142" s="176" t="s">
        <v>137</v>
      </c>
      <c r="L142" s="40"/>
      <c r="M142" s="181" t="s">
        <v>44</v>
      </c>
      <c r="N142" s="182" t="s">
        <v>52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138</v>
      </c>
      <c r="AT142" s="185" t="s">
        <v>133</v>
      </c>
      <c r="AU142" s="185" t="s">
        <v>91</v>
      </c>
      <c r="AY142" s="17" t="s">
        <v>131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7" t="s">
        <v>89</v>
      </c>
      <c r="BK142" s="186">
        <f>ROUND(I142*H142,2)</f>
        <v>0</v>
      </c>
      <c r="BL142" s="17" t="s">
        <v>138</v>
      </c>
      <c r="BM142" s="185" t="s">
        <v>208</v>
      </c>
    </row>
    <row r="143" spans="1:65" s="13" customFormat="1" ht="11.25">
      <c r="B143" s="187"/>
      <c r="C143" s="188"/>
      <c r="D143" s="189" t="s">
        <v>140</v>
      </c>
      <c r="E143" s="190" t="s">
        <v>44</v>
      </c>
      <c r="F143" s="191" t="s">
        <v>141</v>
      </c>
      <c r="G143" s="188"/>
      <c r="H143" s="190" t="s">
        <v>44</v>
      </c>
      <c r="I143" s="192"/>
      <c r="J143" s="188"/>
      <c r="K143" s="188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140</v>
      </c>
      <c r="AU143" s="197" t="s">
        <v>91</v>
      </c>
      <c r="AV143" s="13" t="s">
        <v>89</v>
      </c>
      <c r="AW143" s="13" t="s">
        <v>42</v>
      </c>
      <c r="AX143" s="13" t="s">
        <v>81</v>
      </c>
      <c r="AY143" s="197" t="s">
        <v>131</v>
      </c>
    </row>
    <row r="144" spans="1:65" s="13" customFormat="1" ht="11.25">
      <c r="B144" s="187"/>
      <c r="C144" s="188"/>
      <c r="D144" s="189" t="s">
        <v>140</v>
      </c>
      <c r="E144" s="190" t="s">
        <v>44</v>
      </c>
      <c r="F144" s="191" t="s">
        <v>209</v>
      </c>
      <c r="G144" s="188"/>
      <c r="H144" s="190" t="s">
        <v>44</v>
      </c>
      <c r="I144" s="192"/>
      <c r="J144" s="188"/>
      <c r="K144" s="188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140</v>
      </c>
      <c r="AU144" s="197" t="s">
        <v>91</v>
      </c>
      <c r="AV144" s="13" t="s">
        <v>89</v>
      </c>
      <c r="AW144" s="13" t="s">
        <v>42</v>
      </c>
      <c r="AX144" s="13" t="s">
        <v>81</v>
      </c>
      <c r="AY144" s="197" t="s">
        <v>131</v>
      </c>
    </row>
    <row r="145" spans="1:65" s="14" customFormat="1" ht="11.25">
      <c r="B145" s="198"/>
      <c r="C145" s="199"/>
      <c r="D145" s="189" t="s">
        <v>140</v>
      </c>
      <c r="E145" s="200" t="s">
        <v>44</v>
      </c>
      <c r="F145" s="201" t="s">
        <v>204</v>
      </c>
      <c r="G145" s="199"/>
      <c r="H145" s="202">
        <v>24.8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140</v>
      </c>
      <c r="AU145" s="208" t="s">
        <v>91</v>
      </c>
      <c r="AV145" s="14" t="s">
        <v>91</v>
      </c>
      <c r="AW145" s="14" t="s">
        <v>42</v>
      </c>
      <c r="AX145" s="14" t="s">
        <v>89</v>
      </c>
      <c r="AY145" s="208" t="s">
        <v>131</v>
      </c>
    </row>
    <row r="146" spans="1:65" s="2" customFormat="1" ht="37.9" customHeight="1">
      <c r="A146" s="35"/>
      <c r="B146" s="36"/>
      <c r="C146" s="174" t="s">
        <v>210</v>
      </c>
      <c r="D146" s="174" t="s">
        <v>133</v>
      </c>
      <c r="E146" s="175" t="s">
        <v>211</v>
      </c>
      <c r="F146" s="176" t="s">
        <v>212</v>
      </c>
      <c r="G146" s="177" t="s">
        <v>136</v>
      </c>
      <c r="H146" s="178">
        <v>24.8</v>
      </c>
      <c r="I146" s="179"/>
      <c r="J146" s="180">
        <f>ROUND(I146*H146,2)</f>
        <v>0</v>
      </c>
      <c r="K146" s="176" t="s">
        <v>137</v>
      </c>
      <c r="L146" s="40"/>
      <c r="M146" s="181" t="s">
        <v>44</v>
      </c>
      <c r="N146" s="182" t="s">
        <v>52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138</v>
      </c>
      <c r="AT146" s="185" t="s">
        <v>133</v>
      </c>
      <c r="AU146" s="185" t="s">
        <v>91</v>
      </c>
      <c r="AY146" s="17" t="s">
        <v>131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7" t="s">
        <v>89</v>
      </c>
      <c r="BK146" s="186">
        <f>ROUND(I146*H146,2)</f>
        <v>0</v>
      </c>
      <c r="BL146" s="17" t="s">
        <v>138</v>
      </c>
      <c r="BM146" s="185" t="s">
        <v>213</v>
      </c>
    </row>
    <row r="147" spans="1:65" s="13" customFormat="1" ht="11.25">
      <c r="B147" s="187"/>
      <c r="C147" s="188"/>
      <c r="D147" s="189" t="s">
        <v>140</v>
      </c>
      <c r="E147" s="190" t="s">
        <v>44</v>
      </c>
      <c r="F147" s="191" t="s">
        <v>141</v>
      </c>
      <c r="G147" s="188"/>
      <c r="H147" s="190" t="s">
        <v>44</v>
      </c>
      <c r="I147" s="192"/>
      <c r="J147" s="188"/>
      <c r="K147" s="188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140</v>
      </c>
      <c r="AU147" s="197" t="s">
        <v>91</v>
      </c>
      <c r="AV147" s="13" t="s">
        <v>89</v>
      </c>
      <c r="AW147" s="13" t="s">
        <v>42</v>
      </c>
      <c r="AX147" s="13" t="s">
        <v>81</v>
      </c>
      <c r="AY147" s="197" t="s">
        <v>131</v>
      </c>
    </row>
    <row r="148" spans="1:65" s="13" customFormat="1" ht="11.25">
      <c r="B148" s="187"/>
      <c r="C148" s="188"/>
      <c r="D148" s="189" t="s">
        <v>140</v>
      </c>
      <c r="E148" s="190" t="s">
        <v>44</v>
      </c>
      <c r="F148" s="191" t="s">
        <v>209</v>
      </c>
      <c r="G148" s="188"/>
      <c r="H148" s="190" t="s">
        <v>44</v>
      </c>
      <c r="I148" s="192"/>
      <c r="J148" s="188"/>
      <c r="K148" s="188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140</v>
      </c>
      <c r="AU148" s="197" t="s">
        <v>91</v>
      </c>
      <c r="AV148" s="13" t="s">
        <v>89</v>
      </c>
      <c r="AW148" s="13" t="s">
        <v>42</v>
      </c>
      <c r="AX148" s="13" t="s">
        <v>81</v>
      </c>
      <c r="AY148" s="197" t="s">
        <v>131</v>
      </c>
    </row>
    <row r="149" spans="1:65" s="14" customFormat="1" ht="11.25">
      <c r="B149" s="198"/>
      <c r="C149" s="199"/>
      <c r="D149" s="189" t="s">
        <v>140</v>
      </c>
      <c r="E149" s="200" t="s">
        <v>44</v>
      </c>
      <c r="F149" s="201" t="s">
        <v>204</v>
      </c>
      <c r="G149" s="199"/>
      <c r="H149" s="202">
        <v>24.8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140</v>
      </c>
      <c r="AU149" s="208" t="s">
        <v>91</v>
      </c>
      <c r="AV149" s="14" t="s">
        <v>91</v>
      </c>
      <c r="AW149" s="14" t="s">
        <v>42</v>
      </c>
      <c r="AX149" s="14" t="s">
        <v>89</v>
      </c>
      <c r="AY149" s="208" t="s">
        <v>131</v>
      </c>
    </row>
    <row r="150" spans="1:65" s="2" customFormat="1" ht="37.9" customHeight="1">
      <c r="A150" s="35"/>
      <c r="B150" s="36"/>
      <c r="C150" s="174" t="s">
        <v>214</v>
      </c>
      <c r="D150" s="174" t="s">
        <v>133</v>
      </c>
      <c r="E150" s="175" t="s">
        <v>215</v>
      </c>
      <c r="F150" s="176" t="s">
        <v>216</v>
      </c>
      <c r="G150" s="177" t="s">
        <v>136</v>
      </c>
      <c r="H150" s="178">
        <v>24.8</v>
      </c>
      <c r="I150" s="179"/>
      <c r="J150" s="180">
        <f>ROUND(I150*H150,2)</f>
        <v>0</v>
      </c>
      <c r="K150" s="176" t="s">
        <v>137</v>
      </c>
      <c r="L150" s="40"/>
      <c r="M150" s="181" t="s">
        <v>44</v>
      </c>
      <c r="N150" s="182" t="s">
        <v>52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138</v>
      </c>
      <c r="AT150" s="185" t="s">
        <v>133</v>
      </c>
      <c r="AU150" s="185" t="s">
        <v>91</v>
      </c>
      <c r="AY150" s="17" t="s">
        <v>131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7" t="s">
        <v>89</v>
      </c>
      <c r="BK150" s="186">
        <f>ROUND(I150*H150,2)</f>
        <v>0</v>
      </c>
      <c r="BL150" s="17" t="s">
        <v>138</v>
      </c>
      <c r="BM150" s="185" t="s">
        <v>217</v>
      </c>
    </row>
    <row r="151" spans="1:65" s="13" customFormat="1" ht="11.25">
      <c r="B151" s="187"/>
      <c r="C151" s="188"/>
      <c r="D151" s="189" t="s">
        <v>140</v>
      </c>
      <c r="E151" s="190" t="s">
        <v>44</v>
      </c>
      <c r="F151" s="191" t="s">
        <v>141</v>
      </c>
      <c r="G151" s="188"/>
      <c r="H151" s="190" t="s">
        <v>44</v>
      </c>
      <c r="I151" s="192"/>
      <c r="J151" s="188"/>
      <c r="K151" s="188"/>
      <c r="L151" s="193"/>
      <c r="M151" s="194"/>
      <c r="N151" s="195"/>
      <c r="O151" s="195"/>
      <c r="P151" s="195"/>
      <c r="Q151" s="195"/>
      <c r="R151" s="195"/>
      <c r="S151" s="195"/>
      <c r="T151" s="196"/>
      <c r="AT151" s="197" t="s">
        <v>140</v>
      </c>
      <c r="AU151" s="197" t="s">
        <v>91</v>
      </c>
      <c r="AV151" s="13" t="s">
        <v>89</v>
      </c>
      <c r="AW151" s="13" t="s">
        <v>42</v>
      </c>
      <c r="AX151" s="13" t="s">
        <v>81</v>
      </c>
      <c r="AY151" s="197" t="s">
        <v>131</v>
      </c>
    </row>
    <row r="152" spans="1:65" s="13" customFormat="1" ht="11.25">
      <c r="B152" s="187"/>
      <c r="C152" s="188"/>
      <c r="D152" s="189" t="s">
        <v>140</v>
      </c>
      <c r="E152" s="190" t="s">
        <v>44</v>
      </c>
      <c r="F152" s="191" t="s">
        <v>218</v>
      </c>
      <c r="G152" s="188"/>
      <c r="H152" s="190" t="s">
        <v>44</v>
      </c>
      <c r="I152" s="192"/>
      <c r="J152" s="188"/>
      <c r="K152" s="188"/>
      <c r="L152" s="193"/>
      <c r="M152" s="194"/>
      <c r="N152" s="195"/>
      <c r="O152" s="195"/>
      <c r="P152" s="195"/>
      <c r="Q152" s="195"/>
      <c r="R152" s="195"/>
      <c r="S152" s="195"/>
      <c r="T152" s="196"/>
      <c r="AT152" s="197" t="s">
        <v>140</v>
      </c>
      <c r="AU152" s="197" t="s">
        <v>91</v>
      </c>
      <c r="AV152" s="13" t="s">
        <v>89</v>
      </c>
      <c r="AW152" s="13" t="s">
        <v>42</v>
      </c>
      <c r="AX152" s="13" t="s">
        <v>81</v>
      </c>
      <c r="AY152" s="197" t="s">
        <v>131</v>
      </c>
    </row>
    <row r="153" spans="1:65" s="14" customFormat="1" ht="11.25">
      <c r="B153" s="198"/>
      <c r="C153" s="199"/>
      <c r="D153" s="189" t="s">
        <v>140</v>
      </c>
      <c r="E153" s="200" t="s">
        <v>44</v>
      </c>
      <c r="F153" s="201" t="s">
        <v>204</v>
      </c>
      <c r="G153" s="199"/>
      <c r="H153" s="202">
        <v>24.8</v>
      </c>
      <c r="I153" s="203"/>
      <c r="J153" s="199"/>
      <c r="K153" s="199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140</v>
      </c>
      <c r="AU153" s="208" t="s">
        <v>91</v>
      </c>
      <c r="AV153" s="14" t="s">
        <v>91</v>
      </c>
      <c r="AW153" s="14" t="s">
        <v>42</v>
      </c>
      <c r="AX153" s="14" t="s">
        <v>89</v>
      </c>
      <c r="AY153" s="208" t="s">
        <v>131</v>
      </c>
    </row>
    <row r="154" spans="1:65" s="2" customFormat="1" ht="14.45" customHeight="1">
      <c r="A154" s="35"/>
      <c r="B154" s="36"/>
      <c r="C154" s="220" t="s">
        <v>219</v>
      </c>
      <c r="D154" s="220" t="s">
        <v>220</v>
      </c>
      <c r="E154" s="221" t="s">
        <v>221</v>
      </c>
      <c r="F154" s="222" t="s">
        <v>222</v>
      </c>
      <c r="G154" s="223" t="s">
        <v>223</v>
      </c>
      <c r="H154" s="224">
        <v>0.496</v>
      </c>
      <c r="I154" s="225"/>
      <c r="J154" s="226">
        <f>ROUND(I154*H154,2)</f>
        <v>0</v>
      </c>
      <c r="K154" s="222" t="s">
        <v>137</v>
      </c>
      <c r="L154" s="227"/>
      <c r="M154" s="228" t="s">
        <v>44</v>
      </c>
      <c r="N154" s="229" t="s">
        <v>52</v>
      </c>
      <c r="O154" s="65"/>
      <c r="P154" s="183">
        <f>O154*H154</f>
        <v>0</v>
      </c>
      <c r="Q154" s="183">
        <v>1E-3</v>
      </c>
      <c r="R154" s="183">
        <f>Q154*H154</f>
        <v>4.9600000000000002E-4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184</v>
      </c>
      <c r="AT154" s="185" t="s">
        <v>220</v>
      </c>
      <c r="AU154" s="185" t="s">
        <v>91</v>
      </c>
      <c r="AY154" s="17" t="s">
        <v>131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7" t="s">
        <v>89</v>
      </c>
      <c r="BK154" s="186">
        <f>ROUND(I154*H154,2)</f>
        <v>0</v>
      </c>
      <c r="BL154" s="17" t="s">
        <v>138</v>
      </c>
      <c r="BM154" s="185" t="s">
        <v>224</v>
      </c>
    </row>
    <row r="155" spans="1:65" s="13" customFormat="1" ht="11.25">
      <c r="B155" s="187"/>
      <c r="C155" s="188"/>
      <c r="D155" s="189" t="s">
        <v>140</v>
      </c>
      <c r="E155" s="190" t="s">
        <v>44</v>
      </c>
      <c r="F155" s="191" t="s">
        <v>141</v>
      </c>
      <c r="G155" s="188"/>
      <c r="H155" s="190" t="s">
        <v>44</v>
      </c>
      <c r="I155" s="192"/>
      <c r="J155" s="188"/>
      <c r="K155" s="188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140</v>
      </c>
      <c r="AU155" s="197" t="s">
        <v>91</v>
      </c>
      <c r="AV155" s="13" t="s">
        <v>89</v>
      </c>
      <c r="AW155" s="13" t="s">
        <v>42</v>
      </c>
      <c r="AX155" s="13" t="s">
        <v>81</v>
      </c>
      <c r="AY155" s="197" t="s">
        <v>131</v>
      </c>
    </row>
    <row r="156" spans="1:65" s="13" customFormat="1" ht="11.25">
      <c r="B156" s="187"/>
      <c r="C156" s="188"/>
      <c r="D156" s="189" t="s">
        <v>140</v>
      </c>
      <c r="E156" s="190" t="s">
        <v>44</v>
      </c>
      <c r="F156" s="191" t="s">
        <v>225</v>
      </c>
      <c r="G156" s="188"/>
      <c r="H156" s="190" t="s">
        <v>44</v>
      </c>
      <c r="I156" s="192"/>
      <c r="J156" s="188"/>
      <c r="K156" s="188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140</v>
      </c>
      <c r="AU156" s="197" t="s">
        <v>91</v>
      </c>
      <c r="AV156" s="13" t="s">
        <v>89</v>
      </c>
      <c r="AW156" s="13" t="s">
        <v>42</v>
      </c>
      <c r="AX156" s="13" t="s">
        <v>81</v>
      </c>
      <c r="AY156" s="197" t="s">
        <v>131</v>
      </c>
    </row>
    <row r="157" spans="1:65" s="13" customFormat="1" ht="11.25">
      <c r="B157" s="187"/>
      <c r="C157" s="188"/>
      <c r="D157" s="189" t="s">
        <v>140</v>
      </c>
      <c r="E157" s="190" t="s">
        <v>44</v>
      </c>
      <c r="F157" s="191" t="s">
        <v>226</v>
      </c>
      <c r="G157" s="188"/>
      <c r="H157" s="190" t="s">
        <v>44</v>
      </c>
      <c r="I157" s="192"/>
      <c r="J157" s="188"/>
      <c r="K157" s="188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140</v>
      </c>
      <c r="AU157" s="197" t="s">
        <v>91</v>
      </c>
      <c r="AV157" s="13" t="s">
        <v>89</v>
      </c>
      <c r="AW157" s="13" t="s">
        <v>42</v>
      </c>
      <c r="AX157" s="13" t="s">
        <v>81</v>
      </c>
      <c r="AY157" s="197" t="s">
        <v>131</v>
      </c>
    </row>
    <row r="158" spans="1:65" s="14" customFormat="1" ht="11.25">
      <c r="B158" s="198"/>
      <c r="C158" s="199"/>
      <c r="D158" s="189" t="s">
        <v>140</v>
      </c>
      <c r="E158" s="200" t="s">
        <v>44</v>
      </c>
      <c r="F158" s="201" t="s">
        <v>227</v>
      </c>
      <c r="G158" s="199"/>
      <c r="H158" s="202">
        <v>0.496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140</v>
      </c>
      <c r="AU158" s="208" t="s">
        <v>91</v>
      </c>
      <c r="AV158" s="14" t="s">
        <v>91</v>
      </c>
      <c r="AW158" s="14" t="s">
        <v>42</v>
      </c>
      <c r="AX158" s="14" t="s">
        <v>89</v>
      </c>
      <c r="AY158" s="208" t="s">
        <v>131</v>
      </c>
    </row>
    <row r="159" spans="1:65" s="2" customFormat="1" ht="24.2" customHeight="1">
      <c r="A159" s="35"/>
      <c r="B159" s="36"/>
      <c r="C159" s="174" t="s">
        <v>228</v>
      </c>
      <c r="D159" s="174" t="s">
        <v>133</v>
      </c>
      <c r="E159" s="175" t="s">
        <v>229</v>
      </c>
      <c r="F159" s="176" t="s">
        <v>230</v>
      </c>
      <c r="G159" s="177" t="s">
        <v>136</v>
      </c>
      <c r="H159" s="178">
        <v>24.8</v>
      </c>
      <c r="I159" s="179"/>
      <c r="J159" s="180">
        <f>ROUND(I159*H159,2)</f>
        <v>0</v>
      </c>
      <c r="K159" s="176" t="s">
        <v>137</v>
      </c>
      <c r="L159" s="40"/>
      <c r="M159" s="181" t="s">
        <v>44</v>
      </c>
      <c r="N159" s="182" t="s">
        <v>52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138</v>
      </c>
      <c r="AT159" s="185" t="s">
        <v>133</v>
      </c>
      <c r="AU159" s="185" t="s">
        <v>91</v>
      </c>
      <c r="AY159" s="17" t="s">
        <v>131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7" t="s">
        <v>89</v>
      </c>
      <c r="BK159" s="186">
        <f>ROUND(I159*H159,2)</f>
        <v>0</v>
      </c>
      <c r="BL159" s="17" t="s">
        <v>138</v>
      </c>
      <c r="BM159" s="185" t="s">
        <v>231</v>
      </c>
    </row>
    <row r="160" spans="1:65" s="13" customFormat="1" ht="11.25">
      <c r="B160" s="187"/>
      <c r="C160" s="188"/>
      <c r="D160" s="189" t="s">
        <v>140</v>
      </c>
      <c r="E160" s="190" t="s">
        <v>44</v>
      </c>
      <c r="F160" s="191" t="s">
        <v>141</v>
      </c>
      <c r="G160" s="188"/>
      <c r="H160" s="190" t="s">
        <v>44</v>
      </c>
      <c r="I160" s="192"/>
      <c r="J160" s="188"/>
      <c r="K160" s="188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140</v>
      </c>
      <c r="AU160" s="197" t="s">
        <v>91</v>
      </c>
      <c r="AV160" s="13" t="s">
        <v>89</v>
      </c>
      <c r="AW160" s="13" t="s">
        <v>42</v>
      </c>
      <c r="AX160" s="13" t="s">
        <v>81</v>
      </c>
      <c r="AY160" s="197" t="s">
        <v>131</v>
      </c>
    </row>
    <row r="161" spans="1:65" s="13" customFormat="1" ht="11.25">
      <c r="B161" s="187"/>
      <c r="C161" s="188"/>
      <c r="D161" s="189" t="s">
        <v>140</v>
      </c>
      <c r="E161" s="190" t="s">
        <v>44</v>
      </c>
      <c r="F161" s="191" t="s">
        <v>209</v>
      </c>
      <c r="G161" s="188"/>
      <c r="H161" s="190" t="s">
        <v>44</v>
      </c>
      <c r="I161" s="192"/>
      <c r="J161" s="188"/>
      <c r="K161" s="188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140</v>
      </c>
      <c r="AU161" s="197" t="s">
        <v>91</v>
      </c>
      <c r="AV161" s="13" t="s">
        <v>89</v>
      </c>
      <c r="AW161" s="13" t="s">
        <v>42</v>
      </c>
      <c r="AX161" s="13" t="s">
        <v>81</v>
      </c>
      <c r="AY161" s="197" t="s">
        <v>131</v>
      </c>
    </row>
    <row r="162" spans="1:65" s="14" customFormat="1" ht="11.25">
      <c r="B162" s="198"/>
      <c r="C162" s="199"/>
      <c r="D162" s="189" t="s">
        <v>140</v>
      </c>
      <c r="E162" s="200" t="s">
        <v>44</v>
      </c>
      <c r="F162" s="201" t="s">
        <v>204</v>
      </c>
      <c r="G162" s="199"/>
      <c r="H162" s="202">
        <v>24.8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140</v>
      </c>
      <c r="AU162" s="208" t="s">
        <v>91</v>
      </c>
      <c r="AV162" s="14" t="s">
        <v>91</v>
      </c>
      <c r="AW162" s="14" t="s">
        <v>42</v>
      </c>
      <c r="AX162" s="14" t="s">
        <v>89</v>
      </c>
      <c r="AY162" s="208" t="s">
        <v>131</v>
      </c>
    </row>
    <row r="163" spans="1:65" s="2" customFormat="1" ht="24.2" customHeight="1">
      <c r="A163" s="35"/>
      <c r="B163" s="36"/>
      <c r="C163" s="174" t="s">
        <v>8</v>
      </c>
      <c r="D163" s="174" t="s">
        <v>133</v>
      </c>
      <c r="E163" s="175" t="s">
        <v>232</v>
      </c>
      <c r="F163" s="176" t="s">
        <v>233</v>
      </c>
      <c r="G163" s="177" t="s">
        <v>136</v>
      </c>
      <c r="H163" s="178">
        <v>24.8</v>
      </c>
      <c r="I163" s="179"/>
      <c r="J163" s="180">
        <f>ROUND(I163*H163,2)</f>
        <v>0</v>
      </c>
      <c r="K163" s="176" t="s">
        <v>137</v>
      </c>
      <c r="L163" s="40"/>
      <c r="M163" s="181" t="s">
        <v>44</v>
      </c>
      <c r="N163" s="182" t="s">
        <v>52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138</v>
      </c>
      <c r="AT163" s="185" t="s">
        <v>133</v>
      </c>
      <c r="AU163" s="185" t="s">
        <v>91</v>
      </c>
      <c r="AY163" s="17" t="s">
        <v>131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7" t="s">
        <v>89</v>
      </c>
      <c r="BK163" s="186">
        <f>ROUND(I163*H163,2)</f>
        <v>0</v>
      </c>
      <c r="BL163" s="17" t="s">
        <v>138</v>
      </c>
      <c r="BM163" s="185" t="s">
        <v>234</v>
      </c>
    </row>
    <row r="164" spans="1:65" s="13" customFormat="1" ht="11.25">
      <c r="B164" s="187"/>
      <c r="C164" s="188"/>
      <c r="D164" s="189" t="s">
        <v>140</v>
      </c>
      <c r="E164" s="190" t="s">
        <v>44</v>
      </c>
      <c r="F164" s="191" t="s">
        <v>141</v>
      </c>
      <c r="G164" s="188"/>
      <c r="H164" s="190" t="s">
        <v>44</v>
      </c>
      <c r="I164" s="192"/>
      <c r="J164" s="188"/>
      <c r="K164" s="188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140</v>
      </c>
      <c r="AU164" s="197" t="s">
        <v>91</v>
      </c>
      <c r="AV164" s="13" t="s">
        <v>89</v>
      </c>
      <c r="AW164" s="13" t="s">
        <v>42</v>
      </c>
      <c r="AX164" s="13" t="s">
        <v>81</v>
      </c>
      <c r="AY164" s="197" t="s">
        <v>131</v>
      </c>
    </row>
    <row r="165" spans="1:65" s="13" customFormat="1" ht="11.25">
      <c r="B165" s="187"/>
      <c r="C165" s="188"/>
      <c r="D165" s="189" t="s">
        <v>140</v>
      </c>
      <c r="E165" s="190" t="s">
        <v>44</v>
      </c>
      <c r="F165" s="191" t="s">
        <v>209</v>
      </c>
      <c r="G165" s="188"/>
      <c r="H165" s="190" t="s">
        <v>44</v>
      </c>
      <c r="I165" s="192"/>
      <c r="J165" s="188"/>
      <c r="K165" s="188"/>
      <c r="L165" s="193"/>
      <c r="M165" s="194"/>
      <c r="N165" s="195"/>
      <c r="O165" s="195"/>
      <c r="P165" s="195"/>
      <c r="Q165" s="195"/>
      <c r="R165" s="195"/>
      <c r="S165" s="195"/>
      <c r="T165" s="196"/>
      <c r="AT165" s="197" t="s">
        <v>140</v>
      </c>
      <c r="AU165" s="197" t="s">
        <v>91</v>
      </c>
      <c r="AV165" s="13" t="s">
        <v>89</v>
      </c>
      <c r="AW165" s="13" t="s">
        <v>42</v>
      </c>
      <c r="AX165" s="13" t="s">
        <v>81</v>
      </c>
      <c r="AY165" s="197" t="s">
        <v>131</v>
      </c>
    </row>
    <row r="166" spans="1:65" s="14" customFormat="1" ht="11.25">
      <c r="B166" s="198"/>
      <c r="C166" s="199"/>
      <c r="D166" s="189" t="s">
        <v>140</v>
      </c>
      <c r="E166" s="200" t="s">
        <v>44</v>
      </c>
      <c r="F166" s="201" t="s">
        <v>204</v>
      </c>
      <c r="G166" s="199"/>
      <c r="H166" s="202">
        <v>24.8</v>
      </c>
      <c r="I166" s="203"/>
      <c r="J166" s="199"/>
      <c r="K166" s="199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140</v>
      </c>
      <c r="AU166" s="208" t="s">
        <v>91</v>
      </c>
      <c r="AV166" s="14" t="s">
        <v>91</v>
      </c>
      <c r="AW166" s="14" t="s">
        <v>42</v>
      </c>
      <c r="AX166" s="14" t="s">
        <v>89</v>
      </c>
      <c r="AY166" s="208" t="s">
        <v>131</v>
      </c>
    </row>
    <row r="167" spans="1:65" s="2" customFormat="1" ht="14.45" customHeight="1">
      <c r="A167" s="35"/>
      <c r="B167" s="36"/>
      <c r="C167" s="174" t="s">
        <v>235</v>
      </c>
      <c r="D167" s="174" t="s">
        <v>133</v>
      </c>
      <c r="E167" s="175" t="s">
        <v>236</v>
      </c>
      <c r="F167" s="176" t="s">
        <v>237</v>
      </c>
      <c r="G167" s="177" t="s">
        <v>136</v>
      </c>
      <c r="H167" s="178">
        <v>24.8</v>
      </c>
      <c r="I167" s="179"/>
      <c r="J167" s="180">
        <f>ROUND(I167*H167,2)</f>
        <v>0</v>
      </c>
      <c r="K167" s="176" t="s">
        <v>137</v>
      </c>
      <c r="L167" s="40"/>
      <c r="M167" s="181" t="s">
        <v>44</v>
      </c>
      <c r="N167" s="182" t="s">
        <v>52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138</v>
      </c>
      <c r="AT167" s="185" t="s">
        <v>133</v>
      </c>
      <c r="AU167" s="185" t="s">
        <v>91</v>
      </c>
      <c r="AY167" s="17" t="s">
        <v>131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7" t="s">
        <v>89</v>
      </c>
      <c r="BK167" s="186">
        <f>ROUND(I167*H167,2)</f>
        <v>0</v>
      </c>
      <c r="BL167" s="17" t="s">
        <v>138</v>
      </c>
      <c r="BM167" s="185" t="s">
        <v>238</v>
      </c>
    </row>
    <row r="168" spans="1:65" s="13" customFormat="1" ht="11.25">
      <c r="B168" s="187"/>
      <c r="C168" s="188"/>
      <c r="D168" s="189" t="s">
        <v>140</v>
      </c>
      <c r="E168" s="190" t="s">
        <v>44</v>
      </c>
      <c r="F168" s="191" t="s">
        <v>141</v>
      </c>
      <c r="G168" s="188"/>
      <c r="H168" s="190" t="s">
        <v>44</v>
      </c>
      <c r="I168" s="192"/>
      <c r="J168" s="188"/>
      <c r="K168" s="188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140</v>
      </c>
      <c r="AU168" s="197" t="s">
        <v>91</v>
      </c>
      <c r="AV168" s="13" t="s">
        <v>89</v>
      </c>
      <c r="AW168" s="13" t="s">
        <v>42</v>
      </c>
      <c r="AX168" s="13" t="s">
        <v>81</v>
      </c>
      <c r="AY168" s="197" t="s">
        <v>131</v>
      </c>
    </row>
    <row r="169" spans="1:65" s="13" customFormat="1" ht="11.25">
      <c r="B169" s="187"/>
      <c r="C169" s="188"/>
      <c r="D169" s="189" t="s">
        <v>140</v>
      </c>
      <c r="E169" s="190" t="s">
        <v>44</v>
      </c>
      <c r="F169" s="191" t="s">
        <v>209</v>
      </c>
      <c r="G169" s="188"/>
      <c r="H169" s="190" t="s">
        <v>44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140</v>
      </c>
      <c r="AU169" s="197" t="s">
        <v>91</v>
      </c>
      <c r="AV169" s="13" t="s">
        <v>89</v>
      </c>
      <c r="AW169" s="13" t="s">
        <v>42</v>
      </c>
      <c r="AX169" s="13" t="s">
        <v>81</v>
      </c>
      <c r="AY169" s="197" t="s">
        <v>131</v>
      </c>
    </row>
    <row r="170" spans="1:65" s="14" customFormat="1" ht="11.25">
      <c r="B170" s="198"/>
      <c r="C170" s="199"/>
      <c r="D170" s="189" t="s">
        <v>140</v>
      </c>
      <c r="E170" s="200" t="s">
        <v>44</v>
      </c>
      <c r="F170" s="201" t="s">
        <v>204</v>
      </c>
      <c r="G170" s="199"/>
      <c r="H170" s="202">
        <v>24.8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140</v>
      </c>
      <c r="AU170" s="208" t="s">
        <v>91</v>
      </c>
      <c r="AV170" s="14" t="s">
        <v>91</v>
      </c>
      <c r="AW170" s="14" t="s">
        <v>42</v>
      </c>
      <c r="AX170" s="14" t="s">
        <v>89</v>
      </c>
      <c r="AY170" s="208" t="s">
        <v>131</v>
      </c>
    </row>
    <row r="171" spans="1:65" s="2" customFormat="1" ht="14.45" customHeight="1">
      <c r="A171" s="35"/>
      <c r="B171" s="36"/>
      <c r="C171" s="174" t="s">
        <v>239</v>
      </c>
      <c r="D171" s="174" t="s">
        <v>133</v>
      </c>
      <c r="E171" s="175" t="s">
        <v>240</v>
      </c>
      <c r="F171" s="176" t="s">
        <v>241</v>
      </c>
      <c r="G171" s="177" t="s">
        <v>136</v>
      </c>
      <c r="H171" s="178">
        <v>24.8</v>
      </c>
      <c r="I171" s="179"/>
      <c r="J171" s="180">
        <f>ROUND(I171*H171,2)</f>
        <v>0</v>
      </c>
      <c r="K171" s="176" t="s">
        <v>137</v>
      </c>
      <c r="L171" s="40"/>
      <c r="M171" s="181" t="s">
        <v>44</v>
      </c>
      <c r="N171" s="182" t="s">
        <v>52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138</v>
      </c>
      <c r="AT171" s="185" t="s">
        <v>133</v>
      </c>
      <c r="AU171" s="185" t="s">
        <v>91</v>
      </c>
      <c r="AY171" s="17" t="s">
        <v>131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7" t="s">
        <v>89</v>
      </c>
      <c r="BK171" s="186">
        <f>ROUND(I171*H171,2)</f>
        <v>0</v>
      </c>
      <c r="BL171" s="17" t="s">
        <v>138</v>
      </c>
      <c r="BM171" s="185" t="s">
        <v>242</v>
      </c>
    </row>
    <row r="172" spans="1:65" s="13" customFormat="1" ht="11.25">
      <c r="B172" s="187"/>
      <c r="C172" s="188"/>
      <c r="D172" s="189" t="s">
        <v>140</v>
      </c>
      <c r="E172" s="190" t="s">
        <v>44</v>
      </c>
      <c r="F172" s="191" t="s">
        <v>141</v>
      </c>
      <c r="G172" s="188"/>
      <c r="H172" s="190" t="s">
        <v>44</v>
      </c>
      <c r="I172" s="192"/>
      <c r="J172" s="188"/>
      <c r="K172" s="188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140</v>
      </c>
      <c r="AU172" s="197" t="s">
        <v>91</v>
      </c>
      <c r="AV172" s="13" t="s">
        <v>89</v>
      </c>
      <c r="AW172" s="13" t="s">
        <v>42</v>
      </c>
      <c r="AX172" s="13" t="s">
        <v>81</v>
      </c>
      <c r="AY172" s="197" t="s">
        <v>131</v>
      </c>
    </row>
    <row r="173" spans="1:65" s="13" customFormat="1" ht="11.25">
      <c r="B173" s="187"/>
      <c r="C173" s="188"/>
      <c r="D173" s="189" t="s">
        <v>140</v>
      </c>
      <c r="E173" s="190" t="s">
        <v>44</v>
      </c>
      <c r="F173" s="191" t="s">
        <v>209</v>
      </c>
      <c r="G173" s="188"/>
      <c r="H173" s="190" t="s">
        <v>44</v>
      </c>
      <c r="I173" s="192"/>
      <c r="J173" s="188"/>
      <c r="K173" s="188"/>
      <c r="L173" s="193"/>
      <c r="M173" s="194"/>
      <c r="N173" s="195"/>
      <c r="O173" s="195"/>
      <c r="P173" s="195"/>
      <c r="Q173" s="195"/>
      <c r="R173" s="195"/>
      <c r="S173" s="195"/>
      <c r="T173" s="196"/>
      <c r="AT173" s="197" t="s">
        <v>140</v>
      </c>
      <c r="AU173" s="197" t="s">
        <v>91</v>
      </c>
      <c r="AV173" s="13" t="s">
        <v>89</v>
      </c>
      <c r="AW173" s="13" t="s">
        <v>42</v>
      </c>
      <c r="AX173" s="13" t="s">
        <v>81</v>
      </c>
      <c r="AY173" s="197" t="s">
        <v>131</v>
      </c>
    </row>
    <row r="174" spans="1:65" s="14" customFormat="1" ht="11.25">
      <c r="B174" s="198"/>
      <c r="C174" s="199"/>
      <c r="D174" s="189" t="s">
        <v>140</v>
      </c>
      <c r="E174" s="200" t="s">
        <v>44</v>
      </c>
      <c r="F174" s="201" t="s">
        <v>204</v>
      </c>
      <c r="G174" s="199"/>
      <c r="H174" s="202">
        <v>24.8</v>
      </c>
      <c r="I174" s="203"/>
      <c r="J174" s="199"/>
      <c r="K174" s="199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140</v>
      </c>
      <c r="AU174" s="208" t="s">
        <v>91</v>
      </c>
      <c r="AV174" s="14" t="s">
        <v>91</v>
      </c>
      <c r="AW174" s="14" t="s">
        <v>42</v>
      </c>
      <c r="AX174" s="14" t="s">
        <v>89</v>
      </c>
      <c r="AY174" s="208" t="s">
        <v>131</v>
      </c>
    </row>
    <row r="175" spans="1:65" s="2" customFormat="1" ht="49.15" customHeight="1">
      <c r="A175" s="35"/>
      <c r="B175" s="36"/>
      <c r="C175" s="174" t="s">
        <v>243</v>
      </c>
      <c r="D175" s="174" t="s">
        <v>133</v>
      </c>
      <c r="E175" s="175" t="s">
        <v>244</v>
      </c>
      <c r="F175" s="176" t="s">
        <v>245</v>
      </c>
      <c r="G175" s="177" t="s">
        <v>136</v>
      </c>
      <c r="H175" s="178">
        <v>24.8</v>
      </c>
      <c r="I175" s="179"/>
      <c r="J175" s="180">
        <f>ROUND(I175*H175,2)</f>
        <v>0</v>
      </c>
      <c r="K175" s="176" t="s">
        <v>137</v>
      </c>
      <c r="L175" s="40"/>
      <c r="M175" s="181" t="s">
        <v>44</v>
      </c>
      <c r="N175" s="182" t="s">
        <v>52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138</v>
      </c>
      <c r="AT175" s="185" t="s">
        <v>133</v>
      </c>
      <c r="AU175" s="185" t="s">
        <v>91</v>
      </c>
      <c r="AY175" s="17" t="s">
        <v>131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7" t="s">
        <v>89</v>
      </c>
      <c r="BK175" s="186">
        <f>ROUND(I175*H175,2)</f>
        <v>0</v>
      </c>
      <c r="BL175" s="17" t="s">
        <v>138</v>
      </c>
      <c r="BM175" s="185" t="s">
        <v>246</v>
      </c>
    </row>
    <row r="176" spans="1:65" s="13" customFormat="1" ht="11.25">
      <c r="B176" s="187"/>
      <c r="C176" s="188"/>
      <c r="D176" s="189" t="s">
        <v>140</v>
      </c>
      <c r="E176" s="190" t="s">
        <v>44</v>
      </c>
      <c r="F176" s="191" t="s">
        <v>141</v>
      </c>
      <c r="G176" s="188"/>
      <c r="H176" s="190" t="s">
        <v>44</v>
      </c>
      <c r="I176" s="192"/>
      <c r="J176" s="188"/>
      <c r="K176" s="188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140</v>
      </c>
      <c r="AU176" s="197" t="s">
        <v>91</v>
      </c>
      <c r="AV176" s="13" t="s">
        <v>89</v>
      </c>
      <c r="AW176" s="13" t="s">
        <v>42</v>
      </c>
      <c r="AX176" s="13" t="s">
        <v>81</v>
      </c>
      <c r="AY176" s="197" t="s">
        <v>131</v>
      </c>
    </row>
    <row r="177" spans="1:65" s="13" customFormat="1" ht="11.25">
      <c r="B177" s="187"/>
      <c r="C177" s="188"/>
      <c r="D177" s="189" t="s">
        <v>140</v>
      </c>
      <c r="E177" s="190" t="s">
        <v>44</v>
      </c>
      <c r="F177" s="191" t="s">
        <v>209</v>
      </c>
      <c r="G177" s="188"/>
      <c r="H177" s="190" t="s">
        <v>44</v>
      </c>
      <c r="I177" s="192"/>
      <c r="J177" s="188"/>
      <c r="K177" s="188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140</v>
      </c>
      <c r="AU177" s="197" t="s">
        <v>91</v>
      </c>
      <c r="AV177" s="13" t="s">
        <v>89</v>
      </c>
      <c r="AW177" s="13" t="s">
        <v>42</v>
      </c>
      <c r="AX177" s="13" t="s">
        <v>81</v>
      </c>
      <c r="AY177" s="197" t="s">
        <v>131</v>
      </c>
    </row>
    <row r="178" spans="1:65" s="14" customFormat="1" ht="11.25">
      <c r="B178" s="198"/>
      <c r="C178" s="199"/>
      <c r="D178" s="189" t="s">
        <v>140</v>
      </c>
      <c r="E178" s="200" t="s">
        <v>44</v>
      </c>
      <c r="F178" s="201" t="s">
        <v>204</v>
      </c>
      <c r="G178" s="199"/>
      <c r="H178" s="202">
        <v>24.8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140</v>
      </c>
      <c r="AU178" s="208" t="s">
        <v>91</v>
      </c>
      <c r="AV178" s="14" t="s">
        <v>91</v>
      </c>
      <c r="AW178" s="14" t="s">
        <v>42</v>
      </c>
      <c r="AX178" s="14" t="s">
        <v>89</v>
      </c>
      <c r="AY178" s="208" t="s">
        <v>131</v>
      </c>
    </row>
    <row r="179" spans="1:65" s="2" customFormat="1" ht="24.2" customHeight="1">
      <c r="A179" s="35"/>
      <c r="B179" s="36"/>
      <c r="C179" s="174" t="s">
        <v>247</v>
      </c>
      <c r="D179" s="174" t="s">
        <v>133</v>
      </c>
      <c r="E179" s="175" t="s">
        <v>248</v>
      </c>
      <c r="F179" s="176" t="s">
        <v>249</v>
      </c>
      <c r="G179" s="177" t="s">
        <v>136</v>
      </c>
      <c r="H179" s="178">
        <v>24.8</v>
      </c>
      <c r="I179" s="179"/>
      <c r="J179" s="180">
        <f>ROUND(I179*H179,2)</f>
        <v>0</v>
      </c>
      <c r="K179" s="176" t="s">
        <v>137</v>
      </c>
      <c r="L179" s="40"/>
      <c r="M179" s="181" t="s">
        <v>44</v>
      </c>
      <c r="N179" s="182" t="s">
        <v>52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138</v>
      </c>
      <c r="AT179" s="185" t="s">
        <v>133</v>
      </c>
      <c r="AU179" s="185" t="s">
        <v>91</v>
      </c>
      <c r="AY179" s="17" t="s">
        <v>131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7" t="s">
        <v>89</v>
      </c>
      <c r="BK179" s="186">
        <f>ROUND(I179*H179,2)</f>
        <v>0</v>
      </c>
      <c r="BL179" s="17" t="s">
        <v>138</v>
      </c>
      <c r="BM179" s="185" t="s">
        <v>250</v>
      </c>
    </row>
    <row r="180" spans="1:65" s="13" customFormat="1" ht="11.25">
      <c r="B180" s="187"/>
      <c r="C180" s="188"/>
      <c r="D180" s="189" t="s">
        <v>140</v>
      </c>
      <c r="E180" s="190" t="s">
        <v>44</v>
      </c>
      <c r="F180" s="191" t="s">
        <v>141</v>
      </c>
      <c r="G180" s="188"/>
      <c r="H180" s="190" t="s">
        <v>44</v>
      </c>
      <c r="I180" s="192"/>
      <c r="J180" s="188"/>
      <c r="K180" s="188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140</v>
      </c>
      <c r="AU180" s="197" t="s">
        <v>91</v>
      </c>
      <c r="AV180" s="13" t="s">
        <v>89</v>
      </c>
      <c r="AW180" s="13" t="s">
        <v>42</v>
      </c>
      <c r="AX180" s="13" t="s">
        <v>81</v>
      </c>
      <c r="AY180" s="197" t="s">
        <v>131</v>
      </c>
    </row>
    <row r="181" spans="1:65" s="13" customFormat="1" ht="11.25">
      <c r="B181" s="187"/>
      <c r="C181" s="188"/>
      <c r="D181" s="189" t="s">
        <v>140</v>
      </c>
      <c r="E181" s="190" t="s">
        <v>44</v>
      </c>
      <c r="F181" s="191" t="s">
        <v>209</v>
      </c>
      <c r="G181" s="188"/>
      <c r="H181" s="190" t="s">
        <v>44</v>
      </c>
      <c r="I181" s="192"/>
      <c r="J181" s="188"/>
      <c r="K181" s="188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140</v>
      </c>
      <c r="AU181" s="197" t="s">
        <v>91</v>
      </c>
      <c r="AV181" s="13" t="s">
        <v>89</v>
      </c>
      <c r="AW181" s="13" t="s">
        <v>42</v>
      </c>
      <c r="AX181" s="13" t="s">
        <v>81</v>
      </c>
      <c r="AY181" s="197" t="s">
        <v>131</v>
      </c>
    </row>
    <row r="182" spans="1:65" s="14" customFormat="1" ht="11.25">
      <c r="B182" s="198"/>
      <c r="C182" s="199"/>
      <c r="D182" s="189" t="s">
        <v>140</v>
      </c>
      <c r="E182" s="200" t="s">
        <v>44</v>
      </c>
      <c r="F182" s="201" t="s">
        <v>204</v>
      </c>
      <c r="G182" s="199"/>
      <c r="H182" s="202">
        <v>24.8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140</v>
      </c>
      <c r="AU182" s="208" t="s">
        <v>91</v>
      </c>
      <c r="AV182" s="14" t="s">
        <v>91</v>
      </c>
      <c r="AW182" s="14" t="s">
        <v>42</v>
      </c>
      <c r="AX182" s="14" t="s">
        <v>89</v>
      </c>
      <c r="AY182" s="208" t="s">
        <v>131</v>
      </c>
    </row>
    <row r="183" spans="1:65" s="2" customFormat="1" ht="24.2" customHeight="1">
      <c r="A183" s="35"/>
      <c r="B183" s="36"/>
      <c r="C183" s="174" t="s">
        <v>251</v>
      </c>
      <c r="D183" s="174" t="s">
        <v>133</v>
      </c>
      <c r="E183" s="175" t="s">
        <v>252</v>
      </c>
      <c r="F183" s="176" t="s">
        <v>253</v>
      </c>
      <c r="G183" s="177" t="s">
        <v>136</v>
      </c>
      <c r="H183" s="178">
        <v>24.8</v>
      </c>
      <c r="I183" s="179"/>
      <c r="J183" s="180">
        <f>ROUND(I183*H183,2)</f>
        <v>0</v>
      </c>
      <c r="K183" s="176" t="s">
        <v>137</v>
      </c>
      <c r="L183" s="40"/>
      <c r="M183" s="181" t="s">
        <v>44</v>
      </c>
      <c r="N183" s="182" t="s">
        <v>52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138</v>
      </c>
      <c r="AT183" s="185" t="s">
        <v>133</v>
      </c>
      <c r="AU183" s="185" t="s">
        <v>91</v>
      </c>
      <c r="AY183" s="17" t="s">
        <v>131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7" t="s">
        <v>89</v>
      </c>
      <c r="BK183" s="186">
        <f>ROUND(I183*H183,2)</f>
        <v>0</v>
      </c>
      <c r="BL183" s="17" t="s">
        <v>138</v>
      </c>
      <c r="BM183" s="185" t="s">
        <v>254</v>
      </c>
    </row>
    <row r="184" spans="1:65" s="13" customFormat="1" ht="11.25">
      <c r="B184" s="187"/>
      <c r="C184" s="188"/>
      <c r="D184" s="189" t="s">
        <v>140</v>
      </c>
      <c r="E184" s="190" t="s">
        <v>44</v>
      </c>
      <c r="F184" s="191" t="s">
        <v>141</v>
      </c>
      <c r="G184" s="188"/>
      <c r="H184" s="190" t="s">
        <v>44</v>
      </c>
      <c r="I184" s="192"/>
      <c r="J184" s="188"/>
      <c r="K184" s="188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140</v>
      </c>
      <c r="AU184" s="197" t="s">
        <v>91</v>
      </c>
      <c r="AV184" s="13" t="s">
        <v>89</v>
      </c>
      <c r="AW184" s="13" t="s">
        <v>42</v>
      </c>
      <c r="AX184" s="13" t="s">
        <v>81</v>
      </c>
      <c r="AY184" s="197" t="s">
        <v>131</v>
      </c>
    </row>
    <row r="185" spans="1:65" s="13" customFormat="1" ht="11.25">
      <c r="B185" s="187"/>
      <c r="C185" s="188"/>
      <c r="D185" s="189" t="s">
        <v>140</v>
      </c>
      <c r="E185" s="190" t="s">
        <v>44</v>
      </c>
      <c r="F185" s="191" t="s">
        <v>255</v>
      </c>
      <c r="G185" s="188"/>
      <c r="H185" s="190" t="s">
        <v>44</v>
      </c>
      <c r="I185" s="192"/>
      <c r="J185" s="188"/>
      <c r="K185" s="188"/>
      <c r="L185" s="193"/>
      <c r="M185" s="194"/>
      <c r="N185" s="195"/>
      <c r="O185" s="195"/>
      <c r="P185" s="195"/>
      <c r="Q185" s="195"/>
      <c r="R185" s="195"/>
      <c r="S185" s="195"/>
      <c r="T185" s="196"/>
      <c r="AT185" s="197" t="s">
        <v>140</v>
      </c>
      <c r="AU185" s="197" t="s">
        <v>91</v>
      </c>
      <c r="AV185" s="13" t="s">
        <v>89</v>
      </c>
      <c r="AW185" s="13" t="s">
        <v>42</v>
      </c>
      <c r="AX185" s="13" t="s">
        <v>81</v>
      </c>
      <c r="AY185" s="197" t="s">
        <v>131</v>
      </c>
    </row>
    <row r="186" spans="1:65" s="14" customFormat="1" ht="11.25">
      <c r="B186" s="198"/>
      <c r="C186" s="199"/>
      <c r="D186" s="189" t="s">
        <v>140</v>
      </c>
      <c r="E186" s="200" t="s">
        <v>44</v>
      </c>
      <c r="F186" s="201" t="s">
        <v>204</v>
      </c>
      <c r="G186" s="199"/>
      <c r="H186" s="202">
        <v>24.8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140</v>
      </c>
      <c r="AU186" s="208" t="s">
        <v>91</v>
      </c>
      <c r="AV186" s="14" t="s">
        <v>91</v>
      </c>
      <c r="AW186" s="14" t="s">
        <v>42</v>
      </c>
      <c r="AX186" s="14" t="s">
        <v>89</v>
      </c>
      <c r="AY186" s="208" t="s">
        <v>131</v>
      </c>
    </row>
    <row r="187" spans="1:65" s="2" customFormat="1" ht="14.45" customHeight="1">
      <c r="A187" s="35"/>
      <c r="B187" s="36"/>
      <c r="C187" s="174" t="s">
        <v>7</v>
      </c>
      <c r="D187" s="174" t="s">
        <v>133</v>
      </c>
      <c r="E187" s="175" t="s">
        <v>256</v>
      </c>
      <c r="F187" s="176" t="s">
        <v>257</v>
      </c>
      <c r="G187" s="177" t="s">
        <v>164</v>
      </c>
      <c r="H187" s="178">
        <v>0.19800000000000001</v>
      </c>
      <c r="I187" s="179"/>
      <c r="J187" s="180">
        <f>ROUND(I187*H187,2)</f>
        <v>0</v>
      </c>
      <c r="K187" s="176" t="s">
        <v>137</v>
      </c>
      <c r="L187" s="40"/>
      <c r="M187" s="181" t="s">
        <v>44</v>
      </c>
      <c r="N187" s="182" t="s">
        <v>52</v>
      </c>
      <c r="O187" s="65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138</v>
      </c>
      <c r="AT187" s="185" t="s">
        <v>133</v>
      </c>
      <c r="AU187" s="185" t="s">
        <v>91</v>
      </c>
      <c r="AY187" s="17" t="s">
        <v>131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7" t="s">
        <v>89</v>
      </c>
      <c r="BK187" s="186">
        <f>ROUND(I187*H187,2)</f>
        <v>0</v>
      </c>
      <c r="BL187" s="17" t="s">
        <v>138</v>
      </c>
      <c r="BM187" s="185" t="s">
        <v>258</v>
      </c>
    </row>
    <row r="188" spans="1:65" s="13" customFormat="1" ht="11.25">
      <c r="B188" s="187"/>
      <c r="C188" s="188"/>
      <c r="D188" s="189" t="s">
        <v>140</v>
      </c>
      <c r="E188" s="190" t="s">
        <v>44</v>
      </c>
      <c r="F188" s="191" t="s">
        <v>141</v>
      </c>
      <c r="G188" s="188"/>
      <c r="H188" s="190" t="s">
        <v>44</v>
      </c>
      <c r="I188" s="192"/>
      <c r="J188" s="188"/>
      <c r="K188" s="188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140</v>
      </c>
      <c r="AU188" s="197" t="s">
        <v>91</v>
      </c>
      <c r="AV188" s="13" t="s">
        <v>89</v>
      </c>
      <c r="AW188" s="13" t="s">
        <v>42</v>
      </c>
      <c r="AX188" s="13" t="s">
        <v>81</v>
      </c>
      <c r="AY188" s="197" t="s">
        <v>131</v>
      </c>
    </row>
    <row r="189" spans="1:65" s="13" customFormat="1" ht="11.25">
      <c r="B189" s="187"/>
      <c r="C189" s="188"/>
      <c r="D189" s="189" t="s">
        <v>140</v>
      </c>
      <c r="E189" s="190" t="s">
        <v>44</v>
      </c>
      <c r="F189" s="191" t="s">
        <v>259</v>
      </c>
      <c r="G189" s="188"/>
      <c r="H189" s="190" t="s">
        <v>44</v>
      </c>
      <c r="I189" s="192"/>
      <c r="J189" s="188"/>
      <c r="K189" s="188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140</v>
      </c>
      <c r="AU189" s="197" t="s">
        <v>91</v>
      </c>
      <c r="AV189" s="13" t="s">
        <v>89</v>
      </c>
      <c r="AW189" s="13" t="s">
        <v>42</v>
      </c>
      <c r="AX189" s="13" t="s">
        <v>81</v>
      </c>
      <c r="AY189" s="197" t="s">
        <v>131</v>
      </c>
    </row>
    <row r="190" spans="1:65" s="13" customFormat="1" ht="11.25">
      <c r="B190" s="187"/>
      <c r="C190" s="188"/>
      <c r="D190" s="189" t="s">
        <v>140</v>
      </c>
      <c r="E190" s="190" t="s">
        <v>44</v>
      </c>
      <c r="F190" s="191" t="s">
        <v>260</v>
      </c>
      <c r="G190" s="188"/>
      <c r="H190" s="190" t="s">
        <v>44</v>
      </c>
      <c r="I190" s="192"/>
      <c r="J190" s="188"/>
      <c r="K190" s="188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140</v>
      </c>
      <c r="AU190" s="197" t="s">
        <v>91</v>
      </c>
      <c r="AV190" s="13" t="s">
        <v>89</v>
      </c>
      <c r="AW190" s="13" t="s">
        <v>42</v>
      </c>
      <c r="AX190" s="13" t="s">
        <v>81</v>
      </c>
      <c r="AY190" s="197" t="s">
        <v>131</v>
      </c>
    </row>
    <row r="191" spans="1:65" s="14" customFormat="1" ht="11.25">
      <c r="B191" s="198"/>
      <c r="C191" s="199"/>
      <c r="D191" s="189" t="s">
        <v>140</v>
      </c>
      <c r="E191" s="200" t="s">
        <v>44</v>
      </c>
      <c r="F191" s="201" t="s">
        <v>261</v>
      </c>
      <c r="G191" s="199"/>
      <c r="H191" s="202">
        <v>0.19800000000000001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140</v>
      </c>
      <c r="AU191" s="208" t="s">
        <v>91</v>
      </c>
      <c r="AV191" s="14" t="s">
        <v>91</v>
      </c>
      <c r="AW191" s="14" t="s">
        <v>42</v>
      </c>
      <c r="AX191" s="14" t="s">
        <v>89</v>
      </c>
      <c r="AY191" s="208" t="s">
        <v>131</v>
      </c>
    </row>
    <row r="192" spans="1:65" s="2" customFormat="1" ht="14.45" customHeight="1">
      <c r="A192" s="35"/>
      <c r="B192" s="36"/>
      <c r="C192" s="220" t="s">
        <v>262</v>
      </c>
      <c r="D192" s="220" t="s">
        <v>220</v>
      </c>
      <c r="E192" s="221" t="s">
        <v>263</v>
      </c>
      <c r="F192" s="222" t="s">
        <v>264</v>
      </c>
      <c r="G192" s="223" t="s">
        <v>164</v>
      </c>
      <c r="H192" s="224">
        <v>0.19800000000000001</v>
      </c>
      <c r="I192" s="225"/>
      <c r="J192" s="226">
        <f>ROUND(I192*H192,2)</f>
        <v>0</v>
      </c>
      <c r="K192" s="222" t="s">
        <v>137</v>
      </c>
      <c r="L192" s="227"/>
      <c r="M192" s="228" t="s">
        <v>44</v>
      </c>
      <c r="N192" s="229" t="s">
        <v>52</v>
      </c>
      <c r="O192" s="65"/>
      <c r="P192" s="183">
        <f>O192*H192</f>
        <v>0</v>
      </c>
      <c r="Q192" s="183">
        <v>1</v>
      </c>
      <c r="R192" s="183">
        <f>Q192*H192</f>
        <v>0.19800000000000001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184</v>
      </c>
      <c r="AT192" s="185" t="s">
        <v>220</v>
      </c>
      <c r="AU192" s="185" t="s">
        <v>91</v>
      </c>
      <c r="AY192" s="17" t="s">
        <v>131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7" t="s">
        <v>89</v>
      </c>
      <c r="BK192" s="186">
        <f>ROUND(I192*H192,2)</f>
        <v>0</v>
      </c>
      <c r="BL192" s="17" t="s">
        <v>138</v>
      </c>
      <c r="BM192" s="185" t="s">
        <v>265</v>
      </c>
    </row>
    <row r="193" spans="1:65" s="13" customFormat="1" ht="11.25">
      <c r="B193" s="187"/>
      <c r="C193" s="188"/>
      <c r="D193" s="189" t="s">
        <v>140</v>
      </c>
      <c r="E193" s="190" t="s">
        <v>44</v>
      </c>
      <c r="F193" s="191" t="s">
        <v>141</v>
      </c>
      <c r="G193" s="188"/>
      <c r="H193" s="190" t="s">
        <v>44</v>
      </c>
      <c r="I193" s="192"/>
      <c r="J193" s="188"/>
      <c r="K193" s="188"/>
      <c r="L193" s="193"/>
      <c r="M193" s="194"/>
      <c r="N193" s="195"/>
      <c r="O193" s="195"/>
      <c r="P193" s="195"/>
      <c r="Q193" s="195"/>
      <c r="R193" s="195"/>
      <c r="S193" s="195"/>
      <c r="T193" s="196"/>
      <c r="AT193" s="197" t="s">
        <v>140</v>
      </c>
      <c r="AU193" s="197" t="s">
        <v>91</v>
      </c>
      <c r="AV193" s="13" t="s">
        <v>89</v>
      </c>
      <c r="AW193" s="13" t="s">
        <v>42</v>
      </c>
      <c r="AX193" s="13" t="s">
        <v>81</v>
      </c>
      <c r="AY193" s="197" t="s">
        <v>131</v>
      </c>
    </row>
    <row r="194" spans="1:65" s="13" customFormat="1" ht="11.25">
      <c r="B194" s="187"/>
      <c r="C194" s="188"/>
      <c r="D194" s="189" t="s">
        <v>140</v>
      </c>
      <c r="E194" s="190" t="s">
        <v>44</v>
      </c>
      <c r="F194" s="191" t="s">
        <v>259</v>
      </c>
      <c r="G194" s="188"/>
      <c r="H194" s="190" t="s">
        <v>44</v>
      </c>
      <c r="I194" s="192"/>
      <c r="J194" s="188"/>
      <c r="K194" s="188"/>
      <c r="L194" s="193"/>
      <c r="M194" s="194"/>
      <c r="N194" s="195"/>
      <c r="O194" s="195"/>
      <c r="P194" s="195"/>
      <c r="Q194" s="195"/>
      <c r="R194" s="195"/>
      <c r="S194" s="195"/>
      <c r="T194" s="196"/>
      <c r="AT194" s="197" t="s">
        <v>140</v>
      </c>
      <c r="AU194" s="197" t="s">
        <v>91</v>
      </c>
      <c r="AV194" s="13" t="s">
        <v>89</v>
      </c>
      <c r="AW194" s="13" t="s">
        <v>42</v>
      </c>
      <c r="AX194" s="13" t="s">
        <v>81</v>
      </c>
      <c r="AY194" s="197" t="s">
        <v>131</v>
      </c>
    </row>
    <row r="195" spans="1:65" s="13" customFormat="1" ht="11.25">
      <c r="B195" s="187"/>
      <c r="C195" s="188"/>
      <c r="D195" s="189" t="s">
        <v>140</v>
      </c>
      <c r="E195" s="190" t="s">
        <v>44</v>
      </c>
      <c r="F195" s="191" t="s">
        <v>260</v>
      </c>
      <c r="G195" s="188"/>
      <c r="H195" s="190" t="s">
        <v>44</v>
      </c>
      <c r="I195" s="192"/>
      <c r="J195" s="188"/>
      <c r="K195" s="188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140</v>
      </c>
      <c r="AU195" s="197" t="s">
        <v>91</v>
      </c>
      <c r="AV195" s="13" t="s">
        <v>89</v>
      </c>
      <c r="AW195" s="13" t="s">
        <v>42</v>
      </c>
      <c r="AX195" s="13" t="s">
        <v>81</v>
      </c>
      <c r="AY195" s="197" t="s">
        <v>131</v>
      </c>
    </row>
    <row r="196" spans="1:65" s="14" customFormat="1" ht="11.25">
      <c r="B196" s="198"/>
      <c r="C196" s="199"/>
      <c r="D196" s="189" t="s">
        <v>140</v>
      </c>
      <c r="E196" s="200" t="s">
        <v>44</v>
      </c>
      <c r="F196" s="201" t="s">
        <v>261</v>
      </c>
      <c r="G196" s="199"/>
      <c r="H196" s="202">
        <v>0.19800000000000001</v>
      </c>
      <c r="I196" s="203"/>
      <c r="J196" s="199"/>
      <c r="K196" s="199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140</v>
      </c>
      <c r="AU196" s="208" t="s">
        <v>91</v>
      </c>
      <c r="AV196" s="14" t="s">
        <v>91</v>
      </c>
      <c r="AW196" s="14" t="s">
        <v>42</v>
      </c>
      <c r="AX196" s="14" t="s">
        <v>89</v>
      </c>
      <c r="AY196" s="208" t="s">
        <v>131</v>
      </c>
    </row>
    <row r="197" spans="1:65" s="2" customFormat="1" ht="14.45" customHeight="1">
      <c r="A197" s="35"/>
      <c r="B197" s="36"/>
      <c r="C197" s="174" t="s">
        <v>266</v>
      </c>
      <c r="D197" s="174" t="s">
        <v>133</v>
      </c>
      <c r="E197" s="175" t="s">
        <v>267</v>
      </c>
      <c r="F197" s="176" t="s">
        <v>268</v>
      </c>
      <c r="G197" s="177" t="s">
        <v>164</v>
      </c>
      <c r="H197" s="178">
        <v>0.19800000000000001</v>
      </c>
      <c r="I197" s="179"/>
      <c r="J197" s="180">
        <f>ROUND(I197*H197,2)</f>
        <v>0</v>
      </c>
      <c r="K197" s="176" t="s">
        <v>137</v>
      </c>
      <c r="L197" s="40"/>
      <c r="M197" s="181" t="s">
        <v>44</v>
      </c>
      <c r="N197" s="182" t="s">
        <v>52</v>
      </c>
      <c r="O197" s="65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138</v>
      </c>
      <c r="AT197" s="185" t="s">
        <v>133</v>
      </c>
      <c r="AU197" s="185" t="s">
        <v>91</v>
      </c>
      <c r="AY197" s="17" t="s">
        <v>131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7" t="s">
        <v>89</v>
      </c>
      <c r="BK197" s="186">
        <f>ROUND(I197*H197,2)</f>
        <v>0</v>
      </c>
      <c r="BL197" s="17" t="s">
        <v>138</v>
      </c>
      <c r="BM197" s="185" t="s">
        <v>269</v>
      </c>
    </row>
    <row r="198" spans="1:65" s="13" customFormat="1" ht="11.25">
      <c r="B198" s="187"/>
      <c r="C198" s="188"/>
      <c r="D198" s="189" t="s">
        <v>140</v>
      </c>
      <c r="E198" s="190" t="s">
        <v>44</v>
      </c>
      <c r="F198" s="191" t="s">
        <v>141</v>
      </c>
      <c r="G198" s="188"/>
      <c r="H198" s="190" t="s">
        <v>44</v>
      </c>
      <c r="I198" s="192"/>
      <c r="J198" s="188"/>
      <c r="K198" s="188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140</v>
      </c>
      <c r="AU198" s="197" t="s">
        <v>91</v>
      </c>
      <c r="AV198" s="13" t="s">
        <v>89</v>
      </c>
      <c r="AW198" s="13" t="s">
        <v>42</v>
      </c>
      <c r="AX198" s="13" t="s">
        <v>81</v>
      </c>
      <c r="AY198" s="197" t="s">
        <v>131</v>
      </c>
    </row>
    <row r="199" spans="1:65" s="13" customFormat="1" ht="11.25">
      <c r="B199" s="187"/>
      <c r="C199" s="188"/>
      <c r="D199" s="189" t="s">
        <v>140</v>
      </c>
      <c r="E199" s="190" t="s">
        <v>44</v>
      </c>
      <c r="F199" s="191" t="s">
        <v>259</v>
      </c>
      <c r="G199" s="188"/>
      <c r="H199" s="190" t="s">
        <v>44</v>
      </c>
      <c r="I199" s="192"/>
      <c r="J199" s="188"/>
      <c r="K199" s="188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140</v>
      </c>
      <c r="AU199" s="197" t="s">
        <v>91</v>
      </c>
      <c r="AV199" s="13" t="s">
        <v>89</v>
      </c>
      <c r="AW199" s="13" t="s">
        <v>42</v>
      </c>
      <c r="AX199" s="13" t="s">
        <v>81</v>
      </c>
      <c r="AY199" s="197" t="s">
        <v>131</v>
      </c>
    </row>
    <row r="200" spans="1:65" s="13" customFormat="1" ht="11.25">
      <c r="B200" s="187"/>
      <c r="C200" s="188"/>
      <c r="D200" s="189" t="s">
        <v>140</v>
      </c>
      <c r="E200" s="190" t="s">
        <v>44</v>
      </c>
      <c r="F200" s="191" t="s">
        <v>260</v>
      </c>
      <c r="G200" s="188"/>
      <c r="H200" s="190" t="s">
        <v>44</v>
      </c>
      <c r="I200" s="192"/>
      <c r="J200" s="188"/>
      <c r="K200" s="188"/>
      <c r="L200" s="193"/>
      <c r="M200" s="194"/>
      <c r="N200" s="195"/>
      <c r="O200" s="195"/>
      <c r="P200" s="195"/>
      <c r="Q200" s="195"/>
      <c r="R200" s="195"/>
      <c r="S200" s="195"/>
      <c r="T200" s="196"/>
      <c r="AT200" s="197" t="s">
        <v>140</v>
      </c>
      <c r="AU200" s="197" t="s">
        <v>91</v>
      </c>
      <c r="AV200" s="13" t="s">
        <v>89</v>
      </c>
      <c r="AW200" s="13" t="s">
        <v>42</v>
      </c>
      <c r="AX200" s="13" t="s">
        <v>81</v>
      </c>
      <c r="AY200" s="197" t="s">
        <v>131</v>
      </c>
    </row>
    <row r="201" spans="1:65" s="14" customFormat="1" ht="11.25">
      <c r="B201" s="198"/>
      <c r="C201" s="199"/>
      <c r="D201" s="189" t="s">
        <v>140</v>
      </c>
      <c r="E201" s="200" t="s">
        <v>44</v>
      </c>
      <c r="F201" s="201" t="s">
        <v>261</v>
      </c>
      <c r="G201" s="199"/>
      <c r="H201" s="202">
        <v>0.19800000000000001</v>
      </c>
      <c r="I201" s="203"/>
      <c r="J201" s="199"/>
      <c r="K201" s="199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140</v>
      </c>
      <c r="AU201" s="208" t="s">
        <v>91</v>
      </c>
      <c r="AV201" s="14" t="s">
        <v>91</v>
      </c>
      <c r="AW201" s="14" t="s">
        <v>42</v>
      </c>
      <c r="AX201" s="14" t="s">
        <v>89</v>
      </c>
      <c r="AY201" s="208" t="s">
        <v>131</v>
      </c>
    </row>
    <row r="202" spans="1:65" s="2" customFormat="1" ht="24.2" customHeight="1">
      <c r="A202" s="35"/>
      <c r="B202" s="36"/>
      <c r="C202" s="174" t="s">
        <v>270</v>
      </c>
      <c r="D202" s="174" t="s">
        <v>133</v>
      </c>
      <c r="E202" s="175" t="s">
        <v>271</v>
      </c>
      <c r="F202" s="176" t="s">
        <v>272</v>
      </c>
      <c r="G202" s="177" t="s">
        <v>164</v>
      </c>
      <c r="H202" s="178">
        <v>1.19</v>
      </c>
      <c r="I202" s="179"/>
      <c r="J202" s="180">
        <f>ROUND(I202*H202,2)</f>
        <v>0</v>
      </c>
      <c r="K202" s="176" t="s">
        <v>137</v>
      </c>
      <c r="L202" s="40"/>
      <c r="M202" s="181" t="s">
        <v>44</v>
      </c>
      <c r="N202" s="182" t="s">
        <v>52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138</v>
      </c>
      <c r="AT202" s="185" t="s">
        <v>133</v>
      </c>
      <c r="AU202" s="185" t="s">
        <v>91</v>
      </c>
      <c r="AY202" s="17" t="s">
        <v>131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7" t="s">
        <v>89</v>
      </c>
      <c r="BK202" s="186">
        <f>ROUND(I202*H202,2)</f>
        <v>0</v>
      </c>
      <c r="BL202" s="17" t="s">
        <v>138</v>
      </c>
      <c r="BM202" s="185" t="s">
        <v>273</v>
      </c>
    </row>
    <row r="203" spans="1:65" s="13" customFormat="1" ht="11.25">
      <c r="B203" s="187"/>
      <c r="C203" s="188"/>
      <c r="D203" s="189" t="s">
        <v>140</v>
      </c>
      <c r="E203" s="190" t="s">
        <v>44</v>
      </c>
      <c r="F203" s="191" t="s">
        <v>141</v>
      </c>
      <c r="G203" s="188"/>
      <c r="H203" s="190" t="s">
        <v>44</v>
      </c>
      <c r="I203" s="192"/>
      <c r="J203" s="188"/>
      <c r="K203" s="188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140</v>
      </c>
      <c r="AU203" s="197" t="s">
        <v>91</v>
      </c>
      <c r="AV203" s="13" t="s">
        <v>89</v>
      </c>
      <c r="AW203" s="13" t="s">
        <v>42</v>
      </c>
      <c r="AX203" s="13" t="s">
        <v>81</v>
      </c>
      <c r="AY203" s="197" t="s">
        <v>131</v>
      </c>
    </row>
    <row r="204" spans="1:65" s="13" customFormat="1" ht="11.25">
      <c r="B204" s="187"/>
      <c r="C204" s="188"/>
      <c r="D204" s="189" t="s">
        <v>140</v>
      </c>
      <c r="E204" s="190" t="s">
        <v>44</v>
      </c>
      <c r="F204" s="191" t="s">
        <v>259</v>
      </c>
      <c r="G204" s="188"/>
      <c r="H204" s="190" t="s">
        <v>44</v>
      </c>
      <c r="I204" s="192"/>
      <c r="J204" s="188"/>
      <c r="K204" s="188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140</v>
      </c>
      <c r="AU204" s="197" t="s">
        <v>91</v>
      </c>
      <c r="AV204" s="13" t="s">
        <v>89</v>
      </c>
      <c r="AW204" s="13" t="s">
        <v>42</v>
      </c>
      <c r="AX204" s="13" t="s">
        <v>81</v>
      </c>
      <c r="AY204" s="197" t="s">
        <v>131</v>
      </c>
    </row>
    <row r="205" spans="1:65" s="13" customFormat="1" ht="22.5">
      <c r="B205" s="187"/>
      <c r="C205" s="188"/>
      <c r="D205" s="189" t="s">
        <v>140</v>
      </c>
      <c r="E205" s="190" t="s">
        <v>44</v>
      </c>
      <c r="F205" s="191" t="s">
        <v>274</v>
      </c>
      <c r="G205" s="188"/>
      <c r="H205" s="190" t="s">
        <v>44</v>
      </c>
      <c r="I205" s="192"/>
      <c r="J205" s="188"/>
      <c r="K205" s="188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140</v>
      </c>
      <c r="AU205" s="197" t="s">
        <v>91</v>
      </c>
      <c r="AV205" s="13" t="s">
        <v>89</v>
      </c>
      <c r="AW205" s="13" t="s">
        <v>42</v>
      </c>
      <c r="AX205" s="13" t="s">
        <v>81</v>
      </c>
      <c r="AY205" s="197" t="s">
        <v>131</v>
      </c>
    </row>
    <row r="206" spans="1:65" s="14" customFormat="1" ht="11.25">
      <c r="B206" s="198"/>
      <c r="C206" s="199"/>
      <c r="D206" s="189" t="s">
        <v>140</v>
      </c>
      <c r="E206" s="200" t="s">
        <v>44</v>
      </c>
      <c r="F206" s="201" t="s">
        <v>275</v>
      </c>
      <c r="G206" s="199"/>
      <c r="H206" s="202">
        <v>1.19</v>
      </c>
      <c r="I206" s="203"/>
      <c r="J206" s="199"/>
      <c r="K206" s="199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140</v>
      </c>
      <c r="AU206" s="208" t="s">
        <v>91</v>
      </c>
      <c r="AV206" s="14" t="s">
        <v>91</v>
      </c>
      <c r="AW206" s="14" t="s">
        <v>42</v>
      </c>
      <c r="AX206" s="14" t="s">
        <v>89</v>
      </c>
      <c r="AY206" s="208" t="s">
        <v>131</v>
      </c>
    </row>
    <row r="207" spans="1:65" s="12" customFormat="1" ht="22.9" customHeight="1">
      <c r="B207" s="158"/>
      <c r="C207" s="159"/>
      <c r="D207" s="160" t="s">
        <v>80</v>
      </c>
      <c r="E207" s="172" t="s">
        <v>161</v>
      </c>
      <c r="F207" s="172" t="s">
        <v>276</v>
      </c>
      <c r="G207" s="159"/>
      <c r="H207" s="159"/>
      <c r="I207" s="162"/>
      <c r="J207" s="173">
        <f>BK207</f>
        <v>0</v>
      </c>
      <c r="K207" s="159"/>
      <c r="L207" s="164"/>
      <c r="M207" s="165"/>
      <c r="N207" s="166"/>
      <c r="O207" s="166"/>
      <c r="P207" s="167">
        <f>SUM(P208:P278)</f>
        <v>0</v>
      </c>
      <c r="Q207" s="166"/>
      <c r="R207" s="167">
        <f>SUM(R208:R278)</f>
        <v>9.1750517499999997</v>
      </c>
      <c r="S207" s="166"/>
      <c r="T207" s="168">
        <f>SUM(T208:T278)</f>
        <v>0</v>
      </c>
      <c r="AR207" s="169" t="s">
        <v>89</v>
      </c>
      <c r="AT207" s="170" t="s">
        <v>80</v>
      </c>
      <c r="AU207" s="170" t="s">
        <v>89</v>
      </c>
      <c r="AY207" s="169" t="s">
        <v>131</v>
      </c>
      <c r="BK207" s="171">
        <f>SUM(BK208:BK278)</f>
        <v>0</v>
      </c>
    </row>
    <row r="208" spans="1:65" s="2" customFormat="1" ht="76.349999999999994" customHeight="1">
      <c r="A208" s="35"/>
      <c r="B208" s="36"/>
      <c r="C208" s="174" t="s">
        <v>277</v>
      </c>
      <c r="D208" s="174" t="s">
        <v>133</v>
      </c>
      <c r="E208" s="175" t="s">
        <v>278</v>
      </c>
      <c r="F208" s="176" t="s">
        <v>279</v>
      </c>
      <c r="G208" s="177" t="s">
        <v>136</v>
      </c>
      <c r="H208" s="178">
        <v>47.719000000000001</v>
      </c>
      <c r="I208" s="179"/>
      <c r="J208" s="180">
        <f>ROUND(I208*H208,2)</f>
        <v>0</v>
      </c>
      <c r="K208" s="176" t="s">
        <v>137</v>
      </c>
      <c r="L208" s="40"/>
      <c r="M208" s="181" t="s">
        <v>44</v>
      </c>
      <c r="N208" s="182" t="s">
        <v>52</v>
      </c>
      <c r="O208" s="65"/>
      <c r="P208" s="183">
        <f>O208*H208</f>
        <v>0</v>
      </c>
      <c r="Q208" s="183">
        <v>8.4250000000000005E-2</v>
      </c>
      <c r="R208" s="183">
        <f>Q208*H208</f>
        <v>4.0203257500000005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138</v>
      </c>
      <c r="AT208" s="185" t="s">
        <v>133</v>
      </c>
      <c r="AU208" s="185" t="s">
        <v>91</v>
      </c>
      <c r="AY208" s="17" t="s">
        <v>131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7" t="s">
        <v>89</v>
      </c>
      <c r="BK208" s="186">
        <f>ROUND(I208*H208,2)</f>
        <v>0</v>
      </c>
      <c r="BL208" s="17" t="s">
        <v>138</v>
      </c>
      <c r="BM208" s="185" t="s">
        <v>280</v>
      </c>
    </row>
    <row r="209" spans="1:65" s="13" customFormat="1" ht="11.25">
      <c r="B209" s="187"/>
      <c r="C209" s="188"/>
      <c r="D209" s="189" t="s">
        <v>140</v>
      </c>
      <c r="E209" s="190" t="s">
        <v>44</v>
      </c>
      <c r="F209" s="191" t="s">
        <v>141</v>
      </c>
      <c r="G209" s="188"/>
      <c r="H209" s="190" t="s">
        <v>44</v>
      </c>
      <c r="I209" s="192"/>
      <c r="J209" s="188"/>
      <c r="K209" s="188"/>
      <c r="L209" s="193"/>
      <c r="M209" s="194"/>
      <c r="N209" s="195"/>
      <c r="O209" s="195"/>
      <c r="P209" s="195"/>
      <c r="Q209" s="195"/>
      <c r="R209" s="195"/>
      <c r="S209" s="195"/>
      <c r="T209" s="196"/>
      <c r="AT209" s="197" t="s">
        <v>140</v>
      </c>
      <c r="AU209" s="197" t="s">
        <v>91</v>
      </c>
      <c r="AV209" s="13" t="s">
        <v>89</v>
      </c>
      <c r="AW209" s="13" t="s">
        <v>42</v>
      </c>
      <c r="AX209" s="13" t="s">
        <v>81</v>
      </c>
      <c r="AY209" s="197" t="s">
        <v>131</v>
      </c>
    </row>
    <row r="210" spans="1:65" s="13" customFormat="1" ht="22.5">
      <c r="B210" s="187"/>
      <c r="C210" s="188"/>
      <c r="D210" s="189" t="s">
        <v>140</v>
      </c>
      <c r="E210" s="190" t="s">
        <v>44</v>
      </c>
      <c r="F210" s="191" t="s">
        <v>189</v>
      </c>
      <c r="G210" s="188"/>
      <c r="H210" s="190" t="s">
        <v>44</v>
      </c>
      <c r="I210" s="192"/>
      <c r="J210" s="188"/>
      <c r="K210" s="188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140</v>
      </c>
      <c r="AU210" s="197" t="s">
        <v>91</v>
      </c>
      <c r="AV210" s="13" t="s">
        <v>89</v>
      </c>
      <c r="AW210" s="13" t="s">
        <v>42</v>
      </c>
      <c r="AX210" s="13" t="s">
        <v>81</v>
      </c>
      <c r="AY210" s="197" t="s">
        <v>131</v>
      </c>
    </row>
    <row r="211" spans="1:65" s="14" customFormat="1" ht="11.25">
      <c r="B211" s="198"/>
      <c r="C211" s="199"/>
      <c r="D211" s="189" t="s">
        <v>140</v>
      </c>
      <c r="E211" s="200" t="s">
        <v>44</v>
      </c>
      <c r="F211" s="201" t="s">
        <v>190</v>
      </c>
      <c r="G211" s="199"/>
      <c r="H211" s="202">
        <v>10.374000000000001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140</v>
      </c>
      <c r="AU211" s="208" t="s">
        <v>91</v>
      </c>
      <c r="AV211" s="14" t="s">
        <v>91</v>
      </c>
      <c r="AW211" s="14" t="s">
        <v>42</v>
      </c>
      <c r="AX211" s="14" t="s">
        <v>81</v>
      </c>
      <c r="AY211" s="208" t="s">
        <v>131</v>
      </c>
    </row>
    <row r="212" spans="1:65" s="13" customFormat="1" ht="22.5">
      <c r="B212" s="187"/>
      <c r="C212" s="188"/>
      <c r="D212" s="189" t="s">
        <v>140</v>
      </c>
      <c r="E212" s="190" t="s">
        <v>44</v>
      </c>
      <c r="F212" s="191" t="s">
        <v>191</v>
      </c>
      <c r="G212" s="188"/>
      <c r="H212" s="190" t="s">
        <v>44</v>
      </c>
      <c r="I212" s="192"/>
      <c r="J212" s="188"/>
      <c r="K212" s="188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140</v>
      </c>
      <c r="AU212" s="197" t="s">
        <v>91</v>
      </c>
      <c r="AV212" s="13" t="s">
        <v>89</v>
      </c>
      <c r="AW212" s="13" t="s">
        <v>42</v>
      </c>
      <c r="AX212" s="13" t="s">
        <v>81</v>
      </c>
      <c r="AY212" s="197" t="s">
        <v>131</v>
      </c>
    </row>
    <row r="213" spans="1:65" s="14" customFormat="1" ht="11.25">
      <c r="B213" s="198"/>
      <c r="C213" s="199"/>
      <c r="D213" s="189" t="s">
        <v>140</v>
      </c>
      <c r="E213" s="200" t="s">
        <v>44</v>
      </c>
      <c r="F213" s="201" t="s">
        <v>192</v>
      </c>
      <c r="G213" s="199"/>
      <c r="H213" s="202">
        <v>17.414999999999999</v>
      </c>
      <c r="I213" s="203"/>
      <c r="J213" s="199"/>
      <c r="K213" s="199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140</v>
      </c>
      <c r="AU213" s="208" t="s">
        <v>91</v>
      </c>
      <c r="AV213" s="14" t="s">
        <v>91</v>
      </c>
      <c r="AW213" s="14" t="s">
        <v>42</v>
      </c>
      <c r="AX213" s="14" t="s">
        <v>81</v>
      </c>
      <c r="AY213" s="208" t="s">
        <v>131</v>
      </c>
    </row>
    <row r="214" spans="1:65" s="13" customFormat="1" ht="22.5">
      <c r="B214" s="187"/>
      <c r="C214" s="188"/>
      <c r="D214" s="189" t="s">
        <v>140</v>
      </c>
      <c r="E214" s="190" t="s">
        <v>44</v>
      </c>
      <c r="F214" s="191" t="s">
        <v>193</v>
      </c>
      <c r="G214" s="188"/>
      <c r="H214" s="190" t="s">
        <v>44</v>
      </c>
      <c r="I214" s="192"/>
      <c r="J214" s="188"/>
      <c r="K214" s="188"/>
      <c r="L214" s="193"/>
      <c r="M214" s="194"/>
      <c r="N214" s="195"/>
      <c r="O214" s="195"/>
      <c r="P214" s="195"/>
      <c r="Q214" s="195"/>
      <c r="R214" s="195"/>
      <c r="S214" s="195"/>
      <c r="T214" s="196"/>
      <c r="AT214" s="197" t="s">
        <v>140</v>
      </c>
      <c r="AU214" s="197" t="s">
        <v>91</v>
      </c>
      <c r="AV214" s="13" t="s">
        <v>89</v>
      </c>
      <c r="AW214" s="13" t="s">
        <v>42</v>
      </c>
      <c r="AX214" s="13" t="s">
        <v>81</v>
      </c>
      <c r="AY214" s="197" t="s">
        <v>131</v>
      </c>
    </row>
    <row r="215" spans="1:65" s="14" customFormat="1" ht="11.25">
      <c r="B215" s="198"/>
      <c r="C215" s="199"/>
      <c r="D215" s="189" t="s">
        <v>140</v>
      </c>
      <c r="E215" s="200" t="s">
        <v>44</v>
      </c>
      <c r="F215" s="201" t="s">
        <v>194</v>
      </c>
      <c r="G215" s="199"/>
      <c r="H215" s="202">
        <v>9.6</v>
      </c>
      <c r="I215" s="203"/>
      <c r="J215" s="199"/>
      <c r="K215" s="199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140</v>
      </c>
      <c r="AU215" s="208" t="s">
        <v>91</v>
      </c>
      <c r="AV215" s="14" t="s">
        <v>91</v>
      </c>
      <c r="AW215" s="14" t="s">
        <v>42</v>
      </c>
      <c r="AX215" s="14" t="s">
        <v>81</v>
      </c>
      <c r="AY215" s="208" t="s">
        <v>131</v>
      </c>
    </row>
    <row r="216" spans="1:65" s="13" customFormat="1" ht="33.75">
      <c r="B216" s="187"/>
      <c r="C216" s="188"/>
      <c r="D216" s="189" t="s">
        <v>140</v>
      </c>
      <c r="E216" s="190" t="s">
        <v>44</v>
      </c>
      <c r="F216" s="191" t="s">
        <v>195</v>
      </c>
      <c r="G216" s="188"/>
      <c r="H216" s="190" t="s">
        <v>44</v>
      </c>
      <c r="I216" s="192"/>
      <c r="J216" s="188"/>
      <c r="K216" s="188"/>
      <c r="L216" s="193"/>
      <c r="M216" s="194"/>
      <c r="N216" s="195"/>
      <c r="O216" s="195"/>
      <c r="P216" s="195"/>
      <c r="Q216" s="195"/>
      <c r="R216" s="195"/>
      <c r="S216" s="195"/>
      <c r="T216" s="196"/>
      <c r="AT216" s="197" t="s">
        <v>140</v>
      </c>
      <c r="AU216" s="197" t="s">
        <v>91</v>
      </c>
      <c r="AV216" s="13" t="s">
        <v>89</v>
      </c>
      <c r="AW216" s="13" t="s">
        <v>42</v>
      </c>
      <c r="AX216" s="13" t="s">
        <v>81</v>
      </c>
      <c r="AY216" s="197" t="s">
        <v>131</v>
      </c>
    </row>
    <row r="217" spans="1:65" s="14" customFormat="1" ht="11.25">
      <c r="B217" s="198"/>
      <c r="C217" s="199"/>
      <c r="D217" s="189" t="s">
        <v>140</v>
      </c>
      <c r="E217" s="200" t="s">
        <v>44</v>
      </c>
      <c r="F217" s="201" t="s">
        <v>196</v>
      </c>
      <c r="G217" s="199"/>
      <c r="H217" s="202">
        <v>10.33</v>
      </c>
      <c r="I217" s="203"/>
      <c r="J217" s="199"/>
      <c r="K217" s="199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140</v>
      </c>
      <c r="AU217" s="208" t="s">
        <v>91</v>
      </c>
      <c r="AV217" s="14" t="s">
        <v>91</v>
      </c>
      <c r="AW217" s="14" t="s">
        <v>42</v>
      </c>
      <c r="AX217" s="14" t="s">
        <v>81</v>
      </c>
      <c r="AY217" s="208" t="s">
        <v>131</v>
      </c>
    </row>
    <row r="218" spans="1:65" s="15" customFormat="1" ht="11.25">
      <c r="B218" s="209"/>
      <c r="C218" s="210"/>
      <c r="D218" s="189" t="s">
        <v>140</v>
      </c>
      <c r="E218" s="211" t="s">
        <v>44</v>
      </c>
      <c r="F218" s="212" t="s">
        <v>170</v>
      </c>
      <c r="G218" s="210"/>
      <c r="H218" s="213">
        <v>47.719000000000001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140</v>
      </c>
      <c r="AU218" s="219" t="s">
        <v>91</v>
      </c>
      <c r="AV218" s="15" t="s">
        <v>138</v>
      </c>
      <c r="AW218" s="15" t="s">
        <v>42</v>
      </c>
      <c r="AX218" s="15" t="s">
        <v>89</v>
      </c>
      <c r="AY218" s="219" t="s">
        <v>131</v>
      </c>
    </row>
    <row r="219" spans="1:65" s="2" customFormat="1" ht="90" customHeight="1">
      <c r="A219" s="35"/>
      <c r="B219" s="36"/>
      <c r="C219" s="174" t="s">
        <v>281</v>
      </c>
      <c r="D219" s="174" t="s">
        <v>133</v>
      </c>
      <c r="E219" s="175" t="s">
        <v>282</v>
      </c>
      <c r="F219" s="176" t="s">
        <v>283</v>
      </c>
      <c r="G219" s="177" t="s">
        <v>136</v>
      </c>
      <c r="H219" s="178">
        <v>10.374000000000001</v>
      </c>
      <c r="I219" s="179"/>
      <c r="J219" s="180">
        <f>ROUND(I219*H219,2)</f>
        <v>0</v>
      </c>
      <c r="K219" s="176" t="s">
        <v>137</v>
      </c>
      <c r="L219" s="40"/>
      <c r="M219" s="181" t="s">
        <v>44</v>
      </c>
      <c r="N219" s="182" t="s">
        <v>52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138</v>
      </c>
      <c r="AT219" s="185" t="s">
        <v>133</v>
      </c>
      <c r="AU219" s="185" t="s">
        <v>91</v>
      </c>
      <c r="AY219" s="17" t="s">
        <v>131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7" t="s">
        <v>89</v>
      </c>
      <c r="BK219" s="186">
        <f>ROUND(I219*H219,2)</f>
        <v>0</v>
      </c>
      <c r="BL219" s="17" t="s">
        <v>138</v>
      </c>
      <c r="BM219" s="185" t="s">
        <v>284</v>
      </c>
    </row>
    <row r="220" spans="1:65" s="13" customFormat="1" ht="11.25">
      <c r="B220" s="187"/>
      <c r="C220" s="188"/>
      <c r="D220" s="189" t="s">
        <v>140</v>
      </c>
      <c r="E220" s="190" t="s">
        <v>44</v>
      </c>
      <c r="F220" s="191" t="s">
        <v>141</v>
      </c>
      <c r="G220" s="188"/>
      <c r="H220" s="190" t="s">
        <v>44</v>
      </c>
      <c r="I220" s="192"/>
      <c r="J220" s="188"/>
      <c r="K220" s="188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140</v>
      </c>
      <c r="AU220" s="197" t="s">
        <v>91</v>
      </c>
      <c r="AV220" s="13" t="s">
        <v>89</v>
      </c>
      <c r="AW220" s="13" t="s">
        <v>42</v>
      </c>
      <c r="AX220" s="13" t="s">
        <v>81</v>
      </c>
      <c r="AY220" s="197" t="s">
        <v>131</v>
      </c>
    </row>
    <row r="221" spans="1:65" s="13" customFormat="1" ht="22.5">
      <c r="B221" s="187"/>
      <c r="C221" s="188"/>
      <c r="D221" s="189" t="s">
        <v>140</v>
      </c>
      <c r="E221" s="190" t="s">
        <v>44</v>
      </c>
      <c r="F221" s="191" t="s">
        <v>285</v>
      </c>
      <c r="G221" s="188"/>
      <c r="H221" s="190" t="s">
        <v>44</v>
      </c>
      <c r="I221" s="192"/>
      <c r="J221" s="188"/>
      <c r="K221" s="188"/>
      <c r="L221" s="193"/>
      <c r="M221" s="194"/>
      <c r="N221" s="195"/>
      <c r="O221" s="195"/>
      <c r="P221" s="195"/>
      <c r="Q221" s="195"/>
      <c r="R221" s="195"/>
      <c r="S221" s="195"/>
      <c r="T221" s="196"/>
      <c r="AT221" s="197" t="s">
        <v>140</v>
      </c>
      <c r="AU221" s="197" t="s">
        <v>91</v>
      </c>
      <c r="AV221" s="13" t="s">
        <v>89</v>
      </c>
      <c r="AW221" s="13" t="s">
        <v>42</v>
      </c>
      <c r="AX221" s="13" t="s">
        <v>81</v>
      </c>
      <c r="AY221" s="197" t="s">
        <v>131</v>
      </c>
    </row>
    <row r="222" spans="1:65" s="14" customFormat="1" ht="11.25">
      <c r="B222" s="198"/>
      <c r="C222" s="199"/>
      <c r="D222" s="189" t="s">
        <v>140</v>
      </c>
      <c r="E222" s="200" t="s">
        <v>44</v>
      </c>
      <c r="F222" s="201" t="s">
        <v>190</v>
      </c>
      <c r="G222" s="199"/>
      <c r="H222" s="202">
        <v>10.374000000000001</v>
      </c>
      <c r="I222" s="203"/>
      <c r="J222" s="199"/>
      <c r="K222" s="199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140</v>
      </c>
      <c r="AU222" s="208" t="s">
        <v>91</v>
      </c>
      <c r="AV222" s="14" t="s">
        <v>91</v>
      </c>
      <c r="AW222" s="14" t="s">
        <v>42</v>
      </c>
      <c r="AX222" s="14" t="s">
        <v>89</v>
      </c>
      <c r="AY222" s="208" t="s">
        <v>131</v>
      </c>
    </row>
    <row r="223" spans="1:65" s="2" customFormat="1" ht="14.45" customHeight="1">
      <c r="A223" s="35"/>
      <c r="B223" s="36"/>
      <c r="C223" s="220" t="s">
        <v>286</v>
      </c>
      <c r="D223" s="220" t="s">
        <v>220</v>
      </c>
      <c r="E223" s="221" t="s">
        <v>287</v>
      </c>
      <c r="F223" s="222" t="s">
        <v>288</v>
      </c>
      <c r="G223" s="223" t="s">
        <v>136</v>
      </c>
      <c r="H223" s="224">
        <v>17.763000000000002</v>
      </c>
      <c r="I223" s="225"/>
      <c r="J223" s="226">
        <f>ROUND(I223*H223,2)</f>
        <v>0</v>
      </c>
      <c r="K223" s="222" t="s">
        <v>137</v>
      </c>
      <c r="L223" s="227"/>
      <c r="M223" s="228" t="s">
        <v>44</v>
      </c>
      <c r="N223" s="229" t="s">
        <v>52</v>
      </c>
      <c r="O223" s="65"/>
      <c r="P223" s="183">
        <f>O223*H223</f>
        <v>0</v>
      </c>
      <c r="Q223" s="183">
        <v>0.13100000000000001</v>
      </c>
      <c r="R223" s="183">
        <f>Q223*H223</f>
        <v>2.3269530000000005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184</v>
      </c>
      <c r="AT223" s="185" t="s">
        <v>220</v>
      </c>
      <c r="AU223" s="185" t="s">
        <v>91</v>
      </c>
      <c r="AY223" s="17" t="s">
        <v>131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7" t="s">
        <v>89</v>
      </c>
      <c r="BK223" s="186">
        <f>ROUND(I223*H223,2)</f>
        <v>0</v>
      </c>
      <c r="BL223" s="17" t="s">
        <v>138</v>
      </c>
      <c r="BM223" s="185" t="s">
        <v>289</v>
      </c>
    </row>
    <row r="224" spans="1:65" s="13" customFormat="1" ht="11.25">
      <c r="B224" s="187"/>
      <c r="C224" s="188"/>
      <c r="D224" s="189" t="s">
        <v>140</v>
      </c>
      <c r="E224" s="190" t="s">
        <v>44</v>
      </c>
      <c r="F224" s="191" t="s">
        <v>141</v>
      </c>
      <c r="G224" s="188"/>
      <c r="H224" s="190" t="s">
        <v>44</v>
      </c>
      <c r="I224" s="192"/>
      <c r="J224" s="188"/>
      <c r="K224" s="188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140</v>
      </c>
      <c r="AU224" s="197" t="s">
        <v>91</v>
      </c>
      <c r="AV224" s="13" t="s">
        <v>89</v>
      </c>
      <c r="AW224" s="13" t="s">
        <v>42</v>
      </c>
      <c r="AX224" s="13" t="s">
        <v>81</v>
      </c>
      <c r="AY224" s="197" t="s">
        <v>131</v>
      </c>
    </row>
    <row r="225" spans="1:65" s="13" customFormat="1" ht="22.5">
      <c r="B225" s="187"/>
      <c r="C225" s="188"/>
      <c r="D225" s="189" t="s">
        <v>140</v>
      </c>
      <c r="E225" s="190" t="s">
        <v>44</v>
      </c>
      <c r="F225" s="191" t="s">
        <v>290</v>
      </c>
      <c r="G225" s="188"/>
      <c r="H225" s="190" t="s">
        <v>44</v>
      </c>
      <c r="I225" s="192"/>
      <c r="J225" s="188"/>
      <c r="K225" s="188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140</v>
      </c>
      <c r="AU225" s="197" t="s">
        <v>91</v>
      </c>
      <c r="AV225" s="13" t="s">
        <v>89</v>
      </c>
      <c r="AW225" s="13" t="s">
        <v>42</v>
      </c>
      <c r="AX225" s="13" t="s">
        <v>81</v>
      </c>
      <c r="AY225" s="197" t="s">
        <v>131</v>
      </c>
    </row>
    <row r="226" spans="1:65" s="14" customFormat="1" ht="11.25">
      <c r="B226" s="198"/>
      <c r="C226" s="199"/>
      <c r="D226" s="189" t="s">
        <v>140</v>
      </c>
      <c r="E226" s="200" t="s">
        <v>44</v>
      </c>
      <c r="F226" s="201" t="s">
        <v>291</v>
      </c>
      <c r="G226" s="199"/>
      <c r="H226" s="202">
        <v>17.763000000000002</v>
      </c>
      <c r="I226" s="203"/>
      <c r="J226" s="199"/>
      <c r="K226" s="199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140</v>
      </c>
      <c r="AU226" s="208" t="s">
        <v>91</v>
      </c>
      <c r="AV226" s="14" t="s">
        <v>91</v>
      </c>
      <c r="AW226" s="14" t="s">
        <v>42</v>
      </c>
      <c r="AX226" s="14" t="s">
        <v>89</v>
      </c>
      <c r="AY226" s="208" t="s">
        <v>131</v>
      </c>
    </row>
    <row r="227" spans="1:65" s="13" customFormat="1" ht="33.75">
      <c r="B227" s="187"/>
      <c r="C227" s="188"/>
      <c r="D227" s="189" t="s">
        <v>140</v>
      </c>
      <c r="E227" s="190" t="s">
        <v>44</v>
      </c>
      <c r="F227" s="191" t="s">
        <v>292</v>
      </c>
      <c r="G227" s="188"/>
      <c r="H227" s="190" t="s">
        <v>44</v>
      </c>
      <c r="I227" s="192"/>
      <c r="J227" s="188"/>
      <c r="K227" s="188"/>
      <c r="L227" s="193"/>
      <c r="M227" s="194"/>
      <c r="N227" s="195"/>
      <c r="O227" s="195"/>
      <c r="P227" s="195"/>
      <c r="Q227" s="195"/>
      <c r="R227" s="195"/>
      <c r="S227" s="195"/>
      <c r="T227" s="196"/>
      <c r="AT227" s="197" t="s">
        <v>140</v>
      </c>
      <c r="AU227" s="197" t="s">
        <v>91</v>
      </c>
      <c r="AV227" s="13" t="s">
        <v>89</v>
      </c>
      <c r="AW227" s="13" t="s">
        <v>42</v>
      </c>
      <c r="AX227" s="13" t="s">
        <v>81</v>
      </c>
      <c r="AY227" s="197" t="s">
        <v>131</v>
      </c>
    </row>
    <row r="228" spans="1:65" s="13" customFormat="1" ht="11.25">
      <c r="B228" s="187"/>
      <c r="C228" s="188"/>
      <c r="D228" s="189" t="s">
        <v>140</v>
      </c>
      <c r="E228" s="190" t="s">
        <v>44</v>
      </c>
      <c r="F228" s="191" t="s">
        <v>293</v>
      </c>
      <c r="G228" s="188"/>
      <c r="H228" s="190" t="s">
        <v>44</v>
      </c>
      <c r="I228" s="192"/>
      <c r="J228" s="188"/>
      <c r="K228" s="188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140</v>
      </c>
      <c r="AU228" s="197" t="s">
        <v>91</v>
      </c>
      <c r="AV228" s="13" t="s">
        <v>89</v>
      </c>
      <c r="AW228" s="13" t="s">
        <v>42</v>
      </c>
      <c r="AX228" s="13" t="s">
        <v>81</v>
      </c>
      <c r="AY228" s="197" t="s">
        <v>131</v>
      </c>
    </row>
    <row r="229" spans="1:65" s="2" customFormat="1" ht="24.2" customHeight="1">
      <c r="A229" s="35"/>
      <c r="B229" s="36"/>
      <c r="C229" s="220" t="s">
        <v>294</v>
      </c>
      <c r="D229" s="220" t="s">
        <v>220</v>
      </c>
      <c r="E229" s="221" t="s">
        <v>295</v>
      </c>
      <c r="F229" s="222" t="s">
        <v>296</v>
      </c>
      <c r="G229" s="223" t="s">
        <v>136</v>
      </c>
      <c r="H229" s="224">
        <v>10.581</v>
      </c>
      <c r="I229" s="225"/>
      <c r="J229" s="226">
        <f>ROUND(I229*H229,2)</f>
        <v>0</v>
      </c>
      <c r="K229" s="222" t="s">
        <v>137</v>
      </c>
      <c r="L229" s="227"/>
      <c r="M229" s="228" t="s">
        <v>44</v>
      </c>
      <c r="N229" s="229" t="s">
        <v>52</v>
      </c>
      <c r="O229" s="65"/>
      <c r="P229" s="183">
        <f>O229*H229</f>
        <v>0</v>
      </c>
      <c r="Q229" s="183">
        <v>0.13100000000000001</v>
      </c>
      <c r="R229" s="183">
        <f>Q229*H229</f>
        <v>1.3861110000000001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184</v>
      </c>
      <c r="AT229" s="185" t="s">
        <v>220</v>
      </c>
      <c r="AU229" s="185" t="s">
        <v>91</v>
      </c>
      <c r="AY229" s="17" t="s">
        <v>131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7" t="s">
        <v>89</v>
      </c>
      <c r="BK229" s="186">
        <f>ROUND(I229*H229,2)</f>
        <v>0</v>
      </c>
      <c r="BL229" s="17" t="s">
        <v>138</v>
      </c>
      <c r="BM229" s="185" t="s">
        <v>297</v>
      </c>
    </row>
    <row r="230" spans="1:65" s="13" customFormat="1" ht="11.25">
      <c r="B230" s="187"/>
      <c r="C230" s="188"/>
      <c r="D230" s="189" t="s">
        <v>140</v>
      </c>
      <c r="E230" s="190" t="s">
        <v>44</v>
      </c>
      <c r="F230" s="191" t="s">
        <v>141</v>
      </c>
      <c r="G230" s="188"/>
      <c r="H230" s="190" t="s">
        <v>44</v>
      </c>
      <c r="I230" s="192"/>
      <c r="J230" s="188"/>
      <c r="K230" s="188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140</v>
      </c>
      <c r="AU230" s="197" t="s">
        <v>91</v>
      </c>
      <c r="AV230" s="13" t="s">
        <v>89</v>
      </c>
      <c r="AW230" s="13" t="s">
        <v>42</v>
      </c>
      <c r="AX230" s="13" t="s">
        <v>81</v>
      </c>
      <c r="AY230" s="197" t="s">
        <v>131</v>
      </c>
    </row>
    <row r="231" spans="1:65" s="13" customFormat="1" ht="22.5">
      <c r="B231" s="187"/>
      <c r="C231" s="188"/>
      <c r="D231" s="189" t="s">
        <v>140</v>
      </c>
      <c r="E231" s="190" t="s">
        <v>44</v>
      </c>
      <c r="F231" s="191" t="s">
        <v>298</v>
      </c>
      <c r="G231" s="188"/>
      <c r="H231" s="190" t="s">
        <v>44</v>
      </c>
      <c r="I231" s="192"/>
      <c r="J231" s="188"/>
      <c r="K231" s="188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140</v>
      </c>
      <c r="AU231" s="197" t="s">
        <v>91</v>
      </c>
      <c r="AV231" s="13" t="s">
        <v>89</v>
      </c>
      <c r="AW231" s="13" t="s">
        <v>42</v>
      </c>
      <c r="AX231" s="13" t="s">
        <v>81</v>
      </c>
      <c r="AY231" s="197" t="s">
        <v>131</v>
      </c>
    </row>
    <row r="232" spans="1:65" s="14" customFormat="1" ht="11.25">
      <c r="B232" s="198"/>
      <c r="C232" s="199"/>
      <c r="D232" s="189" t="s">
        <v>140</v>
      </c>
      <c r="E232" s="200" t="s">
        <v>44</v>
      </c>
      <c r="F232" s="201" t="s">
        <v>299</v>
      </c>
      <c r="G232" s="199"/>
      <c r="H232" s="202">
        <v>10.581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140</v>
      </c>
      <c r="AU232" s="208" t="s">
        <v>91</v>
      </c>
      <c r="AV232" s="14" t="s">
        <v>91</v>
      </c>
      <c r="AW232" s="14" t="s">
        <v>42</v>
      </c>
      <c r="AX232" s="14" t="s">
        <v>89</v>
      </c>
      <c r="AY232" s="208" t="s">
        <v>131</v>
      </c>
    </row>
    <row r="233" spans="1:65" s="13" customFormat="1" ht="33.75">
      <c r="B233" s="187"/>
      <c r="C233" s="188"/>
      <c r="D233" s="189" t="s">
        <v>140</v>
      </c>
      <c r="E233" s="190" t="s">
        <v>44</v>
      </c>
      <c r="F233" s="191" t="s">
        <v>292</v>
      </c>
      <c r="G233" s="188"/>
      <c r="H233" s="190" t="s">
        <v>44</v>
      </c>
      <c r="I233" s="192"/>
      <c r="J233" s="188"/>
      <c r="K233" s="188"/>
      <c r="L233" s="193"/>
      <c r="M233" s="194"/>
      <c r="N233" s="195"/>
      <c r="O233" s="195"/>
      <c r="P233" s="195"/>
      <c r="Q233" s="195"/>
      <c r="R233" s="195"/>
      <c r="S233" s="195"/>
      <c r="T233" s="196"/>
      <c r="AT233" s="197" t="s">
        <v>140</v>
      </c>
      <c r="AU233" s="197" t="s">
        <v>91</v>
      </c>
      <c r="AV233" s="13" t="s">
        <v>89</v>
      </c>
      <c r="AW233" s="13" t="s">
        <v>42</v>
      </c>
      <c r="AX233" s="13" t="s">
        <v>81</v>
      </c>
      <c r="AY233" s="197" t="s">
        <v>131</v>
      </c>
    </row>
    <row r="234" spans="1:65" s="13" customFormat="1" ht="11.25">
      <c r="B234" s="187"/>
      <c r="C234" s="188"/>
      <c r="D234" s="189" t="s">
        <v>140</v>
      </c>
      <c r="E234" s="190" t="s">
        <v>44</v>
      </c>
      <c r="F234" s="191" t="s">
        <v>293</v>
      </c>
      <c r="G234" s="188"/>
      <c r="H234" s="190" t="s">
        <v>44</v>
      </c>
      <c r="I234" s="192"/>
      <c r="J234" s="188"/>
      <c r="K234" s="188"/>
      <c r="L234" s="193"/>
      <c r="M234" s="194"/>
      <c r="N234" s="195"/>
      <c r="O234" s="195"/>
      <c r="P234" s="195"/>
      <c r="Q234" s="195"/>
      <c r="R234" s="195"/>
      <c r="S234" s="195"/>
      <c r="T234" s="196"/>
      <c r="AT234" s="197" t="s">
        <v>140</v>
      </c>
      <c r="AU234" s="197" t="s">
        <v>91</v>
      </c>
      <c r="AV234" s="13" t="s">
        <v>89</v>
      </c>
      <c r="AW234" s="13" t="s">
        <v>42</v>
      </c>
      <c r="AX234" s="13" t="s">
        <v>81</v>
      </c>
      <c r="AY234" s="197" t="s">
        <v>131</v>
      </c>
    </row>
    <row r="235" spans="1:65" s="2" customFormat="1" ht="14.45" customHeight="1">
      <c r="A235" s="35"/>
      <c r="B235" s="36"/>
      <c r="C235" s="220" t="s">
        <v>300</v>
      </c>
      <c r="D235" s="220" t="s">
        <v>220</v>
      </c>
      <c r="E235" s="221" t="s">
        <v>301</v>
      </c>
      <c r="F235" s="222" t="s">
        <v>302</v>
      </c>
      <c r="G235" s="223" t="s">
        <v>136</v>
      </c>
      <c r="H235" s="224">
        <v>9.7919999999999998</v>
      </c>
      <c r="I235" s="225"/>
      <c r="J235" s="226">
        <f>ROUND(I235*H235,2)</f>
        <v>0</v>
      </c>
      <c r="K235" s="222" t="s">
        <v>303</v>
      </c>
      <c r="L235" s="227"/>
      <c r="M235" s="228" t="s">
        <v>44</v>
      </c>
      <c r="N235" s="229" t="s">
        <v>52</v>
      </c>
      <c r="O235" s="65"/>
      <c r="P235" s="183">
        <f>O235*H235</f>
        <v>0</v>
      </c>
      <c r="Q235" s="183">
        <v>0.13100000000000001</v>
      </c>
      <c r="R235" s="183">
        <f>Q235*H235</f>
        <v>1.2827520000000001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184</v>
      </c>
      <c r="AT235" s="185" t="s">
        <v>220</v>
      </c>
      <c r="AU235" s="185" t="s">
        <v>91</v>
      </c>
      <c r="AY235" s="17" t="s">
        <v>131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7" t="s">
        <v>89</v>
      </c>
      <c r="BK235" s="186">
        <f>ROUND(I235*H235,2)</f>
        <v>0</v>
      </c>
      <c r="BL235" s="17" t="s">
        <v>138</v>
      </c>
      <c r="BM235" s="185" t="s">
        <v>304</v>
      </c>
    </row>
    <row r="236" spans="1:65" s="13" customFormat="1" ht="11.25">
      <c r="B236" s="187"/>
      <c r="C236" s="188"/>
      <c r="D236" s="189" t="s">
        <v>140</v>
      </c>
      <c r="E236" s="190" t="s">
        <v>44</v>
      </c>
      <c r="F236" s="191" t="s">
        <v>141</v>
      </c>
      <c r="G236" s="188"/>
      <c r="H236" s="190" t="s">
        <v>44</v>
      </c>
      <c r="I236" s="192"/>
      <c r="J236" s="188"/>
      <c r="K236" s="188"/>
      <c r="L236" s="193"/>
      <c r="M236" s="194"/>
      <c r="N236" s="195"/>
      <c r="O236" s="195"/>
      <c r="P236" s="195"/>
      <c r="Q236" s="195"/>
      <c r="R236" s="195"/>
      <c r="S236" s="195"/>
      <c r="T236" s="196"/>
      <c r="AT236" s="197" t="s">
        <v>140</v>
      </c>
      <c r="AU236" s="197" t="s">
        <v>91</v>
      </c>
      <c r="AV236" s="13" t="s">
        <v>89</v>
      </c>
      <c r="AW236" s="13" t="s">
        <v>42</v>
      </c>
      <c r="AX236" s="13" t="s">
        <v>81</v>
      </c>
      <c r="AY236" s="197" t="s">
        <v>131</v>
      </c>
    </row>
    <row r="237" spans="1:65" s="13" customFormat="1" ht="22.5">
      <c r="B237" s="187"/>
      <c r="C237" s="188"/>
      <c r="D237" s="189" t="s">
        <v>140</v>
      </c>
      <c r="E237" s="190" t="s">
        <v>44</v>
      </c>
      <c r="F237" s="191" t="s">
        <v>305</v>
      </c>
      <c r="G237" s="188"/>
      <c r="H237" s="190" t="s">
        <v>44</v>
      </c>
      <c r="I237" s="192"/>
      <c r="J237" s="188"/>
      <c r="K237" s="188"/>
      <c r="L237" s="193"/>
      <c r="M237" s="194"/>
      <c r="N237" s="195"/>
      <c r="O237" s="195"/>
      <c r="P237" s="195"/>
      <c r="Q237" s="195"/>
      <c r="R237" s="195"/>
      <c r="S237" s="195"/>
      <c r="T237" s="196"/>
      <c r="AT237" s="197" t="s">
        <v>140</v>
      </c>
      <c r="AU237" s="197" t="s">
        <v>91</v>
      </c>
      <c r="AV237" s="13" t="s">
        <v>89</v>
      </c>
      <c r="AW237" s="13" t="s">
        <v>42</v>
      </c>
      <c r="AX237" s="13" t="s">
        <v>81</v>
      </c>
      <c r="AY237" s="197" t="s">
        <v>131</v>
      </c>
    </row>
    <row r="238" spans="1:65" s="14" customFormat="1" ht="11.25">
      <c r="B238" s="198"/>
      <c r="C238" s="199"/>
      <c r="D238" s="189" t="s">
        <v>140</v>
      </c>
      <c r="E238" s="200" t="s">
        <v>44</v>
      </c>
      <c r="F238" s="201" t="s">
        <v>306</v>
      </c>
      <c r="G238" s="199"/>
      <c r="H238" s="202">
        <v>9.7919999999999998</v>
      </c>
      <c r="I238" s="203"/>
      <c r="J238" s="199"/>
      <c r="K238" s="199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140</v>
      </c>
      <c r="AU238" s="208" t="s">
        <v>91</v>
      </c>
      <c r="AV238" s="14" t="s">
        <v>91</v>
      </c>
      <c r="AW238" s="14" t="s">
        <v>42</v>
      </c>
      <c r="AX238" s="14" t="s">
        <v>89</v>
      </c>
      <c r="AY238" s="208" t="s">
        <v>131</v>
      </c>
    </row>
    <row r="239" spans="1:65" s="13" customFormat="1" ht="33.75">
      <c r="B239" s="187"/>
      <c r="C239" s="188"/>
      <c r="D239" s="189" t="s">
        <v>140</v>
      </c>
      <c r="E239" s="190" t="s">
        <v>44</v>
      </c>
      <c r="F239" s="191" t="s">
        <v>292</v>
      </c>
      <c r="G239" s="188"/>
      <c r="H239" s="190" t="s">
        <v>44</v>
      </c>
      <c r="I239" s="192"/>
      <c r="J239" s="188"/>
      <c r="K239" s="188"/>
      <c r="L239" s="193"/>
      <c r="M239" s="194"/>
      <c r="N239" s="195"/>
      <c r="O239" s="195"/>
      <c r="P239" s="195"/>
      <c r="Q239" s="195"/>
      <c r="R239" s="195"/>
      <c r="S239" s="195"/>
      <c r="T239" s="196"/>
      <c r="AT239" s="197" t="s">
        <v>140</v>
      </c>
      <c r="AU239" s="197" t="s">
        <v>91</v>
      </c>
      <c r="AV239" s="13" t="s">
        <v>89</v>
      </c>
      <c r="AW239" s="13" t="s">
        <v>42</v>
      </c>
      <c r="AX239" s="13" t="s">
        <v>81</v>
      </c>
      <c r="AY239" s="197" t="s">
        <v>131</v>
      </c>
    </row>
    <row r="240" spans="1:65" s="13" customFormat="1" ht="11.25">
      <c r="B240" s="187"/>
      <c r="C240" s="188"/>
      <c r="D240" s="189" t="s">
        <v>140</v>
      </c>
      <c r="E240" s="190" t="s">
        <v>44</v>
      </c>
      <c r="F240" s="191" t="s">
        <v>293</v>
      </c>
      <c r="G240" s="188"/>
      <c r="H240" s="190" t="s">
        <v>44</v>
      </c>
      <c r="I240" s="192"/>
      <c r="J240" s="188"/>
      <c r="K240" s="188"/>
      <c r="L240" s="193"/>
      <c r="M240" s="194"/>
      <c r="N240" s="195"/>
      <c r="O240" s="195"/>
      <c r="P240" s="195"/>
      <c r="Q240" s="195"/>
      <c r="R240" s="195"/>
      <c r="S240" s="195"/>
      <c r="T240" s="196"/>
      <c r="AT240" s="197" t="s">
        <v>140</v>
      </c>
      <c r="AU240" s="197" t="s">
        <v>91</v>
      </c>
      <c r="AV240" s="13" t="s">
        <v>89</v>
      </c>
      <c r="AW240" s="13" t="s">
        <v>42</v>
      </c>
      <c r="AX240" s="13" t="s">
        <v>81</v>
      </c>
      <c r="AY240" s="197" t="s">
        <v>131</v>
      </c>
    </row>
    <row r="241" spans="1:65" s="2" customFormat="1" ht="49.15" customHeight="1">
      <c r="A241" s="35"/>
      <c r="B241" s="36"/>
      <c r="C241" s="174" t="s">
        <v>307</v>
      </c>
      <c r="D241" s="174" t="s">
        <v>133</v>
      </c>
      <c r="E241" s="175" t="s">
        <v>308</v>
      </c>
      <c r="F241" s="176" t="s">
        <v>309</v>
      </c>
      <c r="G241" s="177" t="s">
        <v>136</v>
      </c>
      <c r="H241" s="178">
        <v>10.33</v>
      </c>
      <c r="I241" s="179"/>
      <c r="J241" s="180">
        <f>ROUND(I241*H241,2)</f>
        <v>0</v>
      </c>
      <c r="K241" s="176" t="s">
        <v>137</v>
      </c>
      <c r="L241" s="40"/>
      <c r="M241" s="181" t="s">
        <v>44</v>
      </c>
      <c r="N241" s="182" t="s">
        <v>52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138</v>
      </c>
      <c r="AT241" s="185" t="s">
        <v>133</v>
      </c>
      <c r="AU241" s="185" t="s">
        <v>91</v>
      </c>
      <c r="AY241" s="17" t="s">
        <v>131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7" t="s">
        <v>89</v>
      </c>
      <c r="BK241" s="186">
        <f>ROUND(I241*H241,2)</f>
        <v>0</v>
      </c>
      <c r="BL241" s="17" t="s">
        <v>138</v>
      </c>
      <c r="BM241" s="185" t="s">
        <v>310</v>
      </c>
    </row>
    <row r="242" spans="1:65" s="13" customFormat="1" ht="11.25">
      <c r="B242" s="187"/>
      <c r="C242" s="188"/>
      <c r="D242" s="189" t="s">
        <v>140</v>
      </c>
      <c r="E242" s="190" t="s">
        <v>44</v>
      </c>
      <c r="F242" s="191" t="s">
        <v>141</v>
      </c>
      <c r="G242" s="188"/>
      <c r="H242" s="190" t="s">
        <v>44</v>
      </c>
      <c r="I242" s="192"/>
      <c r="J242" s="188"/>
      <c r="K242" s="188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140</v>
      </c>
      <c r="AU242" s="197" t="s">
        <v>91</v>
      </c>
      <c r="AV242" s="13" t="s">
        <v>89</v>
      </c>
      <c r="AW242" s="13" t="s">
        <v>42</v>
      </c>
      <c r="AX242" s="13" t="s">
        <v>81</v>
      </c>
      <c r="AY242" s="197" t="s">
        <v>131</v>
      </c>
    </row>
    <row r="243" spans="1:65" s="13" customFormat="1" ht="22.5">
      <c r="B243" s="187"/>
      <c r="C243" s="188"/>
      <c r="D243" s="189" t="s">
        <v>140</v>
      </c>
      <c r="E243" s="190" t="s">
        <v>44</v>
      </c>
      <c r="F243" s="191" t="s">
        <v>311</v>
      </c>
      <c r="G243" s="188"/>
      <c r="H243" s="190" t="s">
        <v>44</v>
      </c>
      <c r="I243" s="192"/>
      <c r="J243" s="188"/>
      <c r="K243" s="188"/>
      <c r="L243" s="193"/>
      <c r="M243" s="194"/>
      <c r="N243" s="195"/>
      <c r="O243" s="195"/>
      <c r="P243" s="195"/>
      <c r="Q243" s="195"/>
      <c r="R243" s="195"/>
      <c r="S243" s="195"/>
      <c r="T243" s="196"/>
      <c r="AT243" s="197" t="s">
        <v>140</v>
      </c>
      <c r="AU243" s="197" t="s">
        <v>91</v>
      </c>
      <c r="AV243" s="13" t="s">
        <v>89</v>
      </c>
      <c r="AW243" s="13" t="s">
        <v>42</v>
      </c>
      <c r="AX243" s="13" t="s">
        <v>81</v>
      </c>
      <c r="AY243" s="197" t="s">
        <v>131</v>
      </c>
    </row>
    <row r="244" spans="1:65" s="14" customFormat="1" ht="11.25">
      <c r="B244" s="198"/>
      <c r="C244" s="199"/>
      <c r="D244" s="189" t="s">
        <v>140</v>
      </c>
      <c r="E244" s="200" t="s">
        <v>44</v>
      </c>
      <c r="F244" s="201" t="s">
        <v>196</v>
      </c>
      <c r="G244" s="199"/>
      <c r="H244" s="202">
        <v>10.33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140</v>
      </c>
      <c r="AU244" s="208" t="s">
        <v>91</v>
      </c>
      <c r="AV244" s="14" t="s">
        <v>91</v>
      </c>
      <c r="AW244" s="14" t="s">
        <v>42</v>
      </c>
      <c r="AX244" s="14" t="s">
        <v>89</v>
      </c>
      <c r="AY244" s="208" t="s">
        <v>131</v>
      </c>
    </row>
    <row r="245" spans="1:65" s="2" customFormat="1" ht="62.65" customHeight="1">
      <c r="A245" s="35"/>
      <c r="B245" s="36"/>
      <c r="C245" s="174" t="s">
        <v>312</v>
      </c>
      <c r="D245" s="174" t="s">
        <v>133</v>
      </c>
      <c r="E245" s="175" t="s">
        <v>313</v>
      </c>
      <c r="F245" s="176" t="s">
        <v>314</v>
      </c>
      <c r="G245" s="177" t="s">
        <v>136</v>
      </c>
      <c r="H245" s="178">
        <v>1.1100000000000001</v>
      </c>
      <c r="I245" s="179"/>
      <c r="J245" s="180">
        <f>ROUND(I245*H245,2)</f>
        <v>0</v>
      </c>
      <c r="K245" s="176" t="s">
        <v>137</v>
      </c>
      <c r="L245" s="40"/>
      <c r="M245" s="181" t="s">
        <v>44</v>
      </c>
      <c r="N245" s="182" t="s">
        <v>52</v>
      </c>
      <c r="O245" s="65"/>
      <c r="P245" s="183">
        <f>O245*H245</f>
        <v>0</v>
      </c>
      <c r="Q245" s="183">
        <v>0.10100000000000001</v>
      </c>
      <c r="R245" s="183">
        <f>Q245*H245</f>
        <v>0.11211000000000002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138</v>
      </c>
      <c r="AT245" s="185" t="s">
        <v>133</v>
      </c>
      <c r="AU245" s="185" t="s">
        <v>91</v>
      </c>
      <c r="AY245" s="17" t="s">
        <v>131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7" t="s">
        <v>89</v>
      </c>
      <c r="BK245" s="186">
        <f>ROUND(I245*H245,2)</f>
        <v>0</v>
      </c>
      <c r="BL245" s="17" t="s">
        <v>138</v>
      </c>
      <c r="BM245" s="185" t="s">
        <v>315</v>
      </c>
    </row>
    <row r="246" spans="1:65" s="13" customFormat="1" ht="11.25">
      <c r="B246" s="187"/>
      <c r="C246" s="188"/>
      <c r="D246" s="189" t="s">
        <v>140</v>
      </c>
      <c r="E246" s="190" t="s">
        <v>44</v>
      </c>
      <c r="F246" s="191" t="s">
        <v>141</v>
      </c>
      <c r="G246" s="188"/>
      <c r="H246" s="190" t="s">
        <v>44</v>
      </c>
      <c r="I246" s="192"/>
      <c r="J246" s="188"/>
      <c r="K246" s="188"/>
      <c r="L246" s="193"/>
      <c r="M246" s="194"/>
      <c r="N246" s="195"/>
      <c r="O246" s="195"/>
      <c r="P246" s="195"/>
      <c r="Q246" s="195"/>
      <c r="R246" s="195"/>
      <c r="S246" s="195"/>
      <c r="T246" s="196"/>
      <c r="AT246" s="197" t="s">
        <v>140</v>
      </c>
      <c r="AU246" s="197" t="s">
        <v>91</v>
      </c>
      <c r="AV246" s="13" t="s">
        <v>89</v>
      </c>
      <c r="AW246" s="13" t="s">
        <v>42</v>
      </c>
      <c r="AX246" s="13" t="s">
        <v>81</v>
      </c>
      <c r="AY246" s="197" t="s">
        <v>131</v>
      </c>
    </row>
    <row r="247" spans="1:65" s="13" customFormat="1" ht="11.25">
      <c r="B247" s="187"/>
      <c r="C247" s="188"/>
      <c r="D247" s="189" t="s">
        <v>140</v>
      </c>
      <c r="E247" s="190" t="s">
        <v>44</v>
      </c>
      <c r="F247" s="191" t="s">
        <v>197</v>
      </c>
      <c r="G247" s="188"/>
      <c r="H247" s="190" t="s">
        <v>44</v>
      </c>
      <c r="I247" s="192"/>
      <c r="J247" s="188"/>
      <c r="K247" s="188"/>
      <c r="L247" s="193"/>
      <c r="M247" s="194"/>
      <c r="N247" s="195"/>
      <c r="O247" s="195"/>
      <c r="P247" s="195"/>
      <c r="Q247" s="195"/>
      <c r="R247" s="195"/>
      <c r="S247" s="195"/>
      <c r="T247" s="196"/>
      <c r="AT247" s="197" t="s">
        <v>140</v>
      </c>
      <c r="AU247" s="197" t="s">
        <v>91</v>
      </c>
      <c r="AV247" s="13" t="s">
        <v>89</v>
      </c>
      <c r="AW247" s="13" t="s">
        <v>42</v>
      </c>
      <c r="AX247" s="13" t="s">
        <v>81</v>
      </c>
      <c r="AY247" s="197" t="s">
        <v>131</v>
      </c>
    </row>
    <row r="248" spans="1:65" s="14" customFormat="1" ht="11.25">
      <c r="B248" s="198"/>
      <c r="C248" s="199"/>
      <c r="D248" s="189" t="s">
        <v>140</v>
      </c>
      <c r="E248" s="200" t="s">
        <v>44</v>
      </c>
      <c r="F248" s="201" t="s">
        <v>198</v>
      </c>
      <c r="G248" s="199"/>
      <c r="H248" s="202">
        <v>1.1100000000000001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140</v>
      </c>
      <c r="AU248" s="208" t="s">
        <v>91</v>
      </c>
      <c r="AV248" s="14" t="s">
        <v>91</v>
      </c>
      <c r="AW248" s="14" t="s">
        <v>42</v>
      </c>
      <c r="AX248" s="14" t="s">
        <v>89</v>
      </c>
      <c r="AY248" s="208" t="s">
        <v>131</v>
      </c>
    </row>
    <row r="249" spans="1:65" s="2" customFormat="1" ht="24.2" customHeight="1">
      <c r="A249" s="35"/>
      <c r="B249" s="36"/>
      <c r="C249" s="174" t="s">
        <v>316</v>
      </c>
      <c r="D249" s="174" t="s">
        <v>133</v>
      </c>
      <c r="E249" s="175" t="s">
        <v>317</v>
      </c>
      <c r="F249" s="176" t="s">
        <v>318</v>
      </c>
      <c r="G249" s="177" t="s">
        <v>136</v>
      </c>
      <c r="H249" s="178">
        <v>48.829000000000001</v>
      </c>
      <c r="I249" s="179"/>
      <c r="J249" s="180">
        <f>ROUND(I249*H249,2)</f>
        <v>0</v>
      </c>
      <c r="K249" s="176" t="s">
        <v>137</v>
      </c>
      <c r="L249" s="40"/>
      <c r="M249" s="181" t="s">
        <v>44</v>
      </c>
      <c r="N249" s="182" t="s">
        <v>52</v>
      </c>
      <c r="O249" s="65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138</v>
      </c>
      <c r="AT249" s="185" t="s">
        <v>133</v>
      </c>
      <c r="AU249" s="185" t="s">
        <v>91</v>
      </c>
      <c r="AY249" s="17" t="s">
        <v>131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7" t="s">
        <v>89</v>
      </c>
      <c r="BK249" s="186">
        <f>ROUND(I249*H249,2)</f>
        <v>0</v>
      </c>
      <c r="BL249" s="17" t="s">
        <v>138</v>
      </c>
      <c r="BM249" s="185" t="s">
        <v>319</v>
      </c>
    </row>
    <row r="250" spans="1:65" s="13" customFormat="1" ht="11.25">
      <c r="B250" s="187"/>
      <c r="C250" s="188"/>
      <c r="D250" s="189" t="s">
        <v>140</v>
      </c>
      <c r="E250" s="190" t="s">
        <v>44</v>
      </c>
      <c r="F250" s="191" t="s">
        <v>141</v>
      </c>
      <c r="G250" s="188"/>
      <c r="H250" s="190" t="s">
        <v>44</v>
      </c>
      <c r="I250" s="192"/>
      <c r="J250" s="188"/>
      <c r="K250" s="188"/>
      <c r="L250" s="193"/>
      <c r="M250" s="194"/>
      <c r="N250" s="195"/>
      <c r="O250" s="195"/>
      <c r="P250" s="195"/>
      <c r="Q250" s="195"/>
      <c r="R250" s="195"/>
      <c r="S250" s="195"/>
      <c r="T250" s="196"/>
      <c r="AT250" s="197" t="s">
        <v>140</v>
      </c>
      <c r="AU250" s="197" t="s">
        <v>91</v>
      </c>
      <c r="AV250" s="13" t="s">
        <v>89</v>
      </c>
      <c r="AW250" s="13" t="s">
        <v>42</v>
      </c>
      <c r="AX250" s="13" t="s">
        <v>81</v>
      </c>
      <c r="AY250" s="197" t="s">
        <v>131</v>
      </c>
    </row>
    <row r="251" spans="1:65" s="13" customFormat="1" ht="22.5">
      <c r="B251" s="187"/>
      <c r="C251" s="188"/>
      <c r="D251" s="189" t="s">
        <v>140</v>
      </c>
      <c r="E251" s="190" t="s">
        <v>44</v>
      </c>
      <c r="F251" s="191" t="s">
        <v>189</v>
      </c>
      <c r="G251" s="188"/>
      <c r="H251" s="190" t="s">
        <v>44</v>
      </c>
      <c r="I251" s="192"/>
      <c r="J251" s="188"/>
      <c r="K251" s="188"/>
      <c r="L251" s="193"/>
      <c r="M251" s="194"/>
      <c r="N251" s="195"/>
      <c r="O251" s="195"/>
      <c r="P251" s="195"/>
      <c r="Q251" s="195"/>
      <c r="R251" s="195"/>
      <c r="S251" s="195"/>
      <c r="T251" s="196"/>
      <c r="AT251" s="197" t="s">
        <v>140</v>
      </c>
      <c r="AU251" s="197" t="s">
        <v>91</v>
      </c>
      <c r="AV251" s="13" t="s">
        <v>89</v>
      </c>
      <c r="AW251" s="13" t="s">
        <v>42</v>
      </c>
      <c r="AX251" s="13" t="s">
        <v>81</v>
      </c>
      <c r="AY251" s="197" t="s">
        <v>131</v>
      </c>
    </row>
    <row r="252" spans="1:65" s="14" customFormat="1" ht="11.25">
      <c r="B252" s="198"/>
      <c r="C252" s="199"/>
      <c r="D252" s="189" t="s">
        <v>140</v>
      </c>
      <c r="E252" s="200" t="s">
        <v>44</v>
      </c>
      <c r="F252" s="201" t="s">
        <v>190</v>
      </c>
      <c r="G252" s="199"/>
      <c r="H252" s="202">
        <v>10.374000000000001</v>
      </c>
      <c r="I252" s="203"/>
      <c r="J252" s="199"/>
      <c r="K252" s="199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140</v>
      </c>
      <c r="AU252" s="208" t="s">
        <v>91</v>
      </c>
      <c r="AV252" s="14" t="s">
        <v>91</v>
      </c>
      <c r="AW252" s="14" t="s">
        <v>42</v>
      </c>
      <c r="AX252" s="14" t="s">
        <v>81</v>
      </c>
      <c r="AY252" s="208" t="s">
        <v>131</v>
      </c>
    </row>
    <row r="253" spans="1:65" s="13" customFormat="1" ht="22.5">
      <c r="B253" s="187"/>
      <c r="C253" s="188"/>
      <c r="D253" s="189" t="s">
        <v>140</v>
      </c>
      <c r="E253" s="190" t="s">
        <v>44</v>
      </c>
      <c r="F253" s="191" t="s">
        <v>191</v>
      </c>
      <c r="G253" s="188"/>
      <c r="H253" s="190" t="s">
        <v>44</v>
      </c>
      <c r="I253" s="192"/>
      <c r="J253" s="188"/>
      <c r="K253" s="188"/>
      <c r="L253" s="193"/>
      <c r="M253" s="194"/>
      <c r="N253" s="195"/>
      <c r="O253" s="195"/>
      <c r="P253" s="195"/>
      <c r="Q253" s="195"/>
      <c r="R253" s="195"/>
      <c r="S253" s="195"/>
      <c r="T253" s="196"/>
      <c r="AT253" s="197" t="s">
        <v>140</v>
      </c>
      <c r="AU253" s="197" t="s">
        <v>91</v>
      </c>
      <c r="AV253" s="13" t="s">
        <v>89</v>
      </c>
      <c r="AW253" s="13" t="s">
        <v>42</v>
      </c>
      <c r="AX253" s="13" t="s">
        <v>81</v>
      </c>
      <c r="AY253" s="197" t="s">
        <v>131</v>
      </c>
    </row>
    <row r="254" spans="1:65" s="14" customFormat="1" ht="11.25">
      <c r="B254" s="198"/>
      <c r="C254" s="199"/>
      <c r="D254" s="189" t="s">
        <v>140</v>
      </c>
      <c r="E254" s="200" t="s">
        <v>44</v>
      </c>
      <c r="F254" s="201" t="s">
        <v>192</v>
      </c>
      <c r="G254" s="199"/>
      <c r="H254" s="202">
        <v>17.414999999999999</v>
      </c>
      <c r="I254" s="203"/>
      <c r="J254" s="199"/>
      <c r="K254" s="199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140</v>
      </c>
      <c r="AU254" s="208" t="s">
        <v>91</v>
      </c>
      <c r="AV254" s="14" t="s">
        <v>91</v>
      </c>
      <c r="AW254" s="14" t="s">
        <v>42</v>
      </c>
      <c r="AX254" s="14" t="s">
        <v>81</v>
      </c>
      <c r="AY254" s="208" t="s">
        <v>131</v>
      </c>
    </row>
    <row r="255" spans="1:65" s="13" customFormat="1" ht="22.5">
      <c r="B255" s="187"/>
      <c r="C255" s="188"/>
      <c r="D255" s="189" t="s">
        <v>140</v>
      </c>
      <c r="E255" s="190" t="s">
        <v>44</v>
      </c>
      <c r="F255" s="191" t="s">
        <v>193</v>
      </c>
      <c r="G255" s="188"/>
      <c r="H255" s="190" t="s">
        <v>44</v>
      </c>
      <c r="I255" s="192"/>
      <c r="J255" s="188"/>
      <c r="K255" s="188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140</v>
      </c>
      <c r="AU255" s="197" t="s">
        <v>91</v>
      </c>
      <c r="AV255" s="13" t="s">
        <v>89</v>
      </c>
      <c r="AW255" s="13" t="s">
        <v>42</v>
      </c>
      <c r="AX255" s="13" t="s">
        <v>81</v>
      </c>
      <c r="AY255" s="197" t="s">
        <v>131</v>
      </c>
    </row>
    <row r="256" spans="1:65" s="14" customFormat="1" ht="11.25">
      <c r="B256" s="198"/>
      <c r="C256" s="199"/>
      <c r="D256" s="189" t="s">
        <v>140</v>
      </c>
      <c r="E256" s="200" t="s">
        <v>44</v>
      </c>
      <c r="F256" s="201" t="s">
        <v>194</v>
      </c>
      <c r="G256" s="199"/>
      <c r="H256" s="202">
        <v>9.6</v>
      </c>
      <c r="I256" s="203"/>
      <c r="J256" s="199"/>
      <c r="K256" s="199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140</v>
      </c>
      <c r="AU256" s="208" t="s">
        <v>91</v>
      </c>
      <c r="AV256" s="14" t="s">
        <v>91</v>
      </c>
      <c r="AW256" s="14" t="s">
        <v>42</v>
      </c>
      <c r="AX256" s="14" t="s">
        <v>81</v>
      </c>
      <c r="AY256" s="208" t="s">
        <v>131</v>
      </c>
    </row>
    <row r="257" spans="1:65" s="13" customFormat="1" ht="33.75">
      <c r="B257" s="187"/>
      <c r="C257" s="188"/>
      <c r="D257" s="189" t="s">
        <v>140</v>
      </c>
      <c r="E257" s="190" t="s">
        <v>44</v>
      </c>
      <c r="F257" s="191" t="s">
        <v>195</v>
      </c>
      <c r="G257" s="188"/>
      <c r="H257" s="190" t="s">
        <v>44</v>
      </c>
      <c r="I257" s="192"/>
      <c r="J257" s="188"/>
      <c r="K257" s="188"/>
      <c r="L257" s="193"/>
      <c r="M257" s="194"/>
      <c r="N257" s="195"/>
      <c r="O257" s="195"/>
      <c r="P257" s="195"/>
      <c r="Q257" s="195"/>
      <c r="R257" s="195"/>
      <c r="S257" s="195"/>
      <c r="T257" s="196"/>
      <c r="AT257" s="197" t="s">
        <v>140</v>
      </c>
      <c r="AU257" s="197" t="s">
        <v>91</v>
      </c>
      <c r="AV257" s="13" t="s">
        <v>89</v>
      </c>
      <c r="AW257" s="13" t="s">
        <v>42</v>
      </c>
      <c r="AX257" s="13" t="s">
        <v>81</v>
      </c>
      <c r="AY257" s="197" t="s">
        <v>131</v>
      </c>
    </row>
    <row r="258" spans="1:65" s="14" customFormat="1" ht="11.25">
      <c r="B258" s="198"/>
      <c r="C258" s="199"/>
      <c r="D258" s="189" t="s">
        <v>140</v>
      </c>
      <c r="E258" s="200" t="s">
        <v>44</v>
      </c>
      <c r="F258" s="201" t="s">
        <v>196</v>
      </c>
      <c r="G258" s="199"/>
      <c r="H258" s="202">
        <v>10.33</v>
      </c>
      <c r="I258" s="203"/>
      <c r="J258" s="199"/>
      <c r="K258" s="199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140</v>
      </c>
      <c r="AU258" s="208" t="s">
        <v>91</v>
      </c>
      <c r="AV258" s="14" t="s">
        <v>91</v>
      </c>
      <c r="AW258" s="14" t="s">
        <v>42</v>
      </c>
      <c r="AX258" s="14" t="s">
        <v>81</v>
      </c>
      <c r="AY258" s="208" t="s">
        <v>131</v>
      </c>
    </row>
    <row r="259" spans="1:65" s="13" customFormat="1" ht="11.25">
      <c r="B259" s="187"/>
      <c r="C259" s="188"/>
      <c r="D259" s="189" t="s">
        <v>140</v>
      </c>
      <c r="E259" s="190" t="s">
        <v>44</v>
      </c>
      <c r="F259" s="191" t="s">
        <v>197</v>
      </c>
      <c r="G259" s="188"/>
      <c r="H259" s="190" t="s">
        <v>44</v>
      </c>
      <c r="I259" s="192"/>
      <c r="J259" s="188"/>
      <c r="K259" s="188"/>
      <c r="L259" s="193"/>
      <c r="M259" s="194"/>
      <c r="N259" s="195"/>
      <c r="O259" s="195"/>
      <c r="P259" s="195"/>
      <c r="Q259" s="195"/>
      <c r="R259" s="195"/>
      <c r="S259" s="195"/>
      <c r="T259" s="196"/>
      <c r="AT259" s="197" t="s">
        <v>140</v>
      </c>
      <c r="AU259" s="197" t="s">
        <v>91</v>
      </c>
      <c r="AV259" s="13" t="s">
        <v>89</v>
      </c>
      <c r="AW259" s="13" t="s">
        <v>42</v>
      </c>
      <c r="AX259" s="13" t="s">
        <v>81</v>
      </c>
      <c r="AY259" s="197" t="s">
        <v>131</v>
      </c>
    </row>
    <row r="260" spans="1:65" s="14" customFormat="1" ht="11.25">
      <c r="B260" s="198"/>
      <c r="C260" s="199"/>
      <c r="D260" s="189" t="s">
        <v>140</v>
      </c>
      <c r="E260" s="200" t="s">
        <v>44</v>
      </c>
      <c r="F260" s="201" t="s">
        <v>198</v>
      </c>
      <c r="G260" s="199"/>
      <c r="H260" s="202">
        <v>1.1100000000000001</v>
      </c>
      <c r="I260" s="203"/>
      <c r="J260" s="199"/>
      <c r="K260" s="199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140</v>
      </c>
      <c r="AU260" s="208" t="s">
        <v>91</v>
      </c>
      <c r="AV260" s="14" t="s">
        <v>91</v>
      </c>
      <c r="AW260" s="14" t="s">
        <v>42</v>
      </c>
      <c r="AX260" s="14" t="s">
        <v>81</v>
      </c>
      <c r="AY260" s="208" t="s">
        <v>131</v>
      </c>
    </row>
    <row r="261" spans="1:65" s="15" customFormat="1" ht="11.25">
      <c r="B261" s="209"/>
      <c r="C261" s="210"/>
      <c r="D261" s="189" t="s">
        <v>140</v>
      </c>
      <c r="E261" s="211" t="s">
        <v>44</v>
      </c>
      <c r="F261" s="212" t="s">
        <v>170</v>
      </c>
      <c r="G261" s="210"/>
      <c r="H261" s="213">
        <v>48.829000000000001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140</v>
      </c>
      <c r="AU261" s="219" t="s">
        <v>91</v>
      </c>
      <c r="AV261" s="15" t="s">
        <v>138</v>
      </c>
      <c r="AW261" s="15" t="s">
        <v>42</v>
      </c>
      <c r="AX261" s="15" t="s">
        <v>89</v>
      </c>
      <c r="AY261" s="219" t="s">
        <v>131</v>
      </c>
    </row>
    <row r="262" spans="1:65" s="2" customFormat="1" ht="24.2" customHeight="1">
      <c r="A262" s="35"/>
      <c r="B262" s="36"/>
      <c r="C262" s="174" t="s">
        <v>320</v>
      </c>
      <c r="D262" s="174" t="s">
        <v>133</v>
      </c>
      <c r="E262" s="175" t="s">
        <v>321</v>
      </c>
      <c r="F262" s="176" t="s">
        <v>322</v>
      </c>
      <c r="G262" s="177" t="s">
        <v>136</v>
      </c>
      <c r="H262" s="178">
        <v>48.829000000000001</v>
      </c>
      <c r="I262" s="179"/>
      <c r="J262" s="180">
        <f>ROUND(I262*H262,2)</f>
        <v>0</v>
      </c>
      <c r="K262" s="176" t="s">
        <v>137</v>
      </c>
      <c r="L262" s="40"/>
      <c r="M262" s="181" t="s">
        <v>44</v>
      </c>
      <c r="N262" s="182" t="s">
        <v>52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138</v>
      </c>
      <c r="AT262" s="185" t="s">
        <v>133</v>
      </c>
      <c r="AU262" s="185" t="s">
        <v>91</v>
      </c>
      <c r="AY262" s="17" t="s">
        <v>131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7" t="s">
        <v>89</v>
      </c>
      <c r="BK262" s="186">
        <f>ROUND(I262*H262,2)</f>
        <v>0</v>
      </c>
      <c r="BL262" s="17" t="s">
        <v>138</v>
      </c>
      <c r="BM262" s="185" t="s">
        <v>323</v>
      </c>
    </row>
    <row r="263" spans="1:65" s="13" customFormat="1" ht="11.25">
      <c r="B263" s="187"/>
      <c r="C263" s="188"/>
      <c r="D263" s="189" t="s">
        <v>140</v>
      </c>
      <c r="E263" s="190" t="s">
        <v>44</v>
      </c>
      <c r="F263" s="191" t="s">
        <v>141</v>
      </c>
      <c r="G263" s="188"/>
      <c r="H263" s="190" t="s">
        <v>44</v>
      </c>
      <c r="I263" s="192"/>
      <c r="J263" s="188"/>
      <c r="K263" s="188"/>
      <c r="L263" s="193"/>
      <c r="M263" s="194"/>
      <c r="N263" s="195"/>
      <c r="O263" s="195"/>
      <c r="P263" s="195"/>
      <c r="Q263" s="195"/>
      <c r="R263" s="195"/>
      <c r="S263" s="195"/>
      <c r="T263" s="196"/>
      <c r="AT263" s="197" t="s">
        <v>140</v>
      </c>
      <c r="AU263" s="197" t="s">
        <v>91</v>
      </c>
      <c r="AV263" s="13" t="s">
        <v>89</v>
      </c>
      <c r="AW263" s="13" t="s">
        <v>42</v>
      </c>
      <c r="AX263" s="13" t="s">
        <v>81</v>
      </c>
      <c r="AY263" s="197" t="s">
        <v>131</v>
      </c>
    </row>
    <row r="264" spans="1:65" s="13" customFormat="1" ht="22.5">
      <c r="B264" s="187"/>
      <c r="C264" s="188"/>
      <c r="D264" s="189" t="s">
        <v>140</v>
      </c>
      <c r="E264" s="190" t="s">
        <v>44</v>
      </c>
      <c r="F264" s="191" t="s">
        <v>189</v>
      </c>
      <c r="G264" s="188"/>
      <c r="H264" s="190" t="s">
        <v>44</v>
      </c>
      <c r="I264" s="192"/>
      <c r="J264" s="188"/>
      <c r="K264" s="188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140</v>
      </c>
      <c r="AU264" s="197" t="s">
        <v>91</v>
      </c>
      <c r="AV264" s="13" t="s">
        <v>89</v>
      </c>
      <c r="AW264" s="13" t="s">
        <v>42</v>
      </c>
      <c r="AX264" s="13" t="s">
        <v>81</v>
      </c>
      <c r="AY264" s="197" t="s">
        <v>131</v>
      </c>
    </row>
    <row r="265" spans="1:65" s="14" customFormat="1" ht="11.25">
      <c r="B265" s="198"/>
      <c r="C265" s="199"/>
      <c r="D265" s="189" t="s">
        <v>140</v>
      </c>
      <c r="E265" s="200" t="s">
        <v>44</v>
      </c>
      <c r="F265" s="201" t="s">
        <v>190</v>
      </c>
      <c r="G265" s="199"/>
      <c r="H265" s="202">
        <v>10.374000000000001</v>
      </c>
      <c r="I265" s="203"/>
      <c r="J265" s="199"/>
      <c r="K265" s="199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140</v>
      </c>
      <c r="AU265" s="208" t="s">
        <v>91</v>
      </c>
      <c r="AV265" s="14" t="s">
        <v>91</v>
      </c>
      <c r="AW265" s="14" t="s">
        <v>42</v>
      </c>
      <c r="AX265" s="14" t="s">
        <v>81</v>
      </c>
      <c r="AY265" s="208" t="s">
        <v>131</v>
      </c>
    </row>
    <row r="266" spans="1:65" s="13" customFormat="1" ht="22.5">
      <c r="B266" s="187"/>
      <c r="C266" s="188"/>
      <c r="D266" s="189" t="s">
        <v>140</v>
      </c>
      <c r="E266" s="190" t="s">
        <v>44</v>
      </c>
      <c r="F266" s="191" t="s">
        <v>191</v>
      </c>
      <c r="G266" s="188"/>
      <c r="H266" s="190" t="s">
        <v>44</v>
      </c>
      <c r="I266" s="192"/>
      <c r="J266" s="188"/>
      <c r="K266" s="188"/>
      <c r="L266" s="193"/>
      <c r="M266" s="194"/>
      <c r="N266" s="195"/>
      <c r="O266" s="195"/>
      <c r="P266" s="195"/>
      <c r="Q266" s="195"/>
      <c r="R266" s="195"/>
      <c r="S266" s="195"/>
      <c r="T266" s="196"/>
      <c r="AT266" s="197" t="s">
        <v>140</v>
      </c>
      <c r="AU266" s="197" t="s">
        <v>91</v>
      </c>
      <c r="AV266" s="13" t="s">
        <v>89</v>
      </c>
      <c r="AW266" s="13" t="s">
        <v>42</v>
      </c>
      <c r="AX266" s="13" t="s">
        <v>81</v>
      </c>
      <c r="AY266" s="197" t="s">
        <v>131</v>
      </c>
    </row>
    <row r="267" spans="1:65" s="14" customFormat="1" ht="11.25">
      <c r="B267" s="198"/>
      <c r="C267" s="199"/>
      <c r="D267" s="189" t="s">
        <v>140</v>
      </c>
      <c r="E267" s="200" t="s">
        <v>44</v>
      </c>
      <c r="F267" s="201" t="s">
        <v>192</v>
      </c>
      <c r="G267" s="199"/>
      <c r="H267" s="202">
        <v>17.414999999999999</v>
      </c>
      <c r="I267" s="203"/>
      <c r="J267" s="199"/>
      <c r="K267" s="199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140</v>
      </c>
      <c r="AU267" s="208" t="s">
        <v>91</v>
      </c>
      <c r="AV267" s="14" t="s">
        <v>91</v>
      </c>
      <c r="AW267" s="14" t="s">
        <v>42</v>
      </c>
      <c r="AX267" s="14" t="s">
        <v>81</v>
      </c>
      <c r="AY267" s="208" t="s">
        <v>131</v>
      </c>
    </row>
    <row r="268" spans="1:65" s="13" customFormat="1" ht="22.5">
      <c r="B268" s="187"/>
      <c r="C268" s="188"/>
      <c r="D268" s="189" t="s">
        <v>140</v>
      </c>
      <c r="E268" s="190" t="s">
        <v>44</v>
      </c>
      <c r="F268" s="191" t="s">
        <v>193</v>
      </c>
      <c r="G268" s="188"/>
      <c r="H268" s="190" t="s">
        <v>44</v>
      </c>
      <c r="I268" s="192"/>
      <c r="J268" s="188"/>
      <c r="K268" s="188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140</v>
      </c>
      <c r="AU268" s="197" t="s">
        <v>91</v>
      </c>
      <c r="AV268" s="13" t="s">
        <v>89</v>
      </c>
      <c r="AW268" s="13" t="s">
        <v>42</v>
      </c>
      <c r="AX268" s="13" t="s">
        <v>81</v>
      </c>
      <c r="AY268" s="197" t="s">
        <v>131</v>
      </c>
    </row>
    <row r="269" spans="1:65" s="14" customFormat="1" ht="11.25">
      <c r="B269" s="198"/>
      <c r="C269" s="199"/>
      <c r="D269" s="189" t="s">
        <v>140</v>
      </c>
      <c r="E269" s="200" t="s">
        <v>44</v>
      </c>
      <c r="F269" s="201" t="s">
        <v>194</v>
      </c>
      <c r="G269" s="199"/>
      <c r="H269" s="202">
        <v>9.6</v>
      </c>
      <c r="I269" s="203"/>
      <c r="J269" s="199"/>
      <c r="K269" s="199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140</v>
      </c>
      <c r="AU269" s="208" t="s">
        <v>91</v>
      </c>
      <c r="AV269" s="14" t="s">
        <v>91</v>
      </c>
      <c r="AW269" s="14" t="s">
        <v>42</v>
      </c>
      <c r="AX269" s="14" t="s">
        <v>81</v>
      </c>
      <c r="AY269" s="208" t="s">
        <v>131</v>
      </c>
    </row>
    <row r="270" spans="1:65" s="13" customFormat="1" ht="33.75">
      <c r="B270" s="187"/>
      <c r="C270" s="188"/>
      <c r="D270" s="189" t="s">
        <v>140</v>
      </c>
      <c r="E270" s="190" t="s">
        <v>44</v>
      </c>
      <c r="F270" s="191" t="s">
        <v>195</v>
      </c>
      <c r="G270" s="188"/>
      <c r="H270" s="190" t="s">
        <v>44</v>
      </c>
      <c r="I270" s="192"/>
      <c r="J270" s="188"/>
      <c r="K270" s="188"/>
      <c r="L270" s="193"/>
      <c r="M270" s="194"/>
      <c r="N270" s="195"/>
      <c r="O270" s="195"/>
      <c r="P270" s="195"/>
      <c r="Q270" s="195"/>
      <c r="R270" s="195"/>
      <c r="S270" s="195"/>
      <c r="T270" s="196"/>
      <c r="AT270" s="197" t="s">
        <v>140</v>
      </c>
      <c r="AU270" s="197" t="s">
        <v>91</v>
      </c>
      <c r="AV270" s="13" t="s">
        <v>89</v>
      </c>
      <c r="AW270" s="13" t="s">
        <v>42</v>
      </c>
      <c r="AX270" s="13" t="s">
        <v>81</v>
      </c>
      <c r="AY270" s="197" t="s">
        <v>131</v>
      </c>
    </row>
    <row r="271" spans="1:65" s="14" customFormat="1" ht="11.25">
      <c r="B271" s="198"/>
      <c r="C271" s="199"/>
      <c r="D271" s="189" t="s">
        <v>140</v>
      </c>
      <c r="E271" s="200" t="s">
        <v>44</v>
      </c>
      <c r="F271" s="201" t="s">
        <v>196</v>
      </c>
      <c r="G271" s="199"/>
      <c r="H271" s="202">
        <v>10.33</v>
      </c>
      <c r="I271" s="203"/>
      <c r="J271" s="199"/>
      <c r="K271" s="199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140</v>
      </c>
      <c r="AU271" s="208" t="s">
        <v>91</v>
      </c>
      <c r="AV271" s="14" t="s">
        <v>91</v>
      </c>
      <c r="AW271" s="14" t="s">
        <v>42</v>
      </c>
      <c r="AX271" s="14" t="s">
        <v>81</v>
      </c>
      <c r="AY271" s="208" t="s">
        <v>131</v>
      </c>
    </row>
    <row r="272" spans="1:65" s="13" customFormat="1" ht="11.25">
      <c r="B272" s="187"/>
      <c r="C272" s="188"/>
      <c r="D272" s="189" t="s">
        <v>140</v>
      </c>
      <c r="E272" s="190" t="s">
        <v>44</v>
      </c>
      <c r="F272" s="191" t="s">
        <v>197</v>
      </c>
      <c r="G272" s="188"/>
      <c r="H272" s="190" t="s">
        <v>44</v>
      </c>
      <c r="I272" s="192"/>
      <c r="J272" s="188"/>
      <c r="K272" s="188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140</v>
      </c>
      <c r="AU272" s="197" t="s">
        <v>91</v>
      </c>
      <c r="AV272" s="13" t="s">
        <v>89</v>
      </c>
      <c r="AW272" s="13" t="s">
        <v>42</v>
      </c>
      <c r="AX272" s="13" t="s">
        <v>81</v>
      </c>
      <c r="AY272" s="197" t="s">
        <v>131</v>
      </c>
    </row>
    <row r="273" spans="1:65" s="14" customFormat="1" ht="11.25">
      <c r="B273" s="198"/>
      <c r="C273" s="199"/>
      <c r="D273" s="189" t="s">
        <v>140</v>
      </c>
      <c r="E273" s="200" t="s">
        <v>44</v>
      </c>
      <c r="F273" s="201" t="s">
        <v>198</v>
      </c>
      <c r="G273" s="199"/>
      <c r="H273" s="202">
        <v>1.1100000000000001</v>
      </c>
      <c r="I273" s="203"/>
      <c r="J273" s="199"/>
      <c r="K273" s="199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140</v>
      </c>
      <c r="AU273" s="208" t="s">
        <v>91</v>
      </c>
      <c r="AV273" s="14" t="s">
        <v>91</v>
      </c>
      <c r="AW273" s="14" t="s">
        <v>42</v>
      </c>
      <c r="AX273" s="14" t="s">
        <v>81</v>
      </c>
      <c r="AY273" s="208" t="s">
        <v>131</v>
      </c>
    </row>
    <row r="274" spans="1:65" s="15" customFormat="1" ht="11.25">
      <c r="B274" s="209"/>
      <c r="C274" s="210"/>
      <c r="D274" s="189" t="s">
        <v>140</v>
      </c>
      <c r="E274" s="211" t="s">
        <v>44</v>
      </c>
      <c r="F274" s="212" t="s">
        <v>170</v>
      </c>
      <c r="G274" s="210"/>
      <c r="H274" s="213">
        <v>48.829000000000001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140</v>
      </c>
      <c r="AU274" s="219" t="s">
        <v>91</v>
      </c>
      <c r="AV274" s="15" t="s">
        <v>138</v>
      </c>
      <c r="AW274" s="15" t="s">
        <v>42</v>
      </c>
      <c r="AX274" s="15" t="s">
        <v>89</v>
      </c>
      <c r="AY274" s="219" t="s">
        <v>131</v>
      </c>
    </row>
    <row r="275" spans="1:65" s="2" customFormat="1" ht="24.2" customHeight="1">
      <c r="A275" s="35"/>
      <c r="B275" s="36"/>
      <c r="C275" s="174" t="s">
        <v>324</v>
      </c>
      <c r="D275" s="174" t="s">
        <v>133</v>
      </c>
      <c r="E275" s="175" t="s">
        <v>325</v>
      </c>
      <c r="F275" s="176" t="s">
        <v>326</v>
      </c>
      <c r="G275" s="177" t="s">
        <v>152</v>
      </c>
      <c r="H275" s="178">
        <v>13</v>
      </c>
      <c r="I275" s="179"/>
      <c r="J275" s="180">
        <f>ROUND(I275*H275,2)</f>
        <v>0</v>
      </c>
      <c r="K275" s="176" t="s">
        <v>137</v>
      </c>
      <c r="L275" s="40"/>
      <c r="M275" s="181" t="s">
        <v>44</v>
      </c>
      <c r="N275" s="182" t="s">
        <v>52</v>
      </c>
      <c r="O275" s="65"/>
      <c r="P275" s="183">
        <f>O275*H275</f>
        <v>0</v>
      </c>
      <c r="Q275" s="183">
        <v>3.5999999999999999E-3</v>
      </c>
      <c r="R275" s="183">
        <f>Q275*H275</f>
        <v>4.6800000000000001E-2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138</v>
      </c>
      <c r="AT275" s="185" t="s">
        <v>133</v>
      </c>
      <c r="AU275" s="185" t="s">
        <v>91</v>
      </c>
      <c r="AY275" s="17" t="s">
        <v>131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7" t="s">
        <v>89</v>
      </c>
      <c r="BK275" s="186">
        <f>ROUND(I275*H275,2)</f>
        <v>0</v>
      </c>
      <c r="BL275" s="17" t="s">
        <v>138</v>
      </c>
      <c r="BM275" s="185" t="s">
        <v>327</v>
      </c>
    </row>
    <row r="276" spans="1:65" s="13" customFormat="1" ht="11.25">
      <c r="B276" s="187"/>
      <c r="C276" s="188"/>
      <c r="D276" s="189" t="s">
        <v>140</v>
      </c>
      <c r="E276" s="190" t="s">
        <v>44</v>
      </c>
      <c r="F276" s="191" t="s">
        <v>141</v>
      </c>
      <c r="G276" s="188"/>
      <c r="H276" s="190" t="s">
        <v>44</v>
      </c>
      <c r="I276" s="192"/>
      <c r="J276" s="188"/>
      <c r="K276" s="188"/>
      <c r="L276" s="193"/>
      <c r="M276" s="194"/>
      <c r="N276" s="195"/>
      <c r="O276" s="195"/>
      <c r="P276" s="195"/>
      <c r="Q276" s="195"/>
      <c r="R276" s="195"/>
      <c r="S276" s="195"/>
      <c r="T276" s="196"/>
      <c r="AT276" s="197" t="s">
        <v>140</v>
      </c>
      <c r="AU276" s="197" t="s">
        <v>91</v>
      </c>
      <c r="AV276" s="13" t="s">
        <v>89</v>
      </c>
      <c r="AW276" s="13" t="s">
        <v>42</v>
      </c>
      <c r="AX276" s="13" t="s">
        <v>81</v>
      </c>
      <c r="AY276" s="197" t="s">
        <v>131</v>
      </c>
    </row>
    <row r="277" spans="1:65" s="13" customFormat="1" ht="11.25">
      <c r="B277" s="187"/>
      <c r="C277" s="188"/>
      <c r="D277" s="189" t="s">
        <v>140</v>
      </c>
      <c r="E277" s="190" t="s">
        <v>44</v>
      </c>
      <c r="F277" s="191" t="s">
        <v>328</v>
      </c>
      <c r="G277" s="188"/>
      <c r="H277" s="190" t="s">
        <v>44</v>
      </c>
      <c r="I277" s="192"/>
      <c r="J277" s="188"/>
      <c r="K277" s="188"/>
      <c r="L277" s="193"/>
      <c r="M277" s="194"/>
      <c r="N277" s="195"/>
      <c r="O277" s="195"/>
      <c r="P277" s="195"/>
      <c r="Q277" s="195"/>
      <c r="R277" s="195"/>
      <c r="S277" s="195"/>
      <c r="T277" s="196"/>
      <c r="AT277" s="197" t="s">
        <v>140</v>
      </c>
      <c r="AU277" s="197" t="s">
        <v>91</v>
      </c>
      <c r="AV277" s="13" t="s">
        <v>89</v>
      </c>
      <c r="AW277" s="13" t="s">
        <v>42</v>
      </c>
      <c r="AX277" s="13" t="s">
        <v>81</v>
      </c>
      <c r="AY277" s="197" t="s">
        <v>131</v>
      </c>
    </row>
    <row r="278" spans="1:65" s="14" customFormat="1" ht="11.25">
      <c r="B278" s="198"/>
      <c r="C278" s="199"/>
      <c r="D278" s="189" t="s">
        <v>140</v>
      </c>
      <c r="E278" s="200" t="s">
        <v>44</v>
      </c>
      <c r="F278" s="201" t="s">
        <v>219</v>
      </c>
      <c r="G278" s="199"/>
      <c r="H278" s="202">
        <v>13</v>
      </c>
      <c r="I278" s="203"/>
      <c r="J278" s="199"/>
      <c r="K278" s="199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140</v>
      </c>
      <c r="AU278" s="208" t="s">
        <v>91</v>
      </c>
      <c r="AV278" s="14" t="s">
        <v>91</v>
      </c>
      <c r="AW278" s="14" t="s">
        <v>42</v>
      </c>
      <c r="AX278" s="14" t="s">
        <v>89</v>
      </c>
      <c r="AY278" s="208" t="s">
        <v>131</v>
      </c>
    </row>
    <row r="279" spans="1:65" s="12" customFormat="1" ht="22.9" customHeight="1">
      <c r="B279" s="158"/>
      <c r="C279" s="159"/>
      <c r="D279" s="160" t="s">
        <v>80</v>
      </c>
      <c r="E279" s="172" t="s">
        <v>199</v>
      </c>
      <c r="F279" s="172" t="s">
        <v>329</v>
      </c>
      <c r="G279" s="159"/>
      <c r="H279" s="159"/>
      <c r="I279" s="162"/>
      <c r="J279" s="173">
        <f>BK279</f>
        <v>0</v>
      </c>
      <c r="K279" s="159"/>
      <c r="L279" s="164"/>
      <c r="M279" s="165"/>
      <c r="N279" s="166"/>
      <c r="O279" s="166"/>
      <c r="P279" s="167">
        <f>P280+SUM(P281:P332)+P337</f>
        <v>0</v>
      </c>
      <c r="Q279" s="166"/>
      <c r="R279" s="167">
        <f>R280+SUM(R281:R332)+R337</f>
        <v>8.6982997000000015</v>
      </c>
      <c r="S279" s="166"/>
      <c r="T279" s="168">
        <f>T280+SUM(T281:T332)+T337</f>
        <v>4.4000000000000004E-2</v>
      </c>
      <c r="AR279" s="169" t="s">
        <v>89</v>
      </c>
      <c r="AT279" s="170" t="s">
        <v>80</v>
      </c>
      <c r="AU279" s="170" t="s">
        <v>89</v>
      </c>
      <c r="AY279" s="169" t="s">
        <v>131</v>
      </c>
      <c r="BK279" s="171">
        <f>BK280+SUM(BK281:BK332)+BK337</f>
        <v>0</v>
      </c>
    </row>
    <row r="280" spans="1:65" s="2" customFormat="1" ht="24.2" customHeight="1">
      <c r="A280" s="35"/>
      <c r="B280" s="36"/>
      <c r="C280" s="174" t="s">
        <v>330</v>
      </c>
      <c r="D280" s="174" t="s">
        <v>133</v>
      </c>
      <c r="E280" s="175" t="s">
        <v>331</v>
      </c>
      <c r="F280" s="176" t="s">
        <v>332</v>
      </c>
      <c r="G280" s="177" t="s">
        <v>152</v>
      </c>
      <c r="H280" s="178">
        <v>8</v>
      </c>
      <c r="I280" s="179"/>
      <c r="J280" s="180">
        <f>ROUND(I280*H280,2)</f>
        <v>0</v>
      </c>
      <c r="K280" s="176" t="s">
        <v>137</v>
      </c>
      <c r="L280" s="40"/>
      <c r="M280" s="181" t="s">
        <v>44</v>
      </c>
      <c r="N280" s="182" t="s">
        <v>52</v>
      </c>
      <c r="O280" s="65"/>
      <c r="P280" s="183">
        <f>O280*H280</f>
        <v>0</v>
      </c>
      <c r="Q280" s="183">
        <v>1.3999999999999999E-4</v>
      </c>
      <c r="R280" s="183">
        <f>Q280*H280</f>
        <v>1.1199999999999999E-3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138</v>
      </c>
      <c r="AT280" s="185" t="s">
        <v>133</v>
      </c>
      <c r="AU280" s="185" t="s">
        <v>91</v>
      </c>
      <c r="AY280" s="17" t="s">
        <v>131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7" t="s">
        <v>89</v>
      </c>
      <c r="BK280" s="186">
        <f>ROUND(I280*H280,2)</f>
        <v>0</v>
      </c>
      <c r="BL280" s="17" t="s">
        <v>138</v>
      </c>
      <c r="BM280" s="185" t="s">
        <v>333</v>
      </c>
    </row>
    <row r="281" spans="1:65" s="13" customFormat="1" ht="11.25">
      <c r="B281" s="187"/>
      <c r="C281" s="188"/>
      <c r="D281" s="189" t="s">
        <v>140</v>
      </c>
      <c r="E281" s="190" t="s">
        <v>44</v>
      </c>
      <c r="F281" s="191" t="s">
        <v>141</v>
      </c>
      <c r="G281" s="188"/>
      <c r="H281" s="190" t="s">
        <v>44</v>
      </c>
      <c r="I281" s="192"/>
      <c r="J281" s="188"/>
      <c r="K281" s="188"/>
      <c r="L281" s="193"/>
      <c r="M281" s="194"/>
      <c r="N281" s="195"/>
      <c r="O281" s="195"/>
      <c r="P281" s="195"/>
      <c r="Q281" s="195"/>
      <c r="R281" s="195"/>
      <c r="S281" s="195"/>
      <c r="T281" s="196"/>
      <c r="AT281" s="197" t="s">
        <v>140</v>
      </c>
      <c r="AU281" s="197" t="s">
        <v>91</v>
      </c>
      <c r="AV281" s="13" t="s">
        <v>89</v>
      </c>
      <c r="AW281" s="13" t="s">
        <v>42</v>
      </c>
      <c r="AX281" s="13" t="s">
        <v>81</v>
      </c>
      <c r="AY281" s="197" t="s">
        <v>131</v>
      </c>
    </row>
    <row r="282" spans="1:65" s="13" customFormat="1" ht="11.25">
      <c r="B282" s="187"/>
      <c r="C282" s="188"/>
      <c r="D282" s="189" t="s">
        <v>140</v>
      </c>
      <c r="E282" s="190" t="s">
        <v>44</v>
      </c>
      <c r="F282" s="191" t="s">
        <v>334</v>
      </c>
      <c r="G282" s="188"/>
      <c r="H282" s="190" t="s">
        <v>44</v>
      </c>
      <c r="I282" s="192"/>
      <c r="J282" s="188"/>
      <c r="K282" s="188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140</v>
      </c>
      <c r="AU282" s="197" t="s">
        <v>91</v>
      </c>
      <c r="AV282" s="13" t="s">
        <v>89</v>
      </c>
      <c r="AW282" s="13" t="s">
        <v>42</v>
      </c>
      <c r="AX282" s="13" t="s">
        <v>81</v>
      </c>
      <c r="AY282" s="197" t="s">
        <v>131</v>
      </c>
    </row>
    <row r="283" spans="1:65" s="14" customFormat="1" ht="11.25">
      <c r="B283" s="198"/>
      <c r="C283" s="199"/>
      <c r="D283" s="189" t="s">
        <v>140</v>
      </c>
      <c r="E283" s="200" t="s">
        <v>44</v>
      </c>
      <c r="F283" s="201" t="s">
        <v>184</v>
      </c>
      <c r="G283" s="199"/>
      <c r="H283" s="202">
        <v>8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140</v>
      </c>
      <c r="AU283" s="208" t="s">
        <v>91</v>
      </c>
      <c r="AV283" s="14" t="s">
        <v>91</v>
      </c>
      <c r="AW283" s="14" t="s">
        <v>42</v>
      </c>
      <c r="AX283" s="14" t="s">
        <v>89</v>
      </c>
      <c r="AY283" s="208" t="s">
        <v>131</v>
      </c>
    </row>
    <row r="284" spans="1:65" s="2" customFormat="1" ht="37.9" customHeight="1">
      <c r="A284" s="35"/>
      <c r="B284" s="36"/>
      <c r="C284" s="174" t="s">
        <v>335</v>
      </c>
      <c r="D284" s="174" t="s">
        <v>133</v>
      </c>
      <c r="E284" s="175" t="s">
        <v>336</v>
      </c>
      <c r="F284" s="176" t="s">
        <v>337</v>
      </c>
      <c r="G284" s="177" t="s">
        <v>152</v>
      </c>
      <c r="H284" s="178">
        <v>8</v>
      </c>
      <c r="I284" s="179"/>
      <c r="J284" s="180">
        <f>ROUND(I284*H284,2)</f>
        <v>0</v>
      </c>
      <c r="K284" s="176" t="s">
        <v>137</v>
      </c>
      <c r="L284" s="40"/>
      <c r="M284" s="181" t="s">
        <v>44</v>
      </c>
      <c r="N284" s="182" t="s">
        <v>52</v>
      </c>
      <c r="O284" s="65"/>
      <c r="P284" s="183">
        <f>O284*H284</f>
        <v>0</v>
      </c>
      <c r="Q284" s="183">
        <v>0</v>
      </c>
      <c r="R284" s="183">
        <f>Q284*H284</f>
        <v>0</v>
      </c>
      <c r="S284" s="183">
        <v>0</v>
      </c>
      <c r="T284" s="18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138</v>
      </c>
      <c r="AT284" s="185" t="s">
        <v>133</v>
      </c>
      <c r="AU284" s="185" t="s">
        <v>91</v>
      </c>
      <c r="AY284" s="17" t="s">
        <v>131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7" t="s">
        <v>89</v>
      </c>
      <c r="BK284" s="186">
        <f>ROUND(I284*H284,2)</f>
        <v>0</v>
      </c>
      <c r="BL284" s="17" t="s">
        <v>138</v>
      </c>
      <c r="BM284" s="185" t="s">
        <v>338</v>
      </c>
    </row>
    <row r="285" spans="1:65" s="13" customFormat="1" ht="11.25">
      <c r="B285" s="187"/>
      <c r="C285" s="188"/>
      <c r="D285" s="189" t="s">
        <v>140</v>
      </c>
      <c r="E285" s="190" t="s">
        <v>44</v>
      </c>
      <c r="F285" s="191" t="s">
        <v>141</v>
      </c>
      <c r="G285" s="188"/>
      <c r="H285" s="190" t="s">
        <v>44</v>
      </c>
      <c r="I285" s="192"/>
      <c r="J285" s="188"/>
      <c r="K285" s="188"/>
      <c r="L285" s="193"/>
      <c r="M285" s="194"/>
      <c r="N285" s="195"/>
      <c r="O285" s="195"/>
      <c r="P285" s="195"/>
      <c r="Q285" s="195"/>
      <c r="R285" s="195"/>
      <c r="S285" s="195"/>
      <c r="T285" s="196"/>
      <c r="AT285" s="197" t="s">
        <v>140</v>
      </c>
      <c r="AU285" s="197" t="s">
        <v>91</v>
      </c>
      <c r="AV285" s="13" t="s">
        <v>89</v>
      </c>
      <c r="AW285" s="13" t="s">
        <v>42</v>
      </c>
      <c r="AX285" s="13" t="s">
        <v>81</v>
      </c>
      <c r="AY285" s="197" t="s">
        <v>131</v>
      </c>
    </row>
    <row r="286" spans="1:65" s="13" customFormat="1" ht="11.25">
      <c r="B286" s="187"/>
      <c r="C286" s="188"/>
      <c r="D286" s="189" t="s">
        <v>140</v>
      </c>
      <c r="E286" s="190" t="s">
        <v>44</v>
      </c>
      <c r="F286" s="191" t="s">
        <v>334</v>
      </c>
      <c r="G286" s="188"/>
      <c r="H286" s="190" t="s">
        <v>44</v>
      </c>
      <c r="I286" s="192"/>
      <c r="J286" s="188"/>
      <c r="K286" s="188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140</v>
      </c>
      <c r="AU286" s="197" t="s">
        <v>91</v>
      </c>
      <c r="AV286" s="13" t="s">
        <v>89</v>
      </c>
      <c r="AW286" s="13" t="s">
        <v>42</v>
      </c>
      <c r="AX286" s="13" t="s">
        <v>81</v>
      </c>
      <c r="AY286" s="197" t="s">
        <v>131</v>
      </c>
    </row>
    <row r="287" spans="1:65" s="14" customFormat="1" ht="11.25">
      <c r="B287" s="198"/>
      <c r="C287" s="199"/>
      <c r="D287" s="189" t="s">
        <v>140</v>
      </c>
      <c r="E287" s="200" t="s">
        <v>44</v>
      </c>
      <c r="F287" s="201" t="s">
        <v>184</v>
      </c>
      <c r="G287" s="199"/>
      <c r="H287" s="202">
        <v>8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140</v>
      </c>
      <c r="AU287" s="208" t="s">
        <v>91</v>
      </c>
      <c r="AV287" s="14" t="s">
        <v>91</v>
      </c>
      <c r="AW287" s="14" t="s">
        <v>42</v>
      </c>
      <c r="AX287" s="14" t="s">
        <v>89</v>
      </c>
      <c r="AY287" s="208" t="s">
        <v>131</v>
      </c>
    </row>
    <row r="288" spans="1:65" s="2" customFormat="1" ht="49.15" customHeight="1">
      <c r="A288" s="35"/>
      <c r="B288" s="36"/>
      <c r="C288" s="174" t="s">
        <v>339</v>
      </c>
      <c r="D288" s="174" t="s">
        <v>133</v>
      </c>
      <c r="E288" s="175" t="s">
        <v>340</v>
      </c>
      <c r="F288" s="176" t="s">
        <v>341</v>
      </c>
      <c r="G288" s="177" t="s">
        <v>152</v>
      </c>
      <c r="H288" s="178">
        <v>13</v>
      </c>
      <c r="I288" s="179"/>
      <c r="J288" s="180">
        <f>ROUND(I288*H288,2)</f>
        <v>0</v>
      </c>
      <c r="K288" s="176" t="s">
        <v>137</v>
      </c>
      <c r="L288" s="40"/>
      <c r="M288" s="181" t="s">
        <v>44</v>
      </c>
      <c r="N288" s="182" t="s">
        <v>52</v>
      </c>
      <c r="O288" s="65"/>
      <c r="P288" s="183">
        <f>O288*H288</f>
        <v>0</v>
      </c>
      <c r="Q288" s="183">
        <v>0.15540000000000001</v>
      </c>
      <c r="R288" s="183">
        <f>Q288*H288</f>
        <v>2.0202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138</v>
      </c>
      <c r="AT288" s="185" t="s">
        <v>133</v>
      </c>
      <c r="AU288" s="185" t="s">
        <v>91</v>
      </c>
      <c r="AY288" s="17" t="s">
        <v>131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7" t="s">
        <v>89</v>
      </c>
      <c r="BK288" s="186">
        <f>ROUND(I288*H288,2)</f>
        <v>0</v>
      </c>
      <c r="BL288" s="17" t="s">
        <v>138</v>
      </c>
      <c r="BM288" s="185" t="s">
        <v>342</v>
      </c>
    </row>
    <row r="289" spans="1:65" s="13" customFormat="1" ht="11.25">
      <c r="B289" s="187"/>
      <c r="C289" s="188"/>
      <c r="D289" s="189" t="s">
        <v>140</v>
      </c>
      <c r="E289" s="190" t="s">
        <v>44</v>
      </c>
      <c r="F289" s="191" t="s">
        <v>141</v>
      </c>
      <c r="G289" s="188"/>
      <c r="H289" s="190" t="s">
        <v>44</v>
      </c>
      <c r="I289" s="192"/>
      <c r="J289" s="188"/>
      <c r="K289" s="188"/>
      <c r="L289" s="193"/>
      <c r="M289" s="194"/>
      <c r="N289" s="195"/>
      <c r="O289" s="195"/>
      <c r="P289" s="195"/>
      <c r="Q289" s="195"/>
      <c r="R289" s="195"/>
      <c r="S289" s="195"/>
      <c r="T289" s="196"/>
      <c r="AT289" s="197" t="s">
        <v>140</v>
      </c>
      <c r="AU289" s="197" t="s">
        <v>91</v>
      </c>
      <c r="AV289" s="13" t="s">
        <v>89</v>
      </c>
      <c r="AW289" s="13" t="s">
        <v>42</v>
      </c>
      <c r="AX289" s="13" t="s">
        <v>81</v>
      </c>
      <c r="AY289" s="197" t="s">
        <v>131</v>
      </c>
    </row>
    <row r="290" spans="1:65" s="13" customFormat="1" ht="11.25">
      <c r="B290" s="187"/>
      <c r="C290" s="188"/>
      <c r="D290" s="189" t="s">
        <v>140</v>
      </c>
      <c r="E290" s="190" t="s">
        <v>44</v>
      </c>
      <c r="F290" s="191" t="s">
        <v>343</v>
      </c>
      <c r="G290" s="188"/>
      <c r="H290" s="190" t="s">
        <v>44</v>
      </c>
      <c r="I290" s="192"/>
      <c r="J290" s="188"/>
      <c r="K290" s="188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140</v>
      </c>
      <c r="AU290" s="197" t="s">
        <v>91</v>
      </c>
      <c r="AV290" s="13" t="s">
        <v>89</v>
      </c>
      <c r="AW290" s="13" t="s">
        <v>42</v>
      </c>
      <c r="AX290" s="13" t="s">
        <v>81</v>
      </c>
      <c r="AY290" s="197" t="s">
        <v>131</v>
      </c>
    </row>
    <row r="291" spans="1:65" s="14" customFormat="1" ht="11.25">
      <c r="B291" s="198"/>
      <c r="C291" s="199"/>
      <c r="D291" s="189" t="s">
        <v>140</v>
      </c>
      <c r="E291" s="200" t="s">
        <v>44</v>
      </c>
      <c r="F291" s="201" t="s">
        <v>155</v>
      </c>
      <c r="G291" s="199"/>
      <c r="H291" s="202">
        <v>13</v>
      </c>
      <c r="I291" s="203"/>
      <c r="J291" s="199"/>
      <c r="K291" s="199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140</v>
      </c>
      <c r="AU291" s="208" t="s">
        <v>91</v>
      </c>
      <c r="AV291" s="14" t="s">
        <v>91</v>
      </c>
      <c r="AW291" s="14" t="s">
        <v>42</v>
      </c>
      <c r="AX291" s="14" t="s">
        <v>89</v>
      </c>
      <c r="AY291" s="208" t="s">
        <v>131</v>
      </c>
    </row>
    <row r="292" spans="1:65" s="2" customFormat="1" ht="14.45" customHeight="1">
      <c r="A292" s="35"/>
      <c r="B292" s="36"/>
      <c r="C292" s="220" t="s">
        <v>344</v>
      </c>
      <c r="D292" s="220" t="s">
        <v>220</v>
      </c>
      <c r="E292" s="221" t="s">
        <v>345</v>
      </c>
      <c r="F292" s="222" t="s">
        <v>346</v>
      </c>
      <c r="G292" s="223" t="s">
        <v>152</v>
      </c>
      <c r="H292" s="224">
        <v>4</v>
      </c>
      <c r="I292" s="225"/>
      <c r="J292" s="226">
        <f>ROUND(I292*H292,2)</f>
        <v>0</v>
      </c>
      <c r="K292" s="222" t="s">
        <v>137</v>
      </c>
      <c r="L292" s="227"/>
      <c r="M292" s="228" t="s">
        <v>44</v>
      </c>
      <c r="N292" s="229" t="s">
        <v>52</v>
      </c>
      <c r="O292" s="65"/>
      <c r="P292" s="183">
        <f>O292*H292</f>
        <v>0</v>
      </c>
      <c r="Q292" s="183">
        <v>0.08</v>
      </c>
      <c r="R292" s="183">
        <f>Q292*H292</f>
        <v>0.32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184</v>
      </c>
      <c r="AT292" s="185" t="s">
        <v>220</v>
      </c>
      <c r="AU292" s="185" t="s">
        <v>91</v>
      </c>
      <c r="AY292" s="17" t="s">
        <v>131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7" t="s">
        <v>89</v>
      </c>
      <c r="BK292" s="186">
        <f>ROUND(I292*H292,2)</f>
        <v>0</v>
      </c>
      <c r="BL292" s="17" t="s">
        <v>138</v>
      </c>
      <c r="BM292" s="185" t="s">
        <v>347</v>
      </c>
    </row>
    <row r="293" spans="1:65" s="13" customFormat="1" ht="11.25">
      <c r="B293" s="187"/>
      <c r="C293" s="188"/>
      <c r="D293" s="189" t="s">
        <v>140</v>
      </c>
      <c r="E293" s="190" t="s">
        <v>44</v>
      </c>
      <c r="F293" s="191" t="s">
        <v>141</v>
      </c>
      <c r="G293" s="188"/>
      <c r="H293" s="190" t="s">
        <v>44</v>
      </c>
      <c r="I293" s="192"/>
      <c r="J293" s="188"/>
      <c r="K293" s="188"/>
      <c r="L293" s="193"/>
      <c r="M293" s="194"/>
      <c r="N293" s="195"/>
      <c r="O293" s="195"/>
      <c r="P293" s="195"/>
      <c r="Q293" s="195"/>
      <c r="R293" s="195"/>
      <c r="S293" s="195"/>
      <c r="T293" s="196"/>
      <c r="AT293" s="197" t="s">
        <v>140</v>
      </c>
      <c r="AU293" s="197" t="s">
        <v>91</v>
      </c>
      <c r="AV293" s="13" t="s">
        <v>89</v>
      </c>
      <c r="AW293" s="13" t="s">
        <v>42</v>
      </c>
      <c r="AX293" s="13" t="s">
        <v>81</v>
      </c>
      <c r="AY293" s="197" t="s">
        <v>131</v>
      </c>
    </row>
    <row r="294" spans="1:65" s="13" customFormat="1" ht="11.25">
      <c r="B294" s="187"/>
      <c r="C294" s="188"/>
      <c r="D294" s="189" t="s">
        <v>140</v>
      </c>
      <c r="E294" s="190" t="s">
        <v>44</v>
      </c>
      <c r="F294" s="191" t="s">
        <v>343</v>
      </c>
      <c r="G294" s="188"/>
      <c r="H294" s="190" t="s">
        <v>44</v>
      </c>
      <c r="I294" s="192"/>
      <c r="J294" s="188"/>
      <c r="K294" s="188"/>
      <c r="L294" s="193"/>
      <c r="M294" s="194"/>
      <c r="N294" s="195"/>
      <c r="O294" s="195"/>
      <c r="P294" s="195"/>
      <c r="Q294" s="195"/>
      <c r="R294" s="195"/>
      <c r="S294" s="195"/>
      <c r="T294" s="196"/>
      <c r="AT294" s="197" t="s">
        <v>140</v>
      </c>
      <c r="AU294" s="197" t="s">
        <v>91</v>
      </c>
      <c r="AV294" s="13" t="s">
        <v>89</v>
      </c>
      <c r="AW294" s="13" t="s">
        <v>42</v>
      </c>
      <c r="AX294" s="13" t="s">
        <v>81</v>
      </c>
      <c r="AY294" s="197" t="s">
        <v>131</v>
      </c>
    </row>
    <row r="295" spans="1:65" s="14" customFormat="1" ht="11.25">
      <c r="B295" s="198"/>
      <c r="C295" s="199"/>
      <c r="D295" s="189" t="s">
        <v>140</v>
      </c>
      <c r="E295" s="200" t="s">
        <v>44</v>
      </c>
      <c r="F295" s="201" t="s">
        <v>348</v>
      </c>
      <c r="G295" s="199"/>
      <c r="H295" s="202">
        <v>4</v>
      </c>
      <c r="I295" s="203"/>
      <c r="J295" s="199"/>
      <c r="K295" s="199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140</v>
      </c>
      <c r="AU295" s="208" t="s">
        <v>91</v>
      </c>
      <c r="AV295" s="14" t="s">
        <v>91</v>
      </c>
      <c r="AW295" s="14" t="s">
        <v>42</v>
      </c>
      <c r="AX295" s="14" t="s">
        <v>89</v>
      </c>
      <c r="AY295" s="208" t="s">
        <v>131</v>
      </c>
    </row>
    <row r="296" spans="1:65" s="2" customFormat="1" ht="24.2" customHeight="1">
      <c r="A296" s="35"/>
      <c r="B296" s="36"/>
      <c r="C296" s="220" t="s">
        <v>349</v>
      </c>
      <c r="D296" s="220" t="s">
        <v>220</v>
      </c>
      <c r="E296" s="221" t="s">
        <v>350</v>
      </c>
      <c r="F296" s="222" t="s">
        <v>351</v>
      </c>
      <c r="G296" s="223" t="s">
        <v>152</v>
      </c>
      <c r="H296" s="224">
        <v>5</v>
      </c>
      <c r="I296" s="225"/>
      <c r="J296" s="226">
        <f>ROUND(I296*H296,2)</f>
        <v>0</v>
      </c>
      <c r="K296" s="222" t="s">
        <v>137</v>
      </c>
      <c r="L296" s="227"/>
      <c r="M296" s="228" t="s">
        <v>44</v>
      </c>
      <c r="N296" s="229" t="s">
        <v>52</v>
      </c>
      <c r="O296" s="65"/>
      <c r="P296" s="183">
        <f>O296*H296</f>
        <v>0</v>
      </c>
      <c r="Q296" s="183">
        <v>4.8300000000000003E-2</v>
      </c>
      <c r="R296" s="183">
        <f>Q296*H296</f>
        <v>0.24150000000000002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184</v>
      </c>
      <c r="AT296" s="185" t="s">
        <v>220</v>
      </c>
      <c r="AU296" s="185" t="s">
        <v>91</v>
      </c>
      <c r="AY296" s="17" t="s">
        <v>131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7" t="s">
        <v>89</v>
      </c>
      <c r="BK296" s="186">
        <f>ROUND(I296*H296,2)</f>
        <v>0</v>
      </c>
      <c r="BL296" s="17" t="s">
        <v>138</v>
      </c>
      <c r="BM296" s="185" t="s">
        <v>352</v>
      </c>
    </row>
    <row r="297" spans="1:65" s="13" customFormat="1" ht="11.25">
      <c r="B297" s="187"/>
      <c r="C297" s="188"/>
      <c r="D297" s="189" t="s">
        <v>140</v>
      </c>
      <c r="E297" s="190" t="s">
        <v>44</v>
      </c>
      <c r="F297" s="191" t="s">
        <v>141</v>
      </c>
      <c r="G297" s="188"/>
      <c r="H297" s="190" t="s">
        <v>44</v>
      </c>
      <c r="I297" s="192"/>
      <c r="J297" s="188"/>
      <c r="K297" s="188"/>
      <c r="L297" s="193"/>
      <c r="M297" s="194"/>
      <c r="N297" s="195"/>
      <c r="O297" s="195"/>
      <c r="P297" s="195"/>
      <c r="Q297" s="195"/>
      <c r="R297" s="195"/>
      <c r="S297" s="195"/>
      <c r="T297" s="196"/>
      <c r="AT297" s="197" t="s">
        <v>140</v>
      </c>
      <c r="AU297" s="197" t="s">
        <v>91</v>
      </c>
      <c r="AV297" s="13" t="s">
        <v>89</v>
      </c>
      <c r="AW297" s="13" t="s">
        <v>42</v>
      </c>
      <c r="AX297" s="13" t="s">
        <v>81</v>
      </c>
      <c r="AY297" s="197" t="s">
        <v>131</v>
      </c>
    </row>
    <row r="298" spans="1:65" s="13" customFormat="1" ht="11.25">
      <c r="B298" s="187"/>
      <c r="C298" s="188"/>
      <c r="D298" s="189" t="s">
        <v>140</v>
      </c>
      <c r="E298" s="190" t="s">
        <v>44</v>
      </c>
      <c r="F298" s="191" t="s">
        <v>343</v>
      </c>
      <c r="G298" s="188"/>
      <c r="H298" s="190" t="s">
        <v>44</v>
      </c>
      <c r="I298" s="192"/>
      <c r="J298" s="188"/>
      <c r="K298" s="188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140</v>
      </c>
      <c r="AU298" s="197" t="s">
        <v>91</v>
      </c>
      <c r="AV298" s="13" t="s">
        <v>89</v>
      </c>
      <c r="AW298" s="13" t="s">
        <v>42</v>
      </c>
      <c r="AX298" s="13" t="s">
        <v>81</v>
      </c>
      <c r="AY298" s="197" t="s">
        <v>131</v>
      </c>
    </row>
    <row r="299" spans="1:65" s="14" customFormat="1" ht="11.25">
      <c r="B299" s="198"/>
      <c r="C299" s="199"/>
      <c r="D299" s="189" t="s">
        <v>140</v>
      </c>
      <c r="E299" s="200" t="s">
        <v>44</v>
      </c>
      <c r="F299" s="201" t="s">
        <v>353</v>
      </c>
      <c r="G299" s="199"/>
      <c r="H299" s="202">
        <v>5</v>
      </c>
      <c r="I299" s="203"/>
      <c r="J299" s="199"/>
      <c r="K299" s="199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140</v>
      </c>
      <c r="AU299" s="208" t="s">
        <v>91</v>
      </c>
      <c r="AV299" s="14" t="s">
        <v>91</v>
      </c>
      <c r="AW299" s="14" t="s">
        <v>42</v>
      </c>
      <c r="AX299" s="14" t="s">
        <v>89</v>
      </c>
      <c r="AY299" s="208" t="s">
        <v>131</v>
      </c>
    </row>
    <row r="300" spans="1:65" s="2" customFormat="1" ht="24.2" customHeight="1">
      <c r="A300" s="35"/>
      <c r="B300" s="36"/>
      <c r="C300" s="220" t="s">
        <v>354</v>
      </c>
      <c r="D300" s="220" t="s">
        <v>220</v>
      </c>
      <c r="E300" s="221" t="s">
        <v>355</v>
      </c>
      <c r="F300" s="222" t="s">
        <v>356</v>
      </c>
      <c r="G300" s="223" t="s">
        <v>152</v>
      </c>
      <c r="H300" s="224">
        <v>4</v>
      </c>
      <c r="I300" s="225"/>
      <c r="J300" s="226">
        <f>ROUND(I300*H300,2)</f>
        <v>0</v>
      </c>
      <c r="K300" s="222" t="s">
        <v>137</v>
      </c>
      <c r="L300" s="227"/>
      <c r="M300" s="228" t="s">
        <v>44</v>
      </c>
      <c r="N300" s="229" t="s">
        <v>52</v>
      </c>
      <c r="O300" s="65"/>
      <c r="P300" s="183">
        <f>O300*H300</f>
        <v>0</v>
      </c>
      <c r="Q300" s="183">
        <v>6.5670000000000006E-2</v>
      </c>
      <c r="R300" s="183">
        <f>Q300*H300</f>
        <v>0.26268000000000002</v>
      </c>
      <c r="S300" s="183">
        <v>0</v>
      </c>
      <c r="T300" s="18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184</v>
      </c>
      <c r="AT300" s="185" t="s">
        <v>220</v>
      </c>
      <c r="AU300" s="185" t="s">
        <v>91</v>
      </c>
      <c r="AY300" s="17" t="s">
        <v>131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7" t="s">
        <v>89</v>
      </c>
      <c r="BK300" s="186">
        <f>ROUND(I300*H300,2)</f>
        <v>0</v>
      </c>
      <c r="BL300" s="17" t="s">
        <v>138</v>
      </c>
      <c r="BM300" s="185" t="s">
        <v>357</v>
      </c>
    </row>
    <row r="301" spans="1:65" s="13" customFormat="1" ht="11.25">
      <c r="B301" s="187"/>
      <c r="C301" s="188"/>
      <c r="D301" s="189" t="s">
        <v>140</v>
      </c>
      <c r="E301" s="190" t="s">
        <v>44</v>
      </c>
      <c r="F301" s="191" t="s">
        <v>141</v>
      </c>
      <c r="G301" s="188"/>
      <c r="H301" s="190" t="s">
        <v>44</v>
      </c>
      <c r="I301" s="192"/>
      <c r="J301" s="188"/>
      <c r="K301" s="188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140</v>
      </c>
      <c r="AU301" s="197" t="s">
        <v>91</v>
      </c>
      <c r="AV301" s="13" t="s">
        <v>89</v>
      </c>
      <c r="AW301" s="13" t="s">
        <v>42</v>
      </c>
      <c r="AX301" s="13" t="s">
        <v>81</v>
      </c>
      <c r="AY301" s="197" t="s">
        <v>131</v>
      </c>
    </row>
    <row r="302" spans="1:65" s="13" customFormat="1" ht="11.25">
      <c r="B302" s="187"/>
      <c r="C302" s="188"/>
      <c r="D302" s="189" t="s">
        <v>140</v>
      </c>
      <c r="E302" s="190" t="s">
        <v>44</v>
      </c>
      <c r="F302" s="191" t="s">
        <v>343</v>
      </c>
      <c r="G302" s="188"/>
      <c r="H302" s="190" t="s">
        <v>44</v>
      </c>
      <c r="I302" s="192"/>
      <c r="J302" s="188"/>
      <c r="K302" s="188"/>
      <c r="L302" s="193"/>
      <c r="M302" s="194"/>
      <c r="N302" s="195"/>
      <c r="O302" s="195"/>
      <c r="P302" s="195"/>
      <c r="Q302" s="195"/>
      <c r="R302" s="195"/>
      <c r="S302" s="195"/>
      <c r="T302" s="196"/>
      <c r="AT302" s="197" t="s">
        <v>140</v>
      </c>
      <c r="AU302" s="197" t="s">
        <v>91</v>
      </c>
      <c r="AV302" s="13" t="s">
        <v>89</v>
      </c>
      <c r="AW302" s="13" t="s">
        <v>42</v>
      </c>
      <c r="AX302" s="13" t="s">
        <v>81</v>
      </c>
      <c r="AY302" s="197" t="s">
        <v>131</v>
      </c>
    </row>
    <row r="303" spans="1:65" s="14" customFormat="1" ht="11.25">
      <c r="B303" s="198"/>
      <c r="C303" s="199"/>
      <c r="D303" s="189" t="s">
        <v>140</v>
      </c>
      <c r="E303" s="200" t="s">
        <v>44</v>
      </c>
      <c r="F303" s="201" t="s">
        <v>348</v>
      </c>
      <c r="G303" s="199"/>
      <c r="H303" s="202">
        <v>4</v>
      </c>
      <c r="I303" s="203"/>
      <c r="J303" s="199"/>
      <c r="K303" s="199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140</v>
      </c>
      <c r="AU303" s="208" t="s">
        <v>91</v>
      </c>
      <c r="AV303" s="14" t="s">
        <v>91</v>
      </c>
      <c r="AW303" s="14" t="s">
        <v>42</v>
      </c>
      <c r="AX303" s="14" t="s">
        <v>89</v>
      </c>
      <c r="AY303" s="208" t="s">
        <v>131</v>
      </c>
    </row>
    <row r="304" spans="1:65" s="2" customFormat="1" ht="49.15" customHeight="1">
      <c r="A304" s="35"/>
      <c r="B304" s="36"/>
      <c r="C304" s="174" t="s">
        <v>358</v>
      </c>
      <c r="D304" s="174" t="s">
        <v>133</v>
      </c>
      <c r="E304" s="175" t="s">
        <v>359</v>
      </c>
      <c r="F304" s="176" t="s">
        <v>360</v>
      </c>
      <c r="G304" s="177" t="s">
        <v>152</v>
      </c>
      <c r="H304" s="178">
        <v>26</v>
      </c>
      <c r="I304" s="179"/>
      <c r="J304" s="180">
        <f>ROUND(I304*H304,2)</f>
        <v>0</v>
      </c>
      <c r="K304" s="176" t="s">
        <v>137</v>
      </c>
      <c r="L304" s="40"/>
      <c r="M304" s="181" t="s">
        <v>44</v>
      </c>
      <c r="N304" s="182" t="s">
        <v>52</v>
      </c>
      <c r="O304" s="65"/>
      <c r="P304" s="183">
        <f>O304*H304</f>
        <v>0</v>
      </c>
      <c r="Q304" s="183">
        <v>0.1295</v>
      </c>
      <c r="R304" s="183">
        <f>Q304*H304</f>
        <v>3.367</v>
      </c>
      <c r="S304" s="183">
        <v>0</v>
      </c>
      <c r="T304" s="18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138</v>
      </c>
      <c r="AT304" s="185" t="s">
        <v>133</v>
      </c>
      <c r="AU304" s="185" t="s">
        <v>91</v>
      </c>
      <c r="AY304" s="17" t="s">
        <v>131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7" t="s">
        <v>89</v>
      </c>
      <c r="BK304" s="186">
        <f>ROUND(I304*H304,2)</f>
        <v>0</v>
      </c>
      <c r="BL304" s="17" t="s">
        <v>138</v>
      </c>
      <c r="BM304" s="185" t="s">
        <v>361</v>
      </c>
    </row>
    <row r="305" spans="1:65" s="13" customFormat="1" ht="11.25">
      <c r="B305" s="187"/>
      <c r="C305" s="188"/>
      <c r="D305" s="189" t="s">
        <v>140</v>
      </c>
      <c r="E305" s="190" t="s">
        <v>44</v>
      </c>
      <c r="F305" s="191" t="s">
        <v>141</v>
      </c>
      <c r="G305" s="188"/>
      <c r="H305" s="190" t="s">
        <v>44</v>
      </c>
      <c r="I305" s="192"/>
      <c r="J305" s="188"/>
      <c r="K305" s="188"/>
      <c r="L305" s="193"/>
      <c r="M305" s="194"/>
      <c r="N305" s="195"/>
      <c r="O305" s="195"/>
      <c r="P305" s="195"/>
      <c r="Q305" s="195"/>
      <c r="R305" s="195"/>
      <c r="S305" s="195"/>
      <c r="T305" s="196"/>
      <c r="AT305" s="197" t="s">
        <v>140</v>
      </c>
      <c r="AU305" s="197" t="s">
        <v>91</v>
      </c>
      <c r="AV305" s="13" t="s">
        <v>89</v>
      </c>
      <c r="AW305" s="13" t="s">
        <v>42</v>
      </c>
      <c r="AX305" s="13" t="s">
        <v>81</v>
      </c>
      <c r="AY305" s="197" t="s">
        <v>131</v>
      </c>
    </row>
    <row r="306" spans="1:65" s="13" customFormat="1" ht="11.25">
      <c r="B306" s="187"/>
      <c r="C306" s="188"/>
      <c r="D306" s="189" t="s">
        <v>140</v>
      </c>
      <c r="E306" s="190" t="s">
        <v>44</v>
      </c>
      <c r="F306" s="191" t="s">
        <v>362</v>
      </c>
      <c r="G306" s="188"/>
      <c r="H306" s="190" t="s">
        <v>44</v>
      </c>
      <c r="I306" s="192"/>
      <c r="J306" s="188"/>
      <c r="K306" s="188"/>
      <c r="L306" s="193"/>
      <c r="M306" s="194"/>
      <c r="N306" s="195"/>
      <c r="O306" s="195"/>
      <c r="P306" s="195"/>
      <c r="Q306" s="195"/>
      <c r="R306" s="195"/>
      <c r="S306" s="195"/>
      <c r="T306" s="196"/>
      <c r="AT306" s="197" t="s">
        <v>140</v>
      </c>
      <c r="AU306" s="197" t="s">
        <v>91</v>
      </c>
      <c r="AV306" s="13" t="s">
        <v>89</v>
      </c>
      <c r="AW306" s="13" t="s">
        <v>42</v>
      </c>
      <c r="AX306" s="13" t="s">
        <v>81</v>
      </c>
      <c r="AY306" s="197" t="s">
        <v>131</v>
      </c>
    </row>
    <row r="307" spans="1:65" s="14" customFormat="1" ht="11.25">
      <c r="B307" s="198"/>
      <c r="C307" s="199"/>
      <c r="D307" s="189" t="s">
        <v>140</v>
      </c>
      <c r="E307" s="200" t="s">
        <v>44</v>
      </c>
      <c r="F307" s="201" t="s">
        <v>363</v>
      </c>
      <c r="G307" s="199"/>
      <c r="H307" s="202">
        <v>26</v>
      </c>
      <c r="I307" s="203"/>
      <c r="J307" s="199"/>
      <c r="K307" s="199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140</v>
      </c>
      <c r="AU307" s="208" t="s">
        <v>91</v>
      </c>
      <c r="AV307" s="14" t="s">
        <v>91</v>
      </c>
      <c r="AW307" s="14" t="s">
        <v>42</v>
      </c>
      <c r="AX307" s="14" t="s">
        <v>89</v>
      </c>
      <c r="AY307" s="208" t="s">
        <v>131</v>
      </c>
    </row>
    <row r="308" spans="1:65" s="2" customFormat="1" ht="14.45" customHeight="1">
      <c r="A308" s="35"/>
      <c r="B308" s="36"/>
      <c r="C308" s="220" t="s">
        <v>364</v>
      </c>
      <c r="D308" s="220" t="s">
        <v>220</v>
      </c>
      <c r="E308" s="221" t="s">
        <v>365</v>
      </c>
      <c r="F308" s="222" t="s">
        <v>366</v>
      </c>
      <c r="G308" s="223" t="s">
        <v>152</v>
      </c>
      <c r="H308" s="224">
        <v>26</v>
      </c>
      <c r="I308" s="225"/>
      <c r="J308" s="226">
        <f>ROUND(I308*H308,2)</f>
        <v>0</v>
      </c>
      <c r="K308" s="222" t="s">
        <v>137</v>
      </c>
      <c r="L308" s="227"/>
      <c r="M308" s="228" t="s">
        <v>44</v>
      </c>
      <c r="N308" s="229" t="s">
        <v>52</v>
      </c>
      <c r="O308" s="65"/>
      <c r="P308" s="183">
        <f>O308*H308</f>
        <v>0</v>
      </c>
      <c r="Q308" s="183">
        <v>5.6120000000000003E-2</v>
      </c>
      <c r="R308" s="183">
        <f>Q308*H308</f>
        <v>1.45912</v>
      </c>
      <c r="S308" s="183">
        <v>0</v>
      </c>
      <c r="T308" s="18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5" t="s">
        <v>184</v>
      </c>
      <c r="AT308" s="185" t="s">
        <v>220</v>
      </c>
      <c r="AU308" s="185" t="s">
        <v>91</v>
      </c>
      <c r="AY308" s="17" t="s">
        <v>131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17" t="s">
        <v>89</v>
      </c>
      <c r="BK308" s="186">
        <f>ROUND(I308*H308,2)</f>
        <v>0</v>
      </c>
      <c r="BL308" s="17" t="s">
        <v>138</v>
      </c>
      <c r="BM308" s="185" t="s">
        <v>367</v>
      </c>
    </row>
    <row r="309" spans="1:65" s="13" customFormat="1" ht="11.25">
      <c r="B309" s="187"/>
      <c r="C309" s="188"/>
      <c r="D309" s="189" t="s">
        <v>140</v>
      </c>
      <c r="E309" s="190" t="s">
        <v>44</v>
      </c>
      <c r="F309" s="191" t="s">
        <v>141</v>
      </c>
      <c r="G309" s="188"/>
      <c r="H309" s="190" t="s">
        <v>44</v>
      </c>
      <c r="I309" s="192"/>
      <c r="J309" s="188"/>
      <c r="K309" s="188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140</v>
      </c>
      <c r="AU309" s="197" t="s">
        <v>91</v>
      </c>
      <c r="AV309" s="13" t="s">
        <v>89</v>
      </c>
      <c r="AW309" s="13" t="s">
        <v>42</v>
      </c>
      <c r="AX309" s="13" t="s">
        <v>81</v>
      </c>
      <c r="AY309" s="197" t="s">
        <v>131</v>
      </c>
    </row>
    <row r="310" spans="1:65" s="13" customFormat="1" ht="11.25">
      <c r="B310" s="187"/>
      <c r="C310" s="188"/>
      <c r="D310" s="189" t="s">
        <v>140</v>
      </c>
      <c r="E310" s="190" t="s">
        <v>44</v>
      </c>
      <c r="F310" s="191" t="s">
        <v>362</v>
      </c>
      <c r="G310" s="188"/>
      <c r="H310" s="190" t="s">
        <v>44</v>
      </c>
      <c r="I310" s="192"/>
      <c r="J310" s="188"/>
      <c r="K310" s="188"/>
      <c r="L310" s="193"/>
      <c r="M310" s="194"/>
      <c r="N310" s="195"/>
      <c r="O310" s="195"/>
      <c r="P310" s="195"/>
      <c r="Q310" s="195"/>
      <c r="R310" s="195"/>
      <c r="S310" s="195"/>
      <c r="T310" s="196"/>
      <c r="AT310" s="197" t="s">
        <v>140</v>
      </c>
      <c r="AU310" s="197" t="s">
        <v>91</v>
      </c>
      <c r="AV310" s="13" t="s">
        <v>89</v>
      </c>
      <c r="AW310" s="13" t="s">
        <v>42</v>
      </c>
      <c r="AX310" s="13" t="s">
        <v>81</v>
      </c>
      <c r="AY310" s="197" t="s">
        <v>131</v>
      </c>
    </row>
    <row r="311" spans="1:65" s="14" customFormat="1" ht="11.25">
      <c r="B311" s="198"/>
      <c r="C311" s="199"/>
      <c r="D311" s="189" t="s">
        <v>140</v>
      </c>
      <c r="E311" s="200" t="s">
        <v>44</v>
      </c>
      <c r="F311" s="201" t="s">
        <v>363</v>
      </c>
      <c r="G311" s="199"/>
      <c r="H311" s="202">
        <v>26</v>
      </c>
      <c r="I311" s="203"/>
      <c r="J311" s="199"/>
      <c r="K311" s="199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140</v>
      </c>
      <c r="AU311" s="208" t="s">
        <v>91</v>
      </c>
      <c r="AV311" s="14" t="s">
        <v>91</v>
      </c>
      <c r="AW311" s="14" t="s">
        <v>42</v>
      </c>
      <c r="AX311" s="14" t="s">
        <v>89</v>
      </c>
      <c r="AY311" s="208" t="s">
        <v>131</v>
      </c>
    </row>
    <row r="312" spans="1:65" s="2" customFormat="1" ht="24.2" customHeight="1">
      <c r="A312" s="35"/>
      <c r="B312" s="36"/>
      <c r="C312" s="174" t="s">
        <v>368</v>
      </c>
      <c r="D312" s="174" t="s">
        <v>133</v>
      </c>
      <c r="E312" s="175" t="s">
        <v>369</v>
      </c>
      <c r="F312" s="176" t="s">
        <v>370</v>
      </c>
      <c r="G312" s="177" t="s">
        <v>164</v>
      </c>
      <c r="H312" s="178">
        <v>0.45500000000000002</v>
      </c>
      <c r="I312" s="179"/>
      <c r="J312" s="180">
        <f>ROUND(I312*H312,2)</f>
        <v>0</v>
      </c>
      <c r="K312" s="176" t="s">
        <v>137</v>
      </c>
      <c r="L312" s="40"/>
      <c r="M312" s="181" t="s">
        <v>44</v>
      </c>
      <c r="N312" s="182" t="s">
        <v>52</v>
      </c>
      <c r="O312" s="65"/>
      <c r="P312" s="183">
        <f>O312*H312</f>
        <v>0</v>
      </c>
      <c r="Q312" s="183">
        <v>2.2563399999999998</v>
      </c>
      <c r="R312" s="183">
        <f>Q312*H312</f>
        <v>1.0266347</v>
      </c>
      <c r="S312" s="183">
        <v>0</v>
      </c>
      <c r="T312" s="18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138</v>
      </c>
      <c r="AT312" s="185" t="s">
        <v>133</v>
      </c>
      <c r="AU312" s="185" t="s">
        <v>91</v>
      </c>
      <c r="AY312" s="17" t="s">
        <v>131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7" t="s">
        <v>89</v>
      </c>
      <c r="BK312" s="186">
        <f>ROUND(I312*H312,2)</f>
        <v>0</v>
      </c>
      <c r="BL312" s="17" t="s">
        <v>138</v>
      </c>
      <c r="BM312" s="185" t="s">
        <v>371</v>
      </c>
    </row>
    <row r="313" spans="1:65" s="13" customFormat="1" ht="11.25">
      <c r="B313" s="187"/>
      <c r="C313" s="188"/>
      <c r="D313" s="189" t="s">
        <v>140</v>
      </c>
      <c r="E313" s="190" t="s">
        <v>44</v>
      </c>
      <c r="F313" s="191" t="s">
        <v>141</v>
      </c>
      <c r="G313" s="188"/>
      <c r="H313" s="190" t="s">
        <v>44</v>
      </c>
      <c r="I313" s="192"/>
      <c r="J313" s="188"/>
      <c r="K313" s="188"/>
      <c r="L313" s="193"/>
      <c r="M313" s="194"/>
      <c r="N313" s="195"/>
      <c r="O313" s="195"/>
      <c r="P313" s="195"/>
      <c r="Q313" s="195"/>
      <c r="R313" s="195"/>
      <c r="S313" s="195"/>
      <c r="T313" s="196"/>
      <c r="AT313" s="197" t="s">
        <v>140</v>
      </c>
      <c r="AU313" s="197" t="s">
        <v>91</v>
      </c>
      <c r="AV313" s="13" t="s">
        <v>89</v>
      </c>
      <c r="AW313" s="13" t="s">
        <v>42</v>
      </c>
      <c r="AX313" s="13" t="s">
        <v>81</v>
      </c>
      <c r="AY313" s="197" t="s">
        <v>131</v>
      </c>
    </row>
    <row r="314" spans="1:65" s="13" customFormat="1" ht="11.25">
      <c r="B314" s="187"/>
      <c r="C314" s="188"/>
      <c r="D314" s="189" t="s">
        <v>140</v>
      </c>
      <c r="E314" s="190" t="s">
        <v>44</v>
      </c>
      <c r="F314" s="191" t="s">
        <v>372</v>
      </c>
      <c r="G314" s="188"/>
      <c r="H314" s="190" t="s">
        <v>44</v>
      </c>
      <c r="I314" s="192"/>
      <c r="J314" s="188"/>
      <c r="K314" s="188"/>
      <c r="L314" s="193"/>
      <c r="M314" s="194"/>
      <c r="N314" s="195"/>
      <c r="O314" s="195"/>
      <c r="P314" s="195"/>
      <c r="Q314" s="195"/>
      <c r="R314" s="195"/>
      <c r="S314" s="195"/>
      <c r="T314" s="196"/>
      <c r="AT314" s="197" t="s">
        <v>140</v>
      </c>
      <c r="AU314" s="197" t="s">
        <v>91</v>
      </c>
      <c r="AV314" s="13" t="s">
        <v>89</v>
      </c>
      <c r="AW314" s="13" t="s">
        <v>42</v>
      </c>
      <c r="AX314" s="13" t="s">
        <v>81</v>
      </c>
      <c r="AY314" s="197" t="s">
        <v>131</v>
      </c>
    </row>
    <row r="315" spans="1:65" s="14" customFormat="1" ht="11.25">
      <c r="B315" s="198"/>
      <c r="C315" s="199"/>
      <c r="D315" s="189" t="s">
        <v>140</v>
      </c>
      <c r="E315" s="200" t="s">
        <v>44</v>
      </c>
      <c r="F315" s="201" t="s">
        <v>373</v>
      </c>
      <c r="G315" s="199"/>
      <c r="H315" s="202">
        <v>0.45500000000000002</v>
      </c>
      <c r="I315" s="203"/>
      <c r="J315" s="199"/>
      <c r="K315" s="199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140</v>
      </c>
      <c r="AU315" s="208" t="s">
        <v>91</v>
      </c>
      <c r="AV315" s="14" t="s">
        <v>91</v>
      </c>
      <c r="AW315" s="14" t="s">
        <v>42</v>
      </c>
      <c r="AX315" s="14" t="s">
        <v>89</v>
      </c>
      <c r="AY315" s="208" t="s">
        <v>131</v>
      </c>
    </row>
    <row r="316" spans="1:65" s="2" customFormat="1" ht="24.2" customHeight="1">
      <c r="A316" s="35"/>
      <c r="B316" s="36"/>
      <c r="C316" s="174" t="s">
        <v>374</v>
      </c>
      <c r="D316" s="174" t="s">
        <v>133</v>
      </c>
      <c r="E316" s="175" t="s">
        <v>375</v>
      </c>
      <c r="F316" s="176" t="s">
        <v>376</v>
      </c>
      <c r="G316" s="177" t="s">
        <v>152</v>
      </c>
      <c r="H316" s="178">
        <v>1.5</v>
      </c>
      <c r="I316" s="179"/>
      <c r="J316" s="180">
        <f>ROUND(I316*H316,2)</f>
        <v>0</v>
      </c>
      <c r="K316" s="176" t="s">
        <v>137</v>
      </c>
      <c r="L316" s="40"/>
      <c r="M316" s="181" t="s">
        <v>44</v>
      </c>
      <c r="N316" s="182" t="s">
        <v>52</v>
      </c>
      <c r="O316" s="65"/>
      <c r="P316" s="183">
        <f>O316*H316</f>
        <v>0</v>
      </c>
      <c r="Q316" s="183">
        <v>3.0000000000000001E-5</v>
      </c>
      <c r="R316" s="183">
        <f>Q316*H316</f>
        <v>4.5000000000000003E-5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138</v>
      </c>
      <c r="AT316" s="185" t="s">
        <v>133</v>
      </c>
      <c r="AU316" s="185" t="s">
        <v>91</v>
      </c>
      <c r="AY316" s="17" t="s">
        <v>131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7" t="s">
        <v>89</v>
      </c>
      <c r="BK316" s="186">
        <f>ROUND(I316*H316,2)</f>
        <v>0</v>
      </c>
      <c r="BL316" s="17" t="s">
        <v>138</v>
      </c>
      <c r="BM316" s="185" t="s">
        <v>377</v>
      </c>
    </row>
    <row r="317" spans="1:65" s="13" customFormat="1" ht="11.25">
      <c r="B317" s="187"/>
      <c r="C317" s="188"/>
      <c r="D317" s="189" t="s">
        <v>140</v>
      </c>
      <c r="E317" s="190" t="s">
        <v>44</v>
      </c>
      <c r="F317" s="191" t="s">
        <v>141</v>
      </c>
      <c r="G317" s="188"/>
      <c r="H317" s="190" t="s">
        <v>44</v>
      </c>
      <c r="I317" s="192"/>
      <c r="J317" s="188"/>
      <c r="K317" s="188"/>
      <c r="L317" s="193"/>
      <c r="M317" s="194"/>
      <c r="N317" s="195"/>
      <c r="O317" s="195"/>
      <c r="P317" s="195"/>
      <c r="Q317" s="195"/>
      <c r="R317" s="195"/>
      <c r="S317" s="195"/>
      <c r="T317" s="196"/>
      <c r="AT317" s="197" t="s">
        <v>140</v>
      </c>
      <c r="AU317" s="197" t="s">
        <v>91</v>
      </c>
      <c r="AV317" s="13" t="s">
        <v>89</v>
      </c>
      <c r="AW317" s="13" t="s">
        <v>42</v>
      </c>
      <c r="AX317" s="13" t="s">
        <v>81</v>
      </c>
      <c r="AY317" s="197" t="s">
        <v>131</v>
      </c>
    </row>
    <row r="318" spans="1:65" s="13" customFormat="1" ht="11.25">
      <c r="B318" s="187"/>
      <c r="C318" s="188"/>
      <c r="D318" s="189" t="s">
        <v>140</v>
      </c>
      <c r="E318" s="190" t="s">
        <v>44</v>
      </c>
      <c r="F318" s="191" t="s">
        <v>378</v>
      </c>
      <c r="G318" s="188"/>
      <c r="H318" s="190" t="s">
        <v>44</v>
      </c>
      <c r="I318" s="192"/>
      <c r="J318" s="188"/>
      <c r="K318" s="188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140</v>
      </c>
      <c r="AU318" s="197" t="s">
        <v>91</v>
      </c>
      <c r="AV318" s="13" t="s">
        <v>89</v>
      </c>
      <c r="AW318" s="13" t="s">
        <v>42</v>
      </c>
      <c r="AX318" s="13" t="s">
        <v>81</v>
      </c>
      <c r="AY318" s="197" t="s">
        <v>131</v>
      </c>
    </row>
    <row r="319" spans="1:65" s="14" customFormat="1" ht="11.25">
      <c r="B319" s="198"/>
      <c r="C319" s="199"/>
      <c r="D319" s="189" t="s">
        <v>140</v>
      </c>
      <c r="E319" s="200" t="s">
        <v>44</v>
      </c>
      <c r="F319" s="201" t="s">
        <v>379</v>
      </c>
      <c r="G319" s="199"/>
      <c r="H319" s="202">
        <v>1.5</v>
      </c>
      <c r="I319" s="203"/>
      <c r="J319" s="199"/>
      <c r="K319" s="199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140</v>
      </c>
      <c r="AU319" s="208" t="s">
        <v>91</v>
      </c>
      <c r="AV319" s="14" t="s">
        <v>91</v>
      </c>
      <c r="AW319" s="14" t="s">
        <v>42</v>
      </c>
      <c r="AX319" s="14" t="s">
        <v>89</v>
      </c>
      <c r="AY319" s="208" t="s">
        <v>131</v>
      </c>
    </row>
    <row r="320" spans="1:65" s="2" customFormat="1" ht="37.9" customHeight="1">
      <c r="A320" s="35"/>
      <c r="B320" s="36"/>
      <c r="C320" s="174" t="s">
        <v>380</v>
      </c>
      <c r="D320" s="174" t="s">
        <v>133</v>
      </c>
      <c r="E320" s="175" t="s">
        <v>381</v>
      </c>
      <c r="F320" s="176" t="s">
        <v>382</v>
      </c>
      <c r="G320" s="177" t="s">
        <v>152</v>
      </c>
      <c r="H320" s="178">
        <v>13</v>
      </c>
      <c r="I320" s="179"/>
      <c r="J320" s="180">
        <f>ROUND(I320*H320,2)</f>
        <v>0</v>
      </c>
      <c r="K320" s="176" t="s">
        <v>137</v>
      </c>
      <c r="L320" s="40"/>
      <c r="M320" s="181" t="s">
        <v>44</v>
      </c>
      <c r="N320" s="182" t="s">
        <v>52</v>
      </c>
      <c r="O320" s="65"/>
      <c r="P320" s="183">
        <f>O320*H320</f>
        <v>0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138</v>
      </c>
      <c r="AT320" s="185" t="s">
        <v>133</v>
      </c>
      <c r="AU320" s="185" t="s">
        <v>91</v>
      </c>
      <c r="AY320" s="17" t="s">
        <v>131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7" t="s">
        <v>89</v>
      </c>
      <c r="BK320" s="186">
        <f>ROUND(I320*H320,2)</f>
        <v>0</v>
      </c>
      <c r="BL320" s="17" t="s">
        <v>138</v>
      </c>
      <c r="BM320" s="185" t="s">
        <v>383</v>
      </c>
    </row>
    <row r="321" spans="1:65" s="13" customFormat="1" ht="11.25">
      <c r="B321" s="187"/>
      <c r="C321" s="188"/>
      <c r="D321" s="189" t="s">
        <v>140</v>
      </c>
      <c r="E321" s="190" t="s">
        <v>44</v>
      </c>
      <c r="F321" s="191" t="s">
        <v>141</v>
      </c>
      <c r="G321" s="188"/>
      <c r="H321" s="190" t="s">
        <v>44</v>
      </c>
      <c r="I321" s="192"/>
      <c r="J321" s="188"/>
      <c r="K321" s="188"/>
      <c r="L321" s="193"/>
      <c r="M321" s="194"/>
      <c r="N321" s="195"/>
      <c r="O321" s="195"/>
      <c r="P321" s="195"/>
      <c r="Q321" s="195"/>
      <c r="R321" s="195"/>
      <c r="S321" s="195"/>
      <c r="T321" s="196"/>
      <c r="AT321" s="197" t="s">
        <v>140</v>
      </c>
      <c r="AU321" s="197" t="s">
        <v>91</v>
      </c>
      <c r="AV321" s="13" t="s">
        <v>89</v>
      </c>
      <c r="AW321" s="13" t="s">
        <v>42</v>
      </c>
      <c r="AX321" s="13" t="s">
        <v>81</v>
      </c>
      <c r="AY321" s="197" t="s">
        <v>131</v>
      </c>
    </row>
    <row r="322" spans="1:65" s="13" customFormat="1" ht="11.25">
      <c r="B322" s="187"/>
      <c r="C322" s="188"/>
      <c r="D322" s="189" t="s">
        <v>140</v>
      </c>
      <c r="E322" s="190" t="s">
        <v>44</v>
      </c>
      <c r="F322" s="191" t="s">
        <v>384</v>
      </c>
      <c r="G322" s="188"/>
      <c r="H322" s="190" t="s">
        <v>44</v>
      </c>
      <c r="I322" s="192"/>
      <c r="J322" s="188"/>
      <c r="K322" s="188"/>
      <c r="L322" s="193"/>
      <c r="M322" s="194"/>
      <c r="N322" s="195"/>
      <c r="O322" s="195"/>
      <c r="P322" s="195"/>
      <c r="Q322" s="195"/>
      <c r="R322" s="195"/>
      <c r="S322" s="195"/>
      <c r="T322" s="196"/>
      <c r="AT322" s="197" t="s">
        <v>140</v>
      </c>
      <c r="AU322" s="197" t="s">
        <v>91</v>
      </c>
      <c r="AV322" s="13" t="s">
        <v>89</v>
      </c>
      <c r="AW322" s="13" t="s">
        <v>42</v>
      </c>
      <c r="AX322" s="13" t="s">
        <v>81</v>
      </c>
      <c r="AY322" s="197" t="s">
        <v>131</v>
      </c>
    </row>
    <row r="323" spans="1:65" s="14" customFormat="1" ht="11.25">
      <c r="B323" s="198"/>
      <c r="C323" s="199"/>
      <c r="D323" s="189" t="s">
        <v>140</v>
      </c>
      <c r="E323" s="200" t="s">
        <v>44</v>
      </c>
      <c r="F323" s="201" t="s">
        <v>219</v>
      </c>
      <c r="G323" s="199"/>
      <c r="H323" s="202">
        <v>13</v>
      </c>
      <c r="I323" s="203"/>
      <c r="J323" s="199"/>
      <c r="K323" s="199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140</v>
      </c>
      <c r="AU323" s="208" t="s">
        <v>91</v>
      </c>
      <c r="AV323" s="14" t="s">
        <v>91</v>
      </c>
      <c r="AW323" s="14" t="s">
        <v>42</v>
      </c>
      <c r="AX323" s="14" t="s">
        <v>89</v>
      </c>
      <c r="AY323" s="208" t="s">
        <v>131</v>
      </c>
    </row>
    <row r="324" spans="1:65" s="2" customFormat="1" ht="24.2" customHeight="1">
      <c r="A324" s="35"/>
      <c r="B324" s="36"/>
      <c r="C324" s="174" t="s">
        <v>385</v>
      </c>
      <c r="D324" s="174" t="s">
        <v>133</v>
      </c>
      <c r="E324" s="175" t="s">
        <v>386</v>
      </c>
      <c r="F324" s="176" t="s">
        <v>387</v>
      </c>
      <c r="G324" s="177" t="s">
        <v>136</v>
      </c>
      <c r="H324" s="178">
        <v>4.4000000000000004</v>
      </c>
      <c r="I324" s="179"/>
      <c r="J324" s="180">
        <f>ROUND(I324*H324,2)</f>
        <v>0</v>
      </c>
      <c r="K324" s="176" t="s">
        <v>137</v>
      </c>
      <c r="L324" s="40"/>
      <c r="M324" s="181" t="s">
        <v>44</v>
      </c>
      <c r="N324" s="182" t="s">
        <v>52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0.01</v>
      </c>
      <c r="T324" s="184">
        <f>S324*H324</f>
        <v>4.4000000000000004E-2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138</v>
      </c>
      <c r="AT324" s="185" t="s">
        <v>133</v>
      </c>
      <c r="AU324" s="185" t="s">
        <v>91</v>
      </c>
      <c r="AY324" s="17" t="s">
        <v>131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7" t="s">
        <v>89</v>
      </c>
      <c r="BK324" s="186">
        <f>ROUND(I324*H324,2)</f>
        <v>0</v>
      </c>
      <c r="BL324" s="17" t="s">
        <v>138</v>
      </c>
      <c r="BM324" s="185" t="s">
        <v>388</v>
      </c>
    </row>
    <row r="325" spans="1:65" s="13" customFormat="1" ht="11.25">
      <c r="B325" s="187"/>
      <c r="C325" s="188"/>
      <c r="D325" s="189" t="s">
        <v>140</v>
      </c>
      <c r="E325" s="190" t="s">
        <v>44</v>
      </c>
      <c r="F325" s="191" t="s">
        <v>141</v>
      </c>
      <c r="G325" s="188"/>
      <c r="H325" s="190" t="s">
        <v>44</v>
      </c>
      <c r="I325" s="192"/>
      <c r="J325" s="188"/>
      <c r="K325" s="188"/>
      <c r="L325" s="193"/>
      <c r="M325" s="194"/>
      <c r="N325" s="195"/>
      <c r="O325" s="195"/>
      <c r="P325" s="195"/>
      <c r="Q325" s="195"/>
      <c r="R325" s="195"/>
      <c r="S325" s="195"/>
      <c r="T325" s="196"/>
      <c r="AT325" s="197" t="s">
        <v>140</v>
      </c>
      <c r="AU325" s="197" t="s">
        <v>91</v>
      </c>
      <c r="AV325" s="13" t="s">
        <v>89</v>
      </c>
      <c r="AW325" s="13" t="s">
        <v>42</v>
      </c>
      <c r="AX325" s="13" t="s">
        <v>81</v>
      </c>
      <c r="AY325" s="197" t="s">
        <v>131</v>
      </c>
    </row>
    <row r="326" spans="1:65" s="13" customFormat="1" ht="11.25">
      <c r="B326" s="187"/>
      <c r="C326" s="188"/>
      <c r="D326" s="189" t="s">
        <v>140</v>
      </c>
      <c r="E326" s="190" t="s">
        <v>44</v>
      </c>
      <c r="F326" s="191" t="s">
        <v>389</v>
      </c>
      <c r="G326" s="188"/>
      <c r="H326" s="190" t="s">
        <v>44</v>
      </c>
      <c r="I326" s="192"/>
      <c r="J326" s="188"/>
      <c r="K326" s="188"/>
      <c r="L326" s="193"/>
      <c r="M326" s="194"/>
      <c r="N326" s="195"/>
      <c r="O326" s="195"/>
      <c r="P326" s="195"/>
      <c r="Q326" s="195"/>
      <c r="R326" s="195"/>
      <c r="S326" s="195"/>
      <c r="T326" s="196"/>
      <c r="AT326" s="197" t="s">
        <v>140</v>
      </c>
      <c r="AU326" s="197" t="s">
        <v>91</v>
      </c>
      <c r="AV326" s="13" t="s">
        <v>89</v>
      </c>
      <c r="AW326" s="13" t="s">
        <v>42</v>
      </c>
      <c r="AX326" s="13" t="s">
        <v>81</v>
      </c>
      <c r="AY326" s="197" t="s">
        <v>131</v>
      </c>
    </row>
    <row r="327" spans="1:65" s="14" customFormat="1" ht="11.25">
      <c r="B327" s="198"/>
      <c r="C327" s="199"/>
      <c r="D327" s="189" t="s">
        <v>140</v>
      </c>
      <c r="E327" s="200" t="s">
        <v>44</v>
      </c>
      <c r="F327" s="201" t="s">
        <v>390</v>
      </c>
      <c r="G327" s="199"/>
      <c r="H327" s="202">
        <v>4.4000000000000004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140</v>
      </c>
      <c r="AU327" s="208" t="s">
        <v>91</v>
      </c>
      <c r="AV327" s="14" t="s">
        <v>91</v>
      </c>
      <c r="AW327" s="14" t="s">
        <v>42</v>
      </c>
      <c r="AX327" s="14" t="s">
        <v>89</v>
      </c>
      <c r="AY327" s="208" t="s">
        <v>131</v>
      </c>
    </row>
    <row r="328" spans="1:65" s="2" customFormat="1" ht="24.2" customHeight="1">
      <c r="A328" s="35"/>
      <c r="B328" s="36"/>
      <c r="C328" s="174" t="s">
        <v>391</v>
      </c>
      <c r="D328" s="174" t="s">
        <v>133</v>
      </c>
      <c r="E328" s="175" t="s">
        <v>392</v>
      </c>
      <c r="F328" s="176" t="s">
        <v>393</v>
      </c>
      <c r="G328" s="177" t="s">
        <v>136</v>
      </c>
      <c r="H328" s="178">
        <v>4.4000000000000004</v>
      </c>
      <c r="I328" s="179"/>
      <c r="J328" s="180">
        <f>ROUND(I328*H328,2)</f>
        <v>0</v>
      </c>
      <c r="K328" s="176" t="s">
        <v>137</v>
      </c>
      <c r="L328" s="40"/>
      <c r="M328" s="181" t="s">
        <v>44</v>
      </c>
      <c r="N328" s="182" t="s">
        <v>52</v>
      </c>
      <c r="O328" s="65"/>
      <c r="P328" s="183">
        <f>O328*H328</f>
        <v>0</v>
      </c>
      <c r="Q328" s="183">
        <v>0</v>
      </c>
      <c r="R328" s="183">
        <f>Q328*H328</f>
        <v>0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138</v>
      </c>
      <c r="AT328" s="185" t="s">
        <v>133</v>
      </c>
      <c r="AU328" s="185" t="s">
        <v>91</v>
      </c>
      <c r="AY328" s="17" t="s">
        <v>131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7" t="s">
        <v>89</v>
      </c>
      <c r="BK328" s="186">
        <f>ROUND(I328*H328,2)</f>
        <v>0</v>
      </c>
      <c r="BL328" s="17" t="s">
        <v>138</v>
      </c>
      <c r="BM328" s="185" t="s">
        <v>394</v>
      </c>
    </row>
    <row r="329" spans="1:65" s="13" customFormat="1" ht="11.25">
      <c r="B329" s="187"/>
      <c r="C329" s="188"/>
      <c r="D329" s="189" t="s">
        <v>140</v>
      </c>
      <c r="E329" s="190" t="s">
        <v>44</v>
      </c>
      <c r="F329" s="191" t="s">
        <v>141</v>
      </c>
      <c r="G329" s="188"/>
      <c r="H329" s="190" t="s">
        <v>44</v>
      </c>
      <c r="I329" s="192"/>
      <c r="J329" s="188"/>
      <c r="K329" s="188"/>
      <c r="L329" s="193"/>
      <c r="M329" s="194"/>
      <c r="N329" s="195"/>
      <c r="O329" s="195"/>
      <c r="P329" s="195"/>
      <c r="Q329" s="195"/>
      <c r="R329" s="195"/>
      <c r="S329" s="195"/>
      <c r="T329" s="196"/>
      <c r="AT329" s="197" t="s">
        <v>140</v>
      </c>
      <c r="AU329" s="197" t="s">
        <v>91</v>
      </c>
      <c r="AV329" s="13" t="s">
        <v>89</v>
      </c>
      <c r="AW329" s="13" t="s">
        <v>42</v>
      </c>
      <c r="AX329" s="13" t="s">
        <v>81</v>
      </c>
      <c r="AY329" s="197" t="s">
        <v>131</v>
      </c>
    </row>
    <row r="330" spans="1:65" s="13" customFormat="1" ht="22.5">
      <c r="B330" s="187"/>
      <c r="C330" s="188"/>
      <c r="D330" s="189" t="s">
        <v>140</v>
      </c>
      <c r="E330" s="190" t="s">
        <v>44</v>
      </c>
      <c r="F330" s="191" t="s">
        <v>395</v>
      </c>
      <c r="G330" s="188"/>
      <c r="H330" s="190" t="s">
        <v>44</v>
      </c>
      <c r="I330" s="192"/>
      <c r="J330" s="188"/>
      <c r="K330" s="188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140</v>
      </c>
      <c r="AU330" s="197" t="s">
        <v>91</v>
      </c>
      <c r="AV330" s="13" t="s">
        <v>89</v>
      </c>
      <c r="AW330" s="13" t="s">
        <v>42</v>
      </c>
      <c r="AX330" s="13" t="s">
        <v>81</v>
      </c>
      <c r="AY330" s="197" t="s">
        <v>131</v>
      </c>
    </row>
    <row r="331" spans="1:65" s="14" customFormat="1" ht="11.25">
      <c r="B331" s="198"/>
      <c r="C331" s="199"/>
      <c r="D331" s="189" t="s">
        <v>140</v>
      </c>
      <c r="E331" s="200" t="s">
        <v>44</v>
      </c>
      <c r="F331" s="201" t="s">
        <v>390</v>
      </c>
      <c r="G331" s="199"/>
      <c r="H331" s="202">
        <v>4.4000000000000004</v>
      </c>
      <c r="I331" s="203"/>
      <c r="J331" s="199"/>
      <c r="K331" s="199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140</v>
      </c>
      <c r="AU331" s="208" t="s">
        <v>91</v>
      </c>
      <c r="AV331" s="14" t="s">
        <v>91</v>
      </c>
      <c r="AW331" s="14" t="s">
        <v>42</v>
      </c>
      <c r="AX331" s="14" t="s">
        <v>89</v>
      </c>
      <c r="AY331" s="208" t="s">
        <v>131</v>
      </c>
    </row>
    <row r="332" spans="1:65" s="12" customFormat="1" ht="20.85" customHeight="1">
      <c r="B332" s="158"/>
      <c r="C332" s="159"/>
      <c r="D332" s="160" t="s">
        <v>80</v>
      </c>
      <c r="E332" s="172" t="s">
        <v>396</v>
      </c>
      <c r="F332" s="172" t="s">
        <v>397</v>
      </c>
      <c r="G332" s="159"/>
      <c r="H332" s="159"/>
      <c r="I332" s="162"/>
      <c r="J332" s="173">
        <f>BK332</f>
        <v>0</v>
      </c>
      <c r="K332" s="159"/>
      <c r="L332" s="164"/>
      <c r="M332" s="165"/>
      <c r="N332" s="166"/>
      <c r="O332" s="166"/>
      <c r="P332" s="167">
        <f>SUM(P333:P336)</f>
        <v>0</v>
      </c>
      <c r="Q332" s="166"/>
      <c r="R332" s="167">
        <f>SUM(R333:R336)</f>
        <v>0</v>
      </c>
      <c r="S332" s="166"/>
      <c r="T332" s="168">
        <f>SUM(T333:T336)</f>
        <v>0</v>
      </c>
      <c r="AR332" s="169" t="s">
        <v>89</v>
      </c>
      <c r="AT332" s="170" t="s">
        <v>80</v>
      </c>
      <c r="AU332" s="170" t="s">
        <v>91</v>
      </c>
      <c r="AY332" s="169" t="s">
        <v>131</v>
      </c>
      <c r="BK332" s="171">
        <f>SUM(BK333:BK336)</f>
        <v>0</v>
      </c>
    </row>
    <row r="333" spans="1:65" s="2" customFormat="1" ht="37.9" customHeight="1">
      <c r="A333" s="35"/>
      <c r="B333" s="36"/>
      <c r="C333" s="174" t="s">
        <v>398</v>
      </c>
      <c r="D333" s="174" t="s">
        <v>133</v>
      </c>
      <c r="E333" s="175" t="s">
        <v>399</v>
      </c>
      <c r="F333" s="176" t="s">
        <v>400</v>
      </c>
      <c r="G333" s="177" t="s">
        <v>180</v>
      </c>
      <c r="H333" s="178">
        <v>17.128</v>
      </c>
      <c r="I333" s="179"/>
      <c r="J333" s="180">
        <f>ROUND(I333*H333,2)</f>
        <v>0</v>
      </c>
      <c r="K333" s="176" t="s">
        <v>137</v>
      </c>
      <c r="L333" s="40"/>
      <c r="M333" s="181" t="s">
        <v>44</v>
      </c>
      <c r="N333" s="182" t="s">
        <v>52</v>
      </c>
      <c r="O333" s="65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138</v>
      </c>
      <c r="AT333" s="185" t="s">
        <v>133</v>
      </c>
      <c r="AU333" s="185" t="s">
        <v>149</v>
      </c>
      <c r="AY333" s="17" t="s">
        <v>131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7" t="s">
        <v>89</v>
      </c>
      <c r="BK333" s="186">
        <f>ROUND(I333*H333,2)</f>
        <v>0</v>
      </c>
      <c r="BL333" s="17" t="s">
        <v>138</v>
      </c>
      <c r="BM333" s="185" t="s">
        <v>401</v>
      </c>
    </row>
    <row r="334" spans="1:65" s="2" customFormat="1" ht="37.9" customHeight="1">
      <c r="A334" s="35"/>
      <c r="B334" s="36"/>
      <c r="C334" s="174" t="s">
        <v>402</v>
      </c>
      <c r="D334" s="174" t="s">
        <v>133</v>
      </c>
      <c r="E334" s="175" t="s">
        <v>403</v>
      </c>
      <c r="F334" s="176" t="s">
        <v>404</v>
      </c>
      <c r="G334" s="177" t="s">
        <v>180</v>
      </c>
      <c r="H334" s="178">
        <v>119.896</v>
      </c>
      <c r="I334" s="179"/>
      <c r="J334" s="180">
        <f>ROUND(I334*H334,2)</f>
        <v>0</v>
      </c>
      <c r="K334" s="176" t="s">
        <v>137</v>
      </c>
      <c r="L334" s="40"/>
      <c r="M334" s="181" t="s">
        <v>44</v>
      </c>
      <c r="N334" s="182" t="s">
        <v>52</v>
      </c>
      <c r="O334" s="65"/>
      <c r="P334" s="183">
        <f>O334*H334</f>
        <v>0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138</v>
      </c>
      <c r="AT334" s="185" t="s">
        <v>133</v>
      </c>
      <c r="AU334" s="185" t="s">
        <v>149</v>
      </c>
      <c r="AY334" s="17" t="s">
        <v>131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7" t="s">
        <v>89</v>
      </c>
      <c r="BK334" s="186">
        <f>ROUND(I334*H334,2)</f>
        <v>0</v>
      </c>
      <c r="BL334" s="17" t="s">
        <v>138</v>
      </c>
      <c r="BM334" s="185" t="s">
        <v>405</v>
      </c>
    </row>
    <row r="335" spans="1:65" s="14" customFormat="1" ht="11.25">
      <c r="B335" s="198"/>
      <c r="C335" s="199"/>
      <c r="D335" s="189" t="s">
        <v>140</v>
      </c>
      <c r="E335" s="199"/>
      <c r="F335" s="201" t="s">
        <v>406</v>
      </c>
      <c r="G335" s="199"/>
      <c r="H335" s="202">
        <v>119.896</v>
      </c>
      <c r="I335" s="203"/>
      <c r="J335" s="199"/>
      <c r="K335" s="199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140</v>
      </c>
      <c r="AU335" s="208" t="s">
        <v>149</v>
      </c>
      <c r="AV335" s="14" t="s">
        <v>91</v>
      </c>
      <c r="AW335" s="14" t="s">
        <v>4</v>
      </c>
      <c r="AX335" s="14" t="s">
        <v>89</v>
      </c>
      <c r="AY335" s="208" t="s">
        <v>131</v>
      </c>
    </row>
    <row r="336" spans="1:65" s="2" customFormat="1" ht="37.9" customHeight="1">
      <c r="A336" s="35"/>
      <c r="B336" s="36"/>
      <c r="C336" s="174" t="s">
        <v>407</v>
      </c>
      <c r="D336" s="174" t="s">
        <v>133</v>
      </c>
      <c r="E336" s="175" t="s">
        <v>408</v>
      </c>
      <c r="F336" s="176" t="s">
        <v>409</v>
      </c>
      <c r="G336" s="177" t="s">
        <v>180</v>
      </c>
      <c r="H336" s="178">
        <v>17.128</v>
      </c>
      <c r="I336" s="179"/>
      <c r="J336" s="180">
        <f>ROUND(I336*H336,2)</f>
        <v>0</v>
      </c>
      <c r="K336" s="176" t="s">
        <v>137</v>
      </c>
      <c r="L336" s="40"/>
      <c r="M336" s="181" t="s">
        <v>44</v>
      </c>
      <c r="N336" s="182" t="s">
        <v>52</v>
      </c>
      <c r="O336" s="65"/>
      <c r="P336" s="183">
        <f>O336*H336</f>
        <v>0</v>
      </c>
      <c r="Q336" s="183">
        <v>0</v>
      </c>
      <c r="R336" s="183">
        <f>Q336*H336</f>
        <v>0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138</v>
      </c>
      <c r="AT336" s="185" t="s">
        <v>133</v>
      </c>
      <c r="AU336" s="185" t="s">
        <v>149</v>
      </c>
      <c r="AY336" s="17" t="s">
        <v>131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7" t="s">
        <v>89</v>
      </c>
      <c r="BK336" s="186">
        <f>ROUND(I336*H336,2)</f>
        <v>0</v>
      </c>
      <c r="BL336" s="17" t="s">
        <v>138</v>
      </c>
      <c r="BM336" s="185" t="s">
        <v>410</v>
      </c>
    </row>
    <row r="337" spans="1:65" s="12" customFormat="1" ht="20.85" customHeight="1">
      <c r="B337" s="158"/>
      <c r="C337" s="159"/>
      <c r="D337" s="160" t="s">
        <v>80</v>
      </c>
      <c r="E337" s="172" t="s">
        <v>411</v>
      </c>
      <c r="F337" s="172" t="s">
        <v>412</v>
      </c>
      <c r="G337" s="159"/>
      <c r="H337" s="159"/>
      <c r="I337" s="162"/>
      <c r="J337" s="173">
        <f>BK337</f>
        <v>0</v>
      </c>
      <c r="K337" s="159"/>
      <c r="L337" s="164"/>
      <c r="M337" s="165"/>
      <c r="N337" s="166"/>
      <c r="O337" s="166"/>
      <c r="P337" s="167">
        <f>P338</f>
        <v>0</v>
      </c>
      <c r="Q337" s="166"/>
      <c r="R337" s="167">
        <f>R338</f>
        <v>0</v>
      </c>
      <c r="S337" s="166"/>
      <c r="T337" s="168">
        <f>T338</f>
        <v>0</v>
      </c>
      <c r="AR337" s="169" t="s">
        <v>89</v>
      </c>
      <c r="AT337" s="170" t="s">
        <v>80</v>
      </c>
      <c r="AU337" s="170" t="s">
        <v>91</v>
      </c>
      <c r="AY337" s="169" t="s">
        <v>131</v>
      </c>
      <c r="BK337" s="171">
        <f>BK338</f>
        <v>0</v>
      </c>
    </row>
    <row r="338" spans="1:65" s="2" customFormat="1" ht="37.9" customHeight="1">
      <c r="A338" s="35"/>
      <c r="B338" s="36"/>
      <c r="C338" s="174" t="s">
        <v>413</v>
      </c>
      <c r="D338" s="174" t="s">
        <v>133</v>
      </c>
      <c r="E338" s="175" t="s">
        <v>414</v>
      </c>
      <c r="F338" s="176" t="s">
        <v>415</v>
      </c>
      <c r="G338" s="177" t="s">
        <v>180</v>
      </c>
      <c r="H338" s="178">
        <v>18.071999999999999</v>
      </c>
      <c r="I338" s="179"/>
      <c r="J338" s="180">
        <f>ROUND(I338*H338,2)</f>
        <v>0</v>
      </c>
      <c r="K338" s="176" t="s">
        <v>137</v>
      </c>
      <c r="L338" s="40"/>
      <c r="M338" s="230" t="s">
        <v>44</v>
      </c>
      <c r="N338" s="231" t="s">
        <v>52</v>
      </c>
      <c r="O338" s="232"/>
      <c r="P338" s="233">
        <f>O338*H338</f>
        <v>0</v>
      </c>
      <c r="Q338" s="233">
        <v>0</v>
      </c>
      <c r="R338" s="233">
        <f>Q338*H338</f>
        <v>0</v>
      </c>
      <c r="S338" s="233">
        <v>0</v>
      </c>
      <c r="T338" s="23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138</v>
      </c>
      <c r="AT338" s="185" t="s">
        <v>133</v>
      </c>
      <c r="AU338" s="185" t="s">
        <v>149</v>
      </c>
      <c r="AY338" s="17" t="s">
        <v>131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7" t="s">
        <v>89</v>
      </c>
      <c r="BK338" s="186">
        <f>ROUND(I338*H338,2)</f>
        <v>0</v>
      </c>
      <c r="BL338" s="17" t="s">
        <v>138</v>
      </c>
      <c r="BM338" s="185" t="s">
        <v>416</v>
      </c>
    </row>
    <row r="339" spans="1:65" s="2" customFormat="1" ht="6.95" customHeight="1">
      <c r="A339" s="35"/>
      <c r="B339" s="48"/>
      <c r="C339" s="49"/>
      <c r="D339" s="49"/>
      <c r="E339" s="49"/>
      <c r="F339" s="49"/>
      <c r="G339" s="49"/>
      <c r="H339" s="49"/>
      <c r="I339" s="49"/>
      <c r="J339" s="49"/>
      <c r="K339" s="49"/>
      <c r="L339" s="40"/>
      <c r="M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</row>
  </sheetData>
  <sheetProtection algorithmName="SHA-512" hashValue="DBCnrxfHCwR5JFhxO90k0bUWHH/xOJevC4zSWC+VJeDrY+dEJR6kzKm69Z5GGyggQGABHTMgNecnNvqdYAhwZQ==" saltValue="fZmZPznA+AyhR+sCGcW/Ji9rONxMgVX311Mvd3sEzH46k5atJ2Y+5ke/TWNsiov3LfPjqf7WAyH9N+t/G2ufqA==" spinCount="100000" sheet="1" objects="1" scenarios="1" formatColumns="0" formatRows="0" autoFilter="0"/>
  <autoFilter ref="C84:K338" xr:uid="{00000000-0009-0000-0000-000001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7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95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91</v>
      </c>
    </row>
    <row r="4" spans="1:46" s="1" customFormat="1" ht="24.95" customHeight="1">
      <c r="B4" s="20"/>
      <c r="D4" s="104" t="s">
        <v>102</v>
      </c>
      <c r="L4" s="20"/>
      <c r="M4" s="105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23.25" customHeight="1">
      <c r="B7" s="20"/>
      <c r="E7" s="278" t="str">
        <f>'Rekapitulace stavby'!K6</f>
        <v>SSZ přechodů pro chodce ul. Dukelská u pošty a Mlýnská, Šenov u Nového Jičína</v>
      </c>
      <c r="F7" s="279"/>
      <c r="G7" s="279"/>
      <c r="H7" s="279"/>
      <c r="L7" s="20"/>
    </row>
    <row r="8" spans="1:46" s="2" customFormat="1" ht="12" customHeight="1">
      <c r="A8" s="35"/>
      <c r="B8" s="40"/>
      <c r="C8" s="35"/>
      <c r="D8" s="106" t="s">
        <v>103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80" t="s">
        <v>417</v>
      </c>
      <c r="F9" s="281"/>
      <c r="G9" s="281"/>
      <c r="H9" s="28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44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22</v>
      </c>
      <c r="E12" s="35"/>
      <c r="F12" s="108" t="s">
        <v>23</v>
      </c>
      <c r="G12" s="35"/>
      <c r="H12" s="35"/>
      <c r="I12" s="106" t="s">
        <v>24</v>
      </c>
      <c r="J12" s="109" t="str">
        <f>'Rekapitulace stavby'!AN8</f>
        <v>29. 9. 2020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2" t="str">
        <f>'Rekapitulace stavby'!E14</f>
        <v>Vyplň údaj</v>
      </c>
      <c r="F18" s="283"/>
      <c r="G18" s="283"/>
      <c r="H18" s="283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40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284" t="s">
        <v>44</v>
      </c>
      <c r="F27" s="284"/>
      <c r="G27" s="284"/>
      <c r="H27" s="28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47</v>
      </c>
      <c r="E30" s="35"/>
      <c r="F30" s="35"/>
      <c r="G30" s="35"/>
      <c r="H30" s="35"/>
      <c r="I30" s="35"/>
      <c r="J30" s="115">
        <f>ROUND(J89,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49</v>
      </c>
      <c r="G32" s="35"/>
      <c r="H32" s="35"/>
      <c r="I32" s="116" t="s">
        <v>48</v>
      </c>
      <c r="J32" s="116" t="s">
        <v>50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51</v>
      </c>
      <c r="E33" s="106" t="s">
        <v>52</v>
      </c>
      <c r="F33" s="118">
        <f>ROUND((SUM(BE89:BE973)),  2)</f>
        <v>0</v>
      </c>
      <c r="G33" s="35"/>
      <c r="H33" s="35"/>
      <c r="I33" s="119">
        <v>0.21</v>
      </c>
      <c r="J33" s="118">
        <f>ROUND(((SUM(BE89:BE973))*I33),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53</v>
      </c>
      <c r="F34" s="118">
        <f>ROUND((SUM(BF89:BF973)),  2)</f>
        <v>0</v>
      </c>
      <c r="G34" s="35"/>
      <c r="H34" s="35"/>
      <c r="I34" s="119">
        <v>0.15</v>
      </c>
      <c r="J34" s="118">
        <f>ROUND(((SUM(BF89:BF973))*I34),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54</v>
      </c>
      <c r="F35" s="118">
        <f>ROUND((SUM(BG89:BG973)),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55</v>
      </c>
      <c r="F36" s="118">
        <f>ROUND((SUM(BH89:BH973)),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56</v>
      </c>
      <c r="F37" s="118">
        <f>ROUND((SUM(BI89:BI973)),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57</v>
      </c>
      <c r="E39" s="122"/>
      <c r="F39" s="122"/>
      <c r="G39" s="123" t="s">
        <v>58</v>
      </c>
      <c r="H39" s="124" t="s">
        <v>59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3.25" customHeight="1">
      <c r="A48" s="35"/>
      <c r="B48" s="36"/>
      <c r="C48" s="37"/>
      <c r="D48" s="37"/>
      <c r="E48" s="285" t="str">
        <f>E7</f>
        <v>SSZ přechodů pro chodce ul. Dukelská u pošty a Mlýnská, Šenov u Nového Jičína</v>
      </c>
      <c r="F48" s="286"/>
      <c r="G48" s="286"/>
      <c r="H48" s="28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103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38" t="str">
        <f>E9</f>
        <v>PS 451 - SSZ Dukelská – u pošty</v>
      </c>
      <c r="F50" s="287"/>
      <c r="G50" s="287"/>
      <c r="H50" s="28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Šenov u Nového Jičína</v>
      </c>
      <c r="G52" s="37"/>
      <c r="H52" s="37"/>
      <c r="I52" s="29" t="s">
        <v>24</v>
      </c>
      <c r="J52" s="60" t="str">
        <f>IF(J12="","",J12)</f>
        <v>29. 9. 2020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5.2" customHeight="1">
      <c r="A54" s="35"/>
      <c r="B54" s="36"/>
      <c r="C54" s="29" t="s">
        <v>30</v>
      </c>
      <c r="D54" s="37"/>
      <c r="E54" s="37"/>
      <c r="F54" s="27" t="str">
        <f>E15</f>
        <v>Obec Šenov u Nového Jičína</v>
      </c>
      <c r="G54" s="37"/>
      <c r="H54" s="37"/>
      <c r="I54" s="29" t="s">
        <v>38</v>
      </c>
      <c r="J54" s="33" t="str">
        <f>E21</f>
        <v>Ing. Luděk Obrdlík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107</v>
      </c>
      <c r="D57" s="132"/>
      <c r="E57" s="132"/>
      <c r="F57" s="132"/>
      <c r="G57" s="132"/>
      <c r="H57" s="132"/>
      <c r="I57" s="132"/>
      <c r="J57" s="133" t="s">
        <v>108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79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109</v>
      </c>
    </row>
    <row r="60" spans="1:47" s="9" customFormat="1" ht="24.95" customHeight="1">
      <c r="B60" s="135"/>
      <c r="C60" s="136"/>
      <c r="D60" s="137" t="s">
        <v>110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111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112</v>
      </c>
      <c r="E62" s="144"/>
      <c r="F62" s="144"/>
      <c r="G62" s="144"/>
      <c r="H62" s="144"/>
      <c r="I62" s="144"/>
      <c r="J62" s="145">
        <f>J176</f>
        <v>0</v>
      </c>
      <c r="K62" s="142"/>
      <c r="L62" s="146"/>
    </row>
    <row r="63" spans="1:47" s="10" customFormat="1" ht="19.899999999999999" customHeight="1">
      <c r="B63" s="141"/>
      <c r="C63" s="142"/>
      <c r="D63" s="143" t="s">
        <v>113</v>
      </c>
      <c r="E63" s="144"/>
      <c r="F63" s="144"/>
      <c r="G63" s="144"/>
      <c r="H63" s="144"/>
      <c r="I63" s="144"/>
      <c r="J63" s="145">
        <f>J227</f>
        <v>0</v>
      </c>
      <c r="K63" s="142"/>
      <c r="L63" s="146"/>
    </row>
    <row r="64" spans="1:47" s="10" customFormat="1" ht="14.85" customHeight="1">
      <c r="B64" s="141"/>
      <c r="C64" s="142"/>
      <c r="D64" s="143" t="s">
        <v>114</v>
      </c>
      <c r="E64" s="144"/>
      <c r="F64" s="144"/>
      <c r="G64" s="144"/>
      <c r="H64" s="144"/>
      <c r="I64" s="144"/>
      <c r="J64" s="145">
        <f>J299</f>
        <v>0</v>
      </c>
      <c r="K64" s="142"/>
      <c r="L64" s="146"/>
    </row>
    <row r="65" spans="1:31" s="10" customFormat="1" ht="14.85" customHeight="1">
      <c r="B65" s="141"/>
      <c r="C65" s="142"/>
      <c r="D65" s="143" t="s">
        <v>115</v>
      </c>
      <c r="E65" s="144"/>
      <c r="F65" s="144"/>
      <c r="G65" s="144"/>
      <c r="H65" s="144"/>
      <c r="I65" s="144"/>
      <c r="J65" s="145">
        <f>J372</f>
        <v>0</v>
      </c>
      <c r="K65" s="142"/>
      <c r="L65" s="146"/>
    </row>
    <row r="66" spans="1:31" s="9" customFormat="1" ht="24.95" customHeight="1">
      <c r="B66" s="135"/>
      <c r="C66" s="136"/>
      <c r="D66" s="137" t="s">
        <v>418</v>
      </c>
      <c r="E66" s="138"/>
      <c r="F66" s="138"/>
      <c r="G66" s="138"/>
      <c r="H66" s="138"/>
      <c r="I66" s="138"/>
      <c r="J66" s="139">
        <f>J375</f>
        <v>0</v>
      </c>
      <c r="K66" s="136"/>
      <c r="L66" s="140"/>
    </row>
    <row r="67" spans="1:31" s="10" customFormat="1" ht="19.899999999999999" customHeight="1">
      <c r="B67" s="141"/>
      <c r="C67" s="142"/>
      <c r="D67" s="143" t="s">
        <v>419</v>
      </c>
      <c r="E67" s="144"/>
      <c r="F67" s="144"/>
      <c r="G67" s="144"/>
      <c r="H67" s="144"/>
      <c r="I67" s="144"/>
      <c r="J67" s="145">
        <f>J376</f>
        <v>0</v>
      </c>
      <c r="K67" s="142"/>
      <c r="L67" s="146"/>
    </row>
    <row r="68" spans="1:31" s="10" customFormat="1" ht="19.899999999999999" customHeight="1">
      <c r="B68" s="141"/>
      <c r="C68" s="142"/>
      <c r="D68" s="143" t="s">
        <v>420</v>
      </c>
      <c r="E68" s="144"/>
      <c r="F68" s="144"/>
      <c r="G68" s="144"/>
      <c r="H68" s="144"/>
      <c r="I68" s="144"/>
      <c r="J68" s="145">
        <f>J496</f>
        <v>0</v>
      </c>
      <c r="K68" s="142"/>
      <c r="L68" s="146"/>
    </row>
    <row r="69" spans="1:31" s="10" customFormat="1" ht="19.899999999999999" customHeight="1">
      <c r="B69" s="141"/>
      <c r="C69" s="142"/>
      <c r="D69" s="143" t="s">
        <v>421</v>
      </c>
      <c r="E69" s="144"/>
      <c r="F69" s="144"/>
      <c r="G69" s="144"/>
      <c r="H69" s="144"/>
      <c r="I69" s="144"/>
      <c r="J69" s="145">
        <f>J798</f>
        <v>0</v>
      </c>
      <c r="K69" s="142"/>
      <c r="L69" s="146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3.25" customHeight="1">
      <c r="A79" s="35"/>
      <c r="B79" s="36"/>
      <c r="C79" s="37"/>
      <c r="D79" s="37"/>
      <c r="E79" s="285" t="str">
        <f>E7</f>
        <v>SSZ přechodů pro chodce ul. Dukelská u pošty a Mlýnská, Šenov u Nového Jičína</v>
      </c>
      <c r="F79" s="286"/>
      <c r="G79" s="286"/>
      <c r="H79" s="286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103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238" t="str">
        <f>E9</f>
        <v>PS 451 - SSZ Dukelská – u pošty</v>
      </c>
      <c r="F81" s="287"/>
      <c r="G81" s="287"/>
      <c r="H81" s="28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2" customHeight="1">
      <c r="A83" s="35"/>
      <c r="B83" s="36"/>
      <c r="C83" s="29" t="s">
        <v>22</v>
      </c>
      <c r="D83" s="37"/>
      <c r="E83" s="37"/>
      <c r="F83" s="27" t="str">
        <f>F12</f>
        <v>Šenov u Nového Jičína</v>
      </c>
      <c r="G83" s="37"/>
      <c r="H83" s="37"/>
      <c r="I83" s="29" t="s">
        <v>24</v>
      </c>
      <c r="J83" s="60" t="str">
        <f>IF(J12="","",J12)</f>
        <v>29. 9. 2020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5.2" customHeight="1">
      <c r="A85" s="35"/>
      <c r="B85" s="36"/>
      <c r="C85" s="29" t="s">
        <v>30</v>
      </c>
      <c r="D85" s="37"/>
      <c r="E85" s="37"/>
      <c r="F85" s="27" t="str">
        <f>E15</f>
        <v>Obec Šenov u Nového Jičína</v>
      </c>
      <c r="G85" s="37"/>
      <c r="H85" s="37"/>
      <c r="I85" s="29" t="s">
        <v>38</v>
      </c>
      <c r="J85" s="33" t="str">
        <f>E21</f>
        <v>Ing. Luděk Obrdlík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5.2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29" t="s">
        <v>43</v>
      </c>
      <c r="J86" s="33" t="str">
        <f>E24</f>
        <v>Ing. Luděk Obrdlík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11" customFormat="1" ht="29.25" customHeight="1">
      <c r="A88" s="147"/>
      <c r="B88" s="148"/>
      <c r="C88" s="149" t="s">
        <v>117</v>
      </c>
      <c r="D88" s="150" t="s">
        <v>66</v>
      </c>
      <c r="E88" s="150" t="s">
        <v>62</v>
      </c>
      <c r="F88" s="150" t="s">
        <v>63</v>
      </c>
      <c r="G88" s="150" t="s">
        <v>118</v>
      </c>
      <c r="H88" s="150" t="s">
        <v>119</v>
      </c>
      <c r="I88" s="150" t="s">
        <v>120</v>
      </c>
      <c r="J88" s="150" t="s">
        <v>108</v>
      </c>
      <c r="K88" s="151" t="s">
        <v>121</v>
      </c>
      <c r="L88" s="152"/>
      <c r="M88" s="69" t="s">
        <v>44</v>
      </c>
      <c r="N88" s="70" t="s">
        <v>51</v>
      </c>
      <c r="O88" s="70" t="s">
        <v>122</v>
      </c>
      <c r="P88" s="70" t="s">
        <v>123</v>
      </c>
      <c r="Q88" s="70" t="s">
        <v>124</v>
      </c>
      <c r="R88" s="70" t="s">
        <v>125</v>
      </c>
      <c r="S88" s="70" t="s">
        <v>126</v>
      </c>
      <c r="T88" s="71" t="s">
        <v>127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5" s="2" customFormat="1" ht="22.9" customHeight="1">
      <c r="A89" s="35"/>
      <c r="B89" s="36"/>
      <c r="C89" s="76" t="s">
        <v>128</v>
      </c>
      <c r="D89" s="37"/>
      <c r="E89" s="37"/>
      <c r="F89" s="37"/>
      <c r="G89" s="37"/>
      <c r="H89" s="37"/>
      <c r="I89" s="37"/>
      <c r="J89" s="153">
        <f>BK89</f>
        <v>0</v>
      </c>
      <c r="K89" s="37"/>
      <c r="L89" s="40"/>
      <c r="M89" s="72"/>
      <c r="N89" s="154"/>
      <c r="O89" s="73"/>
      <c r="P89" s="155">
        <f>P90+P375</f>
        <v>0</v>
      </c>
      <c r="Q89" s="73"/>
      <c r="R89" s="155">
        <f>R90+R375</f>
        <v>26.525294940000002</v>
      </c>
      <c r="S89" s="73"/>
      <c r="T89" s="156">
        <f>T90+T375</f>
        <v>22.923780000000001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80</v>
      </c>
      <c r="AU89" s="17" t="s">
        <v>109</v>
      </c>
      <c r="BK89" s="157">
        <f>BK90+BK375</f>
        <v>0</v>
      </c>
    </row>
    <row r="90" spans="1:65" s="12" customFormat="1" ht="25.9" customHeight="1">
      <c r="B90" s="158"/>
      <c r="C90" s="159"/>
      <c r="D90" s="160" t="s">
        <v>80</v>
      </c>
      <c r="E90" s="161" t="s">
        <v>129</v>
      </c>
      <c r="F90" s="161" t="s">
        <v>130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P91+P176+P227</f>
        <v>0</v>
      </c>
      <c r="Q90" s="166"/>
      <c r="R90" s="167">
        <f>R91+R176+R227</f>
        <v>8.62461521</v>
      </c>
      <c r="S90" s="166"/>
      <c r="T90" s="168">
        <f>T91+T176+T227</f>
        <v>22.923780000000001</v>
      </c>
      <c r="AR90" s="169" t="s">
        <v>89</v>
      </c>
      <c r="AT90" s="170" t="s">
        <v>80</v>
      </c>
      <c r="AU90" s="170" t="s">
        <v>81</v>
      </c>
      <c r="AY90" s="169" t="s">
        <v>131</v>
      </c>
      <c r="BK90" s="171">
        <f>BK91+BK176+BK227</f>
        <v>0</v>
      </c>
    </row>
    <row r="91" spans="1:65" s="12" customFormat="1" ht="22.9" customHeight="1">
      <c r="B91" s="158"/>
      <c r="C91" s="159"/>
      <c r="D91" s="160" t="s">
        <v>80</v>
      </c>
      <c r="E91" s="172" t="s">
        <v>89</v>
      </c>
      <c r="F91" s="172" t="s">
        <v>132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SUM(P92:P175)</f>
        <v>0</v>
      </c>
      <c r="Q91" s="166"/>
      <c r="R91" s="167">
        <f>SUM(R92:R175)</f>
        <v>4.5111999999999999E-2</v>
      </c>
      <c r="S91" s="166"/>
      <c r="T91" s="168">
        <f>SUM(T92:T175)</f>
        <v>22.84178</v>
      </c>
      <c r="AR91" s="169" t="s">
        <v>89</v>
      </c>
      <c r="AT91" s="170" t="s">
        <v>80</v>
      </c>
      <c r="AU91" s="170" t="s">
        <v>89</v>
      </c>
      <c r="AY91" s="169" t="s">
        <v>131</v>
      </c>
      <c r="BK91" s="171">
        <f>SUM(BK92:BK175)</f>
        <v>0</v>
      </c>
    </row>
    <row r="92" spans="1:65" s="2" customFormat="1" ht="62.65" customHeight="1">
      <c r="A92" s="35"/>
      <c r="B92" s="36"/>
      <c r="C92" s="174" t="s">
        <v>89</v>
      </c>
      <c r="D92" s="174" t="s">
        <v>133</v>
      </c>
      <c r="E92" s="175" t="s">
        <v>144</v>
      </c>
      <c r="F92" s="176" t="s">
        <v>145</v>
      </c>
      <c r="G92" s="177" t="s">
        <v>136</v>
      </c>
      <c r="H92" s="178">
        <v>87.852999999999994</v>
      </c>
      <c r="I92" s="179"/>
      <c r="J92" s="180">
        <f>ROUND(I92*H92,2)</f>
        <v>0</v>
      </c>
      <c r="K92" s="176" t="s">
        <v>137</v>
      </c>
      <c r="L92" s="40"/>
      <c r="M92" s="181" t="s">
        <v>44</v>
      </c>
      <c r="N92" s="182" t="s">
        <v>52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0.26</v>
      </c>
      <c r="T92" s="184">
        <f>S92*H92</f>
        <v>22.84178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138</v>
      </c>
      <c r="AT92" s="185" t="s">
        <v>133</v>
      </c>
      <c r="AU92" s="185" t="s">
        <v>91</v>
      </c>
      <c r="AY92" s="17" t="s">
        <v>131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7" t="s">
        <v>89</v>
      </c>
      <c r="BK92" s="186">
        <f>ROUND(I92*H92,2)</f>
        <v>0</v>
      </c>
      <c r="BL92" s="17" t="s">
        <v>138</v>
      </c>
      <c r="BM92" s="185" t="s">
        <v>422</v>
      </c>
    </row>
    <row r="93" spans="1:65" s="13" customFormat="1" ht="11.25">
      <c r="B93" s="187"/>
      <c r="C93" s="188"/>
      <c r="D93" s="189" t="s">
        <v>140</v>
      </c>
      <c r="E93" s="190" t="s">
        <v>44</v>
      </c>
      <c r="F93" s="191" t="s">
        <v>423</v>
      </c>
      <c r="G93" s="188"/>
      <c r="H93" s="190" t="s">
        <v>44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140</v>
      </c>
      <c r="AU93" s="197" t="s">
        <v>91</v>
      </c>
      <c r="AV93" s="13" t="s">
        <v>89</v>
      </c>
      <c r="AW93" s="13" t="s">
        <v>42</v>
      </c>
      <c r="AX93" s="13" t="s">
        <v>81</v>
      </c>
      <c r="AY93" s="197" t="s">
        <v>131</v>
      </c>
    </row>
    <row r="94" spans="1:65" s="13" customFormat="1" ht="22.5">
      <c r="B94" s="187"/>
      <c r="C94" s="188"/>
      <c r="D94" s="189" t="s">
        <v>140</v>
      </c>
      <c r="E94" s="190" t="s">
        <v>44</v>
      </c>
      <c r="F94" s="191" t="s">
        <v>147</v>
      </c>
      <c r="G94" s="188"/>
      <c r="H94" s="190" t="s">
        <v>44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140</v>
      </c>
      <c r="AU94" s="197" t="s">
        <v>91</v>
      </c>
      <c r="AV94" s="13" t="s">
        <v>89</v>
      </c>
      <c r="AW94" s="13" t="s">
        <v>42</v>
      </c>
      <c r="AX94" s="13" t="s">
        <v>81</v>
      </c>
      <c r="AY94" s="197" t="s">
        <v>131</v>
      </c>
    </row>
    <row r="95" spans="1:65" s="14" customFormat="1" ht="11.25">
      <c r="B95" s="198"/>
      <c r="C95" s="199"/>
      <c r="D95" s="189" t="s">
        <v>140</v>
      </c>
      <c r="E95" s="200" t="s">
        <v>44</v>
      </c>
      <c r="F95" s="201" t="s">
        <v>424</v>
      </c>
      <c r="G95" s="199"/>
      <c r="H95" s="202">
        <v>78.131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140</v>
      </c>
      <c r="AU95" s="208" t="s">
        <v>91</v>
      </c>
      <c r="AV95" s="14" t="s">
        <v>91</v>
      </c>
      <c r="AW95" s="14" t="s">
        <v>42</v>
      </c>
      <c r="AX95" s="14" t="s">
        <v>81</v>
      </c>
      <c r="AY95" s="208" t="s">
        <v>131</v>
      </c>
    </row>
    <row r="96" spans="1:65" s="13" customFormat="1" ht="22.5">
      <c r="B96" s="187"/>
      <c r="C96" s="188"/>
      <c r="D96" s="189" t="s">
        <v>140</v>
      </c>
      <c r="E96" s="190" t="s">
        <v>44</v>
      </c>
      <c r="F96" s="191" t="s">
        <v>425</v>
      </c>
      <c r="G96" s="188"/>
      <c r="H96" s="190" t="s">
        <v>44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140</v>
      </c>
      <c r="AU96" s="197" t="s">
        <v>91</v>
      </c>
      <c r="AV96" s="13" t="s">
        <v>89</v>
      </c>
      <c r="AW96" s="13" t="s">
        <v>42</v>
      </c>
      <c r="AX96" s="13" t="s">
        <v>81</v>
      </c>
      <c r="AY96" s="197" t="s">
        <v>131</v>
      </c>
    </row>
    <row r="97" spans="1:65" s="14" customFormat="1" ht="11.25">
      <c r="B97" s="198"/>
      <c r="C97" s="199"/>
      <c r="D97" s="189" t="s">
        <v>140</v>
      </c>
      <c r="E97" s="200" t="s">
        <v>44</v>
      </c>
      <c r="F97" s="201" t="s">
        <v>426</v>
      </c>
      <c r="G97" s="199"/>
      <c r="H97" s="202">
        <v>9.7219999999999995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140</v>
      </c>
      <c r="AU97" s="208" t="s">
        <v>91</v>
      </c>
      <c r="AV97" s="14" t="s">
        <v>91</v>
      </c>
      <c r="AW97" s="14" t="s">
        <v>42</v>
      </c>
      <c r="AX97" s="14" t="s">
        <v>81</v>
      </c>
      <c r="AY97" s="208" t="s">
        <v>131</v>
      </c>
    </row>
    <row r="98" spans="1:65" s="15" customFormat="1" ht="11.25">
      <c r="B98" s="209"/>
      <c r="C98" s="210"/>
      <c r="D98" s="189" t="s">
        <v>140</v>
      </c>
      <c r="E98" s="211" t="s">
        <v>44</v>
      </c>
      <c r="F98" s="212" t="s">
        <v>170</v>
      </c>
      <c r="G98" s="210"/>
      <c r="H98" s="213">
        <v>87.852999999999994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140</v>
      </c>
      <c r="AU98" s="219" t="s">
        <v>91</v>
      </c>
      <c r="AV98" s="15" t="s">
        <v>138</v>
      </c>
      <c r="AW98" s="15" t="s">
        <v>42</v>
      </c>
      <c r="AX98" s="15" t="s">
        <v>89</v>
      </c>
      <c r="AY98" s="219" t="s">
        <v>131</v>
      </c>
    </row>
    <row r="99" spans="1:65" s="2" customFormat="1" ht="24.2" customHeight="1">
      <c r="A99" s="35"/>
      <c r="B99" s="36"/>
      <c r="C99" s="174" t="s">
        <v>91</v>
      </c>
      <c r="D99" s="174" t="s">
        <v>133</v>
      </c>
      <c r="E99" s="175" t="s">
        <v>200</v>
      </c>
      <c r="F99" s="176" t="s">
        <v>201</v>
      </c>
      <c r="G99" s="177" t="s">
        <v>136</v>
      </c>
      <c r="H99" s="178">
        <v>5.6210000000000004</v>
      </c>
      <c r="I99" s="179"/>
      <c r="J99" s="180">
        <f>ROUND(I99*H99,2)</f>
        <v>0</v>
      </c>
      <c r="K99" s="176" t="s">
        <v>137</v>
      </c>
      <c r="L99" s="40"/>
      <c r="M99" s="181" t="s">
        <v>44</v>
      </c>
      <c r="N99" s="182" t="s">
        <v>52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138</v>
      </c>
      <c r="AT99" s="185" t="s">
        <v>133</v>
      </c>
      <c r="AU99" s="185" t="s">
        <v>91</v>
      </c>
      <c r="AY99" s="17" t="s">
        <v>131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7" t="s">
        <v>89</v>
      </c>
      <c r="BK99" s="186">
        <f>ROUND(I99*H99,2)</f>
        <v>0</v>
      </c>
      <c r="BL99" s="17" t="s">
        <v>138</v>
      </c>
      <c r="BM99" s="185" t="s">
        <v>427</v>
      </c>
    </row>
    <row r="100" spans="1:65" s="13" customFormat="1" ht="11.25">
      <c r="B100" s="187"/>
      <c r="C100" s="188"/>
      <c r="D100" s="189" t="s">
        <v>140</v>
      </c>
      <c r="E100" s="190" t="s">
        <v>44</v>
      </c>
      <c r="F100" s="191" t="s">
        <v>423</v>
      </c>
      <c r="G100" s="188"/>
      <c r="H100" s="190" t="s">
        <v>44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140</v>
      </c>
      <c r="AU100" s="197" t="s">
        <v>91</v>
      </c>
      <c r="AV100" s="13" t="s">
        <v>89</v>
      </c>
      <c r="AW100" s="13" t="s">
        <v>42</v>
      </c>
      <c r="AX100" s="13" t="s">
        <v>81</v>
      </c>
      <c r="AY100" s="197" t="s">
        <v>131</v>
      </c>
    </row>
    <row r="101" spans="1:65" s="13" customFormat="1" ht="22.5">
      <c r="B101" s="187"/>
      <c r="C101" s="188"/>
      <c r="D101" s="189" t="s">
        <v>140</v>
      </c>
      <c r="E101" s="190" t="s">
        <v>44</v>
      </c>
      <c r="F101" s="191" t="s">
        <v>428</v>
      </c>
      <c r="G101" s="188"/>
      <c r="H101" s="190" t="s">
        <v>44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140</v>
      </c>
      <c r="AU101" s="197" t="s">
        <v>91</v>
      </c>
      <c r="AV101" s="13" t="s">
        <v>89</v>
      </c>
      <c r="AW101" s="13" t="s">
        <v>42</v>
      </c>
      <c r="AX101" s="13" t="s">
        <v>81</v>
      </c>
      <c r="AY101" s="197" t="s">
        <v>131</v>
      </c>
    </row>
    <row r="102" spans="1:65" s="14" customFormat="1" ht="11.25">
      <c r="B102" s="198"/>
      <c r="C102" s="199"/>
      <c r="D102" s="189" t="s">
        <v>140</v>
      </c>
      <c r="E102" s="200" t="s">
        <v>44</v>
      </c>
      <c r="F102" s="201" t="s">
        <v>429</v>
      </c>
      <c r="G102" s="199"/>
      <c r="H102" s="202">
        <v>5.6210000000000004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140</v>
      </c>
      <c r="AU102" s="208" t="s">
        <v>91</v>
      </c>
      <c r="AV102" s="14" t="s">
        <v>91</v>
      </c>
      <c r="AW102" s="14" t="s">
        <v>42</v>
      </c>
      <c r="AX102" s="14" t="s">
        <v>89</v>
      </c>
      <c r="AY102" s="208" t="s">
        <v>131</v>
      </c>
    </row>
    <row r="103" spans="1:65" s="2" customFormat="1" ht="49.15" customHeight="1">
      <c r="A103" s="35"/>
      <c r="B103" s="36"/>
      <c r="C103" s="174" t="s">
        <v>149</v>
      </c>
      <c r="D103" s="174" t="s">
        <v>133</v>
      </c>
      <c r="E103" s="175" t="s">
        <v>206</v>
      </c>
      <c r="F103" s="176" t="s">
        <v>207</v>
      </c>
      <c r="G103" s="177" t="s">
        <v>136</v>
      </c>
      <c r="H103" s="178">
        <v>5.6210000000000004</v>
      </c>
      <c r="I103" s="179"/>
      <c r="J103" s="180">
        <f>ROUND(I103*H103,2)</f>
        <v>0</v>
      </c>
      <c r="K103" s="176" t="s">
        <v>137</v>
      </c>
      <c r="L103" s="40"/>
      <c r="M103" s="181" t="s">
        <v>44</v>
      </c>
      <c r="N103" s="182" t="s">
        <v>52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138</v>
      </c>
      <c r="AT103" s="185" t="s">
        <v>133</v>
      </c>
      <c r="AU103" s="185" t="s">
        <v>91</v>
      </c>
      <c r="AY103" s="17" t="s">
        <v>131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7" t="s">
        <v>89</v>
      </c>
      <c r="BK103" s="186">
        <f>ROUND(I103*H103,2)</f>
        <v>0</v>
      </c>
      <c r="BL103" s="17" t="s">
        <v>138</v>
      </c>
      <c r="BM103" s="185" t="s">
        <v>430</v>
      </c>
    </row>
    <row r="104" spans="1:65" s="13" customFormat="1" ht="11.25">
      <c r="B104" s="187"/>
      <c r="C104" s="188"/>
      <c r="D104" s="189" t="s">
        <v>140</v>
      </c>
      <c r="E104" s="190" t="s">
        <v>44</v>
      </c>
      <c r="F104" s="191" t="s">
        <v>423</v>
      </c>
      <c r="G104" s="188"/>
      <c r="H104" s="190" t="s">
        <v>44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140</v>
      </c>
      <c r="AU104" s="197" t="s">
        <v>91</v>
      </c>
      <c r="AV104" s="13" t="s">
        <v>89</v>
      </c>
      <c r="AW104" s="13" t="s">
        <v>42</v>
      </c>
      <c r="AX104" s="13" t="s">
        <v>81</v>
      </c>
      <c r="AY104" s="197" t="s">
        <v>131</v>
      </c>
    </row>
    <row r="105" spans="1:65" s="13" customFormat="1" ht="22.5">
      <c r="B105" s="187"/>
      <c r="C105" s="188"/>
      <c r="D105" s="189" t="s">
        <v>140</v>
      </c>
      <c r="E105" s="190" t="s">
        <v>44</v>
      </c>
      <c r="F105" s="191" t="s">
        <v>431</v>
      </c>
      <c r="G105" s="188"/>
      <c r="H105" s="190" t="s">
        <v>44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140</v>
      </c>
      <c r="AU105" s="197" t="s">
        <v>91</v>
      </c>
      <c r="AV105" s="13" t="s">
        <v>89</v>
      </c>
      <c r="AW105" s="13" t="s">
        <v>42</v>
      </c>
      <c r="AX105" s="13" t="s">
        <v>81</v>
      </c>
      <c r="AY105" s="197" t="s">
        <v>131</v>
      </c>
    </row>
    <row r="106" spans="1:65" s="14" customFormat="1" ht="11.25">
      <c r="B106" s="198"/>
      <c r="C106" s="199"/>
      <c r="D106" s="189" t="s">
        <v>140</v>
      </c>
      <c r="E106" s="200" t="s">
        <v>44</v>
      </c>
      <c r="F106" s="201" t="s">
        <v>429</v>
      </c>
      <c r="G106" s="199"/>
      <c r="H106" s="202">
        <v>5.6210000000000004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140</v>
      </c>
      <c r="AU106" s="208" t="s">
        <v>91</v>
      </c>
      <c r="AV106" s="14" t="s">
        <v>91</v>
      </c>
      <c r="AW106" s="14" t="s">
        <v>42</v>
      </c>
      <c r="AX106" s="14" t="s">
        <v>89</v>
      </c>
      <c r="AY106" s="208" t="s">
        <v>131</v>
      </c>
    </row>
    <row r="107" spans="1:65" s="2" customFormat="1" ht="37.9" customHeight="1">
      <c r="A107" s="35"/>
      <c r="B107" s="36"/>
      <c r="C107" s="174" t="s">
        <v>138</v>
      </c>
      <c r="D107" s="174" t="s">
        <v>133</v>
      </c>
      <c r="E107" s="175" t="s">
        <v>211</v>
      </c>
      <c r="F107" s="176" t="s">
        <v>212</v>
      </c>
      <c r="G107" s="177" t="s">
        <v>136</v>
      </c>
      <c r="H107" s="178">
        <v>5.6210000000000004</v>
      </c>
      <c r="I107" s="179"/>
      <c r="J107" s="180">
        <f>ROUND(I107*H107,2)</f>
        <v>0</v>
      </c>
      <c r="K107" s="176" t="s">
        <v>137</v>
      </c>
      <c r="L107" s="40"/>
      <c r="M107" s="181" t="s">
        <v>44</v>
      </c>
      <c r="N107" s="182" t="s">
        <v>52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138</v>
      </c>
      <c r="AT107" s="185" t="s">
        <v>133</v>
      </c>
      <c r="AU107" s="185" t="s">
        <v>91</v>
      </c>
      <c r="AY107" s="17" t="s">
        <v>131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7" t="s">
        <v>89</v>
      </c>
      <c r="BK107" s="186">
        <f>ROUND(I107*H107,2)</f>
        <v>0</v>
      </c>
      <c r="BL107" s="17" t="s">
        <v>138</v>
      </c>
      <c r="BM107" s="185" t="s">
        <v>432</v>
      </c>
    </row>
    <row r="108" spans="1:65" s="13" customFormat="1" ht="11.25">
      <c r="B108" s="187"/>
      <c r="C108" s="188"/>
      <c r="D108" s="189" t="s">
        <v>140</v>
      </c>
      <c r="E108" s="190" t="s">
        <v>44</v>
      </c>
      <c r="F108" s="191" t="s">
        <v>423</v>
      </c>
      <c r="G108" s="188"/>
      <c r="H108" s="190" t="s">
        <v>44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140</v>
      </c>
      <c r="AU108" s="197" t="s">
        <v>91</v>
      </c>
      <c r="AV108" s="13" t="s">
        <v>89</v>
      </c>
      <c r="AW108" s="13" t="s">
        <v>42</v>
      </c>
      <c r="AX108" s="13" t="s">
        <v>81</v>
      </c>
      <c r="AY108" s="197" t="s">
        <v>131</v>
      </c>
    </row>
    <row r="109" spans="1:65" s="13" customFormat="1" ht="22.5">
      <c r="B109" s="187"/>
      <c r="C109" s="188"/>
      <c r="D109" s="189" t="s">
        <v>140</v>
      </c>
      <c r="E109" s="190" t="s">
        <v>44</v>
      </c>
      <c r="F109" s="191" t="s">
        <v>431</v>
      </c>
      <c r="G109" s="188"/>
      <c r="H109" s="190" t="s">
        <v>44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140</v>
      </c>
      <c r="AU109" s="197" t="s">
        <v>91</v>
      </c>
      <c r="AV109" s="13" t="s">
        <v>89</v>
      </c>
      <c r="AW109" s="13" t="s">
        <v>42</v>
      </c>
      <c r="AX109" s="13" t="s">
        <v>81</v>
      </c>
      <c r="AY109" s="197" t="s">
        <v>131</v>
      </c>
    </row>
    <row r="110" spans="1:65" s="14" customFormat="1" ht="11.25">
      <c r="B110" s="198"/>
      <c r="C110" s="199"/>
      <c r="D110" s="189" t="s">
        <v>140</v>
      </c>
      <c r="E110" s="200" t="s">
        <v>44</v>
      </c>
      <c r="F110" s="201" t="s">
        <v>429</v>
      </c>
      <c r="G110" s="199"/>
      <c r="H110" s="202">
        <v>5.6210000000000004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140</v>
      </c>
      <c r="AU110" s="208" t="s">
        <v>91</v>
      </c>
      <c r="AV110" s="14" t="s">
        <v>91</v>
      </c>
      <c r="AW110" s="14" t="s">
        <v>42</v>
      </c>
      <c r="AX110" s="14" t="s">
        <v>89</v>
      </c>
      <c r="AY110" s="208" t="s">
        <v>131</v>
      </c>
    </row>
    <row r="111" spans="1:65" s="2" customFormat="1" ht="37.9" customHeight="1">
      <c r="A111" s="35"/>
      <c r="B111" s="36"/>
      <c r="C111" s="174" t="s">
        <v>161</v>
      </c>
      <c r="D111" s="174" t="s">
        <v>133</v>
      </c>
      <c r="E111" s="175" t="s">
        <v>215</v>
      </c>
      <c r="F111" s="176" t="s">
        <v>216</v>
      </c>
      <c r="G111" s="177" t="s">
        <v>136</v>
      </c>
      <c r="H111" s="178">
        <v>5.6210000000000004</v>
      </c>
      <c r="I111" s="179"/>
      <c r="J111" s="180">
        <f>ROUND(I111*H111,2)</f>
        <v>0</v>
      </c>
      <c r="K111" s="176" t="s">
        <v>137</v>
      </c>
      <c r="L111" s="40"/>
      <c r="M111" s="181" t="s">
        <v>44</v>
      </c>
      <c r="N111" s="182" t="s">
        <v>52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138</v>
      </c>
      <c r="AT111" s="185" t="s">
        <v>133</v>
      </c>
      <c r="AU111" s="185" t="s">
        <v>91</v>
      </c>
      <c r="AY111" s="17" t="s">
        <v>131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7" t="s">
        <v>89</v>
      </c>
      <c r="BK111" s="186">
        <f>ROUND(I111*H111,2)</f>
        <v>0</v>
      </c>
      <c r="BL111" s="17" t="s">
        <v>138</v>
      </c>
      <c r="BM111" s="185" t="s">
        <v>433</v>
      </c>
    </row>
    <row r="112" spans="1:65" s="13" customFormat="1" ht="11.25">
      <c r="B112" s="187"/>
      <c r="C112" s="188"/>
      <c r="D112" s="189" t="s">
        <v>140</v>
      </c>
      <c r="E112" s="190" t="s">
        <v>44</v>
      </c>
      <c r="F112" s="191" t="s">
        <v>423</v>
      </c>
      <c r="G112" s="188"/>
      <c r="H112" s="190" t="s">
        <v>44</v>
      </c>
      <c r="I112" s="192"/>
      <c r="J112" s="188"/>
      <c r="K112" s="188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140</v>
      </c>
      <c r="AU112" s="197" t="s">
        <v>91</v>
      </c>
      <c r="AV112" s="13" t="s">
        <v>89</v>
      </c>
      <c r="AW112" s="13" t="s">
        <v>42</v>
      </c>
      <c r="AX112" s="13" t="s">
        <v>81</v>
      </c>
      <c r="AY112" s="197" t="s">
        <v>131</v>
      </c>
    </row>
    <row r="113" spans="1:65" s="13" customFormat="1" ht="11.25">
      <c r="B113" s="187"/>
      <c r="C113" s="188"/>
      <c r="D113" s="189" t="s">
        <v>140</v>
      </c>
      <c r="E113" s="190" t="s">
        <v>44</v>
      </c>
      <c r="F113" s="191" t="s">
        <v>434</v>
      </c>
      <c r="G113" s="188"/>
      <c r="H113" s="190" t="s">
        <v>44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140</v>
      </c>
      <c r="AU113" s="197" t="s">
        <v>91</v>
      </c>
      <c r="AV113" s="13" t="s">
        <v>89</v>
      </c>
      <c r="AW113" s="13" t="s">
        <v>42</v>
      </c>
      <c r="AX113" s="13" t="s">
        <v>81</v>
      </c>
      <c r="AY113" s="197" t="s">
        <v>131</v>
      </c>
    </row>
    <row r="114" spans="1:65" s="14" customFormat="1" ht="11.25">
      <c r="B114" s="198"/>
      <c r="C114" s="199"/>
      <c r="D114" s="189" t="s">
        <v>140</v>
      </c>
      <c r="E114" s="200" t="s">
        <v>44</v>
      </c>
      <c r="F114" s="201" t="s">
        <v>429</v>
      </c>
      <c r="G114" s="199"/>
      <c r="H114" s="202">
        <v>5.6210000000000004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140</v>
      </c>
      <c r="AU114" s="208" t="s">
        <v>91</v>
      </c>
      <c r="AV114" s="14" t="s">
        <v>91</v>
      </c>
      <c r="AW114" s="14" t="s">
        <v>42</v>
      </c>
      <c r="AX114" s="14" t="s">
        <v>89</v>
      </c>
      <c r="AY114" s="208" t="s">
        <v>131</v>
      </c>
    </row>
    <row r="115" spans="1:65" s="2" customFormat="1" ht="14.45" customHeight="1">
      <c r="A115" s="35"/>
      <c r="B115" s="36"/>
      <c r="C115" s="220" t="s">
        <v>171</v>
      </c>
      <c r="D115" s="220" t="s">
        <v>220</v>
      </c>
      <c r="E115" s="221" t="s">
        <v>221</v>
      </c>
      <c r="F115" s="222" t="s">
        <v>222</v>
      </c>
      <c r="G115" s="223" t="s">
        <v>223</v>
      </c>
      <c r="H115" s="224">
        <v>0.112</v>
      </c>
      <c r="I115" s="225"/>
      <c r="J115" s="226">
        <f>ROUND(I115*H115,2)</f>
        <v>0</v>
      </c>
      <c r="K115" s="222" t="s">
        <v>137</v>
      </c>
      <c r="L115" s="227"/>
      <c r="M115" s="228" t="s">
        <v>44</v>
      </c>
      <c r="N115" s="229" t="s">
        <v>52</v>
      </c>
      <c r="O115" s="65"/>
      <c r="P115" s="183">
        <f>O115*H115</f>
        <v>0</v>
      </c>
      <c r="Q115" s="183">
        <v>1E-3</v>
      </c>
      <c r="R115" s="183">
        <f>Q115*H115</f>
        <v>1.12E-4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184</v>
      </c>
      <c r="AT115" s="185" t="s">
        <v>220</v>
      </c>
      <c r="AU115" s="185" t="s">
        <v>91</v>
      </c>
      <c r="AY115" s="17" t="s">
        <v>131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89</v>
      </c>
      <c r="BK115" s="186">
        <f>ROUND(I115*H115,2)</f>
        <v>0</v>
      </c>
      <c r="BL115" s="17" t="s">
        <v>138</v>
      </c>
      <c r="BM115" s="185" t="s">
        <v>435</v>
      </c>
    </row>
    <row r="116" spans="1:65" s="13" customFormat="1" ht="11.25">
      <c r="B116" s="187"/>
      <c r="C116" s="188"/>
      <c r="D116" s="189" t="s">
        <v>140</v>
      </c>
      <c r="E116" s="190" t="s">
        <v>44</v>
      </c>
      <c r="F116" s="191" t="s">
        <v>423</v>
      </c>
      <c r="G116" s="188"/>
      <c r="H116" s="190" t="s">
        <v>44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140</v>
      </c>
      <c r="AU116" s="197" t="s">
        <v>91</v>
      </c>
      <c r="AV116" s="13" t="s">
        <v>89</v>
      </c>
      <c r="AW116" s="13" t="s">
        <v>42</v>
      </c>
      <c r="AX116" s="13" t="s">
        <v>81</v>
      </c>
      <c r="AY116" s="197" t="s">
        <v>131</v>
      </c>
    </row>
    <row r="117" spans="1:65" s="13" customFormat="1" ht="11.25">
      <c r="B117" s="187"/>
      <c r="C117" s="188"/>
      <c r="D117" s="189" t="s">
        <v>140</v>
      </c>
      <c r="E117" s="190" t="s">
        <v>44</v>
      </c>
      <c r="F117" s="191" t="s">
        <v>436</v>
      </c>
      <c r="G117" s="188"/>
      <c r="H117" s="190" t="s">
        <v>44</v>
      </c>
      <c r="I117" s="192"/>
      <c r="J117" s="188"/>
      <c r="K117" s="188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140</v>
      </c>
      <c r="AU117" s="197" t="s">
        <v>91</v>
      </c>
      <c r="AV117" s="13" t="s">
        <v>89</v>
      </c>
      <c r="AW117" s="13" t="s">
        <v>42</v>
      </c>
      <c r="AX117" s="13" t="s">
        <v>81</v>
      </c>
      <c r="AY117" s="197" t="s">
        <v>131</v>
      </c>
    </row>
    <row r="118" spans="1:65" s="13" customFormat="1" ht="11.25">
      <c r="B118" s="187"/>
      <c r="C118" s="188"/>
      <c r="D118" s="189" t="s">
        <v>140</v>
      </c>
      <c r="E118" s="190" t="s">
        <v>44</v>
      </c>
      <c r="F118" s="191" t="s">
        <v>226</v>
      </c>
      <c r="G118" s="188"/>
      <c r="H118" s="190" t="s">
        <v>44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140</v>
      </c>
      <c r="AU118" s="197" t="s">
        <v>91</v>
      </c>
      <c r="AV118" s="13" t="s">
        <v>89</v>
      </c>
      <c r="AW118" s="13" t="s">
        <v>42</v>
      </c>
      <c r="AX118" s="13" t="s">
        <v>81</v>
      </c>
      <c r="AY118" s="197" t="s">
        <v>131</v>
      </c>
    </row>
    <row r="119" spans="1:65" s="14" customFormat="1" ht="11.25">
      <c r="B119" s="198"/>
      <c r="C119" s="199"/>
      <c r="D119" s="189" t="s">
        <v>140</v>
      </c>
      <c r="E119" s="200" t="s">
        <v>44</v>
      </c>
      <c r="F119" s="201" t="s">
        <v>437</v>
      </c>
      <c r="G119" s="199"/>
      <c r="H119" s="202">
        <v>0.112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140</v>
      </c>
      <c r="AU119" s="208" t="s">
        <v>91</v>
      </c>
      <c r="AV119" s="14" t="s">
        <v>91</v>
      </c>
      <c r="AW119" s="14" t="s">
        <v>42</v>
      </c>
      <c r="AX119" s="14" t="s">
        <v>89</v>
      </c>
      <c r="AY119" s="208" t="s">
        <v>131</v>
      </c>
    </row>
    <row r="120" spans="1:65" s="2" customFormat="1" ht="24.2" customHeight="1">
      <c r="A120" s="35"/>
      <c r="B120" s="36"/>
      <c r="C120" s="174" t="s">
        <v>177</v>
      </c>
      <c r="D120" s="174" t="s">
        <v>133</v>
      </c>
      <c r="E120" s="175" t="s">
        <v>185</v>
      </c>
      <c r="F120" s="176" t="s">
        <v>186</v>
      </c>
      <c r="G120" s="177" t="s">
        <v>136</v>
      </c>
      <c r="H120" s="178">
        <v>87.852999999999994</v>
      </c>
      <c r="I120" s="179"/>
      <c r="J120" s="180">
        <f>ROUND(I120*H120,2)</f>
        <v>0</v>
      </c>
      <c r="K120" s="176" t="s">
        <v>137</v>
      </c>
      <c r="L120" s="40"/>
      <c r="M120" s="181" t="s">
        <v>44</v>
      </c>
      <c r="N120" s="182" t="s">
        <v>52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138</v>
      </c>
      <c r="AT120" s="185" t="s">
        <v>133</v>
      </c>
      <c r="AU120" s="185" t="s">
        <v>91</v>
      </c>
      <c r="AY120" s="17" t="s">
        <v>131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89</v>
      </c>
      <c r="BK120" s="186">
        <f>ROUND(I120*H120,2)</f>
        <v>0</v>
      </c>
      <c r="BL120" s="17" t="s">
        <v>138</v>
      </c>
      <c r="BM120" s="185" t="s">
        <v>438</v>
      </c>
    </row>
    <row r="121" spans="1:65" s="13" customFormat="1" ht="11.25">
      <c r="B121" s="187"/>
      <c r="C121" s="188"/>
      <c r="D121" s="189" t="s">
        <v>140</v>
      </c>
      <c r="E121" s="190" t="s">
        <v>44</v>
      </c>
      <c r="F121" s="191" t="s">
        <v>423</v>
      </c>
      <c r="G121" s="188"/>
      <c r="H121" s="190" t="s">
        <v>44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140</v>
      </c>
      <c r="AU121" s="197" t="s">
        <v>91</v>
      </c>
      <c r="AV121" s="13" t="s">
        <v>89</v>
      </c>
      <c r="AW121" s="13" t="s">
        <v>42</v>
      </c>
      <c r="AX121" s="13" t="s">
        <v>81</v>
      </c>
      <c r="AY121" s="197" t="s">
        <v>131</v>
      </c>
    </row>
    <row r="122" spans="1:65" s="13" customFormat="1" ht="11.25">
      <c r="B122" s="187"/>
      <c r="C122" s="188"/>
      <c r="D122" s="189" t="s">
        <v>140</v>
      </c>
      <c r="E122" s="190" t="s">
        <v>44</v>
      </c>
      <c r="F122" s="191" t="s">
        <v>188</v>
      </c>
      <c r="G122" s="188"/>
      <c r="H122" s="190" t="s">
        <v>44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140</v>
      </c>
      <c r="AU122" s="197" t="s">
        <v>91</v>
      </c>
      <c r="AV122" s="13" t="s">
        <v>89</v>
      </c>
      <c r="AW122" s="13" t="s">
        <v>42</v>
      </c>
      <c r="AX122" s="13" t="s">
        <v>81</v>
      </c>
      <c r="AY122" s="197" t="s">
        <v>131</v>
      </c>
    </row>
    <row r="123" spans="1:65" s="13" customFormat="1" ht="22.5">
      <c r="B123" s="187"/>
      <c r="C123" s="188"/>
      <c r="D123" s="189" t="s">
        <v>140</v>
      </c>
      <c r="E123" s="190" t="s">
        <v>44</v>
      </c>
      <c r="F123" s="191" t="s">
        <v>439</v>
      </c>
      <c r="G123" s="188"/>
      <c r="H123" s="190" t="s">
        <v>44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140</v>
      </c>
      <c r="AU123" s="197" t="s">
        <v>91</v>
      </c>
      <c r="AV123" s="13" t="s">
        <v>89</v>
      </c>
      <c r="AW123" s="13" t="s">
        <v>42</v>
      </c>
      <c r="AX123" s="13" t="s">
        <v>81</v>
      </c>
      <c r="AY123" s="197" t="s">
        <v>131</v>
      </c>
    </row>
    <row r="124" spans="1:65" s="14" customFormat="1" ht="11.25">
      <c r="B124" s="198"/>
      <c r="C124" s="199"/>
      <c r="D124" s="189" t="s">
        <v>140</v>
      </c>
      <c r="E124" s="200" t="s">
        <v>44</v>
      </c>
      <c r="F124" s="201" t="s">
        <v>424</v>
      </c>
      <c r="G124" s="199"/>
      <c r="H124" s="202">
        <v>78.131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140</v>
      </c>
      <c r="AU124" s="208" t="s">
        <v>91</v>
      </c>
      <c r="AV124" s="14" t="s">
        <v>91</v>
      </c>
      <c r="AW124" s="14" t="s">
        <v>42</v>
      </c>
      <c r="AX124" s="14" t="s">
        <v>81</v>
      </c>
      <c r="AY124" s="208" t="s">
        <v>131</v>
      </c>
    </row>
    <row r="125" spans="1:65" s="13" customFormat="1" ht="22.5">
      <c r="B125" s="187"/>
      <c r="C125" s="188"/>
      <c r="D125" s="189" t="s">
        <v>140</v>
      </c>
      <c r="E125" s="190" t="s">
        <v>44</v>
      </c>
      <c r="F125" s="191" t="s">
        <v>440</v>
      </c>
      <c r="G125" s="188"/>
      <c r="H125" s="190" t="s">
        <v>44</v>
      </c>
      <c r="I125" s="192"/>
      <c r="J125" s="188"/>
      <c r="K125" s="188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140</v>
      </c>
      <c r="AU125" s="197" t="s">
        <v>91</v>
      </c>
      <c r="AV125" s="13" t="s">
        <v>89</v>
      </c>
      <c r="AW125" s="13" t="s">
        <v>42</v>
      </c>
      <c r="AX125" s="13" t="s">
        <v>81</v>
      </c>
      <c r="AY125" s="197" t="s">
        <v>131</v>
      </c>
    </row>
    <row r="126" spans="1:65" s="14" customFormat="1" ht="11.25">
      <c r="B126" s="198"/>
      <c r="C126" s="199"/>
      <c r="D126" s="189" t="s">
        <v>140</v>
      </c>
      <c r="E126" s="200" t="s">
        <v>44</v>
      </c>
      <c r="F126" s="201" t="s">
        <v>426</v>
      </c>
      <c r="G126" s="199"/>
      <c r="H126" s="202">
        <v>9.7219999999999995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140</v>
      </c>
      <c r="AU126" s="208" t="s">
        <v>91</v>
      </c>
      <c r="AV126" s="14" t="s">
        <v>91</v>
      </c>
      <c r="AW126" s="14" t="s">
        <v>42</v>
      </c>
      <c r="AX126" s="14" t="s">
        <v>81</v>
      </c>
      <c r="AY126" s="208" t="s">
        <v>131</v>
      </c>
    </row>
    <row r="127" spans="1:65" s="15" customFormat="1" ht="11.25">
      <c r="B127" s="209"/>
      <c r="C127" s="210"/>
      <c r="D127" s="189" t="s">
        <v>140</v>
      </c>
      <c r="E127" s="211" t="s">
        <v>44</v>
      </c>
      <c r="F127" s="212" t="s">
        <v>170</v>
      </c>
      <c r="G127" s="210"/>
      <c r="H127" s="213">
        <v>87.852999999999994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140</v>
      </c>
      <c r="AU127" s="219" t="s">
        <v>91</v>
      </c>
      <c r="AV127" s="15" t="s">
        <v>138</v>
      </c>
      <c r="AW127" s="15" t="s">
        <v>42</v>
      </c>
      <c r="AX127" s="15" t="s">
        <v>89</v>
      </c>
      <c r="AY127" s="219" t="s">
        <v>131</v>
      </c>
    </row>
    <row r="128" spans="1:65" s="2" customFormat="1" ht="24.2" customHeight="1">
      <c r="A128" s="35"/>
      <c r="B128" s="36"/>
      <c r="C128" s="174" t="s">
        <v>184</v>
      </c>
      <c r="D128" s="174" t="s">
        <v>133</v>
      </c>
      <c r="E128" s="175" t="s">
        <v>229</v>
      </c>
      <c r="F128" s="176" t="s">
        <v>230</v>
      </c>
      <c r="G128" s="177" t="s">
        <v>136</v>
      </c>
      <c r="H128" s="178">
        <v>5.6210000000000004</v>
      </c>
      <c r="I128" s="179"/>
      <c r="J128" s="180">
        <f>ROUND(I128*H128,2)</f>
        <v>0</v>
      </c>
      <c r="K128" s="176" t="s">
        <v>137</v>
      </c>
      <c r="L128" s="40"/>
      <c r="M128" s="181" t="s">
        <v>44</v>
      </c>
      <c r="N128" s="182" t="s">
        <v>52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138</v>
      </c>
      <c r="AT128" s="185" t="s">
        <v>133</v>
      </c>
      <c r="AU128" s="185" t="s">
        <v>91</v>
      </c>
      <c r="AY128" s="17" t="s">
        <v>131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7" t="s">
        <v>89</v>
      </c>
      <c r="BK128" s="186">
        <f>ROUND(I128*H128,2)</f>
        <v>0</v>
      </c>
      <c r="BL128" s="17" t="s">
        <v>138</v>
      </c>
      <c r="BM128" s="185" t="s">
        <v>441</v>
      </c>
    </row>
    <row r="129" spans="1:65" s="13" customFormat="1" ht="11.25">
      <c r="B129" s="187"/>
      <c r="C129" s="188"/>
      <c r="D129" s="189" t="s">
        <v>140</v>
      </c>
      <c r="E129" s="190" t="s">
        <v>44</v>
      </c>
      <c r="F129" s="191" t="s">
        <v>423</v>
      </c>
      <c r="G129" s="188"/>
      <c r="H129" s="190" t="s">
        <v>44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140</v>
      </c>
      <c r="AU129" s="197" t="s">
        <v>91</v>
      </c>
      <c r="AV129" s="13" t="s">
        <v>89</v>
      </c>
      <c r="AW129" s="13" t="s">
        <v>42</v>
      </c>
      <c r="AX129" s="13" t="s">
        <v>81</v>
      </c>
      <c r="AY129" s="197" t="s">
        <v>131</v>
      </c>
    </row>
    <row r="130" spans="1:65" s="13" customFormat="1" ht="22.5">
      <c r="B130" s="187"/>
      <c r="C130" s="188"/>
      <c r="D130" s="189" t="s">
        <v>140</v>
      </c>
      <c r="E130" s="190" t="s">
        <v>44</v>
      </c>
      <c r="F130" s="191" t="s">
        <v>431</v>
      </c>
      <c r="G130" s="188"/>
      <c r="H130" s="190" t="s">
        <v>44</v>
      </c>
      <c r="I130" s="192"/>
      <c r="J130" s="188"/>
      <c r="K130" s="188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140</v>
      </c>
      <c r="AU130" s="197" t="s">
        <v>91</v>
      </c>
      <c r="AV130" s="13" t="s">
        <v>89</v>
      </c>
      <c r="AW130" s="13" t="s">
        <v>42</v>
      </c>
      <c r="AX130" s="13" t="s">
        <v>81</v>
      </c>
      <c r="AY130" s="197" t="s">
        <v>131</v>
      </c>
    </row>
    <row r="131" spans="1:65" s="14" customFormat="1" ht="11.25">
      <c r="B131" s="198"/>
      <c r="C131" s="199"/>
      <c r="D131" s="189" t="s">
        <v>140</v>
      </c>
      <c r="E131" s="200" t="s">
        <v>44</v>
      </c>
      <c r="F131" s="201" t="s">
        <v>429</v>
      </c>
      <c r="G131" s="199"/>
      <c r="H131" s="202">
        <v>5.6210000000000004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140</v>
      </c>
      <c r="AU131" s="208" t="s">
        <v>91</v>
      </c>
      <c r="AV131" s="14" t="s">
        <v>91</v>
      </c>
      <c r="AW131" s="14" t="s">
        <v>42</v>
      </c>
      <c r="AX131" s="14" t="s">
        <v>89</v>
      </c>
      <c r="AY131" s="208" t="s">
        <v>131</v>
      </c>
    </row>
    <row r="132" spans="1:65" s="2" customFormat="1" ht="24.2" customHeight="1">
      <c r="A132" s="35"/>
      <c r="B132" s="36"/>
      <c r="C132" s="174" t="s">
        <v>199</v>
      </c>
      <c r="D132" s="174" t="s">
        <v>133</v>
      </c>
      <c r="E132" s="175" t="s">
        <v>232</v>
      </c>
      <c r="F132" s="176" t="s">
        <v>233</v>
      </c>
      <c r="G132" s="177" t="s">
        <v>136</v>
      </c>
      <c r="H132" s="178">
        <v>5.6210000000000004</v>
      </c>
      <c r="I132" s="179"/>
      <c r="J132" s="180">
        <f>ROUND(I132*H132,2)</f>
        <v>0</v>
      </c>
      <c r="K132" s="176" t="s">
        <v>137</v>
      </c>
      <c r="L132" s="40"/>
      <c r="M132" s="181" t="s">
        <v>44</v>
      </c>
      <c r="N132" s="182" t="s">
        <v>52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138</v>
      </c>
      <c r="AT132" s="185" t="s">
        <v>133</v>
      </c>
      <c r="AU132" s="185" t="s">
        <v>91</v>
      </c>
      <c r="AY132" s="17" t="s">
        <v>131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7" t="s">
        <v>89</v>
      </c>
      <c r="BK132" s="186">
        <f>ROUND(I132*H132,2)</f>
        <v>0</v>
      </c>
      <c r="BL132" s="17" t="s">
        <v>138</v>
      </c>
      <c r="BM132" s="185" t="s">
        <v>442</v>
      </c>
    </row>
    <row r="133" spans="1:65" s="13" customFormat="1" ht="11.25">
      <c r="B133" s="187"/>
      <c r="C133" s="188"/>
      <c r="D133" s="189" t="s">
        <v>140</v>
      </c>
      <c r="E133" s="190" t="s">
        <v>44</v>
      </c>
      <c r="F133" s="191" t="s">
        <v>423</v>
      </c>
      <c r="G133" s="188"/>
      <c r="H133" s="190" t="s">
        <v>44</v>
      </c>
      <c r="I133" s="192"/>
      <c r="J133" s="188"/>
      <c r="K133" s="188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140</v>
      </c>
      <c r="AU133" s="197" t="s">
        <v>91</v>
      </c>
      <c r="AV133" s="13" t="s">
        <v>89</v>
      </c>
      <c r="AW133" s="13" t="s">
        <v>42</v>
      </c>
      <c r="AX133" s="13" t="s">
        <v>81</v>
      </c>
      <c r="AY133" s="197" t="s">
        <v>131</v>
      </c>
    </row>
    <row r="134" spans="1:65" s="13" customFormat="1" ht="22.5">
      <c r="B134" s="187"/>
      <c r="C134" s="188"/>
      <c r="D134" s="189" t="s">
        <v>140</v>
      </c>
      <c r="E134" s="190" t="s">
        <v>44</v>
      </c>
      <c r="F134" s="191" t="s">
        <v>431</v>
      </c>
      <c r="G134" s="188"/>
      <c r="H134" s="190" t="s">
        <v>44</v>
      </c>
      <c r="I134" s="192"/>
      <c r="J134" s="188"/>
      <c r="K134" s="188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140</v>
      </c>
      <c r="AU134" s="197" t="s">
        <v>91</v>
      </c>
      <c r="AV134" s="13" t="s">
        <v>89</v>
      </c>
      <c r="AW134" s="13" t="s">
        <v>42</v>
      </c>
      <c r="AX134" s="13" t="s">
        <v>81</v>
      </c>
      <c r="AY134" s="197" t="s">
        <v>131</v>
      </c>
    </row>
    <row r="135" spans="1:65" s="14" customFormat="1" ht="11.25">
      <c r="B135" s="198"/>
      <c r="C135" s="199"/>
      <c r="D135" s="189" t="s">
        <v>140</v>
      </c>
      <c r="E135" s="200" t="s">
        <v>44</v>
      </c>
      <c r="F135" s="201" t="s">
        <v>429</v>
      </c>
      <c r="G135" s="199"/>
      <c r="H135" s="202">
        <v>5.6210000000000004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140</v>
      </c>
      <c r="AU135" s="208" t="s">
        <v>91</v>
      </c>
      <c r="AV135" s="14" t="s">
        <v>91</v>
      </c>
      <c r="AW135" s="14" t="s">
        <v>42</v>
      </c>
      <c r="AX135" s="14" t="s">
        <v>89</v>
      </c>
      <c r="AY135" s="208" t="s">
        <v>131</v>
      </c>
    </row>
    <row r="136" spans="1:65" s="2" customFormat="1" ht="14.45" customHeight="1">
      <c r="A136" s="35"/>
      <c r="B136" s="36"/>
      <c r="C136" s="174" t="s">
        <v>205</v>
      </c>
      <c r="D136" s="174" t="s">
        <v>133</v>
      </c>
      <c r="E136" s="175" t="s">
        <v>236</v>
      </c>
      <c r="F136" s="176" t="s">
        <v>237</v>
      </c>
      <c r="G136" s="177" t="s">
        <v>136</v>
      </c>
      <c r="H136" s="178">
        <v>5.6210000000000004</v>
      </c>
      <c r="I136" s="179"/>
      <c r="J136" s="180">
        <f>ROUND(I136*H136,2)</f>
        <v>0</v>
      </c>
      <c r="K136" s="176" t="s">
        <v>137</v>
      </c>
      <c r="L136" s="40"/>
      <c r="M136" s="181" t="s">
        <v>44</v>
      </c>
      <c r="N136" s="182" t="s">
        <v>52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138</v>
      </c>
      <c r="AT136" s="185" t="s">
        <v>133</v>
      </c>
      <c r="AU136" s="185" t="s">
        <v>91</v>
      </c>
      <c r="AY136" s="17" t="s">
        <v>131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7" t="s">
        <v>89</v>
      </c>
      <c r="BK136" s="186">
        <f>ROUND(I136*H136,2)</f>
        <v>0</v>
      </c>
      <c r="BL136" s="17" t="s">
        <v>138</v>
      </c>
      <c r="BM136" s="185" t="s">
        <v>443</v>
      </c>
    </row>
    <row r="137" spans="1:65" s="13" customFormat="1" ht="11.25">
      <c r="B137" s="187"/>
      <c r="C137" s="188"/>
      <c r="D137" s="189" t="s">
        <v>140</v>
      </c>
      <c r="E137" s="190" t="s">
        <v>44</v>
      </c>
      <c r="F137" s="191" t="s">
        <v>423</v>
      </c>
      <c r="G137" s="188"/>
      <c r="H137" s="190" t="s">
        <v>44</v>
      </c>
      <c r="I137" s="192"/>
      <c r="J137" s="188"/>
      <c r="K137" s="188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140</v>
      </c>
      <c r="AU137" s="197" t="s">
        <v>91</v>
      </c>
      <c r="AV137" s="13" t="s">
        <v>89</v>
      </c>
      <c r="AW137" s="13" t="s">
        <v>42</v>
      </c>
      <c r="AX137" s="13" t="s">
        <v>81</v>
      </c>
      <c r="AY137" s="197" t="s">
        <v>131</v>
      </c>
    </row>
    <row r="138" spans="1:65" s="13" customFormat="1" ht="22.5">
      <c r="B138" s="187"/>
      <c r="C138" s="188"/>
      <c r="D138" s="189" t="s">
        <v>140</v>
      </c>
      <c r="E138" s="190" t="s">
        <v>44</v>
      </c>
      <c r="F138" s="191" t="s">
        <v>431</v>
      </c>
      <c r="G138" s="188"/>
      <c r="H138" s="190" t="s">
        <v>44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140</v>
      </c>
      <c r="AU138" s="197" t="s">
        <v>91</v>
      </c>
      <c r="AV138" s="13" t="s">
        <v>89</v>
      </c>
      <c r="AW138" s="13" t="s">
        <v>42</v>
      </c>
      <c r="AX138" s="13" t="s">
        <v>81</v>
      </c>
      <c r="AY138" s="197" t="s">
        <v>131</v>
      </c>
    </row>
    <row r="139" spans="1:65" s="14" customFormat="1" ht="11.25">
      <c r="B139" s="198"/>
      <c r="C139" s="199"/>
      <c r="D139" s="189" t="s">
        <v>140</v>
      </c>
      <c r="E139" s="200" t="s">
        <v>44</v>
      </c>
      <c r="F139" s="201" t="s">
        <v>429</v>
      </c>
      <c r="G139" s="199"/>
      <c r="H139" s="202">
        <v>5.6210000000000004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140</v>
      </c>
      <c r="AU139" s="208" t="s">
        <v>91</v>
      </c>
      <c r="AV139" s="14" t="s">
        <v>91</v>
      </c>
      <c r="AW139" s="14" t="s">
        <v>42</v>
      </c>
      <c r="AX139" s="14" t="s">
        <v>89</v>
      </c>
      <c r="AY139" s="208" t="s">
        <v>131</v>
      </c>
    </row>
    <row r="140" spans="1:65" s="2" customFormat="1" ht="14.45" customHeight="1">
      <c r="A140" s="35"/>
      <c r="B140" s="36"/>
      <c r="C140" s="174" t="s">
        <v>210</v>
      </c>
      <c r="D140" s="174" t="s">
        <v>133</v>
      </c>
      <c r="E140" s="175" t="s">
        <v>240</v>
      </c>
      <c r="F140" s="176" t="s">
        <v>241</v>
      </c>
      <c r="G140" s="177" t="s">
        <v>136</v>
      </c>
      <c r="H140" s="178">
        <v>5.6210000000000004</v>
      </c>
      <c r="I140" s="179"/>
      <c r="J140" s="180">
        <f>ROUND(I140*H140,2)</f>
        <v>0</v>
      </c>
      <c r="K140" s="176" t="s">
        <v>137</v>
      </c>
      <c r="L140" s="40"/>
      <c r="M140" s="181" t="s">
        <v>44</v>
      </c>
      <c r="N140" s="182" t="s">
        <v>52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138</v>
      </c>
      <c r="AT140" s="185" t="s">
        <v>133</v>
      </c>
      <c r="AU140" s="185" t="s">
        <v>91</v>
      </c>
      <c r="AY140" s="17" t="s">
        <v>131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7" t="s">
        <v>89</v>
      </c>
      <c r="BK140" s="186">
        <f>ROUND(I140*H140,2)</f>
        <v>0</v>
      </c>
      <c r="BL140" s="17" t="s">
        <v>138</v>
      </c>
      <c r="BM140" s="185" t="s">
        <v>444</v>
      </c>
    </row>
    <row r="141" spans="1:65" s="13" customFormat="1" ht="11.25">
      <c r="B141" s="187"/>
      <c r="C141" s="188"/>
      <c r="D141" s="189" t="s">
        <v>140</v>
      </c>
      <c r="E141" s="190" t="s">
        <v>44</v>
      </c>
      <c r="F141" s="191" t="s">
        <v>423</v>
      </c>
      <c r="G141" s="188"/>
      <c r="H141" s="190" t="s">
        <v>44</v>
      </c>
      <c r="I141" s="192"/>
      <c r="J141" s="188"/>
      <c r="K141" s="188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140</v>
      </c>
      <c r="AU141" s="197" t="s">
        <v>91</v>
      </c>
      <c r="AV141" s="13" t="s">
        <v>89</v>
      </c>
      <c r="AW141" s="13" t="s">
        <v>42</v>
      </c>
      <c r="AX141" s="13" t="s">
        <v>81</v>
      </c>
      <c r="AY141" s="197" t="s">
        <v>131</v>
      </c>
    </row>
    <row r="142" spans="1:65" s="13" customFormat="1" ht="22.5">
      <c r="B142" s="187"/>
      <c r="C142" s="188"/>
      <c r="D142" s="189" t="s">
        <v>140</v>
      </c>
      <c r="E142" s="190" t="s">
        <v>44</v>
      </c>
      <c r="F142" s="191" t="s">
        <v>431</v>
      </c>
      <c r="G142" s="188"/>
      <c r="H142" s="190" t="s">
        <v>44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140</v>
      </c>
      <c r="AU142" s="197" t="s">
        <v>91</v>
      </c>
      <c r="AV142" s="13" t="s">
        <v>89</v>
      </c>
      <c r="AW142" s="13" t="s">
        <v>42</v>
      </c>
      <c r="AX142" s="13" t="s">
        <v>81</v>
      </c>
      <c r="AY142" s="197" t="s">
        <v>131</v>
      </c>
    </row>
    <row r="143" spans="1:65" s="14" customFormat="1" ht="11.25">
      <c r="B143" s="198"/>
      <c r="C143" s="199"/>
      <c r="D143" s="189" t="s">
        <v>140</v>
      </c>
      <c r="E143" s="200" t="s">
        <v>44</v>
      </c>
      <c r="F143" s="201" t="s">
        <v>429</v>
      </c>
      <c r="G143" s="199"/>
      <c r="H143" s="202">
        <v>5.6210000000000004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140</v>
      </c>
      <c r="AU143" s="208" t="s">
        <v>91</v>
      </c>
      <c r="AV143" s="14" t="s">
        <v>91</v>
      </c>
      <c r="AW143" s="14" t="s">
        <v>42</v>
      </c>
      <c r="AX143" s="14" t="s">
        <v>89</v>
      </c>
      <c r="AY143" s="208" t="s">
        <v>131</v>
      </c>
    </row>
    <row r="144" spans="1:65" s="2" customFormat="1" ht="49.15" customHeight="1">
      <c r="A144" s="35"/>
      <c r="B144" s="36"/>
      <c r="C144" s="174" t="s">
        <v>214</v>
      </c>
      <c r="D144" s="174" t="s">
        <v>133</v>
      </c>
      <c r="E144" s="175" t="s">
        <v>244</v>
      </c>
      <c r="F144" s="176" t="s">
        <v>245</v>
      </c>
      <c r="G144" s="177" t="s">
        <v>136</v>
      </c>
      <c r="H144" s="178">
        <v>5.6210000000000004</v>
      </c>
      <c r="I144" s="179"/>
      <c r="J144" s="180">
        <f>ROUND(I144*H144,2)</f>
        <v>0</v>
      </c>
      <c r="K144" s="176" t="s">
        <v>137</v>
      </c>
      <c r="L144" s="40"/>
      <c r="M144" s="181" t="s">
        <v>44</v>
      </c>
      <c r="N144" s="182" t="s">
        <v>52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138</v>
      </c>
      <c r="AT144" s="185" t="s">
        <v>133</v>
      </c>
      <c r="AU144" s="185" t="s">
        <v>91</v>
      </c>
      <c r="AY144" s="17" t="s">
        <v>131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7" t="s">
        <v>89</v>
      </c>
      <c r="BK144" s="186">
        <f>ROUND(I144*H144,2)</f>
        <v>0</v>
      </c>
      <c r="BL144" s="17" t="s">
        <v>138</v>
      </c>
      <c r="BM144" s="185" t="s">
        <v>445</v>
      </c>
    </row>
    <row r="145" spans="1:65" s="13" customFormat="1" ht="11.25">
      <c r="B145" s="187"/>
      <c r="C145" s="188"/>
      <c r="D145" s="189" t="s">
        <v>140</v>
      </c>
      <c r="E145" s="190" t="s">
        <v>44</v>
      </c>
      <c r="F145" s="191" t="s">
        <v>423</v>
      </c>
      <c r="G145" s="188"/>
      <c r="H145" s="190" t="s">
        <v>44</v>
      </c>
      <c r="I145" s="192"/>
      <c r="J145" s="188"/>
      <c r="K145" s="188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140</v>
      </c>
      <c r="AU145" s="197" t="s">
        <v>91</v>
      </c>
      <c r="AV145" s="13" t="s">
        <v>89</v>
      </c>
      <c r="AW145" s="13" t="s">
        <v>42</v>
      </c>
      <c r="AX145" s="13" t="s">
        <v>81</v>
      </c>
      <c r="AY145" s="197" t="s">
        <v>131</v>
      </c>
    </row>
    <row r="146" spans="1:65" s="13" customFormat="1" ht="22.5">
      <c r="B146" s="187"/>
      <c r="C146" s="188"/>
      <c r="D146" s="189" t="s">
        <v>140</v>
      </c>
      <c r="E146" s="190" t="s">
        <v>44</v>
      </c>
      <c r="F146" s="191" t="s">
        <v>431</v>
      </c>
      <c r="G146" s="188"/>
      <c r="H146" s="190" t="s">
        <v>44</v>
      </c>
      <c r="I146" s="192"/>
      <c r="J146" s="188"/>
      <c r="K146" s="188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140</v>
      </c>
      <c r="AU146" s="197" t="s">
        <v>91</v>
      </c>
      <c r="AV146" s="13" t="s">
        <v>89</v>
      </c>
      <c r="AW146" s="13" t="s">
        <v>42</v>
      </c>
      <c r="AX146" s="13" t="s">
        <v>81</v>
      </c>
      <c r="AY146" s="197" t="s">
        <v>131</v>
      </c>
    </row>
    <row r="147" spans="1:65" s="14" customFormat="1" ht="11.25">
      <c r="B147" s="198"/>
      <c r="C147" s="199"/>
      <c r="D147" s="189" t="s">
        <v>140</v>
      </c>
      <c r="E147" s="200" t="s">
        <v>44</v>
      </c>
      <c r="F147" s="201" t="s">
        <v>429</v>
      </c>
      <c r="G147" s="199"/>
      <c r="H147" s="202">
        <v>5.6210000000000004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140</v>
      </c>
      <c r="AU147" s="208" t="s">
        <v>91</v>
      </c>
      <c r="AV147" s="14" t="s">
        <v>91</v>
      </c>
      <c r="AW147" s="14" t="s">
        <v>42</v>
      </c>
      <c r="AX147" s="14" t="s">
        <v>89</v>
      </c>
      <c r="AY147" s="208" t="s">
        <v>131</v>
      </c>
    </row>
    <row r="148" spans="1:65" s="2" customFormat="1" ht="24.2" customHeight="1">
      <c r="A148" s="35"/>
      <c r="B148" s="36"/>
      <c r="C148" s="174" t="s">
        <v>219</v>
      </c>
      <c r="D148" s="174" t="s">
        <v>133</v>
      </c>
      <c r="E148" s="175" t="s">
        <v>248</v>
      </c>
      <c r="F148" s="176" t="s">
        <v>249</v>
      </c>
      <c r="G148" s="177" t="s">
        <v>136</v>
      </c>
      <c r="H148" s="178">
        <v>5.6210000000000004</v>
      </c>
      <c r="I148" s="179"/>
      <c r="J148" s="180">
        <f>ROUND(I148*H148,2)</f>
        <v>0</v>
      </c>
      <c r="K148" s="176" t="s">
        <v>137</v>
      </c>
      <c r="L148" s="40"/>
      <c r="M148" s="181" t="s">
        <v>44</v>
      </c>
      <c r="N148" s="182" t="s">
        <v>52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138</v>
      </c>
      <c r="AT148" s="185" t="s">
        <v>133</v>
      </c>
      <c r="AU148" s="185" t="s">
        <v>91</v>
      </c>
      <c r="AY148" s="17" t="s">
        <v>131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7" t="s">
        <v>89</v>
      </c>
      <c r="BK148" s="186">
        <f>ROUND(I148*H148,2)</f>
        <v>0</v>
      </c>
      <c r="BL148" s="17" t="s">
        <v>138</v>
      </c>
      <c r="BM148" s="185" t="s">
        <v>446</v>
      </c>
    </row>
    <row r="149" spans="1:65" s="13" customFormat="1" ht="11.25">
      <c r="B149" s="187"/>
      <c r="C149" s="188"/>
      <c r="D149" s="189" t="s">
        <v>140</v>
      </c>
      <c r="E149" s="190" t="s">
        <v>44</v>
      </c>
      <c r="F149" s="191" t="s">
        <v>423</v>
      </c>
      <c r="G149" s="188"/>
      <c r="H149" s="190" t="s">
        <v>44</v>
      </c>
      <c r="I149" s="192"/>
      <c r="J149" s="188"/>
      <c r="K149" s="188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140</v>
      </c>
      <c r="AU149" s="197" t="s">
        <v>91</v>
      </c>
      <c r="AV149" s="13" t="s">
        <v>89</v>
      </c>
      <c r="AW149" s="13" t="s">
        <v>42</v>
      </c>
      <c r="AX149" s="13" t="s">
        <v>81</v>
      </c>
      <c r="AY149" s="197" t="s">
        <v>131</v>
      </c>
    </row>
    <row r="150" spans="1:65" s="13" customFormat="1" ht="22.5">
      <c r="B150" s="187"/>
      <c r="C150" s="188"/>
      <c r="D150" s="189" t="s">
        <v>140</v>
      </c>
      <c r="E150" s="190" t="s">
        <v>44</v>
      </c>
      <c r="F150" s="191" t="s">
        <v>431</v>
      </c>
      <c r="G150" s="188"/>
      <c r="H150" s="190" t="s">
        <v>44</v>
      </c>
      <c r="I150" s="192"/>
      <c r="J150" s="188"/>
      <c r="K150" s="188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140</v>
      </c>
      <c r="AU150" s="197" t="s">
        <v>91</v>
      </c>
      <c r="AV150" s="13" t="s">
        <v>89</v>
      </c>
      <c r="AW150" s="13" t="s">
        <v>42</v>
      </c>
      <c r="AX150" s="13" t="s">
        <v>81</v>
      </c>
      <c r="AY150" s="197" t="s">
        <v>131</v>
      </c>
    </row>
    <row r="151" spans="1:65" s="14" customFormat="1" ht="11.25">
      <c r="B151" s="198"/>
      <c r="C151" s="199"/>
      <c r="D151" s="189" t="s">
        <v>140</v>
      </c>
      <c r="E151" s="200" t="s">
        <v>44</v>
      </c>
      <c r="F151" s="201" t="s">
        <v>429</v>
      </c>
      <c r="G151" s="199"/>
      <c r="H151" s="202">
        <v>5.6210000000000004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140</v>
      </c>
      <c r="AU151" s="208" t="s">
        <v>91</v>
      </c>
      <c r="AV151" s="14" t="s">
        <v>91</v>
      </c>
      <c r="AW151" s="14" t="s">
        <v>42</v>
      </c>
      <c r="AX151" s="14" t="s">
        <v>89</v>
      </c>
      <c r="AY151" s="208" t="s">
        <v>131</v>
      </c>
    </row>
    <row r="152" spans="1:65" s="2" customFormat="1" ht="24.2" customHeight="1">
      <c r="A152" s="35"/>
      <c r="B152" s="36"/>
      <c r="C152" s="174" t="s">
        <v>228</v>
      </c>
      <c r="D152" s="174" t="s">
        <v>133</v>
      </c>
      <c r="E152" s="175" t="s">
        <v>252</v>
      </c>
      <c r="F152" s="176" t="s">
        <v>253</v>
      </c>
      <c r="G152" s="177" t="s">
        <v>136</v>
      </c>
      <c r="H152" s="178">
        <v>5.6210000000000004</v>
      </c>
      <c r="I152" s="179"/>
      <c r="J152" s="180">
        <f>ROUND(I152*H152,2)</f>
        <v>0</v>
      </c>
      <c r="K152" s="176" t="s">
        <v>137</v>
      </c>
      <c r="L152" s="40"/>
      <c r="M152" s="181" t="s">
        <v>44</v>
      </c>
      <c r="N152" s="182" t="s">
        <v>52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138</v>
      </c>
      <c r="AT152" s="185" t="s">
        <v>133</v>
      </c>
      <c r="AU152" s="185" t="s">
        <v>91</v>
      </c>
      <c r="AY152" s="17" t="s">
        <v>131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7" t="s">
        <v>89</v>
      </c>
      <c r="BK152" s="186">
        <f>ROUND(I152*H152,2)</f>
        <v>0</v>
      </c>
      <c r="BL152" s="17" t="s">
        <v>138</v>
      </c>
      <c r="BM152" s="185" t="s">
        <v>447</v>
      </c>
    </row>
    <row r="153" spans="1:65" s="13" customFormat="1" ht="11.25">
      <c r="B153" s="187"/>
      <c r="C153" s="188"/>
      <c r="D153" s="189" t="s">
        <v>140</v>
      </c>
      <c r="E153" s="190" t="s">
        <v>44</v>
      </c>
      <c r="F153" s="191" t="s">
        <v>423</v>
      </c>
      <c r="G153" s="188"/>
      <c r="H153" s="190" t="s">
        <v>44</v>
      </c>
      <c r="I153" s="192"/>
      <c r="J153" s="188"/>
      <c r="K153" s="188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140</v>
      </c>
      <c r="AU153" s="197" t="s">
        <v>91</v>
      </c>
      <c r="AV153" s="13" t="s">
        <v>89</v>
      </c>
      <c r="AW153" s="13" t="s">
        <v>42</v>
      </c>
      <c r="AX153" s="13" t="s">
        <v>81</v>
      </c>
      <c r="AY153" s="197" t="s">
        <v>131</v>
      </c>
    </row>
    <row r="154" spans="1:65" s="13" customFormat="1" ht="22.5">
      <c r="B154" s="187"/>
      <c r="C154" s="188"/>
      <c r="D154" s="189" t="s">
        <v>140</v>
      </c>
      <c r="E154" s="190" t="s">
        <v>44</v>
      </c>
      <c r="F154" s="191" t="s">
        <v>448</v>
      </c>
      <c r="G154" s="188"/>
      <c r="H154" s="190" t="s">
        <v>44</v>
      </c>
      <c r="I154" s="192"/>
      <c r="J154" s="188"/>
      <c r="K154" s="188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140</v>
      </c>
      <c r="AU154" s="197" t="s">
        <v>91</v>
      </c>
      <c r="AV154" s="13" t="s">
        <v>89</v>
      </c>
      <c r="AW154" s="13" t="s">
        <v>42</v>
      </c>
      <c r="AX154" s="13" t="s">
        <v>81</v>
      </c>
      <c r="AY154" s="197" t="s">
        <v>131</v>
      </c>
    </row>
    <row r="155" spans="1:65" s="14" customFormat="1" ht="11.25">
      <c r="B155" s="198"/>
      <c r="C155" s="199"/>
      <c r="D155" s="189" t="s">
        <v>140</v>
      </c>
      <c r="E155" s="200" t="s">
        <v>44</v>
      </c>
      <c r="F155" s="201" t="s">
        <v>429</v>
      </c>
      <c r="G155" s="199"/>
      <c r="H155" s="202">
        <v>5.6210000000000004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140</v>
      </c>
      <c r="AU155" s="208" t="s">
        <v>91</v>
      </c>
      <c r="AV155" s="14" t="s">
        <v>91</v>
      </c>
      <c r="AW155" s="14" t="s">
        <v>42</v>
      </c>
      <c r="AX155" s="14" t="s">
        <v>89</v>
      </c>
      <c r="AY155" s="208" t="s">
        <v>131</v>
      </c>
    </row>
    <row r="156" spans="1:65" s="2" customFormat="1" ht="14.45" customHeight="1">
      <c r="A156" s="35"/>
      <c r="B156" s="36"/>
      <c r="C156" s="174" t="s">
        <v>8</v>
      </c>
      <c r="D156" s="174" t="s">
        <v>133</v>
      </c>
      <c r="E156" s="175" t="s">
        <v>256</v>
      </c>
      <c r="F156" s="176" t="s">
        <v>257</v>
      </c>
      <c r="G156" s="177" t="s">
        <v>164</v>
      </c>
      <c r="H156" s="178">
        <v>4.4999999999999998E-2</v>
      </c>
      <c r="I156" s="179"/>
      <c r="J156" s="180">
        <f>ROUND(I156*H156,2)</f>
        <v>0</v>
      </c>
      <c r="K156" s="176" t="s">
        <v>137</v>
      </c>
      <c r="L156" s="40"/>
      <c r="M156" s="181" t="s">
        <v>44</v>
      </c>
      <c r="N156" s="182" t="s">
        <v>52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138</v>
      </c>
      <c r="AT156" s="185" t="s">
        <v>133</v>
      </c>
      <c r="AU156" s="185" t="s">
        <v>91</v>
      </c>
      <c r="AY156" s="17" t="s">
        <v>131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7" t="s">
        <v>89</v>
      </c>
      <c r="BK156" s="186">
        <f>ROUND(I156*H156,2)</f>
        <v>0</v>
      </c>
      <c r="BL156" s="17" t="s">
        <v>138</v>
      </c>
      <c r="BM156" s="185" t="s">
        <v>449</v>
      </c>
    </row>
    <row r="157" spans="1:65" s="13" customFormat="1" ht="11.25">
      <c r="B157" s="187"/>
      <c r="C157" s="188"/>
      <c r="D157" s="189" t="s">
        <v>140</v>
      </c>
      <c r="E157" s="190" t="s">
        <v>44</v>
      </c>
      <c r="F157" s="191" t="s">
        <v>423</v>
      </c>
      <c r="G157" s="188"/>
      <c r="H157" s="190" t="s">
        <v>44</v>
      </c>
      <c r="I157" s="192"/>
      <c r="J157" s="188"/>
      <c r="K157" s="188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140</v>
      </c>
      <c r="AU157" s="197" t="s">
        <v>91</v>
      </c>
      <c r="AV157" s="13" t="s">
        <v>89</v>
      </c>
      <c r="AW157" s="13" t="s">
        <v>42</v>
      </c>
      <c r="AX157" s="13" t="s">
        <v>81</v>
      </c>
      <c r="AY157" s="197" t="s">
        <v>131</v>
      </c>
    </row>
    <row r="158" spans="1:65" s="13" customFormat="1" ht="22.5">
      <c r="B158" s="187"/>
      <c r="C158" s="188"/>
      <c r="D158" s="189" t="s">
        <v>140</v>
      </c>
      <c r="E158" s="190" t="s">
        <v>44</v>
      </c>
      <c r="F158" s="191" t="s">
        <v>450</v>
      </c>
      <c r="G158" s="188"/>
      <c r="H158" s="190" t="s">
        <v>44</v>
      </c>
      <c r="I158" s="192"/>
      <c r="J158" s="188"/>
      <c r="K158" s="188"/>
      <c r="L158" s="193"/>
      <c r="M158" s="194"/>
      <c r="N158" s="195"/>
      <c r="O158" s="195"/>
      <c r="P158" s="195"/>
      <c r="Q158" s="195"/>
      <c r="R158" s="195"/>
      <c r="S158" s="195"/>
      <c r="T158" s="196"/>
      <c r="AT158" s="197" t="s">
        <v>140</v>
      </c>
      <c r="AU158" s="197" t="s">
        <v>91</v>
      </c>
      <c r="AV158" s="13" t="s">
        <v>89</v>
      </c>
      <c r="AW158" s="13" t="s">
        <v>42</v>
      </c>
      <c r="AX158" s="13" t="s">
        <v>81</v>
      </c>
      <c r="AY158" s="197" t="s">
        <v>131</v>
      </c>
    </row>
    <row r="159" spans="1:65" s="13" customFormat="1" ht="11.25">
      <c r="B159" s="187"/>
      <c r="C159" s="188"/>
      <c r="D159" s="189" t="s">
        <v>140</v>
      </c>
      <c r="E159" s="190" t="s">
        <v>44</v>
      </c>
      <c r="F159" s="191" t="s">
        <v>260</v>
      </c>
      <c r="G159" s="188"/>
      <c r="H159" s="190" t="s">
        <v>44</v>
      </c>
      <c r="I159" s="192"/>
      <c r="J159" s="188"/>
      <c r="K159" s="188"/>
      <c r="L159" s="193"/>
      <c r="M159" s="194"/>
      <c r="N159" s="195"/>
      <c r="O159" s="195"/>
      <c r="P159" s="195"/>
      <c r="Q159" s="195"/>
      <c r="R159" s="195"/>
      <c r="S159" s="195"/>
      <c r="T159" s="196"/>
      <c r="AT159" s="197" t="s">
        <v>140</v>
      </c>
      <c r="AU159" s="197" t="s">
        <v>91</v>
      </c>
      <c r="AV159" s="13" t="s">
        <v>89</v>
      </c>
      <c r="AW159" s="13" t="s">
        <v>42</v>
      </c>
      <c r="AX159" s="13" t="s">
        <v>81</v>
      </c>
      <c r="AY159" s="197" t="s">
        <v>131</v>
      </c>
    </row>
    <row r="160" spans="1:65" s="14" customFormat="1" ht="11.25">
      <c r="B160" s="198"/>
      <c r="C160" s="199"/>
      <c r="D160" s="189" t="s">
        <v>140</v>
      </c>
      <c r="E160" s="200" t="s">
        <v>44</v>
      </c>
      <c r="F160" s="201" t="s">
        <v>451</v>
      </c>
      <c r="G160" s="199"/>
      <c r="H160" s="202">
        <v>4.4999999999999998E-2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140</v>
      </c>
      <c r="AU160" s="208" t="s">
        <v>91</v>
      </c>
      <c r="AV160" s="14" t="s">
        <v>91</v>
      </c>
      <c r="AW160" s="14" t="s">
        <v>42</v>
      </c>
      <c r="AX160" s="14" t="s">
        <v>89</v>
      </c>
      <c r="AY160" s="208" t="s">
        <v>131</v>
      </c>
    </row>
    <row r="161" spans="1:65" s="2" customFormat="1" ht="14.45" customHeight="1">
      <c r="A161" s="35"/>
      <c r="B161" s="36"/>
      <c r="C161" s="220" t="s">
        <v>235</v>
      </c>
      <c r="D161" s="220" t="s">
        <v>220</v>
      </c>
      <c r="E161" s="221" t="s">
        <v>263</v>
      </c>
      <c r="F161" s="222" t="s">
        <v>264</v>
      </c>
      <c r="G161" s="223" t="s">
        <v>164</v>
      </c>
      <c r="H161" s="224">
        <v>4.4999999999999998E-2</v>
      </c>
      <c r="I161" s="225"/>
      <c r="J161" s="226">
        <f>ROUND(I161*H161,2)</f>
        <v>0</v>
      </c>
      <c r="K161" s="222" t="s">
        <v>137</v>
      </c>
      <c r="L161" s="227"/>
      <c r="M161" s="228" t="s">
        <v>44</v>
      </c>
      <c r="N161" s="229" t="s">
        <v>52</v>
      </c>
      <c r="O161" s="65"/>
      <c r="P161" s="183">
        <f>O161*H161</f>
        <v>0</v>
      </c>
      <c r="Q161" s="183">
        <v>1</v>
      </c>
      <c r="R161" s="183">
        <f>Q161*H161</f>
        <v>4.4999999999999998E-2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184</v>
      </c>
      <c r="AT161" s="185" t="s">
        <v>220</v>
      </c>
      <c r="AU161" s="185" t="s">
        <v>91</v>
      </c>
      <c r="AY161" s="17" t="s">
        <v>131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7" t="s">
        <v>89</v>
      </c>
      <c r="BK161" s="186">
        <f>ROUND(I161*H161,2)</f>
        <v>0</v>
      </c>
      <c r="BL161" s="17" t="s">
        <v>138</v>
      </c>
      <c r="BM161" s="185" t="s">
        <v>452</v>
      </c>
    </row>
    <row r="162" spans="1:65" s="13" customFormat="1" ht="11.25">
      <c r="B162" s="187"/>
      <c r="C162" s="188"/>
      <c r="D162" s="189" t="s">
        <v>140</v>
      </c>
      <c r="E162" s="190" t="s">
        <v>44</v>
      </c>
      <c r="F162" s="191" t="s">
        <v>423</v>
      </c>
      <c r="G162" s="188"/>
      <c r="H162" s="190" t="s">
        <v>44</v>
      </c>
      <c r="I162" s="192"/>
      <c r="J162" s="188"/>
      <c r="K162" s="188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140</v>
      </c>
      <c r="AU162" s="197" t="s">
        <v>91</v>
      </c>
      <c r="AV162" s="13" t="s">
        <v>89</v>
      </c>
      <c r="AW162" s="13" t="s">
        <v>42</v>
      </c>
      <c r="AX162" s="13" t="s">
        <v>81</v>
      </c>
      <c r="AY162" s="197" t="s">
        <v>131</v>
      </c>
    </row>
    <row r="163" spans="1:65" s="13" customFormat="1" ht="22.5">
      <c r="B163" s="187"/>
      <c r="C163" s="188"/>
      <c r="D163" s="189" t="s">
        <v>140</v>
      </c>
      <c r="E163" s="190" t="s">
        <v>44</v>
      </c>
      <c r="F163" s="191" t="s">
        <v>450</v>
      </c>
      <c r="G163" s="188"/>
      <c r="H163" s="190" t="s">
        <v>44</v>
      </c>
      <c r="I163" s="192"/>
      <c r="J163" s="188"/>
      <c r="K163" s="188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140</v>
      </c>
      <c r="AU163" s="197" t="s">
        <v>91</v>
      </c>
      <c r="AV163" s="13" t="s">
        <v>89</v>
      </c>
      <c r="AW163" s="13" t="s">
        <v>42</v>
      </c>
      <c r="AX163" s="13" t="s">
        <v>81</v>
      </c>
      <c r="AY163" s="197" t="s">
        <v>131</v>
      </c>
    </row>
    <row r="164" spans="1:65" s="13" customFormat="1" ht="11.25">
      <c r="B164" s="187"/>
      <c r="C164" s="188"/>
      <c r="D164" s="189" t="s">
        <v>140</v>
      </c>
      <c r="E164" s="190" t="s">
        <v>44</v>
      </c>
      <c r="F164" s="191" t="s">
        <v>260</v>
      </c>
      <c r="G164" s="188"/>
      <c r="H164" s="190" t="s">
        <v>44</v>
      </c>
      <c r="I164" s="192"/>
      <c r="J164" s="188"/>
      <c r="K164" s="188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140</v>
      </c>
      <c r="AU164" s="197" t="s">
        <v>91</v>
      </c>
      <c r="AV164" s="13" t="s">
        <v>89</v>
      </c>
      <c r="AW164" s="13" t="s">
        <v>42</v>
      </c>
      <c r="AX164" s="13" t="s">
        <v>81</v>
      </c>
      <c r="AY164" s="197" t="s">
        <v>131</v>
      </c>
    </row>
    <row r="165" spans="1:65" s="14" customFormat="1" ht="11.25">
      <c r="B165" s="198"/>
      <c r="C165" s="199"/>
      <c r="D165" s="189" t="s">
        <v>140</v>
      </c>
      <c r="E165" s="200" t="s">
        <v>44</v>
      </c>
      <c r="F165" s="201" t="s">
        <v>451</v>
      </c>
      <c r="G165" s="199"/>
      <c r="H165" s="202">
        <v>4.4999999999999998E-2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140</v>
      </c>
      <c r="AU165" s="208" t="s">
        <v>91</v>
      </c>
      <c r="AV165" s="14" t="s">
        <v>91</v>
      </c>
      <c r="AW165" s="14" t="s">
        <v>42</v>
      </c>
      <c r="AX165" s="14" t="s">
        <v>89</v>
      </c>
      <c r="AY165" s="208" t="s">
        <v>131</v>
      </c>
    </row>
    <row r="166" spans="1:65" s="2" customFormat="1" ht="14.45" customHeight="1">
      <c r="A166" s="35"/>
      <c r="B166" s="36"/>
      <c r="C166" s="174" t="s">
        <v>239</v>
      </c>
      <c r="D166" s="174" t="s">
        <v>133</v>
      </c>
      <c r="E166" s="175" t="s">
        <v>267</v>
      </c>
      <c r="F166" s="176" t="s">
        <v>268</v>
      </c>
      <c r="G166" s="177" t="s">
        <v>164</v>
      </c>
      <c r="H166" s="178">
        <v>4.4999999999999998E-2</v>
      </c>
      <c r="I166" s="179"/>
      <c r="J166" s="180">
        <f>ROUND(I166*H166,2)</f>
        <v>0</v>
      </c>
      <c r="K166" s="176" t="s">
        <v>137</v>
      </c>
      <c r="L166" s="40"/>
      <c r="M166" s="181" t="s">
        <v>44</v>
      </c>
      <c r="N166" s="182" t="s">
        <v>52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138</v>
      </c>
      <c r="AT166" s="185" t="s">
        <v>133</v>
      </c>
      <c r="AU166" s="185" t="s">
        <v>91</v>
      </c>
      <c r="AY166" s="17" t="s">
        <v>131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7" t="s">
        <v>89</v>
      </c>
      <c r="BK166" s="186">
        <f>ROUND(I166*H166,2)</f>
        <v>0</v>
      </c>
      <c r="BL166" s="17" t="s">
        <v>138</v>
      </c>
      <c r="BM166" s="185" t="s">
        <v>453</v>
      </c>
    </row>
    <row r="167" spans="1:65" s="13" customFormat="1" ht="11.25">
      <c r="B167" s="187"/>
      <c r="C167" s="188"/>
      <c r="D167" s="189" t="s">
        <v>140</v>
      </c>
      <c r="E167" s="190" t="s">
        <v>44</v>
      </c>
      <c r="F167" s="191" t="s">
        <v>423</v>
      </c>
      <c r="G167" s="188"/>
      <c r="H167" s="190" t="s">
        <v>44</v>
      </c>
      <c r="I167" s="192"/>
      <c r="J167" s="188"/>
      <c r="K167" s="188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140</v>
      </c>
      <c r="AU167" s="197" t="s">
        <v>91</v>
      </c>
      <c r="AV167" s="13" t="s">
        <v>89</v>
      </c>
      <c r="AW167" s="13" t="s">
        <v>42</v>
      </c>
      <c r="AX167" s="13" t="s">
        <v>81</v>
      </c>
      <c r="AY167" s="197" t="s">
        <v>131</v>
      </c>
    </row>
    <row r="168" spans="1:65" s="13" customFormat="1" ht="22.5">
      <c r="B168" s="187"/>
      <c r="C168" s="188"/>
      <c r="D168" s="189" t="s">
        <v>140</v>
      </c>
      <c r="E168" s="190" t="s">
        <v>44</v>
      </c>
      <c r="F168" s="191" t="s">
        <v>450</v>
      </c>
      <c r="G168" s="188"/>
      <c r="H168" s="190" t="s">
        <v>44</v>
      </c>
      <c r="I168" s="192"/>
      <c r="J168" s="188"/>
      <c r="K168" s="188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140</v>
      </c>
      <c r="AU168" s="197" t="s">
        <v>91</v>
      </c>
      <c r="AV168" s="13" t="s">
        <v>89</v>
      </c>
      <c r="AW168" s="13" t="s">
        <v>42</v>
      </c>
      <c r="AX168" s="13" t="s">
        <v>81</v>
      </c>
      <c r="AY168" s="197" t="s">
        <v>131</v>
      </c>
    </row>
    <row r="169" spans="1:65" s="13" customFormat="1" ht="11.25">
      <c r="B169" s="187"/>
      <c r="C169" s="188"/>
      <c r="D169" s="189" t="s">
        <v>140</v>
      </c>
      <c r="E169" s="190" t="s">
        <v>44</v>
      </c>
      <c r="F169" s="191" t="s">
        <v>260</v>
      </c>
      <c r="G169" s="188"/>
      <c r="H169" s="190" t="s">
        <v>44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140</v>
      </c>
      <c r="AU169" s="197" t="s">
        <v>91</v>
      </c>
      <c r="AV169" s="13" t="s">
        <v>89</v>
      </c>
      <c r="AW169" s="13" t="s">
        <v>42</v>
      </c>
      <c r="AX169" s="13" t="s">
        <v>81</v>
      </c>
      <c r="AY169" s="197" t="s">
        <v>131</v>
      </c>
    </row>
    <row r="170" spans="1:65" s="14" customFormat="1" ht="11.25">
      <c r="B170" s="198"/>
      <c r="C170" s="199"/>
      <c r="D170" s="189" t="s">
        <v>140</v>
      </c>
      <c r="E170" s="200" t="s">
        <v>44</v>
      </c>
      <c r="F170" s="201" t="s">
        <v>451</v>
      </c>
      <c r="G170" s="199"/>
      <c r="H170" s="202">
        <v>4.4999999999999998E-2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140</v>
      </c>
      <c r="AU170" s="208" t="s">
        <v>91</v>
      </c>
      <c r="AV170" s="14" t="s">
        <v>91</v>
      </c>
      <c r="AW170" s="14" t="s">
        <v>42</v>
      </c>
      <c r="AX170" s="14" t="s">
        <v>89</v>
      </c>
      <c r="AY170" s="208" t="s">
        <v>131</v>
      </c>
    </row>
    <row r="171" spans="1:65" s="2" customFormat="1" ht="24.2" customHeight="1">
      <c r="A171" s="35"/>
      <c r="B171" s="36"/>
      <c r="C171" s="174" t="s">
        <v>243</v>
      </c>
      <c r="D171" s="174" t="s">
        <v>133</v>
      </c>
      <c r="E171" s="175" t="s">
        <v>271</v>
      </c>
      <c r="F171" s="176" t="s">
        <v>272</v>
      </c>
      <c r="G171" s="177" t="s">
        <v>164</v>
      </c>
      <c r="H171" s="178">
        <v>0.27</v>
      </c>
      <c r="I171" s="179"/>
      <c r="J171" s="180">
        <f>ROUND(I171*H171,2)</f>
        <v>0</v>
      </c>
      <c r="K171" s="176" t="s">
        <v>137</v>
      </c>
      <c r="L171" s="40"/>
      <c r="M171" s="181" t="s">
        <v>44</v>
      </c>
      <c r="N171" s="182" t="s">
        <v>52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138</v>
      </c>
      <c r="AT171" s="185" t="s">
        <v>133</v>
      </c>
      <c r="AU171" s="185" t="s">
        <v>91</v>
      </c>
      <c r="AY171" s="17" t="s">
        <v>131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7" t="s">
        <v>89</v>
      </c>
      <c r="BK171" s="186">
        <f>ROUND(I171*H171,2)</f>
        <v>0</v>
      </c>
      <c r="BL171" s="17" t="s">
        <v>138</v>
      </c>
      <c r="BM171" s="185" t="s">
        <v>454</v>
      </c>
    </row>
    <row r="172" spans="1:65" s="13" customFormat="1" ht="11.25">
      <c r="B172" s="187"/>
      <c r="C172" s="188"/>
      <c r="D172" s="189" t="s">
        <v>140</v>
      </c>
      <c r="E172" s="190" t="s">
        <v>44</v>
      </c>
      <c r="F172" s="191" t="s">
        <v>423</v>
      </c>
      <c r="G172" s="188"/>
      <c r="H172" s="190" t="s">
        <v>44</v>
      </c>
      <c r="I172" s="192"/>
      <c r="J172" s="188"/>
      <c r="K172" s="188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140</v>
      </c>
      <c r="AU172" s="197" t="s">
        <v>91</v>
      </c>
      <c r="AV172" s="13" t="s">
        <v>89</v>
      </c>
      <c r="AW172" s="13" t="s">
        <v>42</v>
      </c>
      <c r="AX172" s="13" t="s">
        <v>81</v>
      </c>
      <c r="AY172" s="197" t="s">
        <v>131</v>
      </c>
    </row>
    <row r="173" spans="1:65" s="13" customFormat="1" ht="22.5">
      <c r="B173" s="187"/>
      <c r="C173" s="188"/>
      <c r="D173" s="189" t="s">
        <v>140</v>
      </c>
      <c r="E173" s="190" t="s">
        <v>44</v>
      </c>
      <c r="F173" s="191" t="s">
        <v>450</v>
      </c>
      <c r="G173" s="188"/>
      <c r="H173" s="190" t="s">
        <v>44</v>
      </c>
      <c r="I173" s="192"/>
      <c r="J173" s="188"/>
      <c r="K173" s="188"/>
      <c r="L173" s="193"/>
      <c r="M173" s="194"/>
      <c r="N173" s="195"/>
      <c r="O173" s="195"/>
      <c r="P173" s="195"/>
      <c r="Q173" s="195"/>
      <c r="R173" s="195"/>
      <c r="S173" s="195"/>
      <c r="T173" s="196"/>
      <c r="AT173" s="197" t="s">
        <v>140</v>
      </c>
      <c r="AU173" s="197" t="s">
        <v>91</v>
      </c>
      <c r="AV173" s="13" t="s">
        <v>89</v>
      </c>
      <c r="AW173" s="13" t="s">
        <v>42</v>
      </c>
      <c r="AX173" s="13" t="s">
        <v>81</v>
      </c>
      <c r="AY173" s="197" t="s">
        <v>131</v>
      </c>
    </row>
    <row r="174" spans="1:65" s="13" customFormat="1" ht="22.5">
      <c r="B174" s="187"/>
      <c r="C174" s="188"/>
      <c r="D174" s="189" t="s">
        <v>140</v>
      </c>
      <c r="E174" s="190" t="s">
        <v>44</v>
      </c>
      <c r="F174" s="191" t="s">
        <v>274</v>
      </c>
      <c r="G174" s="188"/>
      <c r="H174" s="190" t="s">
        <v>44</v>
      </c>
      <c r="I174" s="192"/>
      <c r="J174" s="188"/>
      <c r="K174" s="188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140</v>
      </c>
      <c r="AU174" s="197" t="s">
        <v>91</v>
      </c>
      <c r="AV174" s="13" t="s">
        <v>89</v>
      </c>
      <c r="AW174" s="13" t="s">
        <v>42</v>
      </c>
      <c r="AX174" s="13" t="s">
        <v>81</v>
      </c>
      <c r="AY174" s="197" t="s">
        <v>131</v>
      </c>
    </row>
    <row r="175" spans="1:65" s="14" customFormat="1" ht="11.25">
      <c r="B175" s="198"/>
      <c r="C175" s="199"/>
      <c r="D175" s="189" t="s">
        <v>140</v>
      </c>
      <c r="E175" s="200" t="s">
        <v>44</v>
      </c>
      <c r="F175" s="201" t="s">
        <v>455</v>
      </c>
      <c r="G175" s="199"/>
      <c r="H175" s="202">
        <v>0.27</v>
      </c>
      <c r="I175" s="203"/>
      <c r="J175" s="199"/>
      <c r="K175" s="199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140</v>
      </c>
      <c r="AU175" s="208" t="s">
        <v>91</v>
      </c>
      <c r="AV175" s="14" t="s">
        <v>91</v>
      </c>
      <c r="AW175" s="14" t="s">
        <v>42</v>
      </c>
      <c r="AX175" s="14" t="s">
        <v>89</v>
      </c>
      <c r="AY175" s="208" t="s">
        <v>131</v>
      </c>
    </row>
    <row r="176" spans="1:65" s="12" customFormat="1" ht="22.9" customHeight="1">
      <c r="B176" s="158"/>
      <c r="C176" s="159"/>
      <c r="D176" s="160" t="s">
        <v>80</v>
      </c>
      <c r="E176" s="172" t="s">
        <v>161</v>
      </c>
      <c r="F176" s="172" t="s">
        <v>276</v>
      </c>
      <c r="G176" s="159"/>
      <c r="H176" s="159"/>
      <c r="I176" s="162"/>
      <c r="J176" s="173">
        <f>BK176</f>
        <v>0</v>
      </c>
      <c r="K176" s="159"/>
      <c r="L176" s="164"/>
      <c r="M176" s="165"/>
      <c r="N176" s="166"/>
      <c r="O176" s="166"/>
      <c r="P176" s="167">
        <f>SUM(P177:P226)</f>
        <v>0</v>
      </c>
      <c r="Q176" s="166"/>
      <c r="R176" s="167">
        <f>SUM(R177:R226)</f>
        <v>8.5666672500000001</v>
      </c>
      <c r="S176" s="166"/>
      <c r="T176" s="168">
        <f>SUM(T177:T226)</f>
        <v>0</v>
      </c>
      <c r="AR176" s="169" t="s">
        <v>89</v>
      </c>
      <c r="AT176" s="170" t="s">
        <v>80</v>
      </c>
      <c r="AU176" s="170" t="s">
        <v>89</v>
      </c>
      <c r="AY176" s="169" t="s">
        <v>131</v>
      </c>
      <c r="BK176" s="171">
        <f>SUM(BK177:BK226)</f>
        <v>0</v>
      </c>
    </row>
    <row r="177" spans="1:65" s="2" customFormat="1" ht="76.349999999999994" customHeight="1">
      <c r="A177" s="35"/>
      <c r="B177" s="36"/>
      <c r="C177" s="174" t="s">
        <v>247</v>
      </c>
      <c r="D177" s="174" t="s">
        <v>133</v>
      </c>
      <c r="E177" s="175" t="s">
        <v>278</v>
      </c>
      <c r="F177" s="176" t="s">
        <v>279</v>
      </c>
      <c r="G177" s="177" t="s">
        <v>136</v>
      </c>
      <c r="H177" s="178">
        <v>87.852999999999994</v>
      </c>
      <c r="I177" s="179"/>
      <c r="J177" s="180">
        <f>ROUND(I177*H177,2)</f>
        <v>0</v>
      </c>
      <c r="K177" s="176" t="s">
        <v>137</v>
      </c>
      <c r="L177" s="40"/>
      <c r="M177" s="181" t="s">
        <v>44</v>
      </c>
      <c r="N177" s="182" t="s">
        <v>52</v>
      </c>
      <c r="O177" s="65"/>
      <c r="P177" s="183">
        <f>O177*H177</f>
        <v>0</v>
      </c>
      <c r="Q177" s="183">
        <v>8.4250000000000005E-2</v>
      </c>
      <c r="R177" s="183">
        <f>Q177*H177</f>
        <v>7.4016152499999999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138</v>
      </c>
      <c r="AT177" s="185" t="s">
        <v>133</v>
      </c>
      <c r="AU177" s="185" t="s">
        <v>91</v>
      </c>
      <c r="AY177" s="17" t="s">
        <v>131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7" t="s">
        <v>89</v>
      </c>
      <c r="BK177" s="186">
        <f>ROUND(I177*H177,2)</f>
        <v>0</v>
      </c>
      <c r="BL177" s="17" t="s">
        <v>138</v>
      </c>
      <c r="BM177" s="185" t="s">
        <v>456</v>
      </c>
    </row>
    <row r="178" spans="1:65" s="13" customFormat="1" ht="11.25">
      <c r="B178" s="187"/>
      <c r="C178" s="188"/>
      <c r="D178" s="189" t="s">
        <v>140</v>
      </c>
      <c r="E178" s="190" t="s">
        <v>44</v>
      </c>
      <c r="F178" s="191" t="s">
        <v>423</v>
      </c>
      <c r="G178" s="188"/>
      <c r="H178" s="190" t="s">
        <v>44</v>
      </c>
      <c r="I178" s="192"/>
      <c r="J178" s="188"/>
      <c r="K178" s="188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140</v>
      </c>
      <c r="AU178" s="197" t="s">
        <v>91</v>
      </c>
      <c r="AV178" s="13" t="s">
        <v>89</v>
      </c>
      <c r="AW178" s="13" t="s">
        <v>42</v>
      </c>
      <c r="AX178" s="13" t="s">
        <v>81</v>
      </c>
      <c r="AY178" s="197" t="s">
        <v>131</v>
      </c>
    </row>
    <row r="179" spans="1:65" s="13" customFormat="1" ht="22.5">
      <c r="B179" s="187"/>
      <c r="C179" s="188"/>
      <c r="D179" s="189" t="s">
        <v>140</v>
      </c>
      <c r="E179" s="190" t="s">
        <v>44</v>
      </c>
      <c r="F179" s="191" t="s">
        <v>439</v>
      </c>
      <c r="G179" s="188"/>
      <c r="H179" s="190" t="s">
        <v>44</v>
      </c>
      <c r="I179" s="192"/>
      <c r="J179" s="188"/>
      <c r="K179" s="188"/>
      <c r="L179" s="193"/>
      <c r="M179" s="194"/>
      <c r="N179" s="195"/>
      <c r="O179" s="195"/>
      <c r="P179" s="195"/>
      <c r="Q179" s="195"/>
      <c r="R179" s="195"/>
      <c r="S179" s="195"/>
      <c r="T179" s="196"/>
      <c r="AT179" s="197" t="s">
        <v>140</v>
      </c>
      <c r="AU179" s="197" t="s">
        <v>91</v>
      </c>
      <c r="AV179" s="13" t="s">
        <v>89</v>
      </c>
      <c r="AW179" s="13" t="s">
        <v>42</v>
      </c>
      <c r="AX179" s="13" t="s">
        <v>81</v>
      </c>
      <c r="AY179" s="197" t="s">
        <v>131</v>
      </c>
    </row>
    <row r="180" spans="1:65" s="14" customFormat="1" ht="11.25">
      <c r="B180" s="198"/>
      <c r="C180" s="199"/>
      <c r="D180" s="189" t="s">
        <v>140</v>
      </c>
      <c r="E180" s="200" t="s">
        <v>44</v>
      </c>
      <c r="F180" s="201" t="s">
        <v>424</v>
      </c>
      <c r="G180" s="199"/>
      <c r="H180" s="202">
        <v>78.131</v>
      </c>
      <c r="I180" s="203"/>
      <c r="J180" s="199"/>
      <c r="K180" s="199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140</v>
      </c>
      <c r="AU180" s="208" t="s">
        <v>91</v>
      </c>
      <c r="AV180" s="14" t="s">
        <v>91</v>
      </c>
      <c r="AW180" s="14" t="s">
        <v>42</v>
      </c>
      <c r="AX180" s="14" t="s">
        <v>81</v>
      </c>
      <c r="AY180" s="208" t="s">
        <v>131</v>
      </c>
    </row>
    <row r="181" spans="1:65" s="13" customFormat="1" ht="22.5">
      <c r="B181" s="187"/>
      <c r="C181" s="188"/>
      <c r="D181" s="189" t="s">
        <v>140</v>
      </c>
      <c r="E181" s="190" t="s">
        <v>44</v>
      </c>
      <c r="F181" s="191" t="s">
        <v>440</v>
      </c>
      <c r="G181" s="188"/>
      <c r="H181" s="190" t="s">
        <v>44</v>
      </c>
      <c r="I181" s="192"/>
      <c r="J181" s="188"/>
      <c r="K181" s="188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140</v>
      </c>
      <c r="AU181" s="197" t="s">
        <v>91</v>
      </c>
      <c r="AV181" s="13" t="s">
        <v>89</v>
      </c>
      <c r="AW181" s="13" t="s">
        <v>42</v>
      </c>
      <c r="AX181" s="13" t="s">
        <v>81</v>
      </c>
      <c r="AY181" s="197" t="s">
        <v>131</v>
      </c>
    </row>
    <row r="182" spans="1:65" s="14" customFormat="1" ht="11.25">
      <c r="B182" s="198"/>
      <c r="C182" s="199"/>
      <c r="D182" s="189" t="s">
        <v>140</v>
      </c>
      <c r="E182" s="200" t="s">
        <v>44</v>
      </c>
      <c r="F182" s="201" t="s">
        <v>426</v>
      </c>
      <c r="G182" s="199"/>
      <c r="H182" s="202">
        <v>9.7219999999999995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140</v>
      </c>
      <c r="AU182" s="208" t="s">
        <v>91</v>
      </c>
      <c r="AV182" s="14" t="s">
        <v>91</v>
      </c>
      <c r="AW182" s="14" t="s">
        <v>42</v>
      </c>
      <c r="AX182" s="14" t="s">
        <v>81</v>
      </c>
      <c r="AY182" s="208" t="s">
        <v>131</v>
      </c>
    </row>
    <row r="183" spans="1:65" s="15" customFormat="1" ht="11.25">
      <c r="B183" s="209"/>
      <c r="C183" s="210"/>
      <c r="D183" s="189" t="s">
        <v>140</v>
      </c>
      <c r="E183" s="211" t="s">
        <v>44</v>
      </c>
      <c r="F183" s="212" t="s">
        <v>170</v>
      </c>
      <c r="G183" s="210"/>
      <c r="H183" s="213">
        <v>87.852999999999994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140</v>
      </c>
      <c r="AU183" s="219" t="s">
        <v>91</v>
      </c>
      <c r="AV183" s="15" t="s">
        <v>138</v>
      </c>
      <c r="AW183" s="15" t="s">
        <v>42</v>
      </c>
      <c r="AX183" s="15" t="s">
        <v>89</v>
      </c>
      <c r="AY183" s="219" t="s">
        <v>131</v>
      </c>
    </row>
    <row r="184" spans="1:65" s="2" customFormat="1" ht="90" customHeight="1">
      <c r="A184" s="35"/>
      <c r="B184" s="36"/>
      <c r="C184" s="174" t="s">
        <v>251</v>
      </c>
      <c r="D184" s="174" t="s">
        <v>133</v>
      </c>
      <c r="E184" s="175" t="s">
        <v>282</v>
      </c>
      <c r="F184" s="176" t="s">
        <v>283</v>
      </c>
      <c r="G184" s="177" t="s">
        <v>136</v>
      </c>
      <c r="H184" s="178">
        <v>9.7219999999999995</v>
      </c>
      <c r="I184" s="179"/>
      <c r="J184" s="180">
        <f>ROUND(I184*H184,2)</f>
        <v>0</v>
      </c>
      <c r="K184" s="176" t="s">
        <v>137</v>
      </c>
      <c r="L184" s="40"/>
      <c r="M184" s="181" t="s">
        <v>44</v>
      </c>
      <c r="N184" s="182" t="s">
        <v>52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138</v>
      </c>
      <c r="AT184" s="185" t="s">
        <v>133</v>
      </c>
      <c r="AU184" s="185" t="s">
        <v>91</v>
      </c>
      <c r="AY184" s="17" t="s">
        <v>131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7" t="s">
        <v>89</v>
      </c>
      <c r="BK184" s="186">
        <f>ROUND(I184*H184,2)</f>
        <v>0</v>
      </c>
      <c r="BL184" s="17" t="s">
        <v>138</v>
      </c>
      <c r="BM184" s="185" t="s">
        <v>457</v>
      </c>
    </row>
    <row r="185" spans="1:65" s="13" customFormat="1" ht="11.25">
      <c r="B185" s="187"/>
      <c r="C185" s="188"/>
      <c r="D185" s="189" t="s">
        <v>140</v>
      </c>
      <c r="E185" s="190" t="s">
        <v>44</v>
      </c>
      <c r="F185" s="191" t="s">
        <v>423</v>
      </c>
      <c r="G185" s="188"/>
      <c r="H185" s="190" t="s">
        <v>44</v>
      </c>
      <c r="I185" s="192"/>
      <c r="J185" s="188"/>
      <c r="K185" s="188"/>
      <c r="L185" s="193"/>
      <c r="M185" s="194"/>
      <c r="N185" s="195"/>
      <c r="O185" s="195"/>
      <c r="P185" s="195"/>
      <c r="Q185" s="195"/>
      <c r="R185" s="195"/>
      <c r="S185" s="195"/>
      <c r="T185" s="196"/>
      <c r="AT185" s="197" t="s">
        <v>140</v>
      </c>
      <c r="AU185" s="197" t="s">
        <v>91</v>
      </c>
      <c r="AV185" s="13" t="s">
        <v>89</v>
      </c>
      <c r="AW185" s="13" t="s">
        <v>42</v>
      </c>
      <c r="AX185" s="13" t="s">
        <v>81</v>
      </c>
      <c r="AY185" s="197" t="s">
        <v>131</v>
      </c>
    </row>
    <row r="186" spans="1:65" s="13" customFormat="1" ht="22.5">
      <c r="B186" s="187"/>
      <c r="C186" s="188"/>
      <c r="D186" s="189" t="s">
        <v>140</v>
      </c>
      <c r="E186" s="190" t="s">
        <v>44</v>
      </c>
      <c r="F186" s="191" t="s">
        <v>440</v>
      </c>
      <c r="G186" s="188"/>
      <c r="H186" s="190" t="s">
        <v>44</v>
      </c>
      <c r="I186" s="192"/>
      <c r="J186" s="188"/>
      <c r="K186" s="188"/>
      <c r="L186" s="193"/>
      <c r="M186" s="194"/>
      <c r="N186" s="195"/>
      <c r="O186" s="195"/>
      <c r="P186" s="195"/>
      <c r="Q186" s="195"/>
      <c r="R186" s="195"/>
      <c r="S186" s="195"/>
      <c r="T186" s="196"/>
      <c r="AT186" s="197" t="s">
        <v>140</v>
      </c>
      <c r="AU186" s="197" t="s">
        <v>91</v>
      </c>
      <c r="AV186" s="13" t="s">
        <v>89</v>
      </c>
      <c r="AW186" s="13" t="s">
        <v>42</v>
      </c>
      <c r="AX186" s="13" t="s">
        <v>81</v>
      </c>
      <c r="AY186" s="197" t="s">
        <v>131</v>
      </c>
    </row>
    <row r="187" spans="1:65" s="14" customFormat="1" ht="11.25">
      <c r="B187" s="198"/>
      <c r="C187" s="199"/>
      <c r="D187" s="189" t="s">
        <v>140</v>
      </c>
      <c r="E187" s="200" t="s">
        <v>44</v>
      </c>
      <c r="F187" s="201" t="s">
        <v>426</v>
      </c>
      <c r="G187" s="199"/>
      <c r="H187" s="202">
        <v>9.7219999999999995</v>
      </c>
      <c r="I187" s="203"/>
      <c r="J187" s="199"/>
      <c r="K187" s="199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140</v>
      </c>
      <c r="AU187" s="208" t="s">
        <v>91</v>
      </c>
      <c r="AV187" s="14" t="s">
        <v>91</v>
      </c>
      <c r="AW187" s="14" t="s">
        <v>42</v>
      </c>
      <c r="AX187" s="14" t="s">
        <v>89</v>
      </c>
      <c r="AY187" s="208" t="s">
        <v>131</v>
      </c>
    </row>
    <row r="188" spans="1:65" s="2" customFormat="1" ht="24.2" customHeight="1">
      <c r="A188" s="35"/>
      <c r="B188" s="36"/>
      <c r="C188" s="220" t="s">
        <v>7</v>
      </c>
      <c r="D188" s="220" t="s">
        <v>220</v>
      </c>
      <c r="E188" s="221" t="s">
        <v>295</v>
      </c>
      <c r="F188" s="222" t="s">
        <v>296</v>
      </c>
      <c r="G188" s="223" t="s">
        <v>136</v>
      </c>
      <c r="H188" s="224">
        <v>1.9830000000000001</v>
      </c>
      <c r="I188" s="225"/>
      <c r="J188" s="226">
        <f>ROUND(I188*H188,2)</f>
        <v>0</v>
      </c>
      <c r="K188" s="222" t="s">
        <v>137</v>
      </c>
      <c r="L188" s="227"/>
      <c r="M188" s="228" t="s">
        <v>44</v>
      </c>
      <c r="N188" s="229" t="s">
        <v>52</v>
      </c>
      <c r="O188" s="65"/>
      <c r="P188" s="183">
        <f>O188*H188</f>
        <v>0</v>
      </c>
      <c r="Q188" s="183">
        <v>0.13100000000000001</v>
      </c>
      <c r="R188" s="183">
        <f>Q188*H188</f>
        <v>0.25977300000000003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184</v>
      </c>
      <c r="AT188" s="185" t="s">
        <v>220</v>
      </c>
      <c r="AU188" s="185" t="s">
        <v>91</v>
      </c>
      <c r="AY188" s="17" t="s">
        <v>131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7" t="s">
        <v>89</v>
      </c>
      <c r="BK188" s="186">
        <f>ROUND(I188*H188,2)</f>
        <v>0</v>
      </c>
      <c r="BL188" s="17" t="s">
        <v>138</v>
      </c>
      <c r="BM188" s="185" t="s">
        <v>458</v>
      </c>
    </row>
    <row r="189" spans="1:65" s="13" customFormat="1" ht="11.25">
      <c r="B189" s="187"/>
      <c r="C189" s="188"/>
      <c r="D189" s="189" t="s">
        <v>140</v>
      </c>
      <c r="E189" s="190" t="s">
        <v>44</v>
      </c>
      <c r="F189" s="191" t="s">
        <v>423</v>
      </c>
      <c r="G189" s="188"/>
      <c r="H189" s="190" t="s">
        <v>44</v>
      </c>
      <c r="I189" s="192"/>
      <c r="J189" s="188"/>
      <c r="K189" s="188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140</v>
      </c>
      <c r="AU189" s="197" t="s">
        <v>91</v>
      </c>
      <c r="AV189" s="13" t="s">
        <v>89</v>
      </c>
      <c r="AW189" s="13" t="s">
        <v>42</v>
      </c>
      <c r="AX189" s="13" t="s">
        <v>81</v>
      </c>
      <c r="AY189" s="197" t="s">
        <v>131</v>
      </c>
    </row>
    <row r="190" spans="1:65" s="13" customFormat="1" ht="22.5">
      <c r="B190" s="187"/>
      <c r="C190" s="188"/>
      <c r="D190" s="189" t="s">
        <v>140</v>
      </c>
      <c r="E190" s="190" t="s">
        <v>44</v>
      </c>
      <c r="F190" s="191" t="s">
        <v>459</v>
      </c>
      <c r="G190" s="188"/>
      <c r="H190" s="190" t="s">
        <v>44</v>
      </c>
      <c r="I190" s="192"/>
      <c r="J190" s="188"/>
      <c r="K190" s="188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140</v>
      </c>
      <c r="AU190" s="197" t="s">
        <v>91</v>
      </c>
      <c r="AV190" s="13" t="s">
        <v>89</v>
      </c>
      <c r="AW190" s="13" t="s">
        <v>42</v>
      </c>
      <c r="AX190" s="13" t="s">
        <v>81</v>
      </c>
      <c r="AY190" s="197" t="s">
        <v>131</v>
      </c>
    </row>
    <row r="191" spans="1:65" s="14" customFormat="1" ht="11.25">
      <c r="B191" s="198"/>
      <c r="C191" s="199"/>
      <c r="D191" s="189" t="s">
        <v>140</v>
      </c>
      <c r="E191" s="200" t="s">
        <v>44</v>
      </c>
      <c r="F191" s="201" t="s">
        <v>460</v>
      </c>
      <c r="G191" s="199"/>
      <c r="H191" s="202">
        <v>1.9830000000000001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140</v>
      </c>
      <c r="AU191" s="208" t="s">
        <v>91</v>
      </c>
      <c r="AV191" s="14" t="s">
        <v>91</v>
      </c>
      <c r="AW191" s="14" t="s">
        <v>42</v>
      </c>
      <c r="AX191" s="14" t="s">
        <v>89</v>
      </c>
      <c r="AY191" s="208" t="s">
        <v>131</v>
      </c>
    </row>
    <row r="192" spans="1:65" s="13" customFormat="1" ht="33.75">
      <c r="B192" s="187"/>
      <c r="C192" s="188"/>
      <c r="D192" s="189" t="s">
        <v>140</v>
      </c>
      <c r="E192" s="190" t="s">
        <v>44</v>
      </c>
      <c r="F192" s="191" t="s">
        <v>292</v>
      </c>
      <c r="G192" s="188"/>
      <c r="H192" s="190" t="s">
        <v>44</v>
      </c>
      <c r="I192" s="192"/>
      <c r="J192" s="188"/>
      <c r="K192" s="188"/>
      <c r="L192" s="193"/>
      <c r="M192" s="194"/>
      <c r="N192" s="195"/>
      <c r="O192" s="195"/>
      <c r="P192" s="195"/>
      <c r="Q192" s="195"/>
      <c r="R192" s="195"/>
      <c r="S192" s="195"/>
      <c r="T192" s="196"/>
      <c r="AT192" s="197" t="s">
        <v>140</v>
      </c>
      <c r="AU192" s="197" t="s">
        <v>91</v>
      </c>
      <c r="AV192" s="13" t="s">
        <v>89</v>
      </c>
      <c r="AW192" s="13" t="s">
        <v>42</v>
      </c>
      <c r="AX192" s="13" t="s">
        <v>81</v>
      </c>
      <c r="AY192" s="197" t="s">
        <v>131</v>
      </c>
    </row>
    <row r="193" spans="1:65" s="13" customFormat="1" ht="11.25">
      <c r="B193" s="187"/>
      <c r="C193" s="188"/>
      <c r="D193" s="189" t="s">
        <v>140</v>
      </c>
      <c r="E193" s="190" t="s">
        <v>44</v>
      </c>
      <c r="F193" s="191" t="s">
        <v>293</v>
      </c>
      <c r="G193" s="188"/>
      <c r="H193" s="190" t="s">
        <v>44</v>
      </c>
      <c r="I193" s="192"/>
      <c r="J193" s="188"/>
      <c r="K193" s="188"/>
      <c r="L193" s="193"/>
      <c r="M193" s="194"/>
      <c r="N193" s="195"/>
      <c r="O193" s="195"/>
      <c r="P193" s="195"/>
      <c r="Q193" s="195"/>
      <c r="R193" s="195"/>
      <c r="S193" s="195"/>
      <c r="T193" s="196"/>
      <c r="AT193" s="197" t="s">
        <v>140</v>
      </c>
      <c r="AU193" s="197" t="s">
        <v>91</v>
      </c>
      <c r="AV193" s="13" t="s">
        <v>89</v>
      </c>
      <c r="AW193" s="13" t="s">
        <v>42</v>
      </c>
      <c r="AX193" s="13" t="s">
        <v>81</v>
      </c>
      <c r="AY193" s="197" t="s">
        <v>131</v>
      </c>
    </row>
    <row r="194" spans="1:65" s="2" customFormat="1" ht="14.45" customHeight="1">
      <c r="A194" s="35"/>
      <c r="B194" s="36"/>
      <c r="C194" s="220" t="s">
        <v>262</v>
      </c>
      <c r="D194" s="220" t="s">
        <v>220</v>
      </c>
      <c r="E194" s="221" t="s">
        <v>461</v>
      </c>
      <c r="F194" s="222" t="s">
        <v>462</v>
      </c>
      <c r="G194" s="223" t="s">
        <v>136</v>
      </c>
      <c r="H194" s="224">
        <v>0.79700000000000004</v>
      </c>
      <c r="I194" s="225"/>
      <c r="J194" s="226">
        <f>ROUND(I194*H194,2)</f>
        <v>0</v>
      </c>
      <c r="K194" s="222" t="s">
        <v>137</v>
      </c>
      <c r="L194" s="227"/>
      <c r="M194" s="228" t="s">
        <v>44</v>
      </c>
      <c r="N194" s="229" t="s">
        <v>52</v>
      </c>
      <c r="O194" s="65"/>
      <c r="P194" s="183">
        <f>O194*H194</f>
        <v>0</v>
      </c>
      <c r="Q194" s="183">
        <v>0.11899999999999999</v>
      </c>
      <c r="R194" s="183">
        <f>Q194*H194</f>
        <v>9.4842999999999997E-2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184</v>
      </c>
      <c r="AT194" s="185" t="s">
        <v>220</v>
      </c>
      <c r="AU194" s="185" t="s">
        <v>91</v>
      </c>
      <c r="AY194" s="17" t="s">
        <v>131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7" t="s">
        <v>89</v>
      </c>
      <c r="BK194" s="186">
        <f>ROUND(I194*H194,2)</f>
        <v>0</v>
      </c>
      <c r="BL194" s="17" t="s">
        <v>138</v>
      </c>
      <c r="BM194" s="185" t="s">
        <v>463</v>
      </c>
    </row>
    <row r="195" spans="1:65" s="13" customFormat="1" ht="11.25">
      <c r="B195" s="187"/>
      <c r="C195" s="188"/>
      <c r="D195" s="189" t="s">
        <v>140</v>
      </c>
      <c r="E195" s="190" t="s">
        <v>44</v>
      </c>
      <c r="F195" s="191" t="s">
        <v>423</v>
      </c>
      <c r="G195" s="188"/>
      <c r="H195" s="190" t="s">
        <v>44</v>
      </c>
      <c r="I195" s="192"/>
      <c r="J195" s="188"/>
      <c r="K195" s="188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140</v>
      </c>
      <c r="AU195" s="197" t="s">
        <v>91</v>
      </c>
      <c r="AV195" s="13" t="s">
        <v>89</v>
      </c>
      <c r="AW195" s="13" t="s">
        <v>42</v>
      </c>
      <c r="AX195" s="13" t="s">
        <v>81</v>
      </c>
      <c r="AY195" s="197" t="s">
        <v>131</v>
      </c>
    </row>
    <row r="196" spans="1:65" s="13" customFormat="1" ht="33.75">
      <c r="B196" s="187"/>
      <c r="C196" s="188"/>
      <c r="D196" s="189" t="s">
        <v>140</v>
      </c>
      <c r="E196" s="190" t="s">
        <v>44</v>
      </c>
      <c r="F196" s="191" t="s">
        <v>464</v>
      </c>
      <c r="G196" s="188"/>
      <c r="H196" s="190" t="s">
        <v>44</v>
      </c>
      <c r="I196" s="192"/>
      <c r="J196" s="188"/>
      <c r="K196" s="188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140</v>
      </c>
      <c r="AU196" s="197" t="s">
        <v>91</v>
      </c>
      <c r="AV196" s="13" t="s">
        <v>89</v>
      </c>
      <c r="AW196" s="13" t="s">
        <v>42</v>
      </c>
      <c r="AX196" s="13" t="s">
        <v>81</v>
      </c>
      <c r="AY196" s="197" t="s">
        <v>131</v>
      </c>
    </row>
    <row r="197" spans="1:65" s="14" customFormat="1" ht="11.25">
      <c r="B197" s="198"/>
      <c r="C197" s="199"/>
      <c r="D197" s="189" t="s">
        <v>140</v>
      </c>
      <c r="E197" s="200" t="s">
        <v>44</v>
      </c>
      <c r="F197" s="201" t="s">
        <v>465</v>
      </c>
      <c r="G197" s="199"/>
      <c r="H197" s="202">
        <v>0.79700000000000004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140</v>
      </c>
      <c r="AU197" s="208" t="s">
        <v>91</v>
      </c>
      <c r="AV197" s="14" t="s">
        <v>91</v>
      </c>
      <c r="AW197" s="14" t="s">
        <v>42</v>
      </c>
      <c r="AX197" s="14" t="s">
        <v>89</v>
      </c>
      <c r="AY197" s="208" t="s">
        <v>131</v>
      </c>
    </row>
    <row r="198" spans="1:65" s="13" customFormat="1" ht="33.75">
      <c r="B198" s="187"/>
      <c r="C198" s="188"/>
      <c r="D198" s="189" t="s">
        <v>140</v>
      </c>
      <c r="E198" s="190" t="s">
        <v>44</v>
      </c>
      <c r="F198" s="191" t="s">
        <v>292</v>
      </c>
      <c r="G198" s="188"/>
      <c r="H198" s="190" t="s">
        <v>44</v>
      </c>
      <c r="I198" s="192"/>
      <c r="J198" s="188"/>
      <c r="K198" s="188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140</v>
      </c>
      <c r="AU198" s="197" t="s">
        <v>91</v>
      </c>
      <c r="AV198" s="13" t="s">
        <v>89</v>
      </c>
      <c r="AW198" s="13" t="s">
        <v>42</v>
      </c>
      <c r="AX198" s="13" t="s">
        <v>81</v>
      </c>
      <c r="AY198" s="197" t="s">
        <v>131</v>
      </c>
    </row>
    <row r="199" spans="1:65" s="13" customFormat="1" ht="11.25">
      <c r="B199" s="187"/>
      <c r="C199" s="188"/>
      <c r="D199" s="189" t="s">
        <v>140</v>
      </c>
      <c r="E199" s="190" t="s">
        <v>44</v>
      </c>
      <c r="F199" s="191" t="s">
        <v>293</v>
      </c>
      <c r="G199" s="188"/>
      <c r="H199" s="190" t="s">
        <v>44</v>
      </c>
      <c r="I199" s="192"/>
      <c r="J199" s="188"/>
      <c r="K199" s="188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140</v>
      </c>
      <c r="AU199" s="197" t="s">
        <v>91</v>
      </c>
      <c r="AV199" s="13" t="s">
        <v>89</v>
      </c>
      <c r="AW199" s="13" t="s">
        <v>42</v>
      </c>
      <c r="AX199" s="13" t="s">
        <v>81</v>
      </c>
      <c r="AY199" s="197" t="s">
        <v>131</v>
      </c>
    </row>
    <row r="200" spans="1:65" s="2" customFormat="1" ht="14.45" customHeight="1">
      <c r="A200" s="35"/>
      <c r="B200" s="36"/>
      <c r="C200" s="220" t="s">
        <v>266</v>
      </c>
      <c r="D200" s="220" t="s">
        <v>220</v>
      </c>
      <c r="E200" s="221" t="s">
        <v>466</v>
      </c>
      <c r="F200" s="222" t="s">
        <v>467</v>
      </c>
      <c r="G200" s="223" t="s">
        <v>136</v>
      </c>
      <c r="H200" s="224">
        <v>7.1719999999999997</v>
      </c>
      <c r="I200" s="225"/>
      <c r="J200" s="226">
        <f>ROUND(I200*H200,2)</f>
        <v>0</v>
      </c>
      <c r="K200" s="222" t="s">
        <v>137</v>
      </c>
      <c r="L200" s="227"/>
      <c r="M200" s="228" t="s">
        <v>44</v>
      </c>
      <c r="N200" s="229" t="s">
        <v>52</v>
      </c>
      <c r="O200" s="65"/>
      <c r="P200" s="183">
        <f>O200*H200</f>
        <v>0</v>
      </c>
      <c r="Q200" s="183">
        <v>0.113</v>
      </c>
      <c r="R200" s="183">
        <f>Q200*H200</f>
        <v>0.81043600000000005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184</v>
      </c>
      <c r="AT200" s="185" t="s">
        <v>220</v>
      </c>
      <c r="AU200" s="185" t="s">
        <v>91</v>
      </c>
      <c r="AY200" s="17" t="s">
        <v>131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7" t="s">
        <v>89</v>
      </c>
      <c r="BK200" s="186">
        <f>ROUND(I200*H200,2)</f>
        <v>0</v>
      </c>
      <c r="BL200" s="17" t="s">
        <v>138</v>
      </c>
      <c r="BM200" s="185" t="s">
        <v>468</v>
      </c>
    </row>
    <row r="201" spans="1:65" s="13" customFormat="1" ht="11.25">
      <c r="B201" s="187"/>
      <c r="C201" s="188"/>
      <c r="D201" s="189" t="s">
        <v>140</v>
      </c>
      <c r="E201" s="190" t="s">
        <v>44</v>
      </c>
      <c r="F201" s="191" t="s">
        <v>423</v>
      </c>
      <c r="G201" s="188"/>
      <c r="H201" s="190" t="s">
        <v>44</v>
      </c>
      <c r="I201" s="192"/>
      <c r="J201" s="188"/>
      <c r="K201" s="188"/>
      <c r="L201" s="193"/>
      <c r="M201" s="194"/>
      <c r="N201" s="195"/>
      <c r="O201" s="195"/>
      <c r="P201" s="195"/>
      <c r="Q201" s="195"/>
      <c r="R201" s="195"/>
      <c r="S201" s="195"/>
      <c r="T201" s="196"/>
      <c r="AT201" s="197" t="s">
        <v>140</v>
      </c>
      <c r="AU201" s="197" t="s">
        <v>91</v>
      </c>
      <c r="AV201" s="13" t="s">
        <v>89</v>
      </c>
      <c r="AW201" s="13" t="s">
        <v>42</v>
      </c>
      <c r="AX201" s="13" t="s">
        <v>81</v>
      </c>
      <c r="AY201" s="197" t="s">
        <v>131</v>
      </c>
    </row>
    <row r="202" spans="1:65" s="13" customFormat="1" ht="33.75">
      <c r="B202" s="187"/>
      <c r="C202" s="188"/>
      <c r="D202" s="189" t="s">
        <v>140</v>
      </c>
      <c r="E202" s="190" t="s">
        <v>44</v>
      </c>
      <c r="F202" s="191" t="s">
        <v>469</v>
      </c>
      <c r="G202" s="188"/>
      <c r="H202" s="190" t="s">
        <v>44</v>
      </c>
      <c r="I202" s="192"/>
      <c r="J202" s="188"/>
      <c r="K202" s="188"/>
      <c r="L202" s="193"/>
      <c r="M202" s="194"/>
      <c r="N202" s="195"/>
      <c r="O202" s="195"/>
      <c r="P202" s="195"/>
      <c r="Q202" s="195"/>
      <c r="R202" s="195"/>
      <c r="S202" s="195"/>
      <c r="T202" s="196"/>
      <c r="AT202" s="197" t="s">
        <v>140</v>
      </c>
      <c r="AU202" s="197" t="s">
        <v>91</v>
      </c>
      <c r="AV202" s="13" t="s">
        <v>89</v>
      </c>
      <c r="AW202" s="13" t="s">
        <v>42</v>
      </c>
      <c r="AX202" s="13" t="s">
        <v>81</v>
      </c>
      <c r="AY202" s="197" t="s">
        <v>131</v>
      </c>
    </row>
    <row r="203" spans="1:65" s="14" customFormat="1" ht="11.25">
      <c r="B203" s="198"/>
      <c r="C203" s="199"/>
      <c r="D203" s="189" t="s">
        <v>140</v>
      </c>
      <c r="E203" s="200" t="s">
        <v>44</v>
      </c>
      <c r="F203" s="201" t="s">
        <v>470</v>
      </c>
      <c r="G203" s="199"/>
      <c r="H203" s="202">
        <v>7.1719999999999997</v>
      </c>
      <c r="I203" s="203"/>
      <c r="J203" s="199"/>
      <c r="K203" s="199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140</v>
      </c>
      <c r="AU203" s="208" t="s">
        <v>91</v>
      </c>
      <c r="AV203" s="14" t="s">
        <v>91</v>
      </c>
      <c r="AW203" s="14" t="s">
        <v>42</v>
      </c>
      <c r="AX203" s="14" t="s">
        <v>89</v>
      </c>
      <c r="AY203" s="208" t="s">
        <v>131</v>
      </c>
    </row>
    <row r="204" spans="1:65" s="13" customFormat="1" ht="33.75">
      <c r="B204" s="187"/>
      <c r="C204" s="188"/>
      <c r="D204" s="189" t="s">
        <v>140</v>
      </c>
      <c r="E204" s="190" t="s">
        <v>44</v>
      </c>
      <c r="F204" s="191" t="s">
        <v>292</v>
      </c>
      <c r="G204" s="188"/>
      <c r="H204" s="190" t="s">
        <v>44</v>
      </c>
      <c r="I204" s="192"/>
      <c r="J204" s="188"/>
      <c r="K204" s="188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140</v>
      </c>
      <c r="AU204" s="197" t="s">
        <v>91</v>
      </c>
      <c r="AV204" s="13" t="s">
        <v>89</v>
      </c>
      <c r="AW204" s="13" t="s">
        <v>42</v>
      </c>
      <c r="AX204" s="13" t="s">
        <v>81</v>
      </c>
      <c r="AY204" s="197" t="s">
        <v>131</v>
      </c>
    </row>
    <row r="205" spans="1:65" s="13" customFormat="1" ht="11.25">
      <c r="B205" s="187"/>
      <c r="C205" s="188"/>
      <c r="D205" s="189" t="s">
        <v>140</v>
      </c>
      <c r="E205" s="190" t="s">
        <v>44</v>
      </c>
      <c r="F205" s="191" t="s">
        <v>293</v>
      </c>
      <c r="G205" s="188"/>
      <c r="H205" s="190" t="s">
        <v>44</v>
      </c>
      <c r="I205" s="192"/>
      <c r="J205" s="188"/>
      <c r="K205" s="188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140</v>
      </c>
      <c r="AU205" s="197" t="s">
        <v>91</v>
      </c>
      <c r="AV205" s="13" t="s">
        <v>89</v>
      </c>
      <c r="AW205" s="13" t="s">
        <v>42</v>
      </c>
      <c r="AX205" s="13" t="s">
        <v>81</v>
      </c>
      <c r="AY205" s="197" t="s">
        <v>131</v>
      </c>
    </row>
    <row r="206" spans="1:65" s="2" customFormat="1" ht="49.15" customHeight="1">
      <c r="A206" s="35"/>
      <c r="B206" s="36"/>
      <c r="C206" s="174" t="s">
        <v>270</v>
      </c>
      <c r="D206" s="174" t="s">
        <v>133</v>
      </c>
      <c r="E206" s="175" t="s">
        <v>308</v>
      </c>
      <c r="F206" s="176" t="s">
        <v>309</v>
      </c>
      <c r="G206" s="177" t="s">
        <v>136</v>
      </c>
      <c r="H206" s="178">
        <v>78.096000000000004</v>
      </c>
      <c r="I206" s="179"/>
      <c r="J206" s="180">
        <f>ROUND(I206*H206,2)</f>
        <v>0</v>
      </c>
      <c r="K206" s="176" t="s">
        <v>137</v>
      </c>
      <c r="L206" s="40"/>
      <c r="M206" s="181" t="s">
        <v>44</v>
      </c>
      <c r="N206" s="182" t="s">
        <v>52</v>
      </c>
      <c r="O206" s="65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138</v>
      </c>
      <c r="AT206" s="185" t="s">
        <v>133</v>
      </c>
      <c r="AU206" s="185" t="s">
        <v>91</v>
      </c>
      <c r="AY206" s="17" t="s">
        <v>131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7" t="s">
        <v>89</v>
      </c>
      <c r="BK206" s="186">
        <f>ROUND(I206*H206,2)</f>
        <v>0</v>
      </c>
      <c r="BL206" s="17" t="s">
        <v>138</v>
      </c>
      <c r="BM206" s="185" t="s">
        <v>471</v>
      </c>
    </row>
    <row r="207" spans="1:65" s="13" customFormat="1" ht="11.25">
      <c r="B207" s="187"/>
      <c r="C207" s="188"/>
      <c r="D207" s="189" t="s">
        <v>140</v>
      </c>
      <c r="E207" s="190" t="s">
        <v>44</v>
      </c>
      <c r="F207" s="191" t="s">
        <v>423</v>
      </c>
      <c r="G207" s="188"/>
      <c r="H207" s="190" t="s">
        <v>44</v>
      </c>
      <c r="I207" s="192"/>
      <c r="J207" s="188"/>
      <c r="K207" s="188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140</v>
      </c>
      <c r="AU207" s="197" t="s">
        <v>91</v>
      </c>
      <c r="AV207" s="13" t="s">
        <v>89</v>
      </c>
      <c r="AW207" s="13" t="s">
        <v>42</v>
      </c>
      <c r="AX207" s="13" t="s">
        <v>81</v>
      </c>
      <c r="AY207" s="197" t="s">
        <v>131</v>
      </c>
    </row>
    <row r="208" spans="1:65" s="13" customFormat="1" ht="22.5">
      <c r="B208" s="187"/>
      <c r="C208" s="188"/>
      <c r="D208" s="189" t="s">
        <v>140</v>
      </c>
      <c r="E208" s="190" t="s">
        <v>44</v>
      </c>
      <c r="F208" s="191" t="s">
        <v>472</v>
      </c>
      <c r="G208" s="188"/>
      <c r="H208" s="190" t="s">
        <v>44</v>
      </c>
      <c r="I208" s="192"/>
      <c r="J208" s="188"/>
      <c r="K208" s="188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140</v>
      </c>
      <c r="AU208" s="197" t="s">
        <v>91</v>
      </c>
      <c r="AV208" s="13" t="s">
        <v>89</v>
      </c>
      <c r="AW208" s="13" t="s">
        <v>42</v>
      </c>
      <c r="AX208" s="13" t="s">
        <v>81</v>
      </c>
      <c r="AY208" s="197" t="s">
        <v>131</v>
      </c>
    </row>
    <row r="209" spans="1:65" s="14" customFormat="1" ht="11.25">
      <c r="B209" s="198"/>
      <c r="C209" s="199"/>
      <c r="D209" s="189" t="s">
        <v>140</v>
      </c>
      <c r="E209" s="200" t="s">
        <v>44</v>
      </c>
      <c r="F209" s="201" t="s">
        <v>473</v>
      </c>
      <c r="G209" s="199"/>
      <c r="H209" s="202">
        <v>70.317999999999998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140</v>
      </c>
      <c r="AU209" s="208" t="s">
        <v>91</v>
      </c>
      <c r="AV209" s="14" t="s">
        <v>91</v>
      </c>
      <c r="AW209" s="14" t="s">
        <v>42</v>
      </c>
      <c r="AX209" s="14" t="s">
        <v>81</v>
      </c>
      <c r="AY209" s="208" t="s">
        <v>131</v>
      </c>
    </row>
    <row r="210" spans="1:65" s="13" customFormat="1" ht="22.5">
      <c r="B210" s="187"/>
      <c r="C210" s="188"/>
      <c r="D210" s="189" t="s">
        <v>140</v>
      </c>
      <c r="E210" s="190" t="s">
        <v>44</v>
      </c>
      <c r="F210" s="191" t="s">
        <v>474</v>
      </c>
      <c r="G210" s="188"/>
      <c r="H210" s="190" t="s">
        <v>44</v>
      </c>
      <c r="I210" s="192"/>
      <c r="J210" s="188"/>
      <c r="K210" s="188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140</v>
      </c>
      <c r="AU210" s="197" t="s">
        <v>91</v>
      </c>
      <c r="AV210" s="13" t="s">
        <v>89</v>
      </c>
      <c r="AW210" s="13" t="s">
        <v>42</v>
      </c>
      <c r="AX210" s="13" t="s">
        <v>81</v>
      </c>
      <c r="AY210" s="197" t="s">
        <v>131</v>
      </c>
    </row>
    <row r="211" spans="1:65" s="14" customFormat="1" ht="11.25">
      <c r="B211" s="198"/>
      <c r="C211" s="199"/>
      <c r="D211" s="189" t="s">
        <v>140</v>
      </c>
      <c r="E211" s="200" t="s">
        <v>44</v>
      </c>
      <c r="F211" s="201" t="s">
        <v>475</v>
      </c>
      <c r="G211" s="199"/>
      <c r="H211" s="202">
        <v>7.7779999999999996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140</v>
      </c>
      <c r="AU211" s="208" t="s">
        <v>91</v>
      </c>
      <c r="AV211" s="14" t="s">
        <v>91</v>
      </c>
      <c r="AW211" s="14" t="s">
        <v>42</v>
      </c>
      <c r="AX211" s="14" t="s">
        <v>81</v>
      </c>
      <c r="AY211" s="208" t="s">
        <v>131</v>
      </c>
    </row>
    <row r="212" spans="1:65" s="15" customFormat="1" ht="11.25">
      <c r="B212" s="209"/>
      <c r="C212" s="210"/>
      <c r="D212" s="189" t="s">
        <v>140</v>
      </c>
      <c r="E212" s="211" t="s">
        <v>44</v>
      </c>
      <c r="F212" s="212" t="s">
        <v>170</v>
      </c>
      <c r="G212" s="210"/>
      <c r="H212" s="213">
        <v>78.096000000000004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140</v>
      </c>
      <c r="AU212" s="219" t="s">
        <v>91</v>
      </c>
      <c r="AV212" s="15" t="s">
        <v>138</v>
      </c>
      <c r="AW212" s="15" t="s">
        <v>42</v>
      </c>
      <c r="AX212" s="15" t="s">
        <v>89</v>
      </c>
      <c r="AY212" s="219" t="s">
        <v>131</v>
      </c>
    </row>
    <row r="213" spans="1:65" s="2" customFormat="1" ht="24.2" customHeight="1">
      <c r="A213" s="35"/>
      <c r="B213" s="36"/>
      <c r="C213" s="174" t="s">
        <v>277</v>
      </c>
      <c r="D213" s="174" t="s">
        <v>133</v>
      </c>
      <c r="E213" s="175" t="s">
        <v>317</v>
      </c>
      <c r="F213" s="176" t="s">
        <v>318</v>
      </c>
      <c r="G213" s="177" t="s">
        <v>136</v>
      </c>
      <c r="H213" s="178">
        <v>87.852999999999994</v>
      </c>
      <c r="I213" s="179"/>
      <c r="J213" s="180">
        <f>ROUND(I213*H213,2)</f>
        <v>0</v>
      </c>
      <c r="K213" s="176" t="s">
        <v>137</v>
      </c>
      <c r="L213" s="40"/>
      <c r="M213" s="181" t="s">
        <v>44</v>
      </c>
      <c r="N213" s="182" t="s">
        <v>52</v>
      </c>
      <c r="O213" s="65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138</v>
      </c>
      <c r="AT213" s="185" t="s">
        <v>133</v>
      </c>
      <c r="AU213" s="185" t="s">
        <v>91</v>
      </c>
      <c r="AY213" s="17" t="s">
        <v>131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7" t="s">
        <v>89</v>
      </c>
      <c r="BK213" s="186">
        <f>ROUND(I213*H213,2)</f>
        <v>0</v>
      </c>
      <c r="BL213" s="17" t="s">
        <v>138</v>
      </c>
      <c r="BM213" s="185" t="s">
        <v>476</v>
      </c>
    </row>
    <row r="214" spans="1:65" s="13" customFormat="1" ht="11.25">
      <c r="B214" s="187"/>
      <c r="C214" s="188"/>
      <c r="D214" s="189" t="s">
        <v>140</v>
      </c>
      <c r="E214" s="190" t="s">
        <v>44</v>
      </c>
      <c r="F214" s="191" t="s">
        <v>423</v>
      </c>
      <c r="G214" s="188"/>
      <c r="H214" s="190" t="s">
        <v>44</v>
      </c>
      <c r="I214" s="192"/>
      <c r="J214" s="188"/>
      <c r="K214" s="188"/>
      <c r="L214" s="193"/>
      <c r="M214" s="194"/>
      <c r="N214" s="195"/>
      <c r="O214" s="195"/>
      <c r="P214" s="195"/>
      <c r="Q214" s="195"/>
      <c r="R214" s="195"/>
      <c r="S214" s="195"/>
      <c r="T214" s="196"/>
      <c r="AT214" s="197" t="s">
        <v>140</v>
      </c>
      <c r="AU214" s="197" t="s">
        <v>91</v>
      </c>
      <c r="AV214" s="13" t="s">
        <v>89</v>
      </c>
      <c r="AW214" s="13" t="s">
        <v>42</v>
      </c>
      <c r="AX214" s="13" t="s">
        <v>81</v>
      </c>
      <c r="AY214" s="197" t="s">
        <v>131</v>
      </c>
    </row>
    <row r="215" spans="1:65" s="13" customFormat="1" ht="22.5">
      <c r="B215" s="187"/>
      <c r="C215" s="188"/>
      <c r="D215" s="189" t="s">
        <v>140</v>
      </c>
      <c r="E215" s="190" t="s">
        <v>44</v>
      </c>
      <c r="F215" s="191" t="s">
        <v>439</v>
      </c>
      <c r="G215" s="188"/>
      <c r="H215" s="190" t="s">
        <v>44</v>
      </c>
      <c r="I215" s="192"/>
      <c r="J215" s="188"/>
      <c r="K215" s="188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140</v>
      </c>
      <c r="AU215" s="197" t="s">
        <v>91</v>
      </c>
      <c r="AV215" s="13" t="s">
        <v>89</v>
      </c>
      <c r="AW215" s="13" t="s">
        <v>42</v>
      </c>
      <c r="AX215" s="13" t="s">
        <v>81</v>
      </c>
      <c r="AY215" s="197" t="s">
        <v>131</v>
      </c>
    </row>
    <row r="216" spans="1:65" s="14" customFormat="1" ht="11.25">
      <c r="B216" s="198"/>
      <c r="C216" s="199"/>
      <c r="D216" s="189" t="s">
        <v>140</v>
      </c>
      <c r="E216" s="200" t="s">
        <v>44</v>
      </c>
      <c r="F216" s="201" t="s">
        <v>424</v>
      </c>
      <c r="G216" s="199"/>
      <c r="H216" s="202">
        <v>78.131</v>
      </c>
      <c r="I216" s="203"/>
      <c r="J216" s="199"/>
      <c r="K216" s="199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140</v>
      </c>
      <c r="AU216" s="208" t="s">
        <v>91</v>
      </c>
      <c r="AV216" s="14" t="s">
        <v>91</v>
      </c>
      <c r="AW216" s="14" t="s">
        <v>42</v>
      </c>
      <c r="AX216" s="14" t="s">
        <v>81</v>
      </c>
      <c r="AY216" s="208" t="s">
        <v>131</v>
      </c>
    </row>
    <row r="217" spans="1:65" s="13" customFormat="1" ht="22.5">
      <c r="B217" s="187"/>
      <c r="C217" s="188"/>
      <c r="D217" s="189" t="s">
        <v>140</v>
      </c>
      <c r="E217" s="190" t="s">
        <v>44</v>
      </c>
      <c r="F217" s="191" t="s">
        <v>440</v>
      </c>
      <c r="G217" s="188"/>
      <c r="H217" s="190" t="s">
        <v>44</v>
      </c>
      <c r="I217" s="192"/>
      <c r="J217" s="188"/>
      <c r="K217" s="188"/>
      <c r="L217" s="193"/>
      <c r="M217" s="194"/>
      <c r="N217" s="195"/>
      <c r="O217" s="195"/>
      <c r="P217" s="195"/>
      <c r="Q217" s="195"/>
      <c r="R217" s="195"/>
      <c r="S217" s="195"/>
      <c r="T217" s="196"/>
      <c r="AT217" s="197" t="s">
        <v>140</v>
      </c>
      <c r="AU217" s="197" t="s">
        <v>91</v>
      </c>
      <c r="AV217" s="13" t="s">
        <v>89</v>
      </c>
      <c r="AW217" s="13" t="s">
        <v>42</v>
      </c>
      <c r="AX217" s="13" t="s">
        <v>81</v>
      </c>
      <c r="AY217" s="197" t="s">
        <v>131</v>
      </c>
    </row>
    <row r="218" spans="1:65" s="14" customFormat="1" ht="11.25">
      <c r="B218" s="198"/>
      <c r="C218" s="199"/>
      <c r="D218" s="189" t="s">
        <v>140</v>
      </c>
      <c r="E218" s="200" t="s">
        <v>44</v>
      </c>
      <c r="F218" s="201" t="s">
        <v>426</v>
      </c>
      <c r="G218" s="199"/>
      <c r="H218" s="202">
        <v>9.7219999999999995</v>
      </c>
      <c r="I218" s="203"/>
      <c r="J218" s="199"/>
      <c r="K218" s="199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140</v>
      </c>
      <c r="AU218" s="208" t="s">
        <v>91</v>
      </c>
      <c r="AV218" s="14" t="s">
        <v>91</v>
      </c>
      <c r="AW218" s="14" t="s">
        <v>42</v>
      </c>
      <c r="AX218" s="14" t="s">
        <v>81</v>
      </c>
      <c r="AY218" s="208" t="s">
        <v>131</v>
      </c>
    </row>
    <row r="219" spans="1:65" s="15" customFormat="1" ht="11.25">
      <c r="B219" s="209"/>
      <c r="C219" s="210"/>
      <c r="D219" s="189" t="s">
        <v>140</v>
      </c>
      <c r="E219" s="211" t="s">
        <v>44</v>
      </c>
      <c r="F219" s="212" t="s">
        <v>170</v>
      </c>
      <c r="G219" s="210"/>
      <c r="H219" s="213">
        <v>87.852999999999994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140</v>
      </c>
      <c r="AU219" s="219" t="s">
        <v>91</v>
      </c>
      <c r="AV219" s="15" t="s">
        <v>138</v>
      </c>
      <c r="AW219" s="15" t="s">
        <v>42</v>
      </c>
      <c r="AX219" s="15" t="s">
        <v>89</v>
      </c>
      <c r="AY219" s="219" t="s">
        <v>131</v>
      </c>
    </row>
    <row r="220" spans="1:65" s="2" customFormat="1" ht="24.2" customHeight="1">
      <c r="A220" s="35"/>
      <c r="B220" s="36"/>
      <c r="C220" s="174" t="s">
        <v>281</v>
      </c>
      <c r="D220" s="174" t="s">
        <v>133</v>
      </c>
      <c r="E220" s="175" t="s">
        <v>321</v>
      </c>
      <c r="F220" s="176" t="s">
        <v>322</v>
      </c>
      <c r="G220" s="177" t="s">
        <v>136</v>
      </c>
      <c r="H220" s="178">
        <v>87.852999999999994</v>
      </c>
      <c r="I220" s="179"/>
      <c r="J220" s="180">
        <f>ROUND(I220*H220,2)</f>
        <v>0</v>
      </c>
      <c r="K220" s="176" t="s">
        <v>137</v>
      </c>
      <c r="L220" s="40"/>
      <c r="M220" s="181" t="s">
        <v>44</v>
      </c>
      <c r="N220" s="182" t="s">
        <v>52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138</v>
      </c>
      <c r="AT220" s="185" t="s">
        <v>133</v>
      </c>
      <c r="AU220" s="185" t="s">
        <v>91</v>
      </c>
      <c r="AY220" s="17" t="s">
        <v>131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7" t="s">
        <v>89</v>
      </c>
      <c r="BK220" s="186">
        <f>ROUND(I220*H220,2)</f>
        <v>0</v>
      </c>
      <c r="BL220" s="17" t="s">
        <v>138</v>
      </c>
      <c r="BM220" s="185" t="s">
        <v>477</v>
      </c>
    </row>
    <row r="221" spans="1:65" s="13" customFormat="1" ht="11.25">
      <c r="B221" s="187"/>
      <c r="C221" s="188"/>
      <c r="D221" s="189" t="s">
        <v>140</v>
      </c>
      <c r="E221" s="190" t="s">
        <v>44</v>
      </c>
      <c r="F221" s="191" t="s">
        <v>423</v>
      </c>
      <c r="G221" s="188"/>
      <c r="H221" s="190" t="s">
        <v>44</v>
      </c>
      <c r="I221" s="192"/>
      <c r="J221" s="188"/>
      <c r="K221" s="188"/>
      <c r="L221" s="193"/>
      <c r="M221" s="194"/>
      <c r="N221" s="195"/>
      <c r="O221" s="195"/>
      <c r="P221" s="195"/>
      <c r="Q221" s="195"/>
      <c r="R221" s="195"/>
      <c r="S221" s="195"/>
      <c r="T221" s="196"/>
      <c r="AT221" s="197" t="s">
        <v>140</v>
      </c>
      <c r="AU221" s="197" t="s">
        <v>91</v>
      </c>
      <c r="AV221" s="13" t="s">
        <v>89</v>
      </c>
      <c r="AW221" s="13" t="s">
        <v>42</v>
      </c>
      <c r="AX221" s="13" t="s">
        <v>81</v>
      </c>
      <c r="AY221" s="197" t="s">
        <v>131</v>
      </c>
    </row>
    <row r="222" spans="1:65" s="13" customFormat="1" ht="22.5">
      <c r="B222" s="187"/>
      <c r="C222" s="188"/>
      <c r="D222" s="189" t="s">
        <v>140</v>
      </c>
      <c r="E222" s="190" t="s">
        <v>44</v>
      </c>
      <c r="F222" s="191" t="s">
        <v>439</v>
      </c>
      <c r="G222" s="188"/>
      <c r="H222" s="190" t="s">
        <v>44</v>
      </c>
      <c r="I222" s="192"/>
      <c r="J222" s="188"/>
      <c r="K222" s="188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140</v>
      </c>
      <c r="AU222" s="197" t="s">
        <v>91</v>
      </c>
      <c r="AV222" s="13" t="s">
        <v>89</v>
      </c>
      <c r="AW222" s="13" t="s">
        <v>42</v>
      </c>
      <c r="AX222" s="13" t="s">
        <v>81</v>
      </c>
      <c r="AY222" s="197" t="s">
        <v>131</v>
      </c>
    </row>
    <row r="223" spans="1:65" s="14" customFormat="1" ht="11.25">
      <c r="B223" s="198"/>
      <c r="C223" s="199"/>
      <c r="D223" s="189" t="s">
        <v>140</v>
      </c>
      <c r="E223" s="200" t="s">
        <v>44</v>
      </c>
      <c r="F223" s="201" t="s">
        <v>424</v>
      </c>
      <c r="G223" s="199"/>
      <c r="H223" s="202">
        <v>78.131</v>
      </c>
      <c r="I223" s="203"/>
      <c r="J223" s="199"/>
      <c r="K223" s="199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140</v>
      </c>
      <c r="AU223" s="208" t="s">
        <v>91</v>
      </c>
      <c r="AV223" s="14" t="s">
        <v>91</v>
      </c>
      <c r="AW223" s="14" t="s">
        <v>42</v>
      </c>
      <c r="AX223" s="14" t="s">
        <v>81</v>
      </c>
      <c r="AY223" s="208" t="s">
        <v>131</v>
      </c>
    </row>
    <row r="224" spans="1:65" s="13" customFormat="1" ht="22.5">
      <c r="B224" s="187"/>
      <c r="C224" s="188"/>
      <c r="D224" s="189" t="s">
        <v>140</v>
      </c>
      <c r="E224" s="190" t="s">
        <v>44</v>
      </c>
      <c r="F224" s="191" t="s">
        <v>440</v>
      </c>
      <c r="G224" s="188"/>
      <c r="H224" s="190" t="s">
        <v>44</v>
      </c>
      <c r="I224" s="192"/>
      <c r="J224" s="188"/>
      <c r="K224" s="188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140</v>
      </c>
      <c r="AU224" s="197" t="s">
        <v>91</v>
      </c>
      <c r="AV224" s="13" t="s">
        <v>89</v>
      </c>
      <c r="AW224" s="13" t="s">
        <v>42</v>
      </c>
      <c r="AX224" s="13" t="s">
        <v>81</v>
      </c>
      <c r="AY224" s="197" t="s">
        <v>131</v>
      </c>
    </row>
    <row r="225" spans="1:65" s="14" customFormat="1" ht="11.25">
      <c r="B225" s="198"/>
      <c r="C225" s="199"/>
      <c r="D225" s="189" t="s">
        <v>140</v>
      </c>
      <c r="E225" s="200" t="s">
        <v>44</v>
      </c>
      <c r="F225" s="201" t="s">
        <v>426</v>
      </c>
      <c r="G225" s="199"/>
      <c r="H225" s="202">
        <v>9.7219999999999995</v>
      </c>
      <c r="I225" s="203"/>
      <c r="J225" s="199"/>
      <c r="K225" s="199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140</v>
      </c>
      <c r="AU225" s="208" t="s">
        <v>91</v>
      </c>
      <c r="AV225" s="14" t="s">
        <v>91</v>
      </c>
      <c r="AW225" s="14" t="s">
        <v>42</v>
      </c>
      <c r="AX225" s="14" t="s">
        <v>81</v>
      </c>
      <c r="AY225" s="208" t="s">
        <v>131</v>
      </c>
    </row>
    <row r="226" spans="1:65" s="15" customFormat="1" ht="11.25">
      <c r="B226" s="209"/>
      <c r="C226" s="210"/>
      <c r="D226" s="189" t="s">
        <v>140</v>
      </c>
      <c r="E226" s="211" t="s">
        <v>44</v>
      </c>
      <c r="F226" s="212" t="s">
        <v>170</v>
      </c>
      <c r="G226" s="210"/>
      <c r="H226" s="213">
        <v>87.852999999999994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140</v>
      </c>
      <c r="AU226" s="219" t="s">
        <v>91</v>
      </c>
      <c r="AV226" s="15" t="s">
        <v>138</v>
      </c>
      <c r="AW226" s="15" t="s">
        <v>42</v>
      </c>
      <c r="AX226" s="15" t="s">
        <v>89</v>
      </c>
      <c r="AY226" s="219" t="s">
        <v>131</v>
      </c>
    </row>
    <row r="227" spans="1:65" s="12" customFormat="1" ht="22.9" customHeight="1">
      <c r="B227" s="158"/>
      <c r="C227" s="159"/>
      <c r="D227" s="160" t="s">
        <v>80</v>
      </c>
      <c r="E227" s="172" t="s">
        <v>199</v>
      </c>
      <c r="F227" s="172" t="s">
        <v>329</v>
      </c>
      <c r="G227" s="159"/>
      <c r="H227" s="159"/>
      <c r="I227" s="162"/>
      <c r="J227" s="173">
        <f>BK227</f>
        <v>0</v>
      </c>
      <c r="K227" s="159"/>
      <c r="L227" s="164"/>
      <c r="M227" s="165"/>
      <c r="N227" s="166"/>
      <c r="O227" s="166"/>
      <c r="P227" s="167">
        <f>P228+SUM(P229:P299)+P372</f>
        <v>0</v>
      </c>
      <c r="Q227" s="166"/>
      <c r="R227" s="167">
        <f>R228+SUM(R229:R299)+R372</f>
        <v>1.283596E-2</v>
      </c>
      <c r="S227" s="166"/>
      <c r="T227" s="168">
        <f>T228+SUM(T229:T299)+T372</f>
        <v>8.2000000000000003E-2</v>
      </c>
      <c r="AR227" s="169" t="s">
        <v>89</v>
      </c>
      <c r="AT227" s="170" t="s">
        <v>80</v>
      </c>
      <c r="AU227" s="170" t="s">
        <v>89</v>
      </c>
      <c r="AY227" s="169" t="s">
        <v>131</v>
      </c>
      <c r="BK227" s="171">
        <f>BK228+SUM(BK229:BK299)+BK372</f>
        <v>0</v>
      </c>
    </row>
    <row r="228" spans="1:65" s="2" customFormat="1" ht="37.9" customHeight="1">
      <c r="A228" s="35"/>
      <c r="B228" s="36"/>
      <c r="C228" s="174" t="s">
        <v>286</v>
      </c>
      <c r="D228" s="174" t="s">
        <v>133</v>
      </c>
      <c r="E228" s="175" t="s">
        <v>478</v>
      </c>
      <c r="F228" s="176" t="s">
        <v>479</v>
      </c>
      <c r="G228" s="177" t="s">
        <v>136</v>
      </c>
      <c r="H228" s="178">
        <v>3.5</v>
      </c>
      <c r="I228" s="179"/>
      <c r="J228" s="180">
        <f>ROUND(I228*H228,2)</f>
        <v>0</v>
      </c>
      <c r="K228" s="176" t="s">
        <v>137</v>
      </c>
      <c r="L228" s="40"/>
      <c r="M228" s="181" t="s">
        <v>44</v>
      </c>
      <c r="N228" s="182" t="s">
        <v>52</v>
      </c>
      <c r="O228" s="65"/>
      <c r="P228" s="183">
        <f>O228*H228</f>
        <v>0</v>
      </c>
      <c r="Q228" s="183">
        <v>1.6000000000000001E-3</v>
      </c>
      <c r="R228" s="183">
        <f>Q228*H228</f>
        <v>5.5999999999999999E-3</v>
      </c>
      <c r="S228" s="183">
        <v>0</v>
      </c>
      <c r="T228" s="18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138</v>
      </c>
      <c r="AT228" s="185" t="s">
        <v>133</v>
      </c>
      <c r="AU228" s="185" t="s">
        <v>91</v>
      </c>
      <c r="AY228" s="17" t="s">
        <v>131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7" t="s">
        <v>89</v>
      </c>
      <c r="BK228" s="186">
        <f>ROUND(I228*H228,2)</f>
        <v>0</v>
      </c>
      <c r="BL228" s="17" t="s">
        <v>138</v>
      </c>
      <c r="BM228" s="185" t="s">
        <v>480</v>
      </c>
    </row>
    <row r="229" spans="1:65" s="13" customFormat="1" ht="11.25">
      <c r="B229" s="187"/>
      <c r="C229" s="188"/>
      <c r="D229" s="189" t="s">
        <v>140</v>
      </c>
      <c r="E229" s="190" t="s">
        <v>44</v>
      </c>
      <c r="F229" s="191" t="s">
        <v>423</v>
      </c>
      <c r="G229" s="188"/>
      <c r="H229" s="190" t="s">
        <v>44</v>
      </c>
      <c r="I229" s="192"/>
      <c r="J229" s="188"/>
      <c r="K229" s="188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140</v>
      </c>
      <c r="AU229" s="197" t="s">
        <v>91</v>
      </c>
      <c r="AV229" s="13" t="s">
        <v>89</v>
      </c>
      <c r="AW229" s="13" t="s">
        <v>42</v>
      </c>
      <c r="AX229" s="13" t="s">
        <v>81</v>
      </c>
      <c r="AY229" s="197" t="s">
        <v>131</v>
      </c>
    </row>
    <row r="230" spans="1:65" s="13" customFormat="1" ht="11.25">
      <c r="B230" s="187"/>
      <c r="C230" s="188"/>
      <c r="D230" s="189" t="s">
        <v>140</v>
      </c>
      <c r="E230" s="190" t="s">
        <v>44</v>
      </c>
      <c r="F230" s="191" t="s">
        <v>481</v>
      </c>
      <c r="G230" s="188"/>
      <c r="H230" s="190" t="s">
        <v>44</v>
      </c>
      <c r="I230" s="192"/>
      <c r="J230" s="188"/>
      <c r="K230" s="188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140</v>
      </c>
      <c r="AU230" s="197" t="s">
        <v>91</v>
      </c>
      <c r="AV230" s="13" t="s">
        <v>89</v>
      </c>
      <c r="AW230" s="13" t="s">
        <v>42</v>
      </c>
      <c r="AX230" s="13" t="s">
        <v>81</v>
      </c>
      <c r="AY230" s="197" t="s">
        <v>131</v>
      </c>
    </row>
    <row r="231" spans="1:65" s="14" customFormat="1" ht="11.25">
      <c r="B231" s="198"/>
      <c r="C231" s="199"/>
      <c r="D231" s="189" t="s">
        <v>140</v>
      </c>
      <c r="E231" s="200" t="s">
        <v>44</v>
      </c>
      <c r="F231" s="201" t="s">
        <v>482</v>
      </c>
      <c r="G231" s="199"/>
      <c r="H231" s="202">
        <v>3.5</v>
      </c>
      <c r="I231" s="203"/>
      <c r="J231" s="199"/>
      <c r="K231" s="199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140</v>
      </c>
      <c r="AU231" s="208" t="s">
        <v>91</v>
      </c>
      <c r="AV231" s="14" t="s">
        <v>91</v>
      </c>
      <c r="AW231" s="14" t="s">
        <v>42</v>
      </c>
      <c r="AX231" s="14" t="s">
        <v>89</v>
      </c>
      <c r="AY231" s="208" t="s">
        <v>131</v>
      </c>
    </row>
    <row r="232" spans="1:65" s="2" customFormat="1" ht="37.9" customHeight="1">
      <c r="A232" s="35"/>
      <c r="B232" s="36"/>
      <c r="C232" s="174" t="s">
        <v>294</v>
      </c>
      <c r="D232" s="174" t="s">
        <v>133</v>
      </c>
      <c r="E232" s="175" t="s">
        <v>483</v>
      </c>
      <c r="F232" s="176" t="s">
        <v>484</v>
      </c>
      <c r="G232" s="177" t="s">
        <v>136</v>
      </c>
      <c r="H232" s="178">
        <v>3.5</v>
      </c>
      <c r="I232" s="179"/>
      <c r="J232" s="180">
        <f>ROUND(I232*H232,2)</f>
        <v>0</v>
      </c>
      <c r="K232" s="176" t="s">
        <v>137</v>
      </c>
      <c r="L232" s="40"/>
      <c r="M232" s="181" t="s">
        <v>44</v>
      </c>
      <c r="N232" s="182" t="s">
        <v>52</v>
      </c>
      <c r="O232" s="65"/>
      <c r="P232" s="183">
        <f>O232*H232</f>
        <v>0</v>
      </c>
      <c r="Q232" s="183">
        <v>1.0000000000000001E-5</v>
      </c>
      <c r="R232" s="183">
        <f>Q232*H232</f>
        <v>3.5000000000000004E-5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138</v>
      </c>
      <c r="AT232" s="185" t="s">
        <v>133</v>
      </c>
      <c r="AU232" s="185" t="s">
        <v>91</v>
      </c>
      <c r="AY232" s="17" t="s">
        <v>131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7" t="s">
        <v>89</v>
      </c>
      <c r="BK232" s="186">
        <f>ROUND(I232*H232,2)</f>
        <v>0</v>
      </c>
      <c r="BL232" s="17" t="s">
        <v>138</v>
      </c>
      <c r="BM232" s="185" t="s">
        <v>485</v>
      </c>
    </row>
    <row r="233" spans="1:65" s="13" customFormat="1" ht="11.25">
      <c r="B233" s="187"/>
      <c r="C233" s="188"/>
      <c r="D233" s="189" t="s">
        <v>140</v>
      </c>
      <c r="E233" s="190" t="s">
        <v>44</v>
      </c>
      <c r="F233" s="191" t="s">
        <v>423</v>
      </c>
      <c r="G233" s="188"/>
      <c r="H233" s="190" t="s">
        <v>44</v>
      </c>
      <c r="I233" s="192"/>
      <c r="J233" s="188"/>
      <c r="K233" s="188"/>
      <c r="L233" s="193"/>
      <c r="M233" s="194"/>
      <c r="N233" s="195"/>
      <c r="O233" s="195"/>
      <c r="P233" s="195"/>
      <c r="Q233" s="195"/>
      <c r="R233" s="195"/>
      <c r="S233" s="195"/>
      <c r="T233" s="196"/>
      <c r="AT233" s="197" t="s">
        <v>140</v>
      </c>
      <c r="AU233" s="197" t="s">
        <v>91</v>
      </c>
      <c r="AV233" s="13" t="s">
        <v>89</v>
      </c>
      <c r="AW233" s="13" t="s">
        <v>42</v>
      </c>
      <c r="AX233" s="13" t="s">
        <v>81</v>
      </c>
      <c r="AY233" s="197" t="s">
        <v>131</v>
      </c>
    </row>
    <row r="234" spans="1:65" s="13" customFormat="1" ht="11.25">
      <c r="B234" s="187"/>
      <c r="C234" s="188"/>
      <c r="D234" s="189" t="s">
        <v>140</v>
      </c>
      <c r="E234" s="190" t="s">
        <v>44</v>
      </c>
      <c r="F234" s="191" t="s">
        <v>481</v>
      </c>
      <c r="G234" s="188"/>
      <c r="H234" s="190" t="s">
        <v>44</v>
      </c>
      <c r="I234" s="192"/>
      <c r="J234" s="188"/>
      <c r="K234" s="188"/>
      <c r="L234" s="193"/>
      <c r="M234" s="194"/>
      <c r="N234" s="195"/>
      <c r="O234" s="195"/>
      <c r="P234" s="195"/>
      <c r="Q234" s="195"/>
      <c r="R234" s="195"/>
      <c r="S234" s="195"/>
      <c r="T234" s="196"/>
      <c r="AT234" s="197" t="s">
        <v>140</v>
      </c>
      <c r="AU234" s="197" t="s">
        <v>91</v>
      </c>
      <c r="AV234" s="13" t="s">
        <v>89</v>
      </c>
      <c r="AW234" s="13" t="s">
        <v>42</v>
      </c>
      <c r="AX234" s="13" t="s">
        <v>81</v>
      </c>
      <c r="AY234" s="197" t="s">
        <v>131</v>
      </c>
    </row>
    <row r="235" spans="1:65" s="14" customFormat="1" ht="11.25">
      <c r="B235" s="198"/>
      <c r="C235" s="199"/>
      <c r="D235" s="189" t="s">
        <v>140</v>
      </c>
      <c r="E235" s="200" t="s">
        <v>44</v>
      </c>
      <c r="F235" s="201" t="s">
        <v>482</v>
      </c>
      <c r="G235" s="199"/>
      <c r="H235" s="202">
        <v>3.5</v>
      </c>
      <c r="I235" s="203"/>
      <c r="J235" s="199"/>
      <c r="K235" s="199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140</v>
      </c>
      <c r="AU235" s="208" t="s">
        <v>91</v>
      </c>
      <c r="AV235" s="14" t="s">
        <v>91</v>
      </c>
      <c r="AW235" s="14" t="s">
        <v>42</v>
      </c>
      <c r="AX235" s="14" t="s">
        <v>89</v>
      </c>
      <c r="AY235" s="208" t="s">
        <v>131</v>
      </c>
    </row>
    <row r="236" spans="1:65" s="2" customFormat="1" ht="24.2" customHeight="1">
      <c r="A236" s="35"/>
      <c r="B236" s="36"/>
      <c r="C236" s="174" t="s">
        <v>300</v>
      </c>
      <c r="D236" s="174" t="s">
        <v>133</v>
      </c>
      <c r="E236" s="175" t="s">
        <v>386</v>
      </c>
      <c r="F236" s="176" t="s">
        <v>387</v>
      </c>
      <c r="G236" s="177" t="s">
        <v>136</v>
      </c>
      <c r="H236" s="178">
        <v>7</v>
      </c>
      <c r="I236" s="179"/>
      <c r="J236" s="180">
        <f>ROUND(I236*H236,2)</f>
        <v>0</v>
      </c>
      <c r="K236" s="176" t="s">
        <v>137</v>
      </c>
      <c r="L236" s="40"/>
      <c r="M236" s="181" t="s">
        <v>44</v>
      </c>
      <c r="N236" s="182" t="s">
        <v>52</v>
      </c>
      <c r="O236" s="65"/>
      <c r="P236" s="183">
        <f>O236*H236</f>
        <v>0</v>
      </c>
      <c r="Q236" s="183">
        <v>0</v>
      </c>
      <c r="R236" s="183">
        <f>Q236*H236</f>
        <v>0</v>
      </c>
      <c r="S236" s="183">
        <v>0.01</v>
      </c>
      <c r="T236" s="184">
        <f>S236*H236</f>
        <v>7.0000000000000007E-2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138</v>
      </c>
      <c r="AT236" s="185" t="s">
        <v>133</v>
      </c>
      <c r="AU236" s="185" t="s">
        <v>91</v>
      </c>
      <c r="AY236" s="17" t="s">
        <v>131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7" t="s">
        <v>89</v>
      </c>
      <c r="BK236" s="186">
        <f>ROUND(I236*H236,2)</f>
        <v>0</v>
      </c>
      <c r="BL236" s="17" t="s">
        <v>138</v>
      </c>
      <c r="BM236" s="185" t="s">
        <v>486</v>
      </c>
    </row>
    <row r="237" spans="1:65" s="13" customFormat="1" ht="11.25">
      <c r="B237" s="187"/>
      <c r="C237" s="188"/>
      <c r="D237" s="189" t="s">
        <v>140</v>
      </c>
      <c r="E237" s="190" t="s">
        <v>44</v>
      </c>
      <c r="F237" s="191" t="s">
        <v>423</v>
      </c>
      <c r="G237" s="188"/>
      <c r="H237" s="190" t="s">
        <v>44</v>
      </c>
      <c r="I237" s="192"/>
      <c r="J237" s="188"/>
      <c r="K237" s="188"/>
      <c r="L237" s="193"/>
      <c r="M237" s="194"/>
      <c r="N237" s="195"/>
      <c r="O237" s="195"/>
      <c r="P237" s="195"/>
      <c r="Q237" s="195"/>
      <c r="R237" s="195"/>
      <c r="S237" s="195"/>
      <c r="T237" s="196"/>
      <c r="AT237" s="197" t="s">
        <v>140</v>
      </c>
      <c r="AU237" s="197" t="s">
        <v>91</v>
      </c>
      <c r="AV237" s="13" t="s">
        <v>89</v>
      </c>
      <c r="AW237" s="13" t="s">
        <v>42</v>
      </c>
      <c r="AX237" s="13" t="s">
        <v>81</v>
      </c>
      <c r="AY237" s="197" t="s">
        <v>131</v>
      </c>
    </row>
    <row r="238" spans="1:65" s="13" customFormat="1" ht="11.25">
      <c r="B238" s="187"/>
      <c r="C238" s="188"/>
      <c r="D238" s="189" t="s">
        <v>140</v>
      </c>
      <c r="E238" s="190" t="s">
        <v>44</v>
      </c>
      <c r="F238" s="191" t="s">
        <v>481</v>
      </c>
      <c r="G238" s="188"/>
      <c r="H238" s="190" t="s">
        <v>44</v>
      </c>
      <c r="I238" s="192"/>
      <c r="J238" s="188"/>
      <c r="K238" s="188"/>
      <c r="L238" s="193"/>
      <c r="M238" s="194"/>
      <c r="N238" s="195"/>
      <c r="O238" s="195"/>
      <c r="P238" s="195"/>
      <c r="Q238" s="195"/>
      <c r="R238" s="195"/>
      <c r="S238" s="195"/>
      <c r="T238" s="196"/>
      <c r="AT238" s="197" t="s">
        <v>140</v>
      </c>
      <c r="AU238" s="197" t="s">
        <v>91</v>
      </c>
      <c r="AV238" s="13" t="s">
        <v>89</v>
      </c>
      <c r="AW238" s="13" t="s">
        <v>42</v>
      </c>
      <c r="AX238" s="13" t="s">
        <v>81</v>
      </c>
      <c r="AY238" s="197" t="s">
        <v>131</v>
      </c>
    </row>
    <row r="239" spans="1:65" s="14" customFormat="1" ht="11.25">
      <c r="B239" s="198"/>
      <c r="C239" s="199"/>
      <c r="D239" s="189" t="s">
        <v>140</v>
      </c>
      <c r="E239" s="200" t="s">
        <v>44</v>
      </c>
      <c r="F239" s="201" t="s">
        <v>487</v>
      </c>
      <c r="G239" s="199"/>
      <c r="H239" s="202">
        <v>7</v>
      </c>
      <c r="I239" s="203"/>
      <c r="J239" s="199"/>
      <c r="K239" s="199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140</v>
      </c>
      <c r="AU239" s="208" t="s">
        <v>91</v>
      </c>
      <c r="AV239" s="14" t="s">
        <v>91</v>
      </c>
      <c r="AW239" s="14" t="s">
        <v>42</v>
      </c>
      <c r="AX239" s="14" t="s">
        <v>89</v>
      </c>
      <c r="AY239" s="208" t="s">
        <v>131</v>
      </c>
    </row>
    <row r="240" spans="1:65" s="2" customFormat="1" ht="49.15" customHeight="1">
      <c r="A240" s="35"/>
      <c r="B240" s="36"/>
      <c r="C240" s="174" t="s">
        <v>307</v>
      </c>
      <c r="D240" s="174" t="s">
        <v>133</v>
      </c>
      <c r="E240" s="175" t="s">
        <v>488</v>
      </c>
      <c r="F240" s="176" t="s">
        <v>489</v>
      </c>
      <c r="G240" s="177" t="s">
        <v>490</v>
      </c>
      <c r="H240" s="178">
        <v>3</v>
      </c>
      <c r="I240" s="179"/>
      <c r="J240" s="180">
        <f>ROUND(I240*H240,2)</f>
        <v>0</v>
      </c>
      <c r="K240" s="176" t="s">
        <v>137</v>
      </c>
      <c r="L240" s="40"/>
      <c r="M240" s="181" t="s">
        <v>44</v>
      </c>
      <c r="N240" s="182" t="s">
        <v>52</v>
      </c>
      <c r="O240" s="65"/>
      <c r="P240" s="183">
        <f>O240*H240</f>
        <v>0</v>
      </c>
      <c r="Q240" s="183">
        <v>0</v>
      </c>
      <c r="R240" s="183">
        <f>Q240*H240</f>
        <v>0</v>
      </c>
      <c r="S240" s="183">
        <v>4.0000000000000001E-3</v>
      </c>
      <c r="T240" s="184">
        <f>S240*H240</f>
        <v>1.2E-2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138</v>
      </c>
      <c r="AT240" s="185" t="s">
        <v>133</v>
      </c>
      <c r="AU240" s="185" t="s">
        <v>91</v>
      </c>
      <c r="AY240" s="17" t="s">
        <v>131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7" t="s">
        <v>89</v>
      </c>
      <c r="BK240" s="186">
        <f>ROUND(I240*H240,2)</f>
        <v>0</v>
      </c>
      <c r="BL240" s="17" t="s">
        <v>138</v>
      </c>
      <c r="BM240" s="185" t="s">
        <v>491</v>
      </c>
    </row>
    <row r="241" spans="1:65" s="13" customFormat="1" ht="11.25">
      <c r="B241" s="187"/>
      <c r="C241" s="188"/>
      <c r="D241" s="189" t="s">
        <v>140</v>
      </c>
      <c r="E241" s="190" t="s">
        <v>44</v>
      </c>
      <c r="F241" s="191" t="s">
        <v>492</v>
      </c>
      <c r="G241" s="188"/>
      <c r="H241" s="190" t="s">
        <v>44</v>
      </c>
      <c r="I241" s="192"/>
      <c r="J241" s="188"/>
      <c r="K241" s="188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140</v>
      </c>
      <c r="AU241" s="197" t="s">
        <v>91</v>
      </c>
      <c r="AV241" s="13" t="s">
        <v>89</v>
      </c>
      <c r="AW241" s="13" t="s">
        <v>42</v>
      </c>
      <c r="AX241" s="13" t="s">
        <v>81</v>
      </c>
      <c r="AY241" s="197" t="s">
        <v>131</v>
      </c>
    </row>
    <row r="242" spans="1:65" s="13" customFormat="1" ht="11.25">
      <c r="B242" s="187"/>
      <c r="C242" s="188"/>
      <c r="D242" s="189" t="s">
        <v>140</v>
      </c>
      <c r="E242" s="190" t="s">
        <v>44</v>
      </c>
      <c r="F242" s="191" t="s">
        <v>493</v>
      </c>
      <c r="G242" s="188"/>
      <c r="H242" s="190" t="s">
        <v>44</v>
      </c>
      <c r="I242" s="192"/>
      <c r="J242" s="188"/>
      <c r="K242" s="188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140</v>
      </c>
      <c r="AU242" s="197" t="s">
        <v>91</v>
      </c>
      <c r="AV242" s="13" t="s">
        <v>89</v>
      </c>
      <c r="AW242" s="13" t="s">
        <v>42</v>
      </c>
      <c r="AX242" s="13" t="s">
        <v>81</v>
      </c>
      <c r="AY242" s="197" t="s">
        <v>131</v>
      </c>
    </row>
    <row r="243" spans="1:65" s="14" customFormat="1" ht="11.25">
      <c r="B243" s="198"/>
      <c r="C243" s="199"/>
      <c r="D243" s="189" t="s">
        <v>140</v>
      </c>
      <c r="E243" s="200" t="s">
        <v>44</v>
      </c>
      <c r="F243" s="201" t="s">
        <v>494</v>
      </c>
      <c r="G243" s="199"/>
      <c r="H243" s="202">
        <v>2</v>
      </c>
      <c r="I243" s="203"/>
      <c r="J243" s="199"/>
      <c r="K243" s="199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140</v>
      </c>
      <c r="AU243" s="208" t="s">
        <v>91</v>
      </c>
      <c r="AV243" s="14" t="s">
        <v>91</v>
      </c>
      <c r="AW243" s="14" t="s">
        <v>42</v>
      </c>
      <c r="AX243" s="14" t="s">
        <v>81</v>
      </c>
      <c r="AY243" s="208" t="s">
        <v>131</v>
      </c>
    </row>
    <row r="244" spans="1:65" s="13" customFormat="1" ht="22.5">
      <c r="B244" s="187"/>
      <c r="C244" s="188"/>
      <c r="D244" s="189" t="s">
        <v>140</v>
      </c>
      <c r="E244" s="190" t="s">
        <v>44</v>
      </c>
      <c r="F244" s="191" t="s">
        <v>495</v>
      </c>
      <c r="G244" s="188"/>
      <c r="H244" s="190" t="s">
        <v>44</v>
      </c>
      <c r="I244" s="192"/>
      <c r="J244" s="188"/>
      <c r="K244" s="188"/>
      <c r="L244" s="193"/>
      <c r="M244" s="194"/>
      <c r="N244" s="195"/>
      <c r="O244" s="195"/>
      <c r="P244" s="195"/>
      <c r="Q244" s="195"/>
      <c r="R244" s="195"/>
      <c r="S244" s="195"/>
      <c r="T244" s="196"/>
      <c r="AT244" s="197" t="s">
        <v>140</v>
      </c>
      <c r="AU244" s="197" t="s">
        <v>91</v>
      </c>
      <c r="AV244" s="13" t="s">
        <v>89</v>
      </c>
      <c r="AW244" s="13" t="s">
        <v>42</v>
      </c>
      <c r="AX244" s="13" t="s">
        <v>81</v>
      </c>
      <c r="AY244" s="197" t="s">
        <v>131</v>
      </c>
    </row>
    <row r="245" spans="1:65" s="14" customFormat="1" ht="11.25">
      <c r="B245" s="198"/>
      <c r="C245" s="199"/>
      <c r="D245" s="189" t="s">
        <v>140</v>
      </c>
      <c r="E245" s="200" t="s">
        <v>44</v>
      </c>
      <c r="F245" s="201" t="s">
        <v>89</v>
      </c>
      <c r="G245" s="199"/>
      <c r="H245" s="202">
        <v>1</v>
      </c>
      <c r="I245" s="203"/>
      <c r="J245" s="199"/>
      <c r="K245" s="199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140</v>
      </c>
      <c r="AU245" s="208" t="s">
        <v>91</v>
      </c>
      <c r="AV245" s="14" t="s">
        <v>91</v>
      </c>
      <c r="AW245" s="14" t="s">
        <v>42</v>
      </c>
      <c r="AX245" s="14" t="s">
        <v>81</v>
      </c>
      <c r="AY245" s="208" t="s">
        <v>131</v>
      </c>
    </row>
    <row r="246" spans="1:65" s="15" customFormat="1" ht="11.25">
      <c r="B246" s="209"/>
      <c r="C246" s="210"/>
      <c r="D246" s="189" t="s">
        <v>140</v>
      </c>
      <c r="E246" s="211" t="s">
        <v>44</v>
      </c>
      <c r="F246" s="212" t="s">
        <v>170</v>
      </c>
      <c r="G246" s="210"/>
      <c r="H246" s="213">
        <v>3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140</v>
      </c>
      <c r="AU246" s="219" t="s">
        <v>91</v>
      </c>
      <c r="AV246" s="15" t="s">
        <v>138</v>
      </c>
      <c r="AW246" s="15" t="s">
        <v>42</v>
      </c>
      <c r="AX246" s="15" t="s">
        <v>89</v>
      </c>
      <c r="AY246" s="219" t="s">
        <v>131</v>
      </c>
    </row>
    <row r="247" spans="1:65" s="2" customFormat="1" ht="24.2" customHeight="1">
      <c r="A247" s="35"/>
      <c r="B247" s="36"/>
      <c r="C247" s="174" t="s">
        <v>312</v>
      </c>
      <c r="D247" s="174" t="s">
        <v>133</v>
      </c>
      <c r="E247" s="175" t="s">
        <v>496</v>
      </c>
      <c r="F247" s="176" t="s">
        <v>497</v>
      </c>
      <c r="G247" s="177" t="s">
        <v>490</v>
      </c>
      <c r="H247" s="178">
        <v>3</v>
      </c>
      <c r="I247" s="179"/>
      <c r="J247" s="180">
        <f>ROUND(I247*H247,2)</f>
        <v>0</v>
      </c>
      <c r="K247" s="176" t="s">
        <v>137</v>
      </c>
      <c r="L247" s="40"/>
      <c r="M247" s="181" t="s">
        <v>44</v>
      </c>
      <c r="N247" s="182" t="s">
        <v>52</v>
      </c>
      <c r="O247" s="65"/>
      <c r="P247" s="183">
        <f>O247*H247</f>
        <v>0</v>
      </c>
      <c r="Q247" s="183">
        <v>1.0000000000000001E-5</v>
      </c>
      <c r="R247" s="183">
        <f>Q247*H247</f>
        <v>3.0000000000000004E-5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138</v>
      </c>
      <c r="AT247" s="185" t="s">
        <v>133</v>
      </c>
      <c r="AU247" s="185" t="s">
        <v>91</v>
      </c>
      <c r="AY247" s="17" t="s">
        <v>131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7" t="s">
        <v>89</v>
      </c>
      <c r="BK247" s="186">
        <f>ROUND(I247*H247,2)</f>
        <v>0</v>
      </c>
      <c r="BL247" s="17" t="s">
        <v>138</v>
      </c>
      <c r="BM247" s="185" t="s">
        <v>498</v>
      </c>
    </row>
    <row r="248" spans="1:65" s="13" customFormat="1" ht="11.25">
      <c r="B248" s="187"/>
      <c r="C248" s="188"/>
      <c r="D248" s="189" t="s">
        <v>140</v>
      </c>
      <c r="E248" s="190" t="s">
        <v>44</v>
      </c>
      <c r="F248" s="191" t="s">
        <v>492</v>
      </c>
      <c r="G248" s="188"/>
      <c r="H248" s="190" t="s">
        <v>44</v>
      </c>
      <c r="I248" s="192"/>
      <c r="J248" s="188"/>
      <c r="K248" s="188"/>
      <c r="L248" s="193"/>
      <c r="M248" s="194"/>
      <c r="N248" s="195"/>
      <c r="O248" s="195"/>
      <c r="P248" s="195"/>
      <c r="Q248" s="195"/>
      <c r="R248" s="195"/>
      <c r="S248" s="195"/>
      <c r="T248" s="196"/>
      <c r="AT248" s="197" t="s">
        <v>140</v>
      </c>
      <c r="AU248" s="197" t="s">
        <v>91</v>
      </c>
      <c r="AV248" s="13" t="s">
        <v>89</v>
      </c>
      <c r="AW248" s="13" t="s">
        <v>42</v>
      </c>
      <c r="AX248" s="13" t="s">
        <v>81</v>
      </c>
      <c r="AY248" s="197" t="s">
        <v>131</v>
      </c>
    </row>
    <row r="249" spans="1:65" s="13" customFormat="1" ht="11.25">
      <c r="B249" s="187"/>
      <c r="C249" s="188"/>
      <c r="D249" s="189" t="s">
        <v>140</v>
      </c>
      <c r="E249" s="190" t="s">
        <v>44</v>
      </c>
      <c r="F249" s="191" t="s">
        <v>499</v>
      </c>
      <c r="G249" s="188"/>
      <c r="H249" s="190" t="s">
        <v>44</v>
      </c>
      <c r="I249" s="192"/>
      <c r="J249" s="188"/>
      <c r="K249" s="188"/>
      <c r="L249" s="193"/>
      <c r="M249" s="194"/>
      <c r="N249" s="195"/>
      <c r="O249" s="195"/>
      <c r="P249" s="195"/>
      <c r="Q249" s="195"/>
      <c r="R249" s="195"/>
      <c r="S249" s="195"/>
      <c r="T249" s="196"/>
      <c r="AT249" s="197" t="s">
        <v>140</v>
      </c>
      <c r="AU249" s="197" t="s">
        <v>91</v>
      </c>
      <c r="AV249" s="13" t="s">
        <v>89</v>
      </c>
      <c r="AW249" s="13" t="s">
        <v>42</v>
      </c>
      <c r="AX249" s="13" t="s">
        <v>81</v>
      </c>
      <c r="AY249" s="197" t="s">
        <v>131</v>
      </c>
    </row>
    <row r="250" spans="1:65" s="14" customFormat="1" ht="11.25">
      <c r="B250" s="198"/>
      <c r="C250" s="199"/>
      <c r="D250" s="189" t="s">
        <v>140</v>
      </c>
      <c r="E250" s="200" t="s">
        <v>44</v>
      </c>
      <c r="F250" s="201" t="s">
        <v>89</v>
      </c>
      <c r="G250" s="199"/>
      <c r="H250" s="202">
        <v>1</v>
      </c>
      <c r="I250" s="203"/>
      <c r="J250" s="199"/>
      <c r="K250" s="199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140</v>
      </c>
      <c r="AU250" s="208" t="s">
        <v>91</v>
      </c>
      <c r="AV250" s="14" t="s">
        <v>91</v>
      </c>
      <c r="AW250" s="14" t="s">
        <v>42</v>
      </c>
      <c r="AX250" s="14" t="s">
        <v>81</v>
      </c>
      <c r="AY250" s="208" t="s">
        <v>131</v>
      </c>
    </row>
    <row r="251" spans="1:65" s="13" customFormat="1" ht="11.25">
      <c r="B251" s="187"/>
      <c r="C251" s="188"/>
      <c r="D251" s="189" t="s">
        <v>140</v>
      </c>
      <c r="E251" s="190" t="s">
        <v>44</v>
      </c>
      <c r="F251" s="191" t="s">
        <v>500</v>
      </c>
      <c r="G251" s="188"/>
      <c r="H251" s="190" t="s">
        <v>44</v>
      </c>
      <c r="I251" s="192"/>
      <c r="J251" s="188"/>
      <c r="K251" s="188"/>
      <c r="L251" s="193"/>
      <c r="M251" s="194"/>
      <c r="N251" s="195"/>
      <c r="O251" s="195"/>
      <c r="P251" s="195"/>
      <c r="Q251" s="195"/>
      <c r="R251" s="195"/>
      <c r="S251" s="195"/>
      <c r="T251" s="196"/>
      <c r="AT251" s="197" t="s">
        <v>140</v>
      </c>
      <c r="AU251" s="197" t="s">
        <v>91</v>
      </c>
      <c r="AV251" s="13" t="s">
        <v>89</v>
      </c>
      <c r="AW251" s="13" t="s">
        <v>42</v>
      </c>
      <c r="AX251" s="13" t="s">
        <v>81</v>
      </c>
      <c r="AY251" s="197" t="s">
        <v>131</v>
      </c>
    </row>
    <row r="252" spans="1:65" s="14" customFormat="1" ht="11.25">
      <c r="B252" s="198"/>
      <c r="C252" s="199"/>
      <c r="D252" s="189" t="s">
        <v>140</v>
      </c>
      <c r="E252" s="200" t="s">
        <v>44</v>
      </c>
      <c r="F252" s="201" t="s">
        <v>89</v>
      </c>
      <c r="G252" s="199"/>
      <c r="H252" s="202">
        <v>1</v>
      </c>
      <c r="I252" s="203"/>
      <c r="J252" s="199"/>
      <c r="K252" s="199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140</v>
      </c>
      <c r="AU252" s="208" t="s">
        <v>91</v>
      </c>
      <c r="AV252" s="14" t="s">
        <v>91</v>
      </c>
      <c r="AW252" s="14" t="s">
        <v>42</v>
      </c>
      <c r="AX252" s="14" t="s">
        <v>81</v>
      </c>
      <c r="AY252" s="208" t="s">
        <v>131</v>
      </c>
    </row>
    <row r="253" spans="1:65" s="13" customFormat="1" ht="22.5">
      <c r="B253" s="187"/>
      <c r="C253" s="188"/>
      <c r="D253" s="189" t="s">
        <v>140</v>
      </c>
      <c r="E253" s="190" t="s">
        <v>44</v>
      </c>
      <c r="F253" s="191" t="s">
        <v>501</v>
      </c>
      <c r="G253" s="188"/>
      <c r="H253" s="190" t="s">
        <v>44</v>
      </c>
      <c r="I253" s="192"/>
      <c r="J253" s="188"/>
      <c r="K253" s="188"/>
      <c r="L253" s="193"/>
      <c r="M253" s="194"/>
      <c r="N253" s="195"/>
      <c r="O253" s="195"/>
      <c r="P253" s="195"/>
      <c r="Q253" s="195"/>
      <c r="R253" s="195"/>
      <c r="S253" s="195"/>
      <c r="T253" s="196"/>
      <c r="AT253" s="197" t="s">
        <v>140</v>
      </c>
      <c r="AU253" s="197" t="s">
        <v>91</v>
      </c>
      <c r="AV253" s="13" t="s">
        <v>89</v>
      </c>
      <c r="AW253" s="13" t="s">
        <v>42</v>
      </c>
      <c r="AX253" s="13" t="s">
        <v>81</v>
      </c>
      <c r="AY253" s="197" t="s">
        <v>131</v>
      </c>
    </row>
    <row r="254" spans="1:65" s="14" customFormat="1" ht="11.25">
      <c r="B254" s="198"/>
      <c r="C254" s="199"/>
      <c r="D254" s="189" t="s">
        <v>140</v>
      </c>
      <c r="E254" s="200" t="s">
        <v>44</v>
      </c>
      <c r="F254" s="201" t="s">
        <v>89</v>
      </c>
      <c r="G254" s="199"/>
      <c r="H254" s="202">
        <v>1</v>
      </c>
      <c r="I254" s="203"/>
      <c r="J254" s="199"/>
      <c r="K254" s="199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140</v>
      </c>
      <c r="AU254" s="208" t="s">
        <v>91</v>
      </c>
      <c r="AV254" s="14" t="s">
        <v>91</v>
      </c>
      <c r="AW254" s="14" t="s">
        <v>42</v>
      </c>
      <c r="AX254" s="14" t="s">
        <v>81</v>
      </c>
      <c r="AY254" s="208" t="s">
        <v>131</v>
      </c>
    </row>
    <row r="255" spans="1:65" s="15" customFormat="1" ht="11.25">
      <c r="B255" s="209"/>
      <c r="C255" s="210"/>
      <c r="D255" s="189" t="s">
        <v>140</v>
      </c>
      <c r="E255" s="211" t="s">
        <v>44</v>
      </c>
      <c r="F255" s="212" t="s">
        <v>170</v>
      </c>
      <c r="G255" s="210"/>
      <c r="H255" s="213">
        <v>3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140</v>
      </c>
      <c r="AU255" s="219" t="s">
        <v>91</v>
      </c>
      <c r="AV255" s="15" t="s">
        <v>138</v>
      </c>
      <c r="AW255" s="15" t="s">
        <v>42</v>
      </c>
      <c r="AX255" s="15" t="s">
        <v>89</v>
      </c>
      <c r="AY255" s="219" t="s">
        <v>131</v>
      </c>
    </row>
    <row r="256" spans="1:65" s="2" customFormat="1" ht="14.45" customHeight="1">
      <c r="A256" s="35"/>
      <c r="B256" s="36"/>
      <c r="C256" s="220" t="s">
        <v>316</v>
      </c>
      <c r="D256" s="220" t="s">
        <v>220</v>
      </c>
      <c r="E256" s="221" t="s">
        <v>502</v>
      </c>
      <c r="F256" s="222" t="s">
        <v>503</v>
      </c>
      <c r="G256" s="223" t="s">
        <v>152</v>
      </c>
      <c r="H256" s="224">
        <v>2.512</v>
      </c>
      <c r="I256" s="225"/>
      <c r="J256" s="226">
        <f>ROUND(I256*H256,2)</f>
        <v>0</v>
      </c>
      <c r="K256" s="222" t="s">
        <v>137</v>
      </c>
      <c r="L256" s="227"/>
      <c r="M256" s="228" t="s">
        <v>44</v>
      </c>
      <c r="N256" s="229" t="s">
        <v>52</v>
      </c>
      <c r="O256" s="65"/>
      <c r="P256" s="183">
        <f>O256*H256</f>
        <v>0</v>
      </c>
      <c r="Q256" s="183">
        <v>8.0000000000000007E-5</v>
      </c>
      <c r="R256" s="183">
        <f>Q256*H256</f>
        <v>2.0096000000000003E-4</v>
      </c>
      <c r="S256" s="183">
        <v>0</v>
      </c>
      <c r="T256" s="18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184</v>
      </c>
      <c r="AT256" s="185" t="s">
        <v>220</v>
      </c>
      <c r="AU256" s="185" t="s">
        <v>91</v>
      </c>
      <c r="AY256" s="17" t="s">
        <v>131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17" t="s">
        <v>89</v>
      </c>
      <c r="BK256" s="186">
        <f>ROUND(I256*H256,2)</f>
        <v>0</v>
      </c>
      <c r="BL256" s="17" t="s">
        <v>138</v>
      </c>
      <c r="BM256" s="185" t="s">
        <v>504</v>
      </c>
    </row>
    <row r="257" spans="1:65" s="13" customFormat="1" ht="11.25">
      <c r="B257" s="187"/>
      <c r="C257" s="188"/>
      <c r="D257" s="189" t="s">
        <v>140</v>
      </c>
      <c r="E257" s="190" t="s">
        <v>44</v>
      </c>
      <c r="F257" s="191" t="s">
        <v>492</v>
      </c>
      <c r="G257" s="188"/>
      <c r="H257" s="190" t="s">
        <v>44</v>
      </c>
      <c r="I257" s="192"/>
      <c r="J257" s="188"/>
      <c r="K257" s="188"/>
      <c r="L257" s="193"/>
      <c r="M257" s="194"/>
      <c r="N257" s="195"/>
      <c r="O257" s="195"/>
      <c r="P257" s="195"/>
      <c r="Q257" s="195"/>
      <c r="R257" s="195"/>
      <c r="S257" s="195"/>
      <c r="T257" s="196"/>
      <c r="AT257" s="197" t="s">
        <v>140</v>
      </c>
      <c r="AU257" s="197" t="s">
        <v>91</v>
      </c>
      <c r="AV257" s="13" t="s">
        <v>89</v>
      </c>
      <c r="AW257" s="13" t="s">
        <v>42</v>
      </c>
      <c r="AX257" s="13" t="s">
        <v>81</v>
      </c>
      <c r="AY257" s="197" t="s">
        <v>131</v>
      </c>
    </row>
    <row r="258" spans="1:65" s="13" customFormat="1" ht="11.25">
      <c r="B258" s="187"/>
      <c r="C258" s="188"/>
      <c r="D258" s="189" t="s">
        <v>140</v>
      </c>
      <c r="E258" s="190" t="s">
        <v>44</v>
      </c>
      <c r="F258" s="191" t="s">
        <v>499</v>
      </c>
      <c r="G258" s="188"/>
      <c r="H258" s="190" t="s">
        <v>44</v>
      </c>
      <c r="I258" s="192"/>
      <c r="J258" s="188"/>
      <c r="K258" s="188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140</v>
      </c>
      <c r="AU258" s="197" t="s">
        <v>91</v>
      </c>
      <c r="AV258" s="13" t="s">
        <v>89</v>
      </c>
      <c r="AW258" s="13" t="s">
        <v>42</v>
      </c>
      <c r="AX258" s="13" t="s">
        <v>81</v>
      </c>
      <c r="AY258" s="197" t="s">
        <v>131</v>
      </c>
    </row>
    <row r="259" spans="1:65" s="14" customFormat="1" ht="11.25">
      <c r="B259" s="198"/>
      <c r="C259" s="199"/>
      <c r="D259" s="189" t="s">
        <v>140</v>
      </c>
      <c r="E259" s="200" t="s">
        <v>44</v>
      </c>
      <c r="F259" s="201" t="s">
        <v>505</v>
      </c>
      <c r="G259" s="199"/>
      <c r="H259" s="202">
        <v>1.256</v>
      </c>
      <c r="I259" s="203"/>
      <c r="J259" s="199"/>
      <c r="K259" s="199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140</v>
      </c>
      <c r="AU259" s="208" t="s">
        <v>91</v>
      </c>
      <c r="AV259" s="14" t="s">
        <v>91</v>
      </c>
      <c r="AW259" s="14" t="s">
        <v>42</v>
      </c>
      <c r="AX259" s="14" t="s">
        <v>81</v>
      </c>
      <c r="AY259" s="208" t="s">
        <v>131</v>
      </c>
    </row>
    <row r="260" spans="1:65" s="13" customFormat="1" ht="11.25">
      <c r="B260" s="187"/>
      <c r="C260" s="188"/>
      <c r="D260" s="189" t="s">
        <v>140</v>
      </c>
      <c r="E260" s="190" t="s">
        <v>44</v>
      </c>
      <c r="F260" s="191" t="s">
        <v>500</v>
      </c>
      <c r="G260" s="188"/>
      <c r="H260" s="190" t="s">
        <v>44</v>
      </c>
      <c r="I260" s="192"/>
      <c r="J260" s="188"/>
      <c r="K260" s="188"/>
      <c r="L260" s="193"/>
      <c r="M260" s="194"/>
      <c r="N260" s="195"/>
      <c r="O260" s="195"/>
      <c r="P260" s="195"/>
      <c r="Q260" s="195"/>
      <c r="R260" s="195"/>
      <c r="S260" s="195"/>
      <c r="T260" s="196"/>
      <c r="AT260" s="197" t="s">
        <v>140</v>
      </c>
      <c r="AU260" s="197" t="s">
        <v>91</v>
      </c>
      <c r="AV260" s="13" t="s">
        <v>89</v>
      </c>
      <c r="AW260" s="13" t="s">
        <v>42</v>
      </c>
      <c r="AX260" s="13" t="s">
        <v>81</v>
      </c>
      <c r="AY260" s="197" t="s">
        <v>131</v>
      </c>
    </row>
    <row r="261" spans="1:65" s="14" customFormat="1" ht="11.25">
      <c r="B261" s="198"/>
      <c r="C261" s="199"/>
      <c r="D261" s="189" t="s">
        <v>140</v>
      </c>
      <c r="E261" s="200" t="s">
        <v>44</v>
      </c>
      <c r="F261" s="201" t="s">
        <v>505</v>
      </c>
      <c r="G261" s="199"/>
      <c r="H261" s="202">
        <v>1.256</v>
      </c>
      <c r="I261" s="203"/>
      <c r="J261" s="199"/>
      <c r="K261" s="199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140</v>
      </c>
      <c r="AU261" s="208" t="s">
        <v>91</v>
      </c>
      <c r="AV261" s="14" t="s">
        <v>91</v>
      </c>
      <c r="AW261" s="14" t="s">
        <v>42</v>
      </c>
      <c r="AX261" s="14" t="s">
        <v>81</v>
      </c>
      <c r="AY261" s="208" t="s">
        <v>131</v>
      </c>
    </row>
    <row r="262" spans="1:65" s="15" customFormat="1" ht="11.25">
      <c r="B262" s="209"/>
      <c r="C262" s="210"/>
      <c r="D262" s="189" t="s">
        <v>140</v>
      </c>
      <c r="E262" s="211" t="s">
        <v>44</v>
      </c>
      <c r="F262" s="212" t="s">
        <v>170</v>
      </c>
      <c r="G262" s="210"/>
      <c r="H262" s="213">
        <v>2.512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140</v>
      </c>
      <c r="AU262" s="219" t="s">
        <v>91</v>
      </c>
      <c r="AV262" s="15" t="s">
        <v>138</v>
      </c>
      <c r="AW262" s="15" t="s">
        <v>42</v>
      </c>
      <c r="AX262" s="15" t="s">
        <v>89</v>
      </c>
      <c r="AY262" s="219" t="s">
        <v>131</v>
      </c>
    </row>
    <row r="263" spans="1:65" s="2" customFormat="1" ht="14.45" customHeight="1">
      <c r="A263" s="35"/>
      <c r="B263" s="36"/>
      <c r="C263" s="220" t="s">
        <v>320</v>
      </c>
      <c r="D263" s="220" t="s">
        <v>220</v>
      </c>
      <c r="E263" s="221" t="s">
        <v>506</v>
      </c>
      <c r="F263" s="222" t="s">
        <v>507</v>
      </c>
      <c r="G263" s="223" t="s">
        <v>490</v>
      </c>
      <c r="H263" s="224">
        <v>1.5</v>
      </c>
      <c r="I263" s="225"/>
      <c r="J263" s="226">
        <f>ROUND(I263*H263,2)</f>
        <v>0</v>
      </c>
      <c r="K263" s="222" t="s">
        <v>137</v>
      </c>
      <c r="L263" s="227"/>
      <c r="M263" s="228" t="s">
        <v>44</v>
      </c>
      <c r="N263" s="229" t="s">
        <v>52</v>
      </c>
      <c r="O263" s="65"/>
      <c r="P263" s="183">
        <f>O263*H263</f>
        <v>0</v>
      </c>
      <c r="Q263" s="183">
        <v>2.5000000000000001E-3</v>
      </c>
      <c r="R263" s="183">
        <f>Q263*H263</f>
        <v>3.7499999999999999E-3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184</v>
      </c>
      <c r="AT263" s="185" t="s">
        <v>220</v>
      </c>
      <c r="AU263" s="185" t="s">
        <v>91</v>
      </c>
      <c r="AY263" s="17" t="s">
        <v>131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7" t="s">
        <v>89</v>
      </c>
      <c r="BK263" s="186">
        <f>ROUND(I263*H263,2)</f>
        <v>0</v>
      </c>
      <c r="BL263" s="17" t="s">
        <v>138</v>
      </c>
      <c r="BM263" s="185" t="s">
        <v>508</v>
      </c>
    </row>
    <row r="264" spans="1:65" s="13" customFormat="1" ht="11.25">
      <c r="B264" s="187"/>
      <c r="C264" s="188"/>
      <c r="D264" s="189" t="s">
        <v>140</v>
      </c>
      <c r="E264" s="190" t="s">
        <v>44</v>
      </c>
      <c r="F264" s="191" t="s">
        <v>492</v>
      </c>
      <c r="G264" s="188"/>
      <c r="H264" s="190" t="s">
        <v>44</v>
      </c>
      <c r="I264" s="192"/>
      <c r="J264" s="188"/>
      <c r="K264" s="188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140</v>
      </c>
      <c r="AU264" s="197" t="s">
        <v>91</v>
      </c>
      <c r="AV264" s="13" t="s">
        <v>89</v>
      </c>
      <c r="AW264" s="13" t="s">
        <v>42</v>
      </c>
      <c r="AX264" s="13" t="s">
        <v>81</v>
      </c>
      <c r="AY264" s="197" t="s">
        <v>131</v>
      </c>
    </row>
    <row r="265" spans="1:65" s="13" customFormat="1" ht="11.25">
      <c r="B265" s="187"/>
      <c r="C265" s="188"/>
      <c r="D265" s="189" t="s">
        <v>140</v>
      </c>
      <c r="E265" s="190" t="s">
        <v>44</v>
      </c>
      <c r="F265" s="191" t="s">
        <v>499</v>
      </c>
      <c r="G265" s="188"/>
      <c r="H265" s="190" t="s">
        <v>44</v>
      </c>
      <c r="I265" s="192"/>
      <c r="J265" s="188"/>
      <c r="K265" s="188"/>
      <c r="L265" s="193"/>
      <c r="M265" s="194"/>
      <c r="N265" s="195"/>
      <c r="O265" s="195"/>
      <c r="P265" s="195"/>
      <c r="Q265" s="195"/>
      <c r="R265" s="195"/>
      <c r="S265" s="195"/>
      <c r="T265" s="196"/>
      <c r="AT265" s="197" t="s">
        <v>140</v>
      </c>
      <c r="AU265" s="197" t="s">
        <v>91</v>
      </c>
      <c r="AV265" s="13" t="s">
        <v>89</v>
      </c>
      <c r="AW265" s="13" t="s">
        <v>42</v>
      </c>
      <c r="AX265" s="13" t="s">
        <v>81</v>
      </c>
      <c r="AY265" s="197" t="s">
        <v>131</v>
      </c>
    </row>
    <row r="266" spans="1:65" s="14" customFormat="1" ht="11.25">
      <c r="B266" s="198"/>
      <c r="C266" s="199"/>
      <c r="D266" s="189" t="s">
        <v>140</v>
      </c>
      <c r="E266" s="200" t="s">
        <v>44</v>
      </c>
      <c r="F266" s="201" t="s">
        <v>509</v>
      </c>
      <c r="G266" s="199"/>
      <c r="H266" s="202">
        <v>0.5</v>
      </c>
      <c r="I266" s="203"/>
      <c r="J266" s="199"/>
      <c r="K266" s="199"/>
      <c r="L266" s="204"/>
      <c r="M266" s="205"/>
      <c r="N266" s="206"/>
      <c r="O266" s="206"/>
      <c r="P266" s="206"/>
      <c r="Q266" s="206"/>
      <c r="R266" s="206"/>
      <c r="S266" s="206"/>
      <c r="T266" s="207"/>
      <c r="AT266" s="208" t="s">
        <v>140</v>
      </c>
      <c r="AU266" s="208" t="s">
        <v>91</v>
      </c>
      <c r="AV266" s="14" t="s">
        <v>91</v>
      </c>
      <c r="AW266" s="14" t="s">
        <v>42</v>
      </c>
      <c r="AX266" s="14" t="s">
        <v>81</v>
      </c>
      <c r="AY266" s="208" t="s">
        <v>131</v>
      </c>
    </row>
    <row r="267" spans="1:65" s="13" customFormat="1" ht="11.25">
      <c r="B267" s="187"/>
      <c r="C267" s="188"/>
      <c r="D267" s="189" t="s">
        <v>140</v>
      </c>
      <c r="E267" s="190" t="s">
        <v>44</v>
      </c>
      <c r="F267" s="191" t="s">
        <v>510</v>
      </c>
      <c r="G267" s="188"/>
      <c r="H267" s="190" t="s">
        <v>44</v>
      </c>
      <c r="I267" s="192"/>
      <c r="J267" s="188"/>
      <c r="K267" s="188"/>
      <c r="L267" s="193"/>
      <c r="M267" s="194"/>
      <c r="N267" s="195"/>
      <c r="O267" s="195"/>
      <c r="P267" s="195"/>
      <c r="Q267" s="195"/>
      <c r="R267" s="195"/>
      <c r="S267" s="195"/>
      <c r="T267" s="196"/>
      <c r="AT267" s="197" t="s">
        <v>140</v>
      </c>
      <c r="AU267" s="197" t="s">
        <v>91</v>
      </c>
      <c r="AV267" s="13" t="s">
        <v>89</v>
      </c>
      <c r="AW267" s="13" t="s">
        <v>42</v>
      </c>
      <c r="AX267" s="13" t="s">
        <v>81</v>
      </c>
      <c r="AY267" s="197" t="s">
        <v>131</v>
      </c>
    </row>
    <row r="268" spans="1:65" s="13" customFormat="1" ht="11.25">
      <c r="B268" s="187"/>
      <c r="C268" s="188"/>
      <c r="D268" s="189" t="s">
        <v>140</v>
      </c>
      <c r="E268" s="190" t="s">
        <v>44</v>
      </c>
      <c r="F268" s="191" t="s">
        <v>511</v>
      </c>
      <c r="G268" s="188"/>
      <c r="H268" s="190" t="s">
        <v>44</v>
      </c>
      <c r="I268" s="192"/>
      <c r="J268" s="188"/>
      <c r="K268" s="188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140</v>
      </c>
      <c r="AU268" s="197" t="s">
        <v>91</v>
      </c>
      <c r="AV268" s="13" t="s">
        <v>89</v>
      </c>
      <c r="AW268" s="13" t="s">
        <v>42</v>
      </c>
      <c r="AX268" s="13" t="s">
        <v>81</v>
      </c>
      <c r="AY268" s="197" t="s">
        <v>131</v>
      </c>
    </row>
    <row r="269" spans="1:65" s="14" customFormat="1" ht="11.25">
      <c r="B269" s="198"/>
      <c r="C269" s="199"/>
      <c r="D269" s="189" t="s">
        <v>140</v>
      </c>
      <c r="E269" s="200" t="s">
        <v>44</v>
      </c>
      <c r="F269" s="201" t="s">
        <v>89</v>
      </c>
      <c r="G269" s="199"/>
      <c r="H269" s="202">
        <v>1</v>
      </c>
      <c r="I269" s="203"/>
      <c r="J269" s="199"/>
      <c r="K269" s="199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140</v>
      </c>
      <c r="AU269" s="208" t="s">
        <v>91</v>
      </c>
      <c r="AV269" s="14" t="s">
        <v>91</v>
      </c>
      <c r="AW269" s="14" t="s">
        <v>42</v>
      </c>
      <c r="AX269" s="14" t="s">
        <v>81</v>
      </c>
      <c r="AY269" s="208" t="s">
        <v>131</v>
      </c>
    </row>
    <row r="270" spans="1:65" s="15" customFormat="1" ht="11.25">
      <c r="B270" s="209"/>
      <c r="C270" s="210"/>
      <c r="D270" s="189" t="s">
        <v>140</v>
      </c>
      <c r="E270" s="211" t="s">
        <v>44</v>
      </c>
      <c r="F270" s="212" t="s">
        <v>170</v>
      </c>
      <c r="G270" s="210"/>
      <c r="H270" s="213">
        <v>1.5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140</v>
      </c>
      <c r="AU270" s="219" t="s">
        <v>91</v>
      </c>
      <c r="AV270" s="15" t="s">
        <v>138</v>
      </c>
      <c r="AW270" s="15" t="s">
        <v>42</v>
      </c>
      <c r="AX270" s="15" t="s">
        <v>89</v>
      </c>
      <c r="AY270" s="219" t="s">
        <v>131</v>
      </c>
    </row>
    <row r="271" spans="1:65" s="2" customFormat="1" ht="14.45" customHeight="1">
      <c r="A271" s="35"/>
      <c r="B271" s="36"/>
      <c r="C271" s="220" t="s">
        <v>324</v>
      </c>
      <c r="D271" s="220" t="s">
        <v>220</v>
      </c>
      <c r="E271" s="221" t="s">
        <v>512</v>
      </c>
      <c r="F271" s="222" t="s">
        <v>513</v>
      </c>
      <c r="G271" s="223" t="s">
        <v>490</v>
      </c>
      <c r="H271" s="224">
        <v>4</v>
      </c>
      <c r="I271" s="225"/>
      <c r="J271" s="226">
        <f>ROUND(I271*H271,2)</f>
        <v>0</v>
      </c>
      <c r="K271" s="222" t="s">
        <v>137</v>
      </c>
      <c r="L271" s="227"/>
      <c r="M271" s="228" t="s">
        <v>44</v>
      </c>
      <c r="N271" s="229" t="s">
        <v>52</v>
      </c>
      <c r="O271" s="65"/>
      <c r="P271" s="183">
        <f>O271*H271</f>
        <v>0</v>
      </c>
      <c r="Q271" s="183">
        <v>3.5E-4</v>
      </c>
      <c r="R271" s="183">
        <f>Q271*H271</f>
        <v>1.4E-3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184</v>
      </c>
      <c r="AT271" s="185" t="s">
        <v>220</v>
      </c>
      <c r="AU271" s="185" t="s">
        <v>91</v>
      </c>
      <c r="AY271" s="17" t="s">
        <v>131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7" t="s">
        <v>89</v>
      </c>
      <c r="BK271" s="186">
        <f>ROUND(I271*H271,2)</f>
        <v>0</v>
      </c>
      <c r="BL271" s="17" t="s">
        <v>138</v>
      </c>
      <c r="BM271" s="185" t="s">
        <v>514</v>
      </c>
    </row>
    <row r="272" spans="1:65" s="13" customFormat="1" ht="11.25">
      <c r="B272" s="187"/>
      <c r="C272" s="188"/>
      <c r="D272" s="189" t="s">
        <v>140</v>
      </c>
      <c r="E272" s="190" t="s">
        <v>44</v>
      </c>
      <c r="F272" s="191" t="s">
        <v>492</v>
      </c>
      <c r="G272" s="188"/>
      <c r="H272" s="190" t="s">
        <v>44</v>
      </c>
      <c r="I272" s="192"/>
      <c r="J272" s="188"/>
      <c r="K272" s="188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140</v>
      </c>
      <c r="AU272" s="197" t="s">
        <v>91</v>
      </c>
      <c r="AV272" s="13" t="s">
        <v>89</v>
      </c>
      <c r="AW272" s="13" t="s">
        <v>42</v>
      </c>
      <c r="AX272" s="13" t="s">
        <v>81</v>
      </c>
      <c r="AY272" s="197" t="s">
        <v>131</v>
      </c>
    </row>
    <row r="273" spans="1:65" s="13" customFormat="1" ht="11.25">
      <c r="B273" s="187"/>
      <c r="C273" s="188"/>
      <c r="D273" s="189" t="s">
        <v>140</v>
      </c>
      <c r="E273" s="190" t="s">
        <v>44</v>
      </c>
      <c r="F273" s="191" t="s">
        <v>499</v>
      </c>
      <c r="G273" s="188"/>
      <c r="H273" s="190" t="s">
        <v>44</v>
      </c>
      <c r="I273" s="192"/>
      <c r="J273" s="188"/>
      <c r="K273" s="188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140</v>
      </c>
      <c r="AU273" s="197" t="s">
        <v>91</v>
      </c>
      <c r="AV273" s="13" t="s">
        <v>89</v>
      </c>
      <c r="AW273" s="13" t="s">
        <v>42</v>
      </c>
      <c r="AX273" s="13" t="s">
        <v>81</v>
      </c>
      <c r="AY273" s="197" t="s">
        <v>131</v>
      </c>
    </row>
    <row r="274" spans="1:65" s="14" customFormat="1" ht="11.25">
      <c r="B274" s="198"/>
      <c r="C274" s="199"/>
      <c r="D274" s="189" t="s">
        <v>140</v>
      </c>
      <c r="E274" s="200" t="s">
        <v>44</v>
      </c>
      <c r="F274" s="201" t="s">
        <v>91</v>
      </c>
      <c r="G274" s="199"/>
      <c r="H274" s="202">
        <v>2</v>
      </c>
      <c r="I274" s="203"/>
      <c r="J274" s="199"/>
      <c r="K274" s="199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140</v>
      </c>
      <c r="AU274" s="208" t="s">
        <v>91</v>
      </c>
      <c r="AV274" s="14" t="s">
        <v>91</v>
      </c>
      <c r="AW274" s="14" t="s">
        <v>42</v>
      </c>
      <c r="AX274" s="14" t="s">
        <v>81</v>
      </c>
      <c r="AY274" s="208" t="s">
        <v>131</v>
      </c>
    </row>
    <row r="275" spans="1:65" s="13" customFormat="1" ht="11.25">
      <c r="B275" s="187"/>
      <c r="C275" s="188"/>
      <c r="D275" s="189" t="s">
        <v>140</v>
      </c>
      <c r="E275" s="190" t="s">
        <v>44</v>
      </c>
      <c r="F275" s="191" t="s">
        <v>511</v>
      </c>
      <c r="G275" s="188"/>
      <c r="H275" s="190" t="s">
        <v>44</v>
      </c>
      <c r="I275" s="192"/>
      <c r="J275" s="188"/>
      <c r="K275" s="188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140</v>
      </c>
      <c r="AU275" s="197" t="s">
        <v>91</v>
      </c>
      <c r="AV275" s="13" t="s">
        <v>89</v>
      </c>
      <c r="AW275" s="13" t="s">
        <v>42</v>
      </c>
      <c r="AX275" s="13" t="s">
        <v>81</v>
      </c>
      <c r="AY275" s="197" t="s">
        <v>131</v>
      </c>
    </row>
    <row r="276" spans="1:65" s="14" customFormat="1" ht="11.25">
      <c r="B276" s="198"/>
      <c r="C276" s="199"/>
      <c r="D276" s="189" t="s">
        <v>140</v>
      </c>
      <c r="E276" s="200" t="s">
        <v>44</v>
      </c>
      <c r="F276" s="201" t="s">
        <v>91</v>
      </c>
      <c r="G276" s="199"/>
      <c r="H276" s="202">
        <v>2</v>
      </c>
      <c r="I276" s="203"/>
      <c r="J276" s="199"/>
      <c r="K276" s="199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140</v>
      </c>
      <c r="AU276" s="208" t="s">
        <v>91</v>
      </c>
      <c r="AV276" s="14" t="s">
        <v>91</v>
      </c>
      <c r="AW276" s="14" t="s">
        <v>42</v>
      </c>
      <c r="AX276" s="14" t="s">
        <v>81</v>
      </c>
      <c r="AY276" s="208" t="s">
        <v>131</v>
      </c>
    </row>
    <row r="277" spans="1:65" s="15" customFormat="1" ht="11.25">
      <c r="B277" s="209"/>
      <c r="C277" s="210"/>
      <c r="D277" s="189" t="s">
        <v>140</v>
      </c>
      <c r="E277" s="211" t="s">
        <v>44</v>
      </c>
      <c r="F277" s="212" t="s">
        <v>170</v>
      </c>
      <c r="G277" s="210"/>
      <c r="H277" s="213">
        <v>4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140</v>
      </c>
      <c r="AU277" s="219" t="s">
        <v>91</v>
      </c>
      <c r="AV277" s="15" t="s">
        <v>138</v>
      </c>
      <c r="AW277" s="15" t="s">
        <v>42</v>
      </c>
      <c r="AX277" s="15" t="s">
        <v>89</v>
      </c>
      <c r="AY277" s="219" t="s">
        <v>131</v>
      </c>
    </row>
    <row r="278" spans="1:65" s="2" customFormat="1" ht="14.45" customHeight="1">
      <c r="A278" s="35"/>
      <c r="B278" s="36"/>
      <c r="C278" s="220" t="s">
        <v>330</v>
      </c>
      <c r="D278" s="220" t="s">
        <v>220</v>
      </c>
      <c r="E278" s="221" t="s">
        <v>515</v>
      </c>
      <c r="F278" s="222" t="s">
        <v>516</v>
      </c>
      <c r="G278" s="223" t="s">
        <v>490</v>
      </c>
      <c r="H278" s="224">
        <v>2</v>
      </c>
      <c r="I278" s="225"/>
      <c r="J278" s="226">
        <f>ROUND(I278*H278,2)</f>
        <v>0</v>
      </c>
      <c r="K278" s="222" t="s">
        <v>137</v>
      </c>
      <c r="L278" s="227"/>
      <c r="M278" s="228" t="s">
        <v>44</v>
      </c>
      <c r="N278" s="229" t="s">
        <v>52</v>
      </c>
      <c r="O278" s="65"/>
      <c r="P278" s="183">
        <f>O278*H278</f>
        <v>0</v>
      </c>
      <c r="Q278" s="183">
        <v>1E-4</v>
      </c>
      <c r="R278" s="183">
        <f>Q278*H278</f>
        <v>2.0000000000000001E-4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184</v>
      </c>
      <c r="AT278" s="185" t="s">
        <v>220</v>
      </c>
      <c r="AU278" s="185" t="s">
        <v>91</v>
      </c>
      <c r="AY278" s="17" t="s">
        <v>131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7" t="s">
        <v>89</v>
      </c>
      <c r="BK278" s="186">
        <f>ROUND(I278*H278,2)</f>
        <v>0</v>
      </c>
      <c r="BL278" s="17" t="s">
        <v>138</v>
      </c>
      <c r="BM278" s="185" t="s">
        <v>517</v>
      </c>
    </row>
    <row r="279" spans="1:65" s="13" customFormat="1" ht="11.25">
      <c r="B279" s="187"/>
      <c r="C279" s="188"/>
      <c r="D279" s="189" t="s">
        <v>140</v>
      </c>
      <c r="E279" s="190" t="s">
        <v>44</v>
      </c>
      <c r="F279" s="191" t="s">
        <v>492</v>
      </c>
      <c r="G279" s="188"/>
      <c r="H279" s="190" t="s">
        <v>44</v>
      </c>
      <c r="I279" s="192"/>
      <c r="J279" s="188"/>
      <c r="K279" s="188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140</v>
      </c>
      <c r="AU279" s="197" t="s">
        <v>91</v>
      </c>
      <c r="AV279" s="13" t="s">
        <v>89</v>
      </c>
      <c r="AW279" s="13" t="s">
        <v>42</v>
      </c>
      <c r="AX279" s="13" t="s">
        <v>81</v>
      </c>
      <c r="AY279" s="197" t="s">
        <v>131</v>
      </c>
    </row>
    <row r="280" spans="1:65" s="13" customFormat="1" ht="11.25">
      <c r="B280" s="187"/>
      <c r="C280" s="188"/>
      <c r="D280" s="189" t="s">
        <v>140</v>
      </c>
      <c r="E280" s="190" t="s">
        <v>44</v>
      </c>
      <c r="F280" s="191" t="s">
        <v>499</v>
      </c>
      <c r="G280" s="188"/>
      <c r="H280" s="190" t="s">
        <v>44</v>
      </c>
      <c r="I280" s="192"/>
      <c r="J280" s="188"/>
      <c r="K280" s="188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140</v>
      </c>
      <c r="AU280" s="197" t="s">
        <v>91</v>
      </c>
      <c r="AV280" s="13" t="s">
        <v>89</v>
      </c>
      <c r="AW280" s="13" t="s">
        <v>42</v>
      </c>
      <c r="AX280" s="13" t="s">
        <v>81</v>
      </c>
      <c r="AY280" s="197" t="s">
        <v>131</v>
      </c>
    </row>
    <row r="281" spans="1:65" s="14" customFormat="1" ht="11.25">
      <c r="B281" s="198"/>
      <c r="C281" s="199"/>
      <c r="D281" s="189" t="s">
        <v>140</v>
      </c>
      <c r="E281" s="200" t="s">
        <v>44</v>
      </c>
      <c r="F281" s="201" t="s">
        <v>89</v>
      </c>
      <c r="G281" s="199"/>
      <c r="H281" s="202">
        <v>1</v>
      </c>
      <c r="I281" s="203"/>
      <c r="J281" s="199"/>
      <c r="K281" s="199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140</v>
      </c>
      <c r="AU281" s="208" t="s">
        <v>91</v>
      </c>
      <c r="AV281" s="14" t="s">
        <v>91</v>
      </c>
      <c r="AW281" s="14" t="s">
        <v>42</v>
      </c>
      <c r="AX281" s="14" t="s">
        <v>81</v>
      </c>
      <c r="AY281" s="208" t="s">
        <v>131</v>
      </c>
    </row>
    <row r="282" spans="1:65" s="13" customFormat="1" ht="11.25">
      <c r="B282" s="187"/>
      <c r="C282" s="188"/>
      <c r="D282" s="189" t="s">
        <v>140</v>
      </c>
      <c r="E282" s="190" t="s">
        <v>44</v>
      </c>
      <c r="F282" s="191" t="s">
        <v>511</v>
      </c>
      <c r="G282" s="188"/>
      <c r="H282" s="190" t="s">
        <v>44</v>
      </c>
      <c r="I282" s="192"/>
      <c r="J282" s="188"/>
      <c r="K282" s="188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140</v>
      </c>
      <c r="AU282" s="197" t="s">
        <v>91</v>
      </c>
      <c r="AV282" s="13" t="s">
        <v>89</v>
      </c>
      <c r="AW282" s="13" t="s">
        <v>42</v>
      </c>
      <c r="AX282" s="13" t="s">
        <v>81</v>
      </c>
      <c r="AY282" s="197" t="s">
        <v>131</v>
      </c>
    </row>
    <row r="283" spans="1:65" s="14" customFormat="1" ht="11.25">
      <c r="B283" s="198"/>
      <c r="C283" s="199"/>
      <c r="D283" s="189" t="s">
        <v>140</v>
      </c>
      <c r="E283" s="200" t="s">
        <v>44</v>
      </c>
      <c r="F283" s="201" t="s">
        <v>89</v>
      </c>
      <c r="G283" s="199"/>
      <c r="H283" s="202">
        <v>1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140</v>
      </c>
      <c r="AU283" s="208" t="s">
        <v>91</v>
      </c>
      <c r="AV283" s="14" t="s">
        <v>91</v>
      </c>
      <c r="AW283" s="14" t="s">
        <v>42</v>
      </c>
      <c r="AX283" s="14" t="s">
        <v>81</v>
      </c>
      <c r="AY283" s="208" t="s">
        <v>131</v>
      </c>
    </row>
    <row r="284" spans="1:65" s="15" customFormat="1" ht="11.25">
      <c r="B284" s="209"/>
      <c r="C284" s="210"/>
      <c r="D284" s="189" t="s">
        <v>140</v>
      </c>
      <c r="E284" s="211" t="s">
        <v>44</v>
      </c>
      <c r="F284" s="212" t="s">
        <v>170</v>
      </c>
      <c r="G284" s="210"/>
      <c r="H284" s="213">
        <v>2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140</v>
      </c>
      <c r="AU284" s="219" t="s">
        <v>91</v>
      </c>
      <c r="AV284" s="15" t="s">
        <v>138</v>
      </c>
      <c r="AW284" s="15" t="s">
        <v>42</v>
      </c>
      <c r="AX284" s="15" t="s">
        <v>89</v>
      </c>
      <c r="AY284" s="219" t="s">
        <v>131</v>
      </c>
    </row>
    <row r="285" spans="1:65" s="2" customFormat="1" ht="14.45" customHeight="1">
      <c r="A285" s="35"/>
      <c r="B285" s="36"/>
      <c r="C285" s="220" t="s">
        <v>335</v>
      </c>
      <c r="D285" s="220" t="s">
        <v>220</v>
      </c>
      <c r="E285" s="221" t="s">
        <v>518</v>
      </c>
      <c r="F285" s="222" t="s">
        <v>519</v>
      </c>
      <c r="G285" s="223" t="s">
        <v>490</v>
      </c>
      <c r="H285" s="224">
        <v>4</v>
      </c>
      <c r="I285" s="225"/>
      <c r="J285" s="226">
        <f>ROUND(I285*H285,2)</f>
        <v>0</v>
      </c>
      <c r="K285" s="222" t="s">
        <v>303</v>
      </c>
      <c r="L285" s="227"/>
      <c r="M285" s="228" t="s">
        <v>44</v>
      </c>
      <c r="N285" s="229" t="s">
        <v>52</v>
      </c>
      <c r="O285" s="65"/>
      <c r="P285" s="183">
        <f>O285*H285</f>
        <v>0</v>
      </c>
      <c r="Q285" s="183">
        <v>4.0000000000000002E-4</v>
      </c>
      <c r="R285" s="183">
        <f>Q285*H285</f>
        <v>1.6000000000000001E-3</v>
      </c>
      <c r="S285" s="183">
        <v>0</v>
      </c>
      <c r="T285" s="18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184</v>
      </c>
      <c r="AT285" s="185" t="s">
        <v>220</v>
      </c>
      <c r="AU285" s="185" t="s">
        <v>91</v>
      </c>
      <c r="AY285" s="17" t="s">
        <v>131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7" t="s">
        <v>89</v>
      </c>
      <c r="BK285" s="186">
        <f>ROUND(I285*H285,2)</f>
        <v>0</v>
      </c>
      <c r="BL285" s="17" t="s">
        <v>138</v>
      </c>
      <c r="BM285" s="185" t="s">
        <v>520</v>
      </c>
    </row>
    <row r="286" spans="1:65" s="13" customFormat="1" ht="11.25">
      <c r="B286" s="187"/>
      <c r="C286" s="188"/>
      <c r="D286" s="189" t="s">
        <v>140</v>
      </c>
      <c r="E286" s="190" t="s">
        <v>44</v>
      </c>
      <c r="F286" s="191" t="s">
        <v>492</v>
      </c>
      <c r="G286" s="188"/>
      <c r="H286" s="190" t="s">
        <v>44</v>
      </c>
      <c r="I286" s="192"/>
      <c r="J286" s="188"/>
      <c r="K286" s="188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140</v>
      </c>
      <c r="AU286" s="197" t="s">
        <v>91</v>
      </c>
      <c r="AV286" s="13" t="s">
        <v>89</v>
      </c>
      <c r="AW286" s="13" t="s">
        <v>42</v>
      </c>
      <c r="AX286" s="13" t="s">
        <v>81</v>
      </c>
      <c r="AY286" s="197" t="s">
        <v>131</v>
      </c>
    </row>
    <row r="287" spans="1:65" s="13" customFormat="1" ht="11.25">
      <c r="B287" s="187"/>
      <c r="C287" s="188"/>
      <c r="D287" s="189" t="s">
        <v>140</v>
      </c>
      <c r="E287" s="190" t="s">
        <v>44</v>
      </c>
      <c r="F287" s="191" t="s">
        <v>499</v>
      </c>
      <c r="G287" s="188"/>
      <c r="H287" s="190" t="s">
        <v>44</v>
      </c>
      <c r="I287" s="192"/>
      <c r="J287" s="188"/>
      <c r="K287" s="188"/>
      <c r="L287" s="193"/>
      <c r="M287" s="194"/>
      <c r="N287" s="195"/>
      <c r="O287" s="195"/>
      <c r="P287" s="195"/>
      <c r="Q287" s="195"/>
      <c r="R287" s="195"/>
      <c r="S287" s="195"/>
      <c r="T287" s="196"/>
      <c r="AT287" s="197" t="s">
        <v>140</v>
      </c>
      <c r="AU287" s="197" t="s">
        <v>91</v>
      </c>
      <c r="AV287" s="13" t="s">
        <v>89</v>
      </c>
      <c r="AW287" s="13" t="s">
        <v>42</v>
      </c>
      <c r="AX287" s="13" t="s">
        <v>81</v>
      </c>
      <c r="AY287" s="197" t="s">
        <v>131</v>
      </c>
    </row>
    <row r="288" spans="1:65" s="14" customFormat="1" ht="11.25">
      <c r="B288" s="198"/>
      <c r="C288" s="199"/>
      <c r="D288" s="189" t="s">
        <v>140</v>
      </c>
      <c r="E288" s="200" t="s">
        <v>44</v>
      </c>
      <c r="F288" s="201" t="s">
        <v>91</v>
      </c>
      <c r="G288" s="199"/>
      <c r="H288" s="202">
        <v>2</v>
      </c>
      <c r="I288" s="203"/>
      <c r="J288" s="199"/>
      <c r="K288" s="199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140</v>
      </c>
      <c r="AU288" s="208" t="s">
        <v>91</v>
      </c>
      <c r="AV288" s="14" t="s">
        <v>91</v>
      </c>
      <c r="AW288" s="14" t="s">
        <v>42</v>
      </c>
      <c r="AX288" s="14" t="s">
        <v>81</v>
      </c>
      <c r="AY288" s="208" t="s">
        <v>131</v>
      </c>
    </row>
    <row r="289" spans="1:65" s="13" customFormat="1" ht="11.25">
      <c r="B289" s="187"/>
      <c r="C289" s="188"/>
      <c r="D289" s="189" t="s">
        <v>140</v>
      </c>
      <c r="E289" s="190" t="s">
        <v>44</v>
      </c>
      <c r="F289" s="191" t="s">
        <v>500</v>
      </c>
      <c r="G289" s="188"/>
      <c r="H289" s="190" t="s">
        <v>44</v>
      </c>
      <c r="I289" s="192"/>
      <c r="J289" s="188"/>
      <c r="K289" s="188"/>
      <c r="L289" s="193"/>
      <c r="M289" s="194"/>
      <c r="N289" s="195"/>
      <c r="O289" s="195"/>
      <c r="P289" s="195"/>
      <c r="Q289" s="195"/>
      <c r="R289" s="195"/>
      <c r="S289" s="195"/>
      <c r="T289" s="196"/>
      <c r="AT289" s="197" t="s">
        <v>140</v>
      </c>
      <c r="AU289" s="197" t="s">
        <v>91</v>
      </c>
      <c r="AV289" s="13" t="s">
        <v>89</v>
      </c>
      <c r="AW289" s="13" t="s">
        <v>42</v>
      </c>
      <c r="AX289" s="13" t="s">
        <v>81</v>
      </c>
      <c r="AY289" s="197" t="s">
        <v>131</v>
      </c>
    </row>
    <row r="290" spans="1:65" s="14" customFormat="1" ht="11.25">
      <c r="B290" s="198"/>
      <c r="C290" s="199"/>
      <c r="D290" s="189" t="s">
        <v>140</v>
      </c>
      <c r="E290" s="200" t="s">
        <v>44</v>
      </c>
      <c r="F290" s="201" t="s">
        <v>91</v>
      </c>
      <c r="G290" s="199"/>
      <c r="H290" s="202">
        <v>2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140</v>
      </c>
      <c r="AU290" s="208" t="s">
        <v>91</v>
      </c>
      <c r="AV290" s="14" t="s">
        <v>91</v>
      </c>
      <c r="AW290" s="14" t="s">
        <v>42</v>
      </c>
      <c r="AX290" s="14" t="s">
        <v>81</v>
      </c>
      <c r="AY290" s="208" t="s">
        <v>131</v>
      </c>
    </row>
    <row r="291" spans="1:65" s="15" customFormat="1" ht="11.25">
      <c r="B291" s="209"/>
      <c r="C291" s="210"/>
      <c r="D291" s="189" t="s">
        <v>140</v>
      </c>
      <c r="E291" s="211" t="s">
        <v>44</v>
      </c>
      <c r="F291" s="212" t="s">
        <v>170</v>
      </c>
      <c r="G291" s="210"/>
      <c r="H291" s="213">
        <v>4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140</v>
      </c>
      <c r="AU291" s="219" t="s">
        <v>91</v>
      </c>
      <c r="AV291" s="15" t="s">
        <v>138</v>
      </c>
      <c r="AW291" s="15" t="s">
        <v>42</v>
      </c>
      <c r="AX291" s="15" t="s">
        <v>89</v>
      </c>
      <c r="AY291" s="219" t="s">
        <v>131</v>
      </c>
    </row>
    <row r="292" spans="1:65" s="2" customFormat="1" ht="24.2" customHeight="1">
      <c r="A292" s="35"/>
      <c r="B292" s="36"/>
      <c r="C292" s="220" t="s">
        <v>339</v>
      </c>
      <c r="D292" s="220" t="s">
        <v>220</v>
      </c>
      <c r="E292" s="221" t="s">
        <v>521</v>
      </c>
      <c r="F292" s="222" t="s">
        <v>522</v>
      </c>
      <c r="G292" s="223" t="s">
        <v>523</v>
      </c>
      <c r="H292" s="224">
        <v>0.04</v>
      </c>
      <c r="I292" s="225"/>
      <c r="J292" s="226">
        <f>ROUND(I292*H292,2)</f>
        <v>0</v>
      </c>
      <c r="K292" s="222" t="s">
        <v>137</v>
      </c>
      <c r="L292" s="227"/>
      <c r="M292" s="228" t="s">
        <v>44</v>
      </c>
      <c r="N292" s="229" t="s">
        <v>52</v>
      </c>
      <c r="O292" s="65"/>
      <c r="P292" s="183">
        <f>O292*H292</f>
        <v>0</v>
      </c>
      <c r="Q292" s="183">
        <v>5.0000000000000001E-4</v>
      </c>
      <c r="R292" s="183">
        <f>Q292*H292</f>
        <v>2.0000000000000002E-5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184</v>
      </c>
      <c r="AT292" s="185" t="s">
        <v>220</v>
      </c>
      <c r="AU292" s="185" t="s">
        <v>91</v>
      </c>
      <c r="AY292" s="17" t="s">
        <v>131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7" t="s">
        <v>89</v>
      </c>
      <c r="BK292" s="186">
        <f>ROUND(I292*H292,2)</f>
        <v>0</v>
      </c>
      <c r="BL292" s="17" t="s">
        <v>138</v>
      </c>
      <c r="BM292" s="185" t="s">
        <v>524</v>
      </c>
    </row>
    <row r="293" spans="1:65" s="13" customFormat="1" ht="11.25">
      <c r="B293" s="187"/>
      <c r="C293" s="188"/>
      <c r="D293" s="189" t="s">
        <v>140</v>
      </c>
      <c r="E293" s="190" t="s">
        <v>44</v>
      </c>
      <c r="F293" s="191" t="s">
        <v>492</v>
      </c>
      <c r="G293" s="188"/>
      <c r="H293" s="190" t="s">
        <v>44</v>
      </c>
      <c r="I293" s="192"/>
      <c r="J293" s="188"/>
      <c r="K293" s="188"/>
      <c r="L293" s="193"/>
      <c r="M293" s="194"/>
      <c r="N293" s="195"/>
      <c r="O293" s="195"/>
      <c r="P293" s="195"/>
      <c r="Q293" s="195"/>
      <c r="R293" s="195"/>
      <c r="S293" s="195"/>
      <c r="T293" s="196"/>
      <c r="AT293" s="197" t="s">
        <v>140</v>
      </c>
      <c r="AU293" s="197" t="s">
        <v>91</v>
      </c>
      <c r="AV293" s="13" t="s">
        <v>89</v>
      </c>
      <c r="AW293" s="13" t="s">
        <v>42</v>
      </c>
      <c r="AX293" s="13" t="s">
        <v>81</v>
      </c>
      <c r="AY293" s="197" t="s">
        <v>131</v>
      </c>
    </row>
    <row r="294" spans="1:65" s="13" customFormat="1" ht="11.25">
      <c r="B294" s="187"/>
      <c r="C294" s="188"/>
      <c r="D294" s="189" t="s">
        <v>140</v>
      </c>
      <c r="E294" s="190" t="s">
        <v>44</v>
      </c>
      <c r="F294" s="191" t="s">
        <v>499</v>
      </c>
      <c r="G294" s="188"/>
      <c r="H294" s="190" t="s">
        <v>44</v>
      </c>
      <c r="I294" s="192"/>
      <c r="J294" s="188"/>
      <c r="K294" s="188"/>
      <c r="L294" s="193"/>
      <c r="M294" s="194"/>
      <c r="N294" s="195"/>
      <c r="O294" s="195"/>
      <c r="P294" s="195"/>
      <c r="Q294" s="195"/>
      <c r="R294" s="195"/>
      <c r="S294" s="195"/>
      <c r="T294" s="196"/>
      <c r="AT294" s="197" t="s">
        <v>140</v>
      </c>
      <c r="AU294" s="197" t="s">
        <v>91</v>
      </c>
      <c r="AV294" s="13" t="s">
        <v>89</v>
      </c>
      <c r="AW294" s="13" t="s">
        <v>42</v>
      </c>
      <c r="AX294" s="13" t="s">
        <v>81</v>
      </c>
      <c r="AY294" s="197" t="s">
        <v>131</v>
      </c>
    </row>
    <row r="295" spans="1:65" s="14" customFormat="1" ht="11.25">
      <c r="B295" s="198"/>
      <c r="C295" s="199"/>
      <c r="D295" s="189" t="s">
        <v>140</v>
      </c>
      <c r="E295" s="200" t="s">
        <v>44</v>
      </c>
      <c r="F295" s="201" t="s">
        <v>525</v>
      </c>
      <c r="G295" s="199"/>
      <c r="H295" s="202">
        <v>0.02</v>
      </c>
      <c r="I295" s="203"/>
      <c r="J295" s="199"/>
      <c r="K295" s="199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140</v>
      </c>
      <c r="AU295" s="208" t="s">
        <v>91</v>
      </c>
      <c r="AV295" s="14" t="s">
        <v>91</v>
      </c>
      <c r="AW295" s="14" t="s">
        <v>42</v>
      </c>
      <c r="AX295" s="14" t="s">
        <v>81</v>
      </c>
      <c r="AY295" s="208" t="s">
        <v>131</v>
      </c>
    </row>
    <row r="296" spans="1:65" s="13" customFormat="1" ht="11.25">
      <c r="B296" s="187"/>
      <c r="C296" s="188"/>
      <c r="D296" s="189" t="s">
        <v>140</v>
      </c>
      <c r="E296" s="190" t="s">
        <v>44</v>
      </c>
      <c r="F296" s="191" t="s">
        <v>500</v>
      </c>
      <c r="G296" s="188"/>
      <c r="H296" s="190" t="s">
        <v>44</v>
      </c>
      <c r="I296" s="192"/>
      <c r="J296" s="188"/>
      <c r="K296" s="188"/>
      <c r="L296" s="193"/>
      <c r="M296" s="194"/>
      <c r="N296" s="195"/>
      <c r="O296" s="195"/>
      <c r="P296" s="195"/>
      <c r="Q296" s="195"/>
      <c r="R296" s="195"/>
      <c r="S296" s="195"/>
      <c r="T296" s="196"/>
      <c r="AT296" s="197" t="s">
        <v>140</v>
      </c>
      <c r="AU296" s="197" t="s">
        <v>91</v>
      </c>
      <c r="AV296" s="13" t="s">
        <v>89</v>
      </c>
      <c r="AW296" s="13" t="s">
        <v>42</v>
      </c>
      <c r="AX296" s="13" t="s">
        <v>81</v>
      </c>
      <c r="AY296" s="197" t="s">
        <v>131</v>
      </c>
    </row>
    <row r="297" spans="1:65" s="14" customFormat="1" ht="11.25">
      <c r="B297" s="198"/>
      <c r="C297" s="199"/>
      <c r="D297" s="189" t="s">
        <v>140</v>
      </c>
      <c r="E297" s="200" t="s">
        <v>44</v>
      </c>
      <c r="F297" s="201" t="s">
        <v>525</v>
      </c>
      <c r="G297" s="199"/>
      <c r="H297" s="202">
        <v>0.02</v>
      </c>
      <c r="I297" s="203"/>
      <c r="J297" s="199"/>
      <c r="K297" s="199"/>
      <c r="L297" s="204"/>
      <c r="M297" s="205"/>
      <c r="N297" s="206"/>
      <c r="O297" s="206"/>
      <c r="P297" s="206"/>
      <c r="Q297" s="206"/>
      <c r="R297" s="206"/>
      <c r="S297" s="206"/>
      <c r="T297" s="207"/>
      <c r="AT297" s="208" t="s">
        <v>140</v>
      </c>
      <c r="AU297" s="208" t="s">
        <v>91</v>
      </c>
      <c r="AV297" s="14" t="s">
        <v>91</v>
      </c>
      <c r="AW297" s="14" t="s">
        <v>42</v>
      </c>
      <c r="AX297" s="14" t="s">
        <v>81</v>
      </c>
      <c r="AY297" s="208" t="s">
        <v>131</v>
      </c>
    </row>
    <row r="298" spans="1:65" s="15" customFormat="1" ht="11.25">
      <c r="B298" s="209"/>
      <c r="C298" s="210"/>
      <c r="D298" s="189" t="s">
        <v>140</v>
      </c>
      <c r="E298" s="211" t="s">
        <v>44</v>
      </c>
      <c r="F298" s="212" t="s">
        <v>170</v>
      </c>
      <c r="G298" s="210"/>
      <c r="H298" s="213">
        <v>0.04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140</v>
      </c>
      <c r="AU298" s="219" t="s">
        <v>91</v>
      </c>
      <c r="AV298" s="15" t="s">
        <v>138</v>
      </c>
      <c r="AW298" s="15" t="s">
        <v>42</v>
      </c>
      <c r="AX298" s="15" t="s">
        <v>89</v>
      </c>
      <c r="AY298" s="219" t="s">
        <v>131</v>
      </c>
    </row>
    <row r="299" spans="1:65" s="12" customFormat="1" ht="20.85" customHeight="1">
      <c r="B299" s="158"/>
      <c r="C299" s="159"/>
      <c r="D299" s="160" t="s">
        <v>80</v>
      </c>
      <c r="E299" s="172" t="s">
        <v>396</v>
      </c>
      <c r="F299" s="172" t="s">
        <v>397</v>
      </c>
      <c r="G299" s="159"/>
      <c r="H299" s="159"/>
      <c r="I299" s="162"/>
      <c r="J299" s="173">
        <f>BK299</f>
        <v>0</v>
      </c>
      <c r="K299" s="159"/>
      <c r="L299" s="164"/>
      <c r="M299" s="165"/>
      <c r="N299" s="166"/>
      <c r="O299" s="166"/>
      <c r="P299" s="167">
        <f>SUM(P300:P371)</f>
        <v>0</v>
      </c>
      <c r="Q299" s="166"/>
      <c r="R299" s="167">
        <f>SUM(R300:R371)</f>
        <v>0</v>
      </c>
      <c r="S299" s="166"/>
      <c r="T299" s="168">
        <f>SUM(T300:T371)</f>
        <v>0</v>
      </c>
      <c r="AR299" s="169" t="s">
        <v>89</v>
      </c>
      <c r="AT299" s="170" t="s">
        <v>80</v>
      </c>
      <c r="AU299" s="170" t="s">
        <v>91</v>
      </c>
      <c r="AY299" s="169" t="s">
        <v>131</v>
      </c>
      <c r="BK299" s="171">
        <f>SUM(BK300:BK371)</f>
        <v>0</v>
      </c>
    </row>
    <row r="300" spans="1:65" s="2" customFormat="1" ht="37.9" customHeight="1">
      <c r="A300" s="35"/>
      <c r="B300" s="36"/>
      <c r="C300" s="174" t="s">
        <v>344</v>
      </c>
      <c r="D300" s="174" t="s">
        <v>133</v>
      </c>
      <c r="E300" s="175" t="s">
        <v>399</v>
      </c>
      <c r="F300" s="176" t="s">
        <v>400</v>
      </c>
      <c r="G300" s="177" t="s">
        <v>180</v>
      </c>
      <c r="H300" s="178">
        <v>2.2919999999999998</v>
      </c>
      <c r="I300" s="179"/>
      <c r="J300" s="180">
        <f>ROUND(I300*H300,2)</f>
        <v>0</v>
      </c>
      <c r="K300" s="176" t="s">
        <v>137</v>
      </c>
      <c r="L300" s="40"/>
      <c r="M300" s="181" t="s">
        <v>44</v>
      </c>
      <c r="N300" s="182" t="s">
        <v>52</v>
      </c>
      <c r="O300" s="65"/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138</v>
      </c>
      <c r="AT300" s="185" t="s">
        <v>133</v>
      </c>
      <c r="AU300" s="185" t="s">
        <v>149</v>
      </c>
      <c r="AY300" s="17" t="s">
        <v>131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7" t="s">
        <v>89</v>
      </c>
      <c r="BK300" s="186">
        <f>ROUND(I300*H300,2)</f>
        <v>0</v>
      </c>
      <c r="BL300" s="17" t="s">
        <v>138</v>
      </c>
      <c r="BM300" s="185" t="s">
        <v>526</v>
      </c>
    </row>
    <row r="301" spans="1:65" s="14" customFormat="1" ht="11.25">
      <c r="B301" s="198"/>
      <c r="C301" s="199"/>
      <c r="D301" s="189" t="s">
        <v>140</v>
      </c>
      <c r="E301" s="199"/>
      <c r="F301" s="201" t="s">
        <v>527</v>
      </c>
      <c r="G301" s="199"/>
      <c r="H301" s="202">
        <v>2.2919999999999998</v>
      </c>
      <c r="I301" s="203"/>
      <c r="J301" s="199"/>
      <c r="K301" s="199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140</v>
      </c>
      <c r="AU301" s="208" t="s">
        <v>149</v>
      </c>
      <c r="AV301" s="14" t="s">
        <v>91</v>
      </c>
      <c r="AW301" s="14" t="s">
        <v>4</v>
      </c>
      <c r="AX301" s="14" t="s">
        <v>89</v>
      </c>
      <c r="AY301" s="208" t="s">
        <v>131</v>
      </c>
    </row>
    <row r="302" spans="1:65" s="2" customFormat="1" ht="24.2" customHeight="1">
      <c r="A302" s="35"/>
      <c r="B302" s="36"/>
      <c r="C302" s="174" t="s">
        <v>349</v>
      </c>
      <c r="D302" s="174" t="s">
        <v>133</v>
      </c>
      <c r="E302" s="175" t="s">
        <v>528</v>
      </c>
      <c r="F302" s="176" t="s">
        <v>529</v>
      </c>
      <c r="G302" s="177" t="s">
        <v>180</v>
      </c>
      <c r="H302" s="178">
        <v>1.381</v>
      </c>
      <c r="I302" s="179"/>
      <c r="J302" s="180">
        <f>ROUND(I302*H302,2)</f>
        <v>0</v>
      </c>
      <c r="K302" s="176" t="s">
        <v>137</v>
      </c>
      <c r="L302" s="40"/>
      <c r="M302" s="181" t="s">
        <v>44</v>
      </c>
      <c r="N302" s="182" t="s">
        <v>52</v>
      </c>
      <c r="O302" s="65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138</v>
      </c>
      <c r="AT302" s="185" t="s">
        <v>133</v>
      </c>
      <c r="AU302" s="185" t="s">
        <v>149</v>
      </c>
      <c r="AY302" s="17" t="s">
        <v>131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7" t="s">
        <v>89</v>
      </c>
      <c r="BK302" s="186">
        <f>ROUND(I302*H302,2)</f>
        <v>0</v>
      </c>
      <c r="BL302" s="17" t="s">
        <v>138</v>
      </c>
      <c r="BM302" s="185" t="s">
        <v>530</v>
      </c>
    </row>
    <row r="303" spans="1:65" s="13" customFormat="1" ht="11.25">
      <c r="B303" s="187"/>
      <c r="C303" s="188"/>
      <c r="D303" s="189" t="s">
        <v>140</v>
      </c>
      <c r="E303" s="190" t="s">
        <v>44</v>
      </c>
      <c r="F303" s="191" t="s">
        <v>531</v>
      </c>
      <c r="G303" s="188"/>
      <c r="H303" s="190" t="s">
        <v>44</v>
      </c>
      <c r="I303" s="192"/>
      <c r="J303" s="188"/>
      <c r="K303" s="188"/>
      <c r="L303" s="193"/>
      <c r="M303" s="194"/>
      <c r="N303" s="195"/>
      <c r="O303" s="195"/>
      <c r="P303" s="195"/>
      <c r="Q303" s="195"/>
      <c r="R303" s="195"/>
      <c r="S303" s="195"/>
      <c r="T303" s="196"/>
      <c r="AT303" s="197" t="s">
        <v>140</v>
      </c>
      <c r="AU303" s="197" t="s">
        <v>149</v>
      </c>
      <c r="AV303" s="13" t="s">
        <v>89</v>
      </c>
      <c r="AW303" s="13" t="s">
        <v>42</v>
      </c>
      <c r="AX303" s="13" t="s">
        <v>81</v>
      </c>
      <c r="AY303" s="197" t="s">
        <v>131</v>
      </c>
    </row>
    <row r="304" spans="1:65" s="13" customFormat="1" ht="11.25">
      <c r="B304" s="187"/>
      <c r="C304" s="188"/>
      <c r="D304" s="189" t="s">
        <v>140</v>
      </c>
      <c r="E304" s="190" t="s">
        <v>44</v>
      </c>
      <c r="F304" s="191" t="s">
        <v>532</v>
      </c>
      <c r="G304" s="188"/>
      <c r="H304" s="190" t="s">
        <v>44</v>
      </c>
      <c r="I304" s="192"/>
      <c r="J304" s="188"/>
      <c r="K304" s="188"/>
      <c r="L304" s="193"/>
      <c r="M304" s="194"/>
      <c r="N304" s="195"/>
      <c r="O304" s="195"/>
      <c r="P304" s="195"/>
      <c r="Q304" s="195"/>
      <c r="R304" s="195"/>
      <c r="S304" s="195"/>
      <c r="T304" s="196"/>
      <c r="AT304" s="197" t="s">
        <v>140</v>
      </c>
      <c r="AU304" s="197" t="s">
        <v>149</v>
      </c>
      <c r="AV304" s="13" t="s">
        <v>89</v>
      </c>
      <c r="AW304" s="13" t="s">
        <v>42</v>
      </c>
      <c r="AX304" s="13" t="s">
        <v>81</v>
      </c>
      <c r="AY304" s="197" t="s">
        <v>131</v>
      </c>
    </row>
    <row r="305" spans="1:65" s="13" customFormat="1" ht="22.5">
      <c r="B305" s="187"/>
      <c r="C305" s="188"/>
      <c r="D305" s="189" t="s">
        <v>140</v>
      </c>
      <c r="E305" s="190" t="s">
        <v>44</v>
      </c>
      <c r="F305" s="191" t="s">
        <v>533</v>
      </c>
      <c r="G305" s="188"/>
      <c r="H305" s="190" t="s">
        <v>44</v>
      </c>
      <c r="I305" s="192"/>
      <c r="J305" s="188"/>
      <c r="K305" s="188"/>
      <c r="L305" s="193"/>
      <c r="M305" s="194"/>
      <c r="N305" s="195"/>
      <c r="O305" s="195"/>
      <c r="P305" s="195"/>
      <c r="Q305" s="195"/>
      <c r="R305" s="195"/>
      <c r="S305" s="195"/>
      <c r="T305" s="196"/>
      <c r="AT305" s="197" t="s">
        <v>140</v>
      </c>
      <c r="AU305" s="197" t="s">
        <v>149</v>
      </c>
      <c r="AV305" s="13" t="s">
        <v>89</v>
      </c>
      <c r="AW305" s="13" t="s">
        <v>42</v>
      </c>
      <c r="AX305" s="13" t="s">
        <v>81</v>
      </c>
      <c r="AY305" s="197" t="s">
        <v>131</v>
      </c>
    </row>
    <row r="306" spans="1:65" s="14" customFormat="1" ht="11.25">
      <c r="B306" s="198"/>
      <c r="C306" s="199"/>
      <c r="D306" s="189" t="s">
        <v>140</v>
      </c>
      <c r="E306" s="200" t="s">
        <v>44</v>
      </c>
      <c r="F306" s="201" t="s">
        <v>534</v>
      </c>
      <c r="G306" s="199"/>
      <c r="H306" s="202">
        <v>1.381</v>
      </c>
      <c r="I306" s="203"/>
      <c r="J306" s="199"/>
      <c r="K306" s="199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140</v>
      </c>
      <c r="AU306" s="208" t="s">
        <v>149</v>
      </c>
      <c r="AV306" s="14" t="s">
        <v>91</v>
      </c>
      <c r="AW306" s="14" t="s">
        <v>42</v>
      </c>
      <c r="AX306" s="14" t="s">
        <v>89</v>
      </c>
      <c r="AY306" s="208" t="s">
        <v>131</v>
      </c>
    </row>
    <row r="307" spans="1:65" s="2" customFormat="1" ht="37.9" customHeight="1">
      <c r="A307" s="35"/>
      <c r="B307" s="36"/>
      <c r="C307" s="174" t="s">
        <v>354</v>
      </c>
      <c r="D307" s="174" t="s">
        <v>133</v>
      </c>
      <c r="E307" s="175" t="s">
        <v>408</v>
      </c>
      <c r="F307" s="176" t="s">
        <v>409</v>
      </c>
      <c r="G307" s="177" t="s">
        <v>180</v>
      </c>
      <c r="H307" s="178">
        <v>1.381</v>
      </c>
      <c r="I307" s="179"/>
      <c r="J307" s="180">
        <f>ROUND(I307*H307,2)</f>
        <v>0</v>
      </c>
      <c r="K307" s="176" t="s">
        <v>137</v>
      </c>
      <c r="L307" s="40"/>
      <c r="M307" s="181" t="s">
        <v>44</v>
      </c>
      <c r="N307" s="182" t="s">
        <v>52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138</v>
      </c>
      <c r="AT307" s="185" t="s">
        <v>133</v>
      </c>
      <c r="AU307" s="185" t="s">
        <v>149</v>
      </c>
      <c r="AY307" s="17" t="s">
        <v>131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7" t="s">
        <v>89</v>
      </c>
      <c r="BK307" s="186">
        <f>ROUND(I307*H307,2)</f>
        <v>0</v>
      </c>
      <c r="BL307" s="17" t="s">
        <v>138</v>
      </c>
      <c r="BM307" s="185" t="s">
        <v>535</v>
      </c>
    </row>
    <row r="308" spans="1:65" s="13" customFormat="1" ht="11.25">
      <c r="B308" s="187"/>
      <c r="C308" s="188"/>
      <c r="D308" s="189" t="s">
        <v>140</v>
      </c>
      <c r="E308" s="190" t="s">
        <v>44</v>
      </c>
      <c r="F308" s="191" t="s">
        <v>531</v>
      </c>
      <c r="G308" s="188"/>
      <c r="H308" s="190" t="s">
        <v>44</v>
      </c>
      <c r="I308" s="192"/>
      <c r="J308" s="188"/>
      <c r="K308" s="188"/>
      <c r="L308" s="193"/>
      <c r="M308" s="194"/>
      <c r="N308" s="195"/>
      <c r="O308" s="195"/>
      <c r="P308" s="195"/>
      <c r="Q308" s="195"/>
      <c r="R308" s="195"/>
      <c r="S308" s="195"/>
      <c r="T308" s="196"/>
      <c r="AT308" s="197" t="s">
        <v>140</v>
      </c>
      <c r="AU308" s="197" t="s">
        <v>149</v>
      </c>
      <c r="AV308" s="13" t="s">
        <v>89</v>
      </c>
      <c r="AW308" s="13" t="s">
        <v>42</v>
      </c>
      <c r="AX308" s="13" t="s">
        <v>81</v>
      </c>
      <c r="AY308" s="197" t="s">
        <v>131</v>
      </c>
    </row>
    <row r="309" spans="1:65" s="13" customFormat="1" ht="11.25">
      <c r="B309" s="187"/>
      <c r="C309" s="188"/>
      <c r="D309" s="189" t="s">
        <v>140</v>
      </c>
      <c r="E309" s="190" t="s">
        <v>44</v>
      </c>
      <c r="F309" s="191" t="s">
        <v>532</v>
      </c>
      <c r="G309" s="188"/>
      <c r="H309" s="190" t="s">
        <v>44</v>
      </c>
      <c r="I309" s="192"/>
      <c r="J309" s="188"/>
      <c r="K309" s="188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140</v>
      </c>
      <c r="AU309" s="197" t="s">
        <v>149</v>
      </c>
      <c r="AV309" s="13" t="s">
        <v>89</v>
      </c>
      <c r="AW309" s="13" t="s">
        <v>42</v>
      </c>
      <c r="AX309" s="13" t="s">
        <v>81</v>
      </c>
      <c r="AY309" s="197" t="s">
        <v>131</v>
      </c>
    </row>
    <row r="310" spans="1:65" s="13" customFormat="1" ht="22.5">
      <c r="B310" s="187"/>
      <c r="C310" s="188"/>
      <c r="D310" s="189" t="s">
        <v>140</v>
      </c>
      <c r="E310" s="190" t="s">
        <v>44</v>
      </c>
      <c r="F310" s="191" t="s">
        <v>536</v>
      </c>
      <c r="G310" s="188"/>
      <c r="H310" s="190" t="s">
        <v>44</v>
      </c>
      <c r="I310" s="192"/>
      <c r="J310" s="188"/>
      <c r="K310" s="188"/>
      <c r="L310" s="193"/>
      <c r="M310" s="194"/>
      <c r="N310" s="195"/>
      <c r="O310" s="195"/>
      <c r="P310" s="195"/>
      <c r="Q310" s="195"/>
      <c r="R310" s="195"/>
      <c r="S310" s="195"/>
      <c r="T310" s="196"/>
      <c r="AT310" s="197" t="s">
        <v>140</v>
      </c>
      <c r="AU310" s="197" t="s">
        <v>149</v>
      </c>
      <c r="AV310" s="13" t="s">
        <v>89</v>
      </c>
      <c r="AW310" s="13" t="s">
        <v>42</v>
      </c>
      <c r="AX310" s="13" t="s">
        <v>81</v>
      </c>
      <c r="AY310" s="197" t="s">
        <v>131</v>
      </c>
    </row>
    <row r="311" spans="1:65" s="14" customFormat="1" ht="11.25">
      <c r="B311" s="198"/>
      <c r="C311" s="199"/>
      <c r="D311" s="189" t="s">
        <v>140</v>
      </c>
      <c r="E311" s="200" t="s">
        <v>44</v>
      </c>
      <c r="F311" s="201" t="s">
        <v>534</v>
      </c>
      <c r="G311" s="199"/>
      <c r="H311" s="202">
        <v>1.381</v>
      </c>
      <c r="I311" s="203"/>
      <c r="J311" s="199"/>
      <c r="K311" s="199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140</v>
      </c>
      <c r="AU311" s="208" t="s">
        <v>149</v>
      </c>
      <c r="AV311" s="14" t="s">
        <v>91</v>
      </c>
      <c r="AW311" s="14" t="s">
        <v>42</v>
      </c>
      <c r="AX311" s="14" t="s">
        <v>89</v>
      </c>
      <c r="AY311" s="208" t="s">
        <v>131</v>
      </c>
    </row>
    <row r="312" spans="1:65" s="2" customFormat="1" ht="37.9" customHeight="1">
      <c r="A312" s="35"/>
      <c r="B312" s="36"/>
      <c r="C312" s="174" t="s">
        <v>358</v>
      </c>
      <c r="D312" s="174" t="s">
        <v>133</v>
      </c>
      <c r="E312" s="175" t="s">
        <v>403</v>
      </c>
      <c r="F312" s="176" t="s">
        <v>404</v>
      </c>
      <c r="G312" s="177" t="s">
        <v>180</v>
      </c>
      <c r="H312" s="178">
        <v>16.047000000000001</v>
      </c>
      <c r="I312" s="179"/>
      <c r="J312" s="180">
        <f>ROUND(I312*H312,2)</f>
        <v>0</v>
      </c>
      <c r="K312" s="176" t="s">
        <v>137</v>
      </c>
      <c r="L312" s="40"/>
      <c r="M312" s="181" t="s">
        <v>44</v>
      </c>
      <c r="N312" s="182" t="s">
        <v>52</v>
      </c>
      <c r="O312" s="65"/>
      <c r="P312" s="183">
        <f>O312*H312</f>
        <v>0</v>
      </c>
      <c r="Q312" s="183">
        <v>0</v>
      </c>
      <c r="R312" s="183">
        <f>Q312*H312</f>
        <v>0</v>
      </c>
      <c r="S312" s="183">
        <v>0</v>
      </c>
      <c r="T312" s="18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138</v>
      </c>
      <c r="AT312" s="185" t="s">
        <v>133</v>
      </c>
      <c r="AU312" s="185" t="s">
        <v>149</v>
      </c>
      <c r="AY312" s="17" t="s">
        <v>131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7" t="s">
        <v>89</v>
      </c>
      <c r="BK312" s="186">
        <f>ROUND(I312*H312,2)</f>
        <v>0</v>
      </c>
      <c r="BL312" s="17" t="s">
        <v>138</v>
      </c>
      <c r="BM312" s="185" t="s">
        <v>537</v>
      </c>
    </row>
    <row r="313" spans="1:65" s="14" customFormat="1" ht="11.25">
      <c r="B313" s="198"/>
      <c r="C313" s="199"/>
      <c r="D313" s="189" t="s">
        <v>140</v>
      </c>
      <c r="E313" s="199"/>
      <c r="F313" s="201" t="s">
        <v>538</v>
      </c>
      <c r="G313" s="199"/>
      <c r="H313" s="202">
        <v>16.047000000000001</v>
      </c>
      <c r="I313" s="203"/>
      <c r="J313" s="199"/>
      <c r="K313" s="199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140</v>
      </c>
      <c r="AU313" s="208" t="s">
        <v>149</v>
      </c>
      <c r="AV313" s="14" t="s">
        <v>91</v>
      </c>
      <c r="AW313" s="14" t="s">
        <v>4</v>
      </c>
      <c r="AX313" s="14" t="s">
        <v>89</v>
      </c>
      <c r="AY313" s="208" t="s">
        <v>131</v>
      </c>
    </row>
    <row r="314" spans="1:65" s="2" customFormat="1" ht="37.9" customHeight="1">
      <c r="A314" s="35"/>
      <c r="B314" s="36"/>
      <c r="C314" s="174" t="s">
        <v>364</v>
      </c>
      <c r="D314" s="174" t="s">
        <v>133</v>
      </c>
      <c r="E314" s="175" t="s">
        <v>408</v>
      </c>
      <c r="F314" s="176" t="s">
        <v>409</v>
      </c>
      <c r="G314" s="177" t="s">
        <v>180</v>
      </c>
      <c r="H314" s="178">
        <v>2.2919999999999998</v>
      </c>
      <c r="I314" s="179"/>
      <c r="J314" s="180">
        <f>ROUND(I314*H314,2)</f>
        <v>0</v>
      </c>
      <c r="K314" s="176" t="s">
        <v>137</v>
      </c>
      <c r="L314" s="40"/>
      <c r="M314" s="181" t="s">
        <v>44</v>
      </c>
      <c r="N314" s="182" t="s">
        <v>52</v>
      </c>
      <c r="O314" s="65"/>
      <c r="P314" s="183">
        <f>O314*H314</f>
        <v>0</v>
      </c>
      <c r="Q314" s="183">
        <v>0</v>
      </c>
      <c r="R314" s="183">
        <f>Q314*H314</f>
        <v>0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138</v>
      </c>
      <c r="AT314" s="185" t="s">
        <v>133</v>
      </c>
      <c r="AU314" s="185" t="s">
        <v>149</v>
      </c>
      <c r="AY314" s="17" t="s">
        <v>131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7" t="s">
        <v>89</v>
      </c>
      <c r="BK314" s="186">
        <f>ROUND(I314*H314,2)</f>
        <v>0</v>
      </c>
      <c r="BL314" s="17" t="s">
        <v>138</v>
      </c>
      <c r="BM314" s="185" t="s">
        <v>539</v>
      </c>
    </row>
    <row r="315" spans="1:65" s="14" customFormat="1" ht="11.25">
      <c r="B315" s="198"/>
      <c r="C315" s="199"/>
      <c r="D315" s="189" t="s">
        <v>140</v>
      </c>
      <c r="E315" s="199"/>
      <c r="F315" s="201" t="s">
        <v>527</v>
      </c>
      <c r="G315" s="199"/>
      <c r="H315" s="202">
        <v>2.2919999999999998</v>
      </c>
      <c r="I315" s="203"/>
      <c r="J315" s="199"/>
      <c r="K315" s="199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140</v>
      </c>
      <c r="AU315" s="208" t="s">
        <v>149</v>
      </c>
      <c r="AV315" s="14" t="s">
        <v>91</v>
      </c>
      <c r="AW315" s="14" t="s">
        <v>4</v>
      </c>
      <c r="AX315" s="14" t="s">
        <v>89</v>
      </c>
      <c r="AY315" s="208" t="s">
        <v>131</v>
      </c>
    </row>
    <row r="316" spans="1:65" s="2" customFormat="1" ht="37.9" customHeight="1">
      <c r="A316" s="35"/>
      <c r="B316" s="36"/>
      <c r="C316" s="174" t="s">
        <v>368</v>
      </c>
      <c r="D316" s="174" t="s">
        <v>133</v>
      </c>
      <c r="E316" s="175" t="s">
        <v>540</v>
      </c>
      <c r="F316" s="176" t="s">
        <v>541</v>
      </c>
      <c r="G316" s="177" t="s">
        <v>180</v>
      </c>
      <c r="H316" s="178">
        <v>10.432</v>
      </c>
      <c r="I316" s="179"/>
      <c r="J316" s="180">
        <f>ROUND(I316*H316,2)</f>
        <v>0</v>
      </c>
      <c r="K316" s="176" t="s">
        <v>137</v>
      </c>
      <c r="L316" s="40"/>
      <c r="M316" s="181" t="s">
        <v>44</v>
      </c>
      <c r="N316" s="182" t="s">
        <v>52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138</v>
      </c>
      <c r="AT316" s="185" t="s">
        <v>133</v>
      </c>
      <c r="AU316" s="185" t="s">
        <v>149</v>
      </c>
      <c r="AY316" s="17" t="s">
        <v>131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7" t="s">
        <v>89</v>
      </c>
      <c r="BK316" s="186">
        <f>ROUND(I316*H316,2)</f>
        <v>0</v>
      </c>
      <c r="BL316" s="17" t="s">
        <v>138</v>
      </c>
      <c r="BM316" s="185" t="s">
        <v>542</v>
      </c>
    </row>
    <row r="317" spans="1:65" s="13" customFormat="1" ht="11.25">
      <c r="B317" s="187"/>
      <c r="C317" s="188"/>
      <c r="D317" s="189" t="s">
        <v>140</v>
      </c>
      <c r="E317" s="190" t="s">
        <v>44</v>
      </c>
      <c r="F317" s="191" t="s">
        <v>423</v>
      </c>
      <c r="G317" s="188"/>
      <c r="H317" s="190" t="s">
        <v>44</v>
      </c>
      <c r="I317" s="192"/>
      <c r="J317" s="188"/>
      <c r="K317" s="188"/>
      <c r="L317" s="193"/>
      <c r="M317" s="194"/>
      <c r="N317" s="195"/>
      <c r="O317" s="195"/>
      <c r="P317" s="195"/>
      <c r="Q317" s="195"/>
      <c r="R317" s="195"/>
      <c r="S317" s="195"/>
      <c r="T317" s="196"/>
      <c r="AT317" s="197" t="s">
        <v>140</v>
      </c>
      <c r="AU317" s="197" t="s">
        <v>149</v>
      </c>
      <c r="AV317" s="13" t="s">
        <v>89</v>
      </c>
      <c r="AW317" s="13" t="s">
        <v>42</v>
      </c>
      <c r="AX317" s="13" t="s">
        <v>81</v>
      </c>
      <c r="AY317" s="197" t="s">
        <v>131</v>
      </c>
    </row>
    <row r="318" spans="1:65" s="13" customFormat="1" ht="11.25">
      <c r="B318" s="187"/>
      <c r="C318" s="188"/>
      <c r="D318" s="189" t="s">
        <v>140</v>
      </c>
      <c r="E318" s="190" t="s">
        <v>44</v>
      </c>
      <c r="F318" s="191" t="s">
        <v>543</v>
      </c>
      <c r="G318" s="188"/>
      <c r="H318" s="190" t="s">
        <v>44</v>
      </c>
      <c r="I318" s="192"/>
      <c r="J318" s="188"/>
      <c r="K318" s="188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140</v>
      </c>
      <c r="AU318" s="197" t="s">
        <v>149</v>
      </c>
      <c r="AV318" s="13" t="s">
        <v>89</v>
      </c>
      <c r="AW318" s="13" t="s">
        <v>42</v>
      </c>
      <c r="AX318" s="13" t="s">
        <v>81</v>
      </c>
      <c r="AY318" s="197" t="s">
        <v>131</v>
      </c>
    </row>
    <row r="319" spans="1:65" s="13" customFormat="1" ht="11.25">
      <c r="B319" s="187"/>
      <c r="C319" s="188"/>
      <c r="D319" s="189" t="s">
        <v>140</v>
      </c>
      <c r="E319" s="190" t="s">
        <v>44</v>
      </c>
      <c r="F319" s="191" t="s">
        <v>544</v>
      </c>
      <c r="G319" s="188"/>
      <c r="H319" s="190" t="s">
        <v>44</v>
      </c>
      <c r="I319" s="192"/>
      <c r="J319" s="188"/>
      <c r="K319" s="188"/>
      <c r="L319" s="193"/>
      <c r="M319" s="194"/>
      <c r="N319" s="195"/>
      <c r="O319" s="195"/>
      <c r="P319" s="195"/>
      <c r="Q319" s="195"/>
      <c r="R319" s="195"/>
      <c r="S319" s="195"/>
      <c r="T319" s="196"/>
      <c r="AT319" s="197" t="s">
        <v>140</v>
      </c>
      <c r="AU319" s="197" t="s">
        <v>149</v>
      </c>
      <c r="AV319" s="13" t="s">
        <v>89</v>
      </c>
      <c r="AW319" s="13" t="s">
        <v>42</v>
      </c>
      <c r="AX319" s="13" t="s">
        <v>81</v>
      </c>
      <c r="AY319" s="197" t="s">
        <v>131</v>
      </c>
    </row>
    <row r="320" spans="1:65" s="13" customFormat="1" ht="22.5">
      <c r="B320" s="187"/>
      <c r="C320" s="188"/>
      <c r="D320" s="189" t="s">
        <v>140</v>
      </c>
      <c r="E320" s="190" t="s">
        <v>44</v>
      </c>
      <c r="F320" s="191" t="s">
        <v>545</v>
      </c>
      <c r="G320" s="188"/>
      <c r="H320" s="190" t="s">
        <v>44</v>
      </c>
      <c r="I320" s="192"/>
      <c r="J320" s="188"/>
      <c r="K320" s="188"/>
      <c r="L320" s="193"/>
      <c r="M320" s="194"/>
      <c r="N320" s="195"/>
      <c r="O320" s="195"/>
      <c r="P320" s="195"/>
      <c r="Q320" s="195"/>
      <c r="R320" s="195"/>
      <c r="S320" s="195"/>
      <c r="T320" s="196"/>
      <c r="AT320" s="197" t="s">
        <v>140</v>
      </c>
      <c r="AU320" s="197" t="s">
        <v>149</v>
      </c>
      <c r="AV320" s="13" t="s">
        <v>89</v>
      </c>
      <c r="AW320" s="13" t="s">
        <v>42</v>
      </c>
      <c r="AX320" s="13" t="s">
        <v>81</v>
      </c>
      <c r="AY320" s="197" t="s">
        <v>131</v>
      </c>
    </row>
    <row r="321" spans="1:65" s="14" customFormat="1" ht="11.25">
      <c r="B321" s="198"/>
      <c r="C321" s="199"/>
      <c r="D321" s="189" t="s">
        <v>140</v>
      </c>
      <c r="E321" s="200" t="s">
        <v>44</v>
      </c>
      <c r="F321" s="201" t="s">
        <v>546</v>
      </c>
      <c r="G321" s="199"/>
      <c r="H321" s="202">
        <v>2.8220000000000001</v>
      </c>
      <c r="I321" s="203"/>
      <c r="J321" s="199"/>
      <c r="K321" s="199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140</v>
      </c>
      <c r="AU321" s="208" t="s">
        <v>149</v>
      </c>
      <c r="AV321" s="14" t="s">
        <v>91</v>
      </c>
      <c r="AW321" s="14" t="s">
        <v>42</v>
      </c>
      <c r="AX321" s="14" t="s">
        <v>81</v>
      </c>
      <c r="AY321" s="208" t="s">
        <v>131</v>
      </c>
    </row>
    <row r="322" spans="1:65" s="13" customFormat="1" ht="22.5">
      <c r="B322" s="187"/>
      <c r="C322" s="188"/>
      <c r="D322" s="189" t="s">
        <v>140</v>
      </c>
      <c r="E322" s="190" t="s">
        <v>44</v>
      </c>
      <c r="F322" s="191" t="s">
        <v>547</v>
      </c>
      <c r="G322" s="188"/>
      <c r="H322" s="190" t="s">
        <v>44</v>
      </c>
      <c r="I322" s="192"/>
      <c r="J322" s="188"/>
      <c r="K322" s="188"/>
      <c r="L322" s="193"/>
      <c r="M322" s="194"/>
      <c r="N322" s="195"/>
      <c r="O322" s="195"/>
      <c r="P322" s="195"/>
      <c r="Q322" s="195"/>
      <c r="R322" s="195"/>
      <c r="S322" s="195"/>
      <c r="T322" s="196"/>
      <c r="AT322" s="197" t="s">
        <v>140</v>
      </c>
      <c r="AU322" s="197" t="s">
        <v>149</v>
      </c>
      <c r="AV322" s="13" t="s">
        <v>89</v>
      </c>
      <c r="AW322" s="13" t="s">
        <v>42</v>
      </c>
      <c r="AX322" s="13" t="s">
        <v>81</v>
      </c>
      <c r="AY322" s="197" t="s">
        <v>131</v>
      </c>
    </row>
    <row r="323" spans="1:65" s="14" customFormat="1" ht="11.25">
      <c r="B323" s="198"/>
      <c r="C323" s="199"/>
      <c r="D323" s="189" t="s">
        <v>140</v>
      </c>
      <c r="E323" s="200" t="s">
        <v>44</v>
      </c>
      <c r="F323" s="201" t="s">
        <v>548</v>
      </c>
      <c r="G323" s="199"/>
      <c r="H323" s="202">
        <v>0.35899999999999999</v>
      </c>
      <c r="I323" s="203"/>
      <c r="J323" s="199"/>
      <c r="K323" s="199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140</v>
      </c>
      <c r="AU323" s="208" t="s">
        <v>149</v>
      </c>
      <c r="AV323" s="14" t="s">
        <v>91</v>
      </c>
      <c r="AW323" s="14" t="s">
        <v>42</v>
      </c>
      <c r="AX323" s="14" t="s">
        <v>81</v>
      </c>
      <c r="AY323" s="208" t="s">
        <v>131</v>
      </c>
    </row>
    <row r="324" spans="1:65" s="13" customFormat="1" ht="11.25">
      <c r="B324" s="187"/>
      <c r="C324" s="188"/>
      <c r="D324" s="189" t="s">
        <v>140</v>
      </c>
      <c r="E324" s="190" t="s">
        <v>44</v>
      </c>
      <c r="F324" s="191" t="s">
        <v>423</v>
      </c>
      <c r="G324" s="188"/>
      <c r="H324" s="190" t="s">
        <v>44</v>
      </c>
      <c r="I324" s="192"/>
      <c r="J324" s="188"/>
      <c r="K324" s="188"/>
      <c r="L324" s="193"/>
      <c r="M324" s="194"/>
      <c r="N324" s="195"/>
      <c r="O324" s="195"/>
      <c r="P324" s="195"/>
      <c r="Q324" s="195"/>
      <c r="R324" s="195"/>
      <c r="S324" s="195"/>
      <c r="T324" s="196"/>
      <c r="AT324" s="197" t="s">
        <v>140</v>
      </c>
      <c r="AU324" s="197" t="s">
        <v>149</v>
      </c>
      <c r="AV324" s="13" t="s">
        <v>89</v>
      </c>
      <c r="AW324" s="13" t="s">
        <v>42</v>
      </c>
      <c r="AX324" s="13" t="s">
        <v>81</v>
      </c>
      <c r="AY324" s="197" t="s">
        <v>131</v>
      </c>
    </row>
    <row r="325" spans="1:65" s="13" customFormat="1" ht="22.5">
      <c r="B325" s="187"/>
      <c r="C325" s="188"/>
      <c r="D325" s="189" t="s">
        <v>140</v>
      </c>
      <c r="E325" s="190" t="s">
        <v>44</v>
      </c>
      <c r="F325" s="191" t="s">
        <v>549</v>
      </c>
      <c r="G325" s="188"/>
      <c r="H325" s="190" t="s">
        <v>44</v>
      </c>
      <c r="I325" s="192"/>
      <c r="J325" s="188"/>
      <c r="K325" s="188"/>
      <c r="L325" s="193"/>
      <c r="M325" s="194"/>
      <c r="N325" s="195"/>
      <c r="O325" s="195"/>
      <c r="P325" s="195"/>
      <c r="Q325" s="195"/>
      <c r="R325" s="195"/>
      <c r="S325" s="195"/>
      <c r="T325" s="196"/>
      <c r="AT325" s="197" t="s">
        <v>140</v>
      </c>
      <c r="AU325" s="197" t="s">
        <v>149</v>
      </c>
      <c r="AV325" s="13" t="s">
        <v>89</v>
      </c>
      <c r="AW325" s="13" t="s">
        <v>42</v>
      </c>
      <c r="AX325" s="13" t="s">
        <v>81</v>
      </c>
      <c r="AY325" s="197" t="s">
        <v>131</v>
      </c>
    </row>
    <row r="326" spans="1:65" s="14" customFormat="1" ht="11.25">
      <c r="B326" s="198"/>
      <c r="C326" s="199"/>
      <c r="D326" s="189" t="s">
        <v>140</v>
      </c>
      <c r="E326" s="200" t="s">
        <v>44</v>
      </c>
      <c r="F326" s="201" t="s">
        <v>550</v>
      </c>
      <c r="G326" s="199"/>
      <c r="H326" s="202">
        <v>1.992</v>
      </c>
      <c r="I326" s="203"/>
      <c r="J326" s="199"/>
      <c r="K326" s="199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140</v>
      </c>
      <c r="AU326" s="208" t="s">
        <v>149</v>
      </c>
      <c r="AV326" s="14" t="s">
        <v>91</v>
      </c>
      <c r="AW326" s="14" t="s">
        <v>42</v>
      </c>
      <c r="AX326" s="14" t="s">
        <v>81</v>
      </c>
      <c r="AY326" s="208" t="s">
        <v>131</v>
      </c>
    </row>
    <row r="327" spans="1:65" s="13" customFormat="1" ht="11.25">
      <c r="B327" s="187"/>
      <c r="C327" s="188"/>
      <c r="D327" s="189" t="s">
        <v>140</v>
      </c>
      <c r="E327" s="190" t="s">
        <v>44</v>
      </c>
      <c r="F327" s="191" t="s">
        <v>551</v>
      </c>
      <c r="G327" s="188"/>
      <c r="H327" s="190" t="s">
        <v>44</v>
      </c>
      <c r="I327" s="192"/>
      <c r="J327" s="188"/>
      <c r="K327" s="188"/>
      <c r="L327" s="193"/>
      <c r="M327" s="194"/>
      <c r="N327" s="195"/>
      <c r="O327" s="195"/>
      <c r="P327" s="195"/>
      <c r="Q327" s="195"/>
      <c r="R327" s="195"/>
      <c r="S327" s="195"/>
      <c r="T327" s="196"/>
      <c r="AT327" s="197" t="s">
        <v>140</v>
      </c>
      <c r="AU327" s="197" t="s">
        <v>149</v>
      </c>
      <c r="AV327" s="13" t="s">
        <v>89</v>
      </c>
      <c r="AW327" s="13" t="s">
        <v>42</v>
      </c>
      <c r="AX327" s="13" t="s">
        <v>81</v>
      </c>
      <c r="AY327" s="197" t="s">
        <v>131</v>
      </c>
    </row>
    <row r="328" spans="1:65" s="14" customFormat="1" ht="11.25">
      <c r="B328" s="198"/>
      <c r="C328" s="199"/>
      <c r="D328" s="189" t="s">
        <v>140</v>
      </c>
      <c r="E328" s="200" t="s">
        <v>44</v>
      </c>
      <c r="F328" s="201" t="s">
        <v>552</v>
      </c>
      <c r="G328" s="199"/>
      <c r="H328" s="202">
        <v>5.81</v>
      </c>
      <c r="I328" s="203"/>
      <c r="J328" s="199"/>
      <c r="K328" s="199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140</v>
      </c>
      <c r="AU328" s="208" t="s">
        <v>149</v>
      </c>
      <c r="AV328" s="14" t="s">
        <v>91</v>
      </c>
      <c r="AW328" s="14" t="s">
        <v>42</v>
      </c>
      <c r="AX328" s="14" t="s">
        <v>81</v>
      </c>
      <c r="AY328" s="208" t="s">
        <v>131</v>
      </c>
    </row>
    <row r="329" spans="1:65" s="13" customFormat="1" ht="11.25">
      <c r="B329" s="187"/>
      <c r="C329" s="188"/>
      <c r="D329" s="189" t="s">
        <v>140</v>
      </c>
      <c r="E329" s="190" t="s">
        <v>44</v>
      </c>
      <c r="F329" s="191" t="s">
        <v>553</v>
      </c>
      <c r="G329" s="188"/>
      <c r="H329" s="190" t="s">
        <v>44</v>
      </c>
      <c r="I329" s="192"/>
      <c r="J329" s="188"/>
      <c r="K329" s="188"/>
      <c r="L329" s="193"/>
      <c r="M329" s="194"/>
      <c r="N329" s="195"/>
      <c r="O329" s="195"/>
      <c r="P329" s="195"/>
      <c r="Q329" s="195"/>
      <c r="R329" s="195"/>
      <c r="S329" s="195"/>
      <c r="T329" s="196"/>
      <c r="AT329" s="197" t="s">
        <v>140</v>
      </c>
      <c r="AU329" s="197" t="s">
        <v>149</v>
      </c>
      <c r="AV329" s="13" t="s">
        <v>89</v>
      </c>
      <c r="AW329" s="13" t="s">
        <v>42</v>
      </c>
      <c r="AX329" s="13" t="s">
        <v>81</v>
      </c>
      <c r="AY329" s="197" t="s">
        <v>131</v>
      </c>
    </row>
    <row r="330" spans="1:65" s="14" customFormat="1" ht="11.25">
      <c r="B330" s="198"/>
      <c r="C330" s="199"/>
      <c r="D330" s="189" t="s">
        <v>140</v>
      </c>
      <c r="E330" s="200" t="s">
        <v>44</v>
      </c>
      <c r="F330" s="201" t="s">
        <v>554</v>
      </c>
      <c r="G330" s="199"/>
      <c r="H330" s="202">
        <v>0.83</v>
      </c>
      <c r="I330" s="203"/>
      <c r="J330" s="199"/>
      <c r="K330" s="199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140</v>
      </c>
      <c r="AU330" s="208" t="s">
        <v>149</v>
      </c>
      <c r="AV330" s="14" t="s">
        <v>91</v>
      </c>
      <c r="AW330" s="14" t="s">
        <v>42</v>
      </c>
      <c r="AX330" s="14" t="s">
        <v>81</v>
      </c>
      <c r="AY330" s="208" t="s">
        <v>131</v>
      </c>
    </row>
    <row r="331" spans="1:65" s="13" customFormat="1" ht="22.5">
      <c r="B331" s="187"/>
      <c r="C331" s="188"/>
      <c r="D331" s="189" t="s">
        <v>140</v>
      </c>
      <c r="E331" s="190" t="s">
        <v>44</v>
      </c>
      <c r="F331" s="191" t="s">
        <v>555</v>
      </c>
      <c r="G331" s="188"/>
      <c r="H331" s="190" t="s">
        <v>44</v>
      </c>
      <c r="I331" s="192"/>
      <c r="J331" s="188"/>
      <c r="K331" s="188"/>
      <c r="L331" s="193"/>
      <c r="M331" s="194"/>
      <c r="N331" s="195"/>
      <c r="O331" s="195"/>
      <c r="P331" s="195"/>
      <c r="Q331" s="195"/>
      <c r="R331" s="195"/>
      <c r="S331" s="195"/>
      <c r="T331" s="196"/>
      <c r="AT331" s="197" t="s">
        <v>140</v>
      </c>
      <c r="AU331" s="197" t="s">
        <v>149</v>
      </c>
      <c r="AV331" s="13" t="s">
        <v>89</v>
      </c>
      <c r="AW331" s="13" t="s">
        <v>42</v>
      </c>
      <c r="AX331" s="13" t="s">
        <v>81</v>
      </c>
      <c r="AY331" s="197" t="s">
        <v>131</v>
      </c>
    </row>
    <row r="332" spans="1:65" s="14" customFormat="1" ht="11.25">
      <c r="B332" s="198"/>
      <c r="C332" s="199"/>
      <c r="D332" s="189" t="s">
        <v>140</v>
      </c>
      <c r="E332" s="200" t="s">
        <v>44</v>
      </c>
      <c r="F332" s="201" t="s">
        <v>556</v>
      </c>
      <c r="G332" s="199"/>
      <c r="H332" s="202">
        <v>-1.381</v>
      </c>
      <c r="I332" s="203"/>
      <c r="J332" s="199"/>
      <c r="K332" s="199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140</v>
      </c>
      <c r="AU332" s="208" t="s">
        <v>149</v>
      </c>
      <c r="AV332" s="14" t="s">
        <v>91</v>
      </c>
      <c r="AW332" s="14" t="s">
        <v>42</v>
      </c>
      <c r="AX332" s="14" t="s">
        <v>81</v>
      </c>
      <c r="AY332" s="208" t="s">
        <v>131</v>
      </c>
    </row>
    <row r="333" spans="1:65" s="15" customFormat="1" ht="11.25">
      <c r="B333" s="209"/>
      <c r="C333" s="210"/>
      <c r="D333" s="189" t="s">
        <v>140</v>
      </c>
      <c r="E333" s="211" t="s">
        <v>44</v>
      </c>
      <c r="F333" s="212" t="s">
        <v>170</v>
      </c>
      <c r="G333" s="210"/>
      <c r="H333" s="213">
        <v>10.432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140</v>
      </c>
      <c r="AU333" s="219" t="s">
        <v>149</v>
      </c>
      <c r="AV333" s="15" t="s">
        <v>138</v>
      </c>
      <c r="AW333" s="15" t="s">
        <v>42</v>
      </c>
      <c r="AX333" s="15" t="s">
        <v>89</v>
      </c>
      <c r="AY333" s="219" t="s">
        <v>131</v>
      </c>
    </row>
    <row r="334" spans="1:65" s="2" customFormat="1" ht="37.9" customHeight="1">
      <c r="A334" s="35"/>
      <c r="B334" s="36"/>
      <c r="C334" s="174" t="s">
        <v>374</v>
      </c>
      <c r="D334" s="174" t="s">
        <v>133</v>
      </c>
      <c r="E334" s="175" t="s">
        <v>557</v>
      </c>
      <c r="F334" s="176" t="s">
        <v>404</v>
      </c>
      <c r="G334" s="177" t="s">
        <v>180</v>
      </c>
      <c r="H334" s="178">
        <v>238.489</v>
      </c>
      <c r="I334" s="179"/>
      <c r="J334" s="180">
        <f>ROUND(I334*H334,2)</f>
        <v>0</v>
      </c>
      <c r="K334" s="176" t="s">
        <v>137</v>
      </c>
      <c r="L334" s="40"/>
      <c r="M334" s="181" t="s">
        <v>44</v>
      </c>
      <c r="N334" s="182" t="s">
        <v>52</v>
      </c>
      <c r="O334" s="65"/>
      <c r="P334" s="183">
        <f>O334*H334</f>
        <v>0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138</v>
      </c>
      <c r="AT334" s="185" t="s">
        <v>133</v>
      </c>
      <c r="AU334" s="185" t="s">
        <v>149</v>
      </c>
      <c r="AY334" s="17" t="s">
        <v>131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7" t="s">
        <v>89</v>
      </c>
      <c r="BK334" s="186">
        <f>ROUND(I334*H334,2)</f>
        <v>0</v>
      </c>
      <c r="BL334" s="17" t="s">
        <v>138</v>
      </c>
      <c r="BM334" s="185" t="s">
        <v>558</v>
      </c>
    </row>
    <row r="335" spans="1:65" s="13" customFormat="1" ht="11.25">
      <c r="B335" s="187"/>
      <c r="C335" s="188"/>
      <c r="D335" s="189" t="s">
        <v>140</v>
      </c>
      <c r="E335" s="190" t="s">
        <v>44</v>
      </c>
      <c r="F335" s="191" t="s">
        <v>423</v>
      </c>
      <c r="G335" s="188"/>
      <c r="H335" s="190" t="s">
        <v>44</v>
      </c>
      <c r="I335" s="192"/>
      <c r="J335" s="188"/>
      <c r="K335" s="188"/>
      <c r="L335" s="193"/>
      <c r="M335" s="194"/>
      <c r="N335" s="195"/>
      <c r="O335" s="195"/>
      <c r="P335" s="195"/>
      <c r="Q335" s="195"/>
      <c r="R335" s="195"/>
      <c r="S335" s="195"/>
      <c r="T335" s="196"/>
      <c r="AT335" s="197" t="s">
        <v>140</v>
      </c>
      <c r="AU335" s="197" t="s">
        <v>149</v>
      </c>
      <c r="AV335" s="13" t="s">
        <v>89</v>
      </c>
      <c r="AW335" s="13" t="s">
        <v>42</v>
      </c>
      <c r="AX335" s="13" t="s">
        <v>81</v>
      </c>
      <c r="AY335" s="197" t="s">
        <v>131</v>
      </c>
    </row>
    <row r="336" spans="1:65" s="13" customFormat="1" ht="11.25">
      <c r="B336" s="187"/>
      <c r="C336" s="188"/>
      <c r="D336" s="189" t="s">
        <v>140</v>
      </c>
      <c r="E336" s="190" t="s">
        <v>44</v>
      </c>
      <c r="F336" s="191" t="s">
        <v>543</v>
      </c>
      <c r="G336" s="188"/>
      <c r="H336" s="190" t="s">
        <v>44</v>
      </c>
      <c r="I336" s="192"/>
      <c r="J336" s="188"/>
      <c r="K336" s="188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140</v>
      </c>
      <c r="AU336" s="197" t="s">
        <v>149</v>
      </c>
      <c r="AV336" s="13" t="s">
        <v>89</v>
      </c>
      <c r="AW336" s="13" t="s">
        <v>42</v>
      </c>
      <c r="AX336" s="13" t="s">
        <v>81</v>
      </c>
      <c r="AY336" s="197" t="s">
        <v>131</v>
      </c>
    </row>
    <row r="337" spans="2:51" s="13" customFormat="1" ht="11.25">
      <c r="B337" s="187"/>
      <c r="C337" s="188"/>
      <c r="D337" s="189" t="s">
        <v>140</v>
      </c>
      <c r="E337" s="190" t="s">
        <v>44</v>
      </c>
      <c r="F337" s="191" t="s">
        <v>544</v>
      </c>
      <c r="G337" s="188"/>
      <c r="H337" s="190" t="s">
        <v>44</v>
      </c>
      <c r="I337" s="192"/>
      <c r="J337" s="188"/>
      <c r="K337" s="188"/>
      <c r="L337" s="193"/>
      <c r="M337" s="194"/>
      <c r="N337" s="195"/>
      <c r="O337" s="195"/>
      <c r="P337" s="195"/>
      <c r="Q337" s="195"/>
      <c r="R337" s="195"/>
      <c r="S337" s="195"/>
      <c r="T337" s="196"/>
      <c r="AT337" s="197" t="s">
        <v>140</v>
      </c>
      <c r="AU337" s="197" t="s">
        <v>149</v>
      </c>
      <c r="AV337" s="13" t="s">
        <v>89</v>
      </c>
      <c r="AW337" s="13" t="s">
        <v>42</v>
      </c>
      <c r="AX337" s="13" t="s">
        <v>81</v>
      </c>
      <c r="AY337" s="197" t="s">
        <v>131</v>
      </c>
    </row>
    <row r="338" spans="2:51" s="13" customFormat="1" ht="22.5">
      <c r="B338" s="187"/>
      <c r="C338" s="188"/>
      <c r="D338" s="189" t="s">
        <v>140</v>
      </c>
      <c r="E338" s="190" t="s">
        <v>44</v>
      </c>
      <c r="F338" s="191" t="s">
        <v>559</v>
      </c>
      <c r="G338" s="188"/>
      <c r="H338" s="190" t="s">
        <v>44</v>
      </c>
      <c r="I338" s="192"/>
      <c r="J338" s="188"/>
      <c r="K338" s="188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140</v>
      </c>
      <c r="AU338" s="197" t="s">
        <v>149</v>
      </c>
      <c r="AV338" s="13" t="s">
        <v>89</v>
      </c>
      <c r="AW338" s="13" t="s">
        <v>42</v>
      </c>
      <c r="AX338" s="13" t="s">
        <v>81</v>
      </c>
      <c r="AY338" s="197" t="s">
        <v>131</v>
      </c>
    </row>
    <row r="339" spans="2:51" s="14" customFormat="1" ht="11.25">
      <c r="B339" s="198"/>
      <c r="C339" s="199"/>
      <c r="D339" s="189" t="s">
        <v>140</v>
      </c>
      <c r="E339" s="200" t="s">
        <v>44</v>
      </c>
      <c r="F339" s="201" t="s">
        <v>560</v>
      </c>
      <c r="G339" s="199"/>
      <c r="H339" s="202">
        <v>19.754000000000001</v>
      </c>
      <c r="I339" s="203"/>
      <c r="J339" s="199"/>
      <c r="K339" s="199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140</v>
      </c>
      <c r="AU339" s="208" t="s">
        <v>149</v>
      </c>
      <c r="AV339" s="14" t="s">
        <v>91</v>
      </c>
      <c r="AW339" s="14" t="s">
        <v>42</v>
      </c>
      <c r="AX339" s="14" t="s">
        <v>81</v>
      </c>
      <c r="AY339" s="208" t="s">
        <v>131</v>
      </c>
    </row>
    <row r="340" spans="2:51" s="13" customFormat="1" ht="22.5">
      <c r="B340" s="187"/>
      <c r="C340" s="188"/>
      <c r="D340" s="189" t="s">
        <v>140</v>
      </c>
      <c r="E340" s="190" t="s">
        <v>44</v>
      </c>
      <c r="F340" s="191" t="s">
        <v>561</v>
      </c>
      <c r="G340" s="188"/>
      <c r="H340" s="190" t="s">
        <v>44</v>
      </c>
      <c r="I340" s="192"/>
      <c r="J340" s="188"/>
      <c r="K340" s="188"/>
      <c r="L340" s="193"/>
      <c r="M340" s="194"/>
      <c r="N340" s="195"/>
      <c r="O340" s="195"/>
      <c r="P340" s="195"/>
      <c r="Q340" s="195"/>
      <c r="R340" s="195"/>
      <c r="S340" s="195"/>
      <c r="T340" s="196"/>
      <c r="AT340" s="197" t="s">
        <v>140</v>
      </c>
      <c r="AU340" s="197" t="s">
        <v>149</v>
      </c>
      <c r="AV340" s="13" t="s">
        <v>89</v>
      </c>
      <c r="AW340" s="13" t="s">
        <v>42</v>
      </c>
      <c r="AX340" s="13" t="s">
        <v>81</v>
      </c>
      <c r="AY340" s="197" t="s">
        <v>131</v>
      </c>
    </row>
    <row r="341" spans="2:51" s="14" customFormat="1" ht="11.25">
      <c r="B341" s="198"/>
      <c r="C341" s="199"/>
      <c r="D341" s="189" t="s">
        <v>140</v>
      </c>
      <c r="E341" s="200" t="s">
        <v>44</v>
      </c>
      <c r="F341" s="201" t="s">
        <v>562</v>
      </c>
      <c r="G341" s="199"/>
      <c r="H341" s="202">
        <v>2.5099999999999998</v>
      </c>
      <c r="I341" s="203"/>
      <c r="J341" s="199"/>
      <c r="K341" s="199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140</v>
      </c>
      <c r="AU341" s="208" t="s">
        <v>149</v>
      </c>
      <c r="AV341" s="14" t="s">
        <v>91</v>
      </c>
      <c r="AW341" s="14" t="s">
        <v>42</v>
      </c>
      <c r="AX341" s="14" t="s">
        <v>81</v>
      </c>
      <c r="AY341" s="208" t="s">
        <v>131</v>
      </c>
    </row>
    <row r="342" spans="2:51" s="13" customFormat="1" ht="11.25">
      <c r="B342" s="187"/>
      <c r="C342" s="188"/>
      <c r="D342" s="189" t="s">
        <v>140</v>
      </c>
      <c r="E342" s="190" t="s">
        <v>44</v>
      </c>
      <c r="F342" s="191" t="s">
        <v>423</v>
      </c>
      <c r="G342" s="188"/>
      <c r="H342" s="190" t="s">
        <v>44</v>
      </c>
      <c r="I342" s="192"/>
      <c r="J342" s="188"/>
      <c r="K342" s="188"/>
      <c r="L342" s="193"/>
      <c r="M342" s="194"/>
      <c r="N342" s="195"/>
      <c r="O342" s="195"/>
      <c r="P342" s="195"/>
      <c r="Q342" s="195"/>
      <c r="R342" s="195"/>
      <c r="S342" s="195"/>
      <c r="T342" s="196"/>
      <c r="AT342" s="197" t="s">
        <v>140</v>
      </c>
      <c r="AU342" s="197" t="s">
        <v>149</v>
      </c>
      <c r="AV342" s="13" t="s">
        <v>89</v>
      </c>
      <c r="AW342" s="13" t="s">
        <v>42</v>
      </c>
      <c r="AX342" s="13" t="s">
        <v>81</v>
      </c>
      <c r="AY342" s="197" t="s">
        <v>131</v>
      </c>
    </row>
    <row r="343" spans="2:51" s="13" customFormat="1" ht="22.5">
      <c r="B343" s="187"/>
      <c r="C343" s="188"/>
      <c r="D343" s="189" t="s">
        <v>140</v>
      </c>
      <c r="E343" s="190" t="s">
        <v>44</v>
      </c>
      <c r="F343" s="191" t="s">
        <v>563</v>
      </c>
      <c r="G343" s="188"/>
      <c r="H343" s="190" t="s">
        <v>44</v>
      </c>
      <c r="I343" s="192"/>
      <c r="J343" s="188"/>
      <c r="K343" s="188"/>
      <c r="L343" s="193"/>
      <c r="M343" s="194"/>
      <c r="N343" s="195"/>
      <c r="O343" s="195"/>
      <c r="P343" s="195"/>
      <c r="Q343" s="195"/>
      <c r="R343" s="195"/>
      <c r="S343" s="195"/>
      <c r="T343" s="196"/>
      <c r="AT343" s="197" t="s">
        <v>140</v>
      </c>
      <c r="AU343" s="197" t="s">
        <v>149</v>
      </c>
      <c r="AV343" s="13" t="s">
        <v>89</v>
      </c>
      <c r="AW343" s="13" t="s">
        <v>42</v>
      </c>
      <c r="AX343" s="13" t="s">
        <v>81</v>
      </c>
      <c r="AY343" s="197" t="s">
        <v>131</v>
      </c>
    </row>
    <row r="344" spans="2:51" s="14" customFormat="1" ht="11.25">
      <c r="B344" s="198"/>
      <c r="C344" s="199"/>
      <c r="D344" s="189" t="s">
        <v>140</v>
      </c>
      <c r="E344" s="200" t="s">
        <v>44</v>
      </c>
      <c r="F344" s="201" t="s">
        <v>564</v>
      </c>
      <c r="G344" s="199"/>
      <c r="H344" s="202">
        <v>13.944000000000001</v>
      </c>
      <c r="I344" s="203"/>
      <c r="J344" s="199"/>
      <c r="K344" s="199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140</v>
      </c>
      <c r="AU344" s="208" t="s">
        <v>149</v>
      </c>
      <c r="AV344" s="14" t="s">
        <v>91</v>
      </c>
      <c r="AW344" s="14" t="s">
        <v>42</v>
      </c>
      <c r="AX344" s="14" t="s">
        <v>81</v>
      </c>
      <c r="AY344" s="208" t="s">
        <v>131</v>
      </c>
    </row>
    <row r="345" spans="2:51" s="13" customFormat="1" ht="22.5">
      <c r="B345" s="187"/>
      <c r="C345" s="188"/>
      <c r="D345" s="189" t="s">
        <v>140</v>
      </c>
      <c r="E345" s="190" t="s">
        <v>44</v>
      </c>
      <c r="F345" s="191" t="s">
        <v>565</v>
      </c>
      <c r="G345" s="188"/>
      <c r="H345" s="190" t="s">
        <v>44</v>
      </c>
      <c r="I345" s="192"/>
      <c r="J345" s="188"/>
      <c r="K345" s="188"/>
      <c r="L345" s="193"/>
      <c r="M345" s="194"/>
      <c r="N345" s="195"/>
      <c r="O345" s="195"/>
      <c r="P345" s="195"/>
      <c r="Q345" s="195"/>
      <c r="R345" s="195"/>
      <c r="S345" s="195"/>
      <c r="T345" s="196"/>
      <c r="AT345" s="197" t="s">
        <v>140</v>
      </c>
      <c r="AU345" s="197" t="s">
        <v>149</v>
      </c>
      <c r="AV345" s="13" t="s">
        <v>89</v>
      </c>
      <c r="AW345" s="13" t="s">
        <v>42</v>
      </c>
      <c r="AX345" s="13" t="s">
        <v>81</v>
      </c>
      <c r="AY345" s="197" t="s">
        <v>131</v>
      </c>
    </row>
    <row r="346" spans="2:51" s="14" customFormat="1" ht="11.25">
      <c r="B346" s="198"/>
      <c r="C346" s="199"/>
      <c r="D346" s="189" t="s">
        <v>140</v>
      </c>
      <c r="E346" s="200" t="s">
        <v>44</v>
      </c>
      <c r="F346" s="201" t="s">
        <v>566</v>
      </c>
      <c r="G346" s="199"/>
      <c r="H346" s="202">
        <v>2.7890000000000001</v>
      </c>
      <c r="I346" s="203"/>
      <c r="J346" s="199"/>
      <c r="K346" s="199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140</v>
      </c>
      <c r="AU346" s="208" t="s">
        <v>149</v>
      </c>
      <c r="AV346" s="14" t="s">
        <v>91</v>
      </c>
      <c r="AW346" s="14" t="s">
        <v>42</v>
      </c>
      <c r="AX346" s="14" t="s">
        <v>81</v>
      </c>
      <c r="AY346" s="208" t="s">
        <v>131</v>
      </c>
    </row>
    <row r="347" spans="2:51" s="13" customFormat="1" ht="22.5">
      <c r="B347" s="187"/>
      <c r="C347" s="188"/>
      <c r="D347" s="189" t="s">
        <v>140</v>
      </c>
      <c r="E347" s="190" t="s">
        <v>44</v>
      </c>
      <c r="F347" s="191" t="s">
        <v>567</v>
      </c>
      <c r="G347" s="188"/>
      <c r="H347" s="190" t="s">
        <v>44</v>
      </c>
      <c r="I347" s="192"/>
      <c r="J347" s="188"/>
      <c r="K347" s="188"/>
      <c r="L347" s="193"/>
      <c r="M347" s="194"/>
      <c r="N347" s="195"/>
      <c r="O347" s="195"/>
      <c r="P347" s="195"/>
      <c r="Q347" s="195"/>
      <c r="R347" s="195"/>
      <c r="S347" s="195"/>
      <c r="T347" s="196"/>
      <c r="AT347" s="197" t="s">
        <v>140</v>
      </c>
      <c r="AU347" s="197" t="s">
        <v>149</v>
      </c>
      <c r="AV347" s="13" t="s">
        <v>89</v>
      </c>
      <c r="AW347" s="13" t="s">
        <v>42</v>
      </c>
      <c r="AX347" s="13" t="s">
        <v>81</v>
      </c>
      <c r="AY347" s="197" t="s">
        <v>131</v>
      </c>
    </row>
    <row r="348" spans="2:51" s="14" customFormat="1" ht="11.25">
      <c r="B348" s="198"/>
      <c r="C348" s="199"/>
      <c r="D348" s="189" t="s">
        <v>140</v>
      </c>
      <c r="E348" s="200" t="s">
        <v>44</v>
      </c>
      <c r="F348" s="201" t="s">
        <v>568</v>
      </c>
      <c r="G348" s="199"/>
      <c r="H348" s="202">
        <v>203.35</v>
      </c>
      <c r="I348" s="203"/>
      <c r="J348" s="199"/>
      <c r="K348" s="199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140</v>
      </c>
      <c r="AU348" s="208" t="s">
        <v>149</v>
      </c>
      <c r="AV348" s="14" t="s">
        <v>91</v>
      </c>
      <c r="AW348" s="14" t="s">
        <v>42</v>
      </c>
      <c r="AX348" s="14" t="s">
        <v>81</v>
      </c>
      <c r="AY348" s="208" t="s">
        <v>131</v>
      </c>
    </row>
    <row r="349" spans="2:51" s="13" customFormat="1" ht="22.5">
      <c r="B349" s="187"/>
      <c r="C349" s="188"/>
      <c r="D349" s="189" t="s">
        <v>140</v>
      </c>
      <c r="E349" s="190" t="s">
        <v>44</v>
      </c>
      <c r="F349" s="191" t="s">
        <v>569</v>
      </c>
      <c r="G349" s="188"/>
      <c r="H349" s="190" t="s">
        <v>44</v>
      </c>
      <c r="I349" s="192"/>
      <c r="J349" s="188"/>
      <c r="K349" s="188"/>
      <c r="L349" s="193"/>
      <c r="M349" s="194"/>
      <c r="N349" s="195"/>
      <c r="O349" s="195"/>
      <c r="P349" s="195"/>
      <c r="Q349" s="195"/>
      <c r="R349" s="195"/>
      <c r="S349" s="195"/>
      <c r="T349" s="196"/>
      <c r="AT349" s="197" t="s">
        <v>140</v>
      </c>
      <c r="AU349" s="197" t="s">
        <v>149</v>
      </c>
      <c r="AV349" s="13" t="s">
        <v>89</v>
      </c>
      <c r="AW349" s="13" t="s">
        <v>42</v>
      </c>
      <c r="AX349" s="13" t="s">
        <v>81</v>
      </c>
      <c r="AY349" s="197" t="s">
        <v>131</v>
      </c>
    </row>
    <row r="350" spans="2:51" s="14" customFormat="1" ht="11.25">
      <c r="B350" s="198"/>
      <c r="C350" s="199"/>
      <c r="D350" s="189" t="s">
        <v>140</v>
      </c>
      <c r="E350" s="200" t="s">
        <v>44</v>
      </c>
      <c r="F350" s="201" t="s">
        <v>570</v>
      </c>
      <c r="G350" s="199"/>
      <c r="H350" s="202">
        <v>5.81</v>
      </c>
      <c r="I350" s="203"/>
      <c r="J350" s="199"/>
      <c r="K350" s="199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140</v>
      </c>
      <c r="AU350" s="208" t="s">
        <v>149</v>
      </c>
      <c r="AV350" s="14" t="s">
        <v>91</v>
      </c>
      <c r="AW350" s="14" t="s">
        <v>42</v>
      </c>
      <c r="AX350" s="14" t="s">
        <v>81</v>
      </c>
      <c r="AY350" s="208" t="s">
        <v>131</v>
      </c>
    </row>
    <row r="351" spans="2:51" s="13" customFormat="1" ht="22.5">
      <c r="B351" s="187"/>
      <c r="C351" s="188"/>
      <c r="D351" s="189" t="s">
        <v>140</v>
      </c>
      <c r="E351" s="190" t="s">
        <v>44</v>
      </c>
      <c r="F351" s="191" t="s">
        <v>571</v>
      </c>
      <c r="G351" s="188"/>
      <c r="H351" s="190" t="s">
        <v>44</v>
      </c>
      <c r="I351" s="192"/>
      <c r="J351" s="188"/>
      <c r="K351" s="188"/>
      <c r="L351" s="193"/>
      <c r="M351" s="194"/>
      <c r="N351" s="195"/>
      <c r="O351" s="195"/>
      <c r="P351" s="195"/>
      <c r="Q351" s="195"/>
      <c r="R351" s="195"/>
      <c r="S351" s="195"/>
      <c r="T351" s="196"/>
      <c r="AT351" s="197" t="s">
        <v>140</v>
      </c>
      <c r="AU351" s="197" t="s">
        <v>149</v>
      </c>
      <c r="AV351" s="13" t="s">
        <v>89</v>
      </c>
      <c r="AW351" s="13" t="s">
        <v>42</v>
      </c>
      <c r="AX351" s="13" t="s">
        <v>81</v>
      </c>
      <c r="AY351" s="197" t="s">
        <v>131</v>
      </c>
    </row>
    <row r="352" spans="2:51" s="14" customFormat="1" ht="11.25">
      <c r="B352" s="198"/>
      <c r="C352" s="199"/>
      <c r="D352" s="189" t="s">
        <v>140</v>
      </c>
      <c r="E352" s="200" t="s">
        <v>44</v>
      </c>
      <c r="F352" s="201" t="s">
        <v>572</v>
      </c>
      <c r="G352" s="199"/>
      <c r="H352" s="202">
        <v>-9.6679999999999993</v>
      </c>
      <c r="I352" s="203"/>
      <c r="J352" s="199"/>
      <c r="K352" s="199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140</v>
      </c>
      <c r="AU352" s="208" t="s">
        <v>149</v>
      </c>
      <c r="AV352" s="14" t="s">
        <v>91</v>
      </c>
      <c r="AW352" s="14" t="s">
        <v>42</v>
      </c>
      <c r="AX352" s="14" t="s">
        <v>81</v>
      </c>
      <c r="AY352" s="208" t="s">
        <v>131</v>
      </c>
    </row>
    <row r="353" spans="1:65" s="15" customFormat="1" ht="11.25">
      <c r="B353" s="209"/>
      <c r="C353" s="210"/>
      <c r="D353" s="189" t="s">
        <v>140</v>
      </c>
      <c r="E353" s="211" t="s">
        <v>44</v>
      </c>
      <c r="F353" s="212" t="s">
        <v>170</v>
      </c>
      <c r="G353" s="210"/>
      <c r="H353" s="213">
        <v>238.489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140</v>
      </c>
      <c r="AU353" s="219" t="s">
        <v>149</v>
      </c>
      <c r="AV353" s="15" t="s">
        <v>138</v>
      </c>
      <c r="AW353" s="15" t="s">
        <v>42</v>
      </c>
      <c r="AX353" s="15" t="s">
        <v>89</v>
      </c>
      <c r="AY353" s="219" t="s">
        <v>131</v>
      </c>
    </row>
    <row r="354" spans="1:65" s="2" customFormat="1" ht="37.9" customHeight="1">
      <c r="A354" s="35"/>
      <c r="B354" s="36"/>
      <c r="C354" s="174" t="s">
        <v>380</v>
      </c>
      <c r="D354" s="174" t="s">
        <v>133</v>
      </c>
      <c r="E354" s="175" t="s">
        <v>573</v>
      </c>
      <c r="F354" s="176" t="s">
        <v>574</v>
      </c>
      <c r="G354" s="177" t="s">
        <v>180</v>
      </c>
      <c r="H354" s="178">
        <v>10.432</v>
      </c>
      <c r="I354" s="179"/>
      <c r="J354" s="180">
        <f>ROUND(I354*H354,2)</f>
        <v>0</v>
      </c>
      <c r="K354" s="176" t="s">
        <v>137</v>
      </c>
      <c r="L354" s="40"/>
      <c r="M354" s="181" t="s">
        <v>44</v>
      </c>
      <c r="N354" s="182" t="s">
        <v>52</v>
      </c>
      <c r="O354" s="65"/>
      <c r="P354" s="183">
        <f>O354*H354</f>
        <v>0</v>
      </c>
      <c r="Q354" s="183">
        <v>0</v>
      </c>
      <c r="R354" s="183">
        <f>Q354*H354</f>
        <v>0</v>
      </c>
      <c r="S354" s="183">
        <v>0</v>
      </c>
      <c r="T354" s="18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138</v>
      </c>
      <c r="AT354" s="185" t="s">
        <v>133</v>
      </c>
      <c r="AU354" s="185" t="s">
        <v>149</v>
      </c>
      <c r="AY354" s="17" t="s">
        <v>131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7" t="s">
        <v>89</v>
      </c>
      <c r="BK354" s="186">
        <f>ROUND(I354*H354,2)</f>
        <v>0</v>
      </c>
      <c r="BL354" s="17" t="s">
        <v>138</v>
      </c>
      <c r="BM354" s="185" t="s">
        <v>575</v>
      </c>
    </row>
    <row r="355" spans="1:65" s="13" customFormat="1" ht="11.25">
      <c r="B355" s="187"/>
      <c r="C355" s="188"/>
      <c r="D355" s="189" t="s">
        <v>140</v>
      </c>
      <c r="E355" s="190" t="s">
        <v>44</v>
      </c>
      <c r="F355" s="191" t="s">
        <v>423</v>
      </c>
      <c r="G355" s="188"/>
      <c r="H355" s="190" t="s">
        <v>44</v>
      </c>
      <c r="I355" s="192"/>
      <c r="J355" s="188"/>
      <c r="K355" s="188"/>
      <c r="L355" s="193"/>
      <c r="M355" s="194"/>
      <c r="N355" s="195"/>
      <c r="O355" s="195"/>
      <c r="P355" s="195"/>
      <c r="Q355" s="195"/>
      <c r="R355" s="195"/>
      <c r="S355" s="195"/>
      <c r="T355" s="196"/>
      <c r="AT355" s="197" t="s">
        <v>140</v>
      </c>
      <c r="AU355" s="197" t="s">
        <v>149</v>
      </c>
      <c r="AV355" s="13" t="s">
        <v>89</v>
      </c>
      <c r="AW355" s="13" t="s">
        <v>42</v>
      </c>
      <c r="AX355" s="13" t="s">
        <v>81</v>
      </c>
      <c r="AY355" s="197" t="s">
        <v>131</v>
      </c>
    </row>
    <row r="356" spans="1:65" s="13" customFormat="1" ht="11.25">
      <c r="B356" s="187"/>
      <c r="C356" s="188"/>
      <c r="D356" s="189" t="s">
        <v>140</v>
      </c>
      <c r="E356" s="190" t="s">
        <v>44</v>
      </c>
      <c r="F356" s="191" t="s">
        <v>543</v>
      </c>
      <c r="G356" s="188"/>
      <c r="H356" s="190" t="s">
        <v>44</v>
      </c>
      <c r="I356" s="192"/>
      <c r="J356" s="188"/>
      <c r="K356" s="188"/>
      <c r="L356" s="193"/>
      <c r="M356" s="194"/>
      <c r="N356" s="195"/>
      <c r="O356" s="195"/>
      <c r="P356" s="195"/>
      <c r="Q356" s="195"/>
      <c r="R356" s="195"/>
      <c r="S356" s="195"/>
      <c r="T356" s="196"/>
      <c r="AT356" s="197" t="s">
        <v>140</v>
      </c>
      <c r="AU356" s="197" t="s">
        <v>149</v>
      </c>
      <c r="AV356" s="13" t="s">
        <v>89</v>
      </c>
      <c r="AW356" s="13" t="s">
        <v>42</v>
      </c>
      <c r="AX356" s="13" t="s">
        <v>81</v>
      </c>
      <c r="AY356" s="197" t="s">
        <v>131</v>
      </c>
    </row>
    <row r="357" spans="1:65" s="13" customFormat="1" ht="11.25">
      <c r="B357" s="187"/>
      <c r="C357" s="188"/>
      <c r="D357" s="189" t="s">
        <v>140</v>
      </c>
      <c r="E357" s="190" t="s">
        <v>44</v>
      </c>
      <c r="F357" s="191" t="s">
        <v>576</v>
      </c>
      <c r="G357" s="188"/>
      <c r="H357" s="190" t="s">
        <v>44</v>
      </c>
      <c r="I357" s="192"/>
      <c r="J357" s="188"/>
      <c r="K357" s="188"/>
      <c r="L357" s="193"/>
      <c r="M357" s="194"/>
      <c r="N357" s="195"/>
      <c r="O357" s="195"/>
      <c r="P357" s="195"/>
      <c r="Q357" s="195"/>
      <c r="R357" s="195"/>
      <c r="S357" s="195"/>
      <c r="T357" s="196"/>
      <c r="AT357" s="197" t="s">
        <v>140</v>
      </c>
      <c r="AU357" s="197" t="s">
        <v>149</v>
      </c>
      <c r="AV357" s="13" t="s">
        <v>89</v>
      </c>
      <c r="AW357" s="13" t="s">
        <v>42</v>
      </c>
      <c r="AX357" s="13" t="s">
        <v>81</v>
      </c>
      <c r="AY357" s="197" t="s">
        <v>131</v>
      </c>
    </row>
    <row r="358" spans="1:65" s="13" customFormat="1" ht="22.5">
      <c r="B358" s="187"/>
      <c r="C358" s="188"/>
      <c r="D358" s="189" t="s">
        <v>140</v>
      </c>
      <c r="E358" s="190" t="s">
        <v>44</v>
      </c>
      <c r="F358" s="191" t="s">
        <v>545</v>
      </c>
      <c r="G358" s="188"/>
      <c r="H358" s="190" t="s">
        <v>44</v>
      </c>
      <c r="I358" s="192"/>
      <c r="J358" s="188"/>
      <c r="K358" s="188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140</v>
      </c>
      <c r="AU358" s="197" t="s">
        <v>149</v>
      </c>
      <c r="AV358" s="13" t="s">
        <v>89</v>
      </c>
      <c r="AW358" s="13" t="s">
        <v>42</v>
      </c>
      <c r="AX358" s="13" t="s">
        <v>81</v>
      </c>
      <c r="AY358" s="197" t="s">
        <v>131</v>
      </c>
    </row>
    <row r="359" spans="1:65" s="14" customFormat="1" ht="11.25">
      <c r="B359" s="198"/>
      <c r="C359" s="199"/>
      <c r="D359" s="189" t="s">
        <v>140</v>
      </c>
      <c r="E359" s="200" t="s">
        <v>44</v>
      </c>
      <c r="F359" s="201" t="s">
        <v>546</v>
      </c>
      <c r="G359" s="199"/>
      <c r="H359" s="202">
        <v>2.8220000000000001</v>
      </c>
      <c r="I359" s="203"/>
      <c r="J359" s="199"/>
      <c r="K359" s="199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140</v>
      </c>
      <c r="AU359" s="208" t="s">
        <v>149</v>
      </c>
      <c r="AV359" s="14" t="s">
        <v>91</v>
      </c>
      <c r="AW359" s="14" t="s">
        <v>42</v>
      </c>
      <c r="AX359" s="14" t="s">
        <v>81</v>
      </c>
      <c r="AY359" s="208" t="s">
        <v>131</v>
      </c>
    </row>
    <row r="360" spans="1:65" s="13" customFormat="1" ht="22.5">
      <c r="B360" s="187"/>
      <c r="C360" s="188"/>
      <c r="D360" s="189" t="s">
        <v>140</v>
      </c>
      <c r="E360" s="190" t="s">
        <v>44</v>
      </c>
      <c r="F360" s="191" t="s">
        <v>547</v>
      </c>
      <c r="G360" s="188"/>
      <c r="H360" s="190" t="s">
        <v>44</v>
      </c>
      <c r="I360" s="192"/>
      <c r="J360" s="188"/>
      <c r="K360" s="188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140</v>
      </c>
      <c r="AU360" s="197" t="s">
        <v>149</v>
      </c>
      <c r="AV360" s="13" t="s">
        <v>89</v>
      </c>
      <c r="AW360" s="13" t="s">
        <v>42</v>
      </c>
      <c r="AX360" s="13" t="s">
        <v>81</v>
      </c>
      <c r="AY360" s="197" t="s">
        <v>131</v>
      </c>
    </row>
    <row r="361" spans="1:65" s="14" customFormat="1" ht="11.25">
      <c r="B361" s="198"/>
      <c r="C361" s="199"/>
      <c r="D361" s="189" t="s">
        <v>140</v>
      </c>
      <c r="E361" s="200" t="s">
        <v>44</v>
      </c>
      <c r="F361" s="201" t="s">
        <v>548</v>
      </c>
      <c r="G361" s="199"/>
      <c r="H361" s="202">
        <v>0.35899999999999999</v>
      </c>
      <c r="I361" s="203"/>
      <c r="J361" s="199"/>
      <c r="K361" s="199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140</v>
      </c>
      <c r="AU361" s="208" t="s">
        <v>149</v>
      </c>
      <c r="AV361" s="14" t="s">
        <v>91</v>
      </c>
      <c r="AW361" s="14" t="s">
        <v>42</v>
      </c>
      <c r="AX361" s="14" t="s">
        <v>81</v>
      </c>
      <c r="AY361" s="208" t="s">
        <v>131</v>
      </c>
    </row>
    <row r="362" spans="1:65" s="13" customFormat="1" ht="11.25">
      <c r="B362" s="187"/>
      <c r="C362" s="188"/>
      <c r="D362" s="189" t="s">
        <v>140</v>
      </c>
      <c r="E362" s="190" t="s">
        <v>44</v>
      </c>
      <c r="F362" s="191" t="s">
        <v>423</v>
      </c>
      <c r="G362" s="188"/>
      <c r="H362" s="190" t="s">
        <v>44</v>
      </c>
      <c r="I362" s="192"/>
      <c r="J362" s="188"/>
      <c r="K362" s="188"/>
      <c r="L362" s="193"/>
      <c r="M362" s="194"/>
      <c r="N362" s="195"/>
      <c r="O362" s="195"/>
      <c r="P362" s="195"/>
      <c r="Q362" s="195"/>
      <c r="R362" s="195"/>
      <c r="S362" s="195"/>
      <c r="T362" s="196"/>
      <c r="AT362" s="197" t="s">
        <v>140</v>
      </c>
      <c r="AU362" s="197" t="s">
        <v>149</v>
      </c>
      <c r="AV362" s="13" t="s">
        <v>89</v>
      </c>
      <c r="AW362" s="13" t="s">
        <v>42</v>
      </c>
      <c r="AX362" s="13" t="s">
        <v>81</v>
      </c>
      <c r="AY362" s="197" t="s">
        <v>131</v>
      </c>
    </row>
    <row r="363" spans="1:65" s="13" customFormat="1" ht="22.5">
      <c r="B363" s="187"/>
      <c r="C363" s="188"/>
      <c r="D363" s="189" t="s">
        <v>140</v>
      </c>
      <c r="E363" s="190" t="s">
        <v>44</v>
      </c>
      <c r="F363" s="191" t="s">
        <v>549</v>
      </c>
      <c r="G363" s="188"/>
      <c r="H363" s="190" t="s">
        <v>44</v>
      </c>
      <c r="I363" s="192"/>
      <c r="J363" s="188"/>
      <c r="K363" s="188"/>
      <c r="L363" s="193"/>
      <c r="M363" s="194"/>
      <c r="N363" s="195"/>
      <c r="O363" s="195"/>
      <c r="P363" s="195"/>
      <c r="Q363" s="195"/>
      <c r="R363" s="195"/>
      <c r="S363" s="195"/>
      <c r="T363" s="196"/>
      <c r="AT363" s="197" t="s">
        <v>140</v>
      </c>
      <c r="AU363" s="197" t="s">
        <v>149</v>
      </c>
      <c r="AV363" s="13" t="s">
        <v>89</v>
      </c>
      <c r="AW363" s="13" t="s">
        <v>42</v>
      </c>
      <c r="AX363" s="13" t="s">
        <v>81</v>
      </c>
      <c r="AY363" s="197" t="s">
        <v>131</v>
      </c>
    </row>
    <row r="364" spans="1:65" s="14" customFormat="1" ht="11.25">
      <c r="B364" s="198"/>
      <c r="C364" s="199"/>
      <c r="D364" s="189" t="s">
        <v>140</v>
      </c>
      <c r="E364" s="200" t="s">
        <v>44</v>
      </c>
      <c r="F364" s="201" t="s">
        <v>550</v>
      </c>
      <c r="G364" s="199"/>
      <c r="H364" s="202">
        <v>1.992</v>
      </c>
      <c r="I364" s="203"/>
      <c r="J364" s="199"/>
      <c r="K364" s="199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140</v>
      </c>
      <c r="AU364" s="208" t="s">
        <v>149</v>
      </c>
      <c r="AV364" s="14" t="s">
        <v>91</v>
      </c>
      <c r="AW364" s="14" t="s">
        <v>42</v>
      </c>
      <c r="AX364" s="14" t="s">
        <v>81</v>
      </c>
      <c r="AY364" s="208" t="s">
        <v>131</v>
      </c>
    </row>
    <row r="365" spans="1:65" s="13" customFormat="1" ht="11.25">
      <c r="B365" s="187"/>
      <c r="C365" s="188"/>
      <c r="D365" s="189" t="s">
        <v>140</v>
      </c>
      <c r="E365" s="190" t="s">
        <v>44</v>
      </c>
      <c r="F365" s="191" t="s">
        <v>551</v>
      </c>
      <c r="G365" s="188"/>
      <c r="H365" s="190" t="s">
        <v>44</v>
      </c>
      <c r="I365" s="192"/>
      <c r="J365" s="188"/>
      <c r="K365" s="188"/>
      <c r="L365" s="193"/>
      <c r="M365" s="194"/>
      <c r="N365" s="195"/>
      <c r="O365" s="195"/>
      <c r="P365" s="195"/>
      <c r="Q365" s="195"/>
      <c r="R365" s="195"/>
      <c r="S365" s="195"/>
      <c r="T365" s="196"/>
      <c r="AT365" s="197" t="s">
        <v>140</v>
      </c>
      <c r="AU365" s="197" t="s">
        <v>149</v>
      </c>
      <c r="AV365" s="13" t="s">
        <v>89</v>
      </c>
      <c r="AW365" s="13" t="s">
        <v>42</v>
      </c>
      <c r="AX365" s="13" t="s">
        <v>81</v>
      </c>
      <c r="AY365" s="197" t="s">
        <v>131</v>
      </c>
    </row>
    <row r="366" spans="1:65" s="14" customFormat="1" ht="11.25">
      <c r="B366" s="198"/>
      <c r="C366" s="199"/>
      <c r="D366" s="189" t="s">
        <v>140</v>
      </c>
      <c r="E366" s="200" t="s">
        <v>44</v>
      </c>
      <c r="F366" s="201" t="s">
        <v>552</v>
      </c>
      <c r="G366" s="199"/>
      <c r="H366" s="202">
        <v>5.81</v>
      </c>
      <c r="I366" s="203"/>
      <c r="J366" s="199"/>
      <c r="K366" s="199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140</v>
      </c>
      <c r="AU366" s="208" t="s">
        <v>149</v>
      </c>
      <c r="AV366" s="14" t="s">
        <v>91</v>
      </c>
      <c r="AW366" s="14" t="s">
        <v>42</v>
      </c>
      <c r="AX366" s="14" t="s">
        <v>81</v>
      </c>
      <c r="AY366" s="208" t="s">
        <v>131</v>
      </c>
    </row>
    <row r="367" spans="1:65" s="13" customFormat="1" ht="11.25">
      <c r="B367" s="187"/>
      <c r="C367" s="188"/>
      <c r="D367" s="189" t="s">
        <v>140</v>
      </c>
      <c r="E367" s="190" t="s">
        <v>44</v>
      </c>
      <c r="F367" s="191" t="s">
        <v>553</v>
      </c>
      <c r="G367" s="188"/>
      <c r="H367" s="190" t="s">
        <v>44</v>
      </c>
      <c r="I367" s="192"/>
      <c r="J367" s="188"/>
      <c r="K367" s="188"/>
      <c r="L367" s="193"/>
      <c r="M367" s="194"/>
      <c r="N367" s="195"/>
      <c r="O367" s="195"/>
      <c r="P367" s="195"/>
      <c r="Q367" s="195"/>
      <c r="R367" s="195"/>
      <c r="S367" s="195"/>
      <c r="T367" s="196"/>
      <c r="AT367" s="197" t="s">
        <v>140</v>
      </c>
      <c r="AU367" s="197" t="s">
        <v>149</v>
      </c>
      <c r="AV367" s="13" t="s">
        <v>89</v>
      </c>
      <c r="AW367" s="13" t="s">
        <v>42</v>
      </c>
      <c r="AX367" s="13" t="s">
        <v>81</v>
      </c>
      <c r="AY367" s="197" t="s">
        <v>131</v>
      </c>
    </row>
    <row r="368" spans="1:65" s="14" customFormat="1" ht="11.25">
      <c r="B368" s="198"/>
      <c r="C368" s="199"/>
      <c r="D368" s="189" t="s">
        <v>140</v>
      </c>
      <c r="E368" s="200" t="s">
        <v>44</v>
      </c>
      <c r="F368" s="201" t="s">
        <v>554</v>
      </c>
      <c r="G368" s="199"/>
      <c r="H368" s="202">
        <v>0.83</v>
      </c>
      <c r="I368" s="203"/>
      <c r="J368" s="199"/>
      <c r="K368" s="199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140</v>
      </c>
      <c r="AU368" s="208" t="s">
        <v>149</v>
      </c>
      <c r="AV368" s="14" t="s">
        <v>91</v>
      </c>
      <c r="AW368" s="14" t="s">
        <v>42</v>
      </c>
      <c r="AX368" s="14" t="s">
        <v>81</v>
      </c>
      <c r="AY368" s="208" t="s">
        <v>131</v>
      </c>
    </row>
    <row r="369" spans="1:65" s="13" customFormat="1" ht="22.5">
      <c r="B369" s="187"/>
      <c r="C369" s="188"/>
      <c r="D369" s="189" t="s">
        <v>140</v>
      </c>
      <c r="E369" s="190" t="s">
        <v>44</v>
      </c>
      <c r="F369" s="191" t="s">
        <v>555</v>
      </c>
      <c r="G369" s="188"/>
      <c r="H369" s="190" t="s">
        <v>44</v>
      </c>
      <c r="I369" s="192"/>
      <c r="J369" s="188"/>
      <c r="K369" s="188"/>
      <c r="L369" s="193"/>
      <c r="M369" s="194"/>
      <c r="N369" s="195"/>
      <c r="O369" s="195"/>
      <c r="P369" s="195"/>
      <c r="Q369" s="195"/>
      <c r="R369" s="195"/>
      <c r="S369" s="195"/>
      <c r="T369" s="196"/>
      <c r="AT369" s="197" t="s">
        <v>140</v>
      </c>
      <c r="AU369" s="197" t="s">
        <v>149</v>
      </c>
      <c r="AV369" s="13" t="s">
        <v>89</v>
      </c>
      <c r="AW369" s="13" t="s">
        <v>42</v>
      </c>
      <c r="AX369" s="13" t="s">
        <v>81</v>
      </c>
      <c r="AY369" s="197" t="s">
        <v>131</v>
      </c>
    </row>
    <row r="370" spans="1:65" s="14" customFormat="1" ht="11.25">
      <c r="B370" s="198"/>
      <c r="C370" s="199"/>
      <c r="D370" s="189" t="s">
        <v>140</v>
      </c>
      <c r="E370" s="200" t="s">
        <v>44</v>
      </c>
      <c r="F370" s="201" t="s">
        <v>556</v>
      </c>
      <c r="G370" s="199"/>
      <c r="H370" s="202">
        <v>-1.381</v>
      </c>
      <c r="I370" s="203"/>
      <c r="J370" s="199"/>
      <c r="K370" s="199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140</v>
      </c>
      <c r="AU370" s="208" t="s">
        <v>149</v>
      </c>
      <c r="AV370" s="14" t="s">
        <v>91</v>
      </c>
      <c r="AW370" s="14" t="s">
        <v>42</v>
      </c>
      <c r="AX370" s="14" t="s">
        <v>81</v>
      </c>
      <c r="AY370" s="208" t="s">
        <v>131</v>
      </c>
    </row>
    <row r="371" spans="1:65" s="15" customFormat="1" ht="11.25">
      <c r="B371" s="209"/>
      <c r="C371" s="210"/>
      <c r="D371" s="189" t="s">
        <v>140</v>
      </c>
      <c r="E371" s="211" t="s">
        <v>44</v>
      </c>
      <c r="F371" s="212" t="s">
        <v>170</v>
      </c>
      <c r="G371" s="210"/>
      <c r="H371" s="213">
        <v>10.432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140</v>
      </c>
      <c r="AU371" s="219" t="s">
        <v>149</v>
      </c>
      <c r="AV371" s="15" t="s">
        <v>138</v>
      </c>
      <c r="AW371" s="15" t="s">
        <v>42</v>
      </c>
      <c r="AX371" s="15" t="s">
        <v>89</v>
      </c>
      <c r="AY371" s="219" t="s">
        <v>131</v>
      </c>
    </row>
    <row r="372" spans="1:65" s="12" customFormat="1" ht="20.85" customHeight="1">
      <c r="B372" s="158"/>
      <c r="C372" s="159"/>
      <c r="D372" s="160" t="s">
        <v>80</v>
      </c>
      <c r="E372" s="172" t="s">
        <v>411</v>
      </c>
      <c r="F372" s="172" t="s">
        <v>412</v>
      </c>
      <c r="G372" s="159"/>
      <c r="H372" s="159"/>
      <c r="I372" s="162"/>
      <c r="J372" s="173">
        <f>BK372</f>
        <v>0</v>
      </c>
      <c r="K372" s="159"/>
      <c r="L372" s="164"/>
      <c r="M372" s="165"/>
      <c r="N372" s="166"/>
      <c r="O372" s="166"/>
      <c r="P372" s="167">
        <f>SUM(P373:P374)</f>
        <v>0</v>
      </c>
      <c r="Q372" s="166"/>
      <c r="R372" s="167">
        <f>SUM(R373:R374)</f>
        <v>0</v>
      </c>
      <c r="S372" s="166"/>
      <c r="T372" s="168">
        <f>SUM(T373:T374)</f>
        <v>0</v>
      </c>
      <c r="AR372" s="169" t="s">
        <v>89</v>
      </c>
      <c r="AT372" s="170" t="s">
        <v>80</v>
      </c>
      <c r="AU372" s="170" t="s">
        <v>91</v>
      </c>
      <c r="AY372" s="169" t="s">
        <v>131</v>
      </c>
      <c r="BK372" s="171">
        <f>SUM(BK373:BK374)</f>
        <v>0</v>
      </c>
    </row>
    <row r="373" spans="1:65" s="2" customFormat="1" ht="37.9" customHeight="1">
      <c r="A373" s="35"/>
      <c r="B373" s="36"/>
      <c r="C373" s="174" t="s">
        <v>385</v>
      </c>
      <c r="D373" s="174" t="s">
        <v>133</v>
      </c>
      <c r="E373" s="175" t="s">
        <v>577</v>
      </c>
      <c r="F373" s="176" t="s">
        <v>578</v>
      </c>
      <c r="G373" s="177" t="s">
        <v>180</v>
      </c>
      <c r="H373" s="178">
        <v>8.5670000000000002</v>
      </c>
      <c r="I373" s="179"/>
      <c r="J373" s="180">
        <f>ROUND(I373*H373,2)</f>
        <v>0</v>
      </c>
      <c r="K373" s="176" t="s">
        <v>137</v>
      </c>
      <c r="L373" s="40"/>
      <c r="M373" s="181" t="s">
        <v>44</v>
      </c>
      <c r="N373" s="182" t="s">
        <v>52</v>
      </c>
      <c r="O373" s="65"/>
      <c r="P373" s="183">
        <f>O373*H373</f>
        <v>0</v>
      </c>
      <c r="Q373" s="183">
        <v>0</v>
      </c>
      <c r="R373" s="183">
        <f>Q373*H373</f>
        <v>0</v>
      </c>
      <c r="S373" s="183">
        <v>0</v>
      </c>
      <c r="T373" s="18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138</v>
      </c>
      <c r="AT373" s="185" t="s">
        <v>133</v>
      </c>
      <c r="AU373" s="185" t="s">
        <v>149</v>
      </c>
      <c r="AY373" s="17" t="s">
        <v>131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7" t="s">
        <v>89</v>
      </c>
      <c r="BK373" s="186">
        <f>ROUND(I373*H373,2)</f>
        <v>0</v>
      </c>
      <c r="BL373" s="17" t="s">
        <v>138</v>
      </c>
      <c r="BM373" s="185" t="s">
        <v>579</v>
      </c>
    </row>
    <row r="374" spans="1:65" s="2" customFormat="1" ht="24.2" customHeight="1">
      <c r="A374" s="35"/>
      <c r="B374" s="36"/>
      <c r="C374" s="174" t="s">
        <v>391</v>
      </c>
      <c r="D374" s="174" t="s">
        <v>133</v>
      </c>
      <c r="E374" s="175" t="s">
        <v>580</v>
      </c>
      <c r="F374" s="176" t="s">
        <v>581</v>
      </c>
      <c r="G374" s="177" t="s">
        <v>180</v>
      </c>
      <c r="H374" s="178">
        <v>4.4999999999999998E-2</v>
      </c>
      <c r="I374" s="179"/>
      <c r="J374" s="180">
        <f>ROUND(I374*H374,2)</f>
        <v>0</v>
      </c>
      <c r="K374" s="176" t="s">
        <v>137</v>
      </c>
      <c r="L374" s="40"/>
      <c r="M374" s="181" t="s">
        <v>44</v>
      </c>
      <c r="N374" s="182" t="s">
        <v>52</v>
      </c>
      <c r="O374" s="65"/>
      <c r="P374" s="183">
        <f>O374*H374</f>
        <v>0</v>
      </c>
      <c r="Q374" s="183">
        <v>0</v>
      </c>
      <c r="R374" s="183">
        <f>Q374*H374</f>
        <v>0</v>
      </c>
      <c r="S374" s="183">
        <v>0</v>
      </c>
      <c r="T374" s="18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138</v>
      </c>
      <c r="AT374" s="185" t="s">
        <v>133</v>
      </c>
      <c r="AU374" s="185" t="s">
        <v>149</v>
      </c>
      <c r="AY374" s="17" t="s">
        <v>131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7" t="s">
        <v>89</v>
      </c>
      <c r="BK374" s="186">
        <f>ROUND(I374*H374,2)</f>
        <v>0</v>
      </c>
      <c r="BL374" s="17" t="s">
        <v>138</v>
      </c>
      <c r="BM374" s="185" t="s">
        <v>582</v>
      </c>
    </row>
    <row r="375" spans="1:65" s="12" customFormat="1" ht="25.9" customHeight="1">
      <c r="B375" s="158"/>
      <c r="C375" s="159"/>
      <c r="D375" s="160" t="s">
        <v>80</v>
      </c>
      <c r="E375" s="161" t="s">
        <v>220</v>
      </c>
      <c r="F375" s="161" t="s">
        <v>583</v>
      </c>
      <c r="G375" s="159"/>
      <c r="H375" s="159"/>
      <c r="I375" s="162"/>
      <c r="J375" s="163">
        <f>BK375</f>
        <v>0</v>
      </c>
      <c r="K375" s="159"/>
      <c r="L375" s="164"/>
      <c r="M375" s="165"/>
      <c r="N375" s="166"/>
      <c r="O375" s="166"/>
      <c r="P375" s="167">
        <f>P376+P496+P798</f>
        <v>0</v>
      </c>
      <c r="Q375" s="166"/>
      <c r="R375" s="167">
        <f>R376+R496+R798</f>
        <v>17.90067973</v>
      </c>
      <c r="S375" s="166"/>
      <c r="T375" s="168">
        <f>T376+T496+T798</f>
        <v>0</v>
      </c>
      <c r="AR375" s="169" t="s">
        <v>149</v>
      </c>
      <c r="AT375" s="170" t="s">
        <v>80</v>
      </c>
      <c r="AU375" s="170" t="s">
        <v>81</v>
      </c>
      <c r="AY375" s="169" t="s">
        <v>131</v>
      </c>
      <c r="BK375" s="171">
        <f>BK376+BK496+BK798</f>
        <v>0</v>
      </c>
    </row>
    <row r="376" spans="1:65" s="12" customFormat="1" ht="22.9" customHeight="1">
      <c r="B376" s="158"/>
      <c r="C376" s="159"/>
      <c r="D376" s="160" t="s">
        <v>80</v>
      </c>
      <c r="E376" s="172" t="s">
        <v>584</v>
      </c>
      <c r="F376" s="172" t="s">
        <v>585</v>
      </c>
      <c r="G376" s="159"/>
      <c r="H376" s="159"/>
      <c r="I376" s="162"/>
      <c r="J376" s="173">
        <f>BK376</f>
        <v>0</v>
      </c>
      <c r="K376" s="159"/>
      <c r="L376" s="164"/>
      <c r="M376" s="165"/>
      <c r="N376" s="166"/>
      <c r="O376" s="166"/>
      <c r="P376" s="167">
        <f>SUM(P377:P495)</f>
        <v>0</v>
      </c>
      <c r="Q376" s="166"/>
      <c r="R376" s="167">
        <f>SUM(R377:R495)</f>
        <v>9.6497500000000014E-2</v>
      </c>
      <c r="S376" s="166"/>
      <c r="T376" s="168">
        <f>SUM(T377:T495)</f>
        <v>0</v>
      </c>
      <c r="AR376" s="169" t="s">
        <v>149</v>
      </c>
      <c r="AT376" s="170" t="s">
        <v>80</v>
      </c>
      <c r="AU376" s="170" t="s">
        <v>89</v>
      </c>
      <c r="AY376" s="169" t="s">
        <v>131</v>
      </c>
      <c r="BK376" s="171">
        <f>SUM(BK377:BK495)</f>
        <v>0</v>
      </c>
    </row>
    <row r="377" spans="1:65" s="2" customFormat="1" ht="24.2" customHeight="1">
      <c r="A377" s="35"/>
      <c r="B377" s="36"/>
      <c r="C377" s="174" t="s">
        <v>398</v>
      </c>
      <c r="D377" s="174" t="s">
        <v>133</v>
      </c>
      <c r="E377" s="175" t="s">
        <v>586</v>
      </c>
      <c r="F377" s="176" t="s">
        <v>587</v>
      </c>
      <c r="G377" s="177" t="s">
        <v>490</v>
      </c>
      <c r="H377" s="178">
        <v>8</v>
      </c>
      <c r="I377" s="179"/>
      <c r="J377" s="180">
        <f>ROUND(I377*H377,2)</f>
        <v>0</v>
      </c>
      <c r="K377" s="176" t="s">
        <v>137</v>
      </c>
      <c r="L377" s="40"/>
      <c r="M377" s="181" t="s">
        <v>44</v>
      </c>
      <c r="N377" s="182" t="s">
        <v>52</v>
      </c>
      <c r="O377" s="65"/>
      <c r="P377" s="183">
        <f>O377*H377</f>
        <v>0</v>
      </c>
      <c r="Q377" s="183">
        <v>0</v>
      </c>
      <c r="R377" s="183">
        <f>Q377*H377</f>
        <v>0</v>
      </c>
      <c r="S377" s="183">
        <v>0</v>
      </c>
      <c r="T377" s="18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89</v>
      </c>
      <c r="AT377" s="185" t="s">
        <v>133</v>
      </c>
      <c r="AU377" s="185" t="s">
        <v>91</v>
      </c>
      <c r="AY377" s="17" t="s">
        <v>131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7" t="s">
        <v>89</v>
      </c>
      <c r="BK377" s="186">
        <f>ROUND(I377*H377,2)</f>
        <v>0</v>
      </c>
      <c r="BL377" s="17" t="s">
        <v>89</v>
      </c>
      <c r="BM377" s="185" t="s">
        <v>588</v>
      </c>
    </row>
    <row r="378" spans="1:65" s="13" customFormat="1" ht="11.25">
      <c r="B378" s="187"/>
      <c r="C378" s="188"/>
      <c r="D378" s="189" t="s">
        <v>140</v>
      </c>
      <c r="E378" s="190" t="s">
        <v>44</v>
      </c>
      <c r="F378" s="191" t="s">
        <v>589</v>
      </c>
      <c r="G378" s="188"/>
      <c r="H378" s="190" t="s">
        <v>44</v>
      </c>
      <c r="I378" s="192"/>
      <c r="J378" s="188"/>
      <c r="K378" s="188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140</v>
      </c>
      <c r="AU378" s="197" t="s">
        <v>91</v>
      </c>
      <c r="AV378" s="13" t="s">
        <v>89</v>
      </c>
      <c r="AW378" s="13" t="s">
        <v>42</v>
      </c>
      <c r="AX378" s="13" t="s">
        <v>81</v>
      </c>
      <c r="AY378" s="197" t="s">
        <v>131</v>
      </c>
    </row>
    <row r="379" spans="1:65" s="13" customFormat="1" ht="11.25">
      <c r="B379" s="187"/>
      <c r="C379" s="188"/>
      <c r="D379" s="189" t="s">
        <v>140</v>
      </c>
      <c r="E379" s="190" t="s">
        <v>44</v>
      </c>
      <c r="F379" s="191" t="s">
        <v>590</v>
      </c>
      <c r="G379" s="188"/>
      <c r="H379" s="190" t="s">
        <v>44</v>
      </c>
      <c r="I379" s="192"/>
      <c r="J379" s="188"/>
      <c r="K379" s="188"/>
      <c r="L379" s="193"/>
      <c r="M379" s="194"/>
      <c r="N379" s="195"/>
      <c r="O379" s="195"/>
      <c r="P379" s="195"/>
      <c r="Q379" s="195"/>
      <c r="R379" s="195"/>
      <c r="S379" s="195"/>
      <c r="T379" s="196"/>
      <c r="AT379" s="197" t="s">
        <v>140</v>
      </c>
      <c r="AU379" s="197" t="s">
        <v>91</v>
      </c>
      <c r="AV379" s="13" t="s">
        <v>89</v>
      </c>
      <c r="AW379" s="13" t="s">
        <v>42</v>
      </c>
      <c r="AX379" s="13" t="s">
        <v>81</v>
      </c>
      <c r="AY379" s="197" t="s">
        <v>131</v>
      </c>
    </row>
    <row r="380" spans="1:65" s="13" customFormat="1" ht="11.25">
      <c r="B380" s="187"/>
      <c r="C380" s="188"/>
      <c r="D380" s="189" t="s">
        <v>140</v>
      </c>
      <c r="E380" s="190" t="s">
        <v>44</v>
      </c>
      <c r="F380" s="191" t="s">
        <v>591</v>
      </c>
      <c r="G380" s="188"/>
      <c r="H380" s="190" t="s">
        <v>44</v>
      </c>
      <c r="I380" s="192"/>
      <c r="J380" s="188"/>
      <c r="K380" s="188"/>
      <c r="L380" s="193"/>
      <c r="M380" s="194"/>
      <c r="N380" s="195"/>
      <c r="O380" s="195"/>
      <c r="P380" s="195"/>
      <c r="Q380" s="195"/>
      <c r="R380" s="195"/>
      <c r="S380" s="195"/>
      <c r="T380" s="196"/>
      <c r="AT380" s="197" t="s">
        <v>140</v>
      </c>
      <c r="AU380" s="197" t="s">
        <v>91</v>
      </c>
      <c r="AV380" s="13" t="s">
        <v>89</v>
      </c>
      <c r="AW380" s="13" t="s">
        <v>42</v>
      </c>
      <c r="AX380" s="13" t="s">
        <v>81</v>
      </c>
      <c r="AY380" s="197" t="s">
        <v>131</v>
      </c>
    </row>
    <row r="381" spans="1:65" s="14" customFormat="1" ht="11.25">
      <c r="B381" s="198"/>
      <c r="C381" s="199"/>
      <c r="D381" s="189" t="s">
        <v>140</v>
      </c>
      <c r="E381" s="200" t="s">
        <v>44</v>
      </c>
      <c r="F381" s="201" t="s">
        <v>592</v>
      </c>
      <c r="G381" s="199"/>
      <c r="H381" s="202">
        <v>8</v>
      </c>
      <c r="I381" s="203"/>
      <c r="J381" s="199"/>
      <c r="K381" s="199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140</v>
      </c>
      <c r="AU381" s="208" t="s">
        <v>91</v>
      </c>
      <c r="AV381" s="14" t="s">
        <v>91</v>
      </c>
      <c r="AW381" s="14" t="s">
        <v>42</v>
      </c>
      <c r="AX381" s="14" t="s">
        <v>89</v>
      </c>
      <c r="AY381" s="208" t="s">
        <v>131</v>
      </c>
    </row>
    <row r="382" spans="1:65" s="2" customFormat="1" ht="49.15" customHeight="1">
      <c r="A382" s="35"/>
      <c r="B382" s="36"/>
      <c r="C382" s="174" t="s">
        <v>402</v>
      </c>
      <c r="D382" s="174" t="s">
        <v>133</v>
      </c>
      <c r="E382" s="175" t="s">
        <v>593</v>
      </c>
      <c r="F382" s="176" t="s">
        <v>594</v>
      </c>
      <c r="G382" s="177" t="s">
        <v>490</v>
      </c>
      <c r="H382" s="178">
        <v>2</v>
      </c>
      <c r="I382" s="179"/>
      <c r="J382" s="180">
        <f>ROUND(I382*H382,2)</f>
        <v>0</v>
      </c>
      <c r="K382" s="176" t="s">
        <v>137</v>
      </c>
      <c r="L382" s="40"/>
      <c r="M382" s="181" t="s">
        <v>44</v>
      </c>
      <c r="N382" s="182" t="s">
        <v>52</v>
      </c>
      <c r="O382" s="65"/>
      <c r="P382" s="183">
        <f>O382*H382</f>
        <v>0</v>
      </c>
      <c r="Q382" s="183">
        <v>0</v>
      </c>
      <c r="R382" s="183">
        <f>Q382*H382</f>
        <v>0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89</v>
      </c>
      <c r="AT382" s="185" t="s">
        <v>133</v>
      </c>
      <c r="AU382" s="185" t="s">
        <v>91</v>
      </c>
      <c r="AY382" s="17" t="s">
        <v>131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7" t="s">
        <v>89</v>
      </c>
      <c r="BK382" s="186">
        <f>ROUND(I382*H382,2)</f>
        <v>0</v>
      </c>
      <c r="BL382" s="17" t="s">
        <v>89</v>
      </c>
      <c r="BM382" s="185" t="s">
        <v>595</v>
      </c>
    </row>
    <row r="383" spans="1:65" s="13" customFormat="1" ht="11.25">
      <c r="B383" s="187"/>
      <c r="C383" s="188"/>
      <c r="D383" s="189" t="s">
        <v>140</v>
      </c>
      <c r="E383" s="190" t="s">
        <v>44</v>
      </c>
      <c r="F383" s="191" t="s">
        <v>589</v>
      </c>
      <c r="G383" s="188"/>
      <c r="H383" s="190" t="s">
        <v>44</v>
      </c>
      <c r="I383" s="192"/>
      <c r="J383" s="188"/>
      <c r="K383" s="188"/>
      <c r="L383" s="193"/>
      <c r="M383" s="194"/>
      <c r="N383" s="195"/>
      <c r="O383" s="195"/>
      <c r="P383" s="195"/>
      <c r="Q383" s="195"/>
      <c r="R383" s="195"/>
      <c r="S383" s="195"/>
      <c r="T383" s="196"/>
      <c r="AT383" s="197" t="s">
        <v>140</v>
      </c>
      <c r="AU383" s="197" t="s">
        <v>91</v>
      </c>
      <c r="AV383" s="13" t="s">
        <v>89</v>
      </c>
      <c r="AW383" s="13" t="s">
        <v>42</v>
      </c>
      <c r="AX383" s="13" t="s">
        <v>81</v>
      </c>
      <c r="AY383" s="197" t="s">
        <v>131</v>
      </c>
    </row>
    <row r="384" spans="1:65" s="13" customFormat="1" ht="11.25">
      <c r="B384" s="187"/>
      <c r="C384" s="188"/>
      <c r="D384" s="189" t="s">
        <v>140</v>
      </c>
      <c r="E384" s="190" t="s">
        <v>44</v>
      </c>
      <c r="F384" s="191" t="s">
        <v>590</v>
      </c>
      <c r="G384" s="188"/>
      <c r="H384" s="190" t="s">
        <v>44</v>
      </c>
      <c r="I384" s="192"/>
      <c r="J384" s="188"/>
      <c r="K384" s="188"/>
      <c r="L384" s="193"/>
      <c r="M384" s="194"/>
      <c r="N384" s="195"/>
      <c r="O384" s="195"/>
      <c r="P384" s="195"/>
      <c r="Q384" s="195"/>
      <c r="R384" s="195"/>
      <c r="S384" s="195"/>
      <c r="T384" s="196"/>
      <c r="AT384" s="197" t="s">
        <v>140</v>
      </c>
      <c r="AU384" s="197" t="s">
        <v>91</v>
      </c>
      <c r="AV384" s="13" t="s">
        <v>89</v>
      </c>
      <c r="AW384" s="13" t="s">
        <v>42</v>
      </c>
      <c r="AX384" s="13" t="s">
        <v>81</v>
      </c>
      <c r="AY384" s="197" t="s">
        <v>131</v>
      </c>
    </row>
    <row r="385" spans="1:65" s="13" customFormat="1" ht="11.25">
      <c r="B385" s="187"/>
      <c r="C385" s="188"/>
      <c r="D385" s="189" t="s">
        <v>140</v>
      </c>
      <c r="E385" s="190" t="s">
        <v>44</v>
      </c>
      <c r="F385" s="191" t="s">
        <v>591</v>
      </c>
      <c r="G385" s="188"/>
      <c r="H385" s="190" t="s">
        <v>44</v>
      </c>
      <c r="I385" s="192"/>
      <c r="J385" s="188"/>
      <c r="K385" s="188"/>
      <c r="L385" s="193"/>
      <c r="M385" s="194"/>
      <c r="N385" s="195"/>
      <c r="O385" s="195"/>
      <c r="P385" s="195"/>
      <c r="Q385" s="195"/>
      <c r="R385" s="195"/>
      <c r="S385" s="195"/>
      <c r="T385" s="196"/>
      <c r="AT385" s="197" t="s">
        <v>140</v>
      </c>
      <c r="AU385" s="197" t="s">
        <v>91</v>
      </c>
      <c r="AV385" s="13" t="s">
        <v>89</v>
      </c>
      <c r="AW385" s="13" t="s">
        <v>42</v>
      </c>
      <c r="AX385" s="13" t="s">
        <v>81</v>
      </c>
      <c r="AY385" s="197" t="s">
        <v>131</v>
      </c>
    </row>
    <row r="386" spans="1:65" s="14" customFormat="1" ht="11.25">
      <c r="B386" s="198"/>
      <c r="C386" s="199"/>
      <c r="D386" s="189" t="s">
        <v>140</v>
      </c>
      <c r="E386" s="200" t="s">
        <v>44</v>
      </c>
      <c r="F386" s="201" t="s">
        <v>596</v>
      </c>
      <c r="G386" s="199"/>
      <c r="H386" s="202">
        <v>2</v>
      </c>
      <c r="I386" s="203"/>
      <c r="J386" s="199"/>
      <c r="K386" s="199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140</v>
      </c>
      <c r="AU386" s="208" t="s">
        <v>91</v>
      </c>
      <c r="AV386" s="14" t="s">
        <v>91</v>
      </c>
      <c r="AW386" s="14" t="s">
        <v>42</v>
      </c>
      <c r="AX386" s="14" t="s">
        <v>89</v>
      </c>
      <c r="AY386" s="208" t="s">
        <v>131</v>
      </c>
    </row>
    <row r="387" spans="1:65" s="2" customFormat="1" ht="24.2" customHeight="1">
      <c r="A387" s="35"/>
      <c r="B387" s="36"/>
      <c r="C387" s="220" t="s">
        <v>407</v>
      </c>
      <c r="D387" s="220" t="s">
        <v>220</v>
      </c>
      <c r="E387" s="221" t="s">
        <v>597</v>
      </c>
      <c r="F387" s="222" t="s">
        <v>598</v>
      </c>
      <c r="G387" s="223" t="s">
        <v>490</v>
      </c>
      <c r="H387" s="224">
        <v>2</v>
      </c>
      <c r="I387" s="225"/>
      <c r="J387" s="226">
        <f>ROUND(I387*H387,2)</f>
        <v>0</v>
      </c>
      <c r="K387" s="222" t="s">
        <v>137</v>
      </c>
      <c r="L387" s="227"/>
      <c r="M387" s="228" t="s">
        <v>44</v>
      </c>
      <c r="N387" s="229" t="s">
        <v>52</v>
      </c>
      <c r="O387" s="65"/>
      <c r="P387" s="183">
        <f>O387*H387</f>
        <v>0</v>
      </c>
      <c r="Q387" s="183">
        <v>3.7000000000000002E-3</v>
      </c>
      <c r="R387" s="183">
        <f>Q387*H387</f>
        <v>7.4000000000000003E-3</v>
      </c>
      <c r="S387" s="183">
        <v>0</v>
      </c>
      <c r="T387" s="18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91</v>
      </c>
      <c r="AT387" s="185" t="s">
        <v>220</v>
      </c>
      <c r="AU387" s="185" t="s">
        <v>91</v>
      </c>
      <c r="AY387" s="17" t="s">
        <v>131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17" t="s">
        <v>89</v>
      </c>
      <c r="BK387" s="186">
        <f>ROUND(I387*H387,2)</f>
        <v>0</v>
      </c>
      <c r="BL387" s="17" t="s">
        <v>89</v>
      </c>
      <c r="BM387" s="185" t="s">
        <v>599</v>
      </c>
    </row>
    <row r="388" spans="1:65" s="13" customFormat="1" ht="11.25">
      <c r="B388" s="187"/>
      <c r="C388" s="188"/>
      <c r="D388" s="189" t="s">
        <v>140</v>
      </c>
      <c r="E388" s="190" t="s">
        <v>44</v>
      </c>
      <c r="F388" s="191" t="s">
        <v>589</v>
      </c>
      <c r="G388" s="188"/>
      <c r="H388" s="190" t="s">
        <v>44</v>
      </c>
      <c r="I388" s="192"/>
      <c r="J388" s="188"/>
      <c r="K388" s="188"/>
      <c r="L388" s="193"/>
      <c r="M388" s="194"/>
      <c r="N388" s="195"/>
      <c r="O388" s="195"/>
      <c r="P388" s="195"/>
      <c r="Q388" s="195"/>
      <c r="R388" s="195"/>
      <c r="S388" s="195"/>
      <c r="T388" s="196"/>
      <c r="AT388" s="197" t="s">
        <v>140</v>
      </c>
      <c r="AU388" s="197" t="s">
        <v>91</v>
      </c>
      <c r="AV388" s="13" t="s">
        <v>89</v>
      </c>
      <c r="AW388" s="13" t="s">
        <v>42</v>
      </c>
      <c r="AX388" s="13" t="s">
        <v>81</v>
      </c>
      <c r="AY388" s="197" t="s">
        <v>131</v>
      </c>
    </row>
    <row r="389" spans="1:65" s="13" customFormat="1" ht="11.25">
      <c r="B389" s="187"/>
      <c r="C389" s="188"/>
      <c r="D389" s="189" t="s">
        <v>140</v>
      </c>
      <c r="E389" s="190" t="s">
        <v>44</v>
      </c>
      <c r="F389" s="191" t="s">
        <v>590</v>
      </c>
      <c r="G389" s="188"/>
      <c r="H389" s="190" t="s">
        <v>44</v>
      </c>
      <c r="I389" s="192"/>
      <c r="J389" s="188"/>
      <c r="K389" s="188"/>
      <c r="L389" s="193"/>
      <c r="M389" s="194"/>
      <c r="N389" s="195"/>
      <c r="O389" s="195"/>
      <c r="P389" s="195"/>
      <c r="Q389" s="195"/>
      <c r="R389" s="195"/>
      <c r="S389" s="195"/>
      <c r="T389" s="196"/>
      <c r="AT389" s="197" t="s">
        <v>140</v>
      </c>
      <c r="AU389" s="197" t="s">
        <v>91</v>
      </c>
      <c r="AV389" s="13" t="s">
        <v>89</v>
      </c>
      <c r="AW389" s="13" t="s">
        <v>42</v>
      </c>
      <c r="AX389" s="13" t="s">
        <v>81</v>
      </c>
      <c r="AY389" s="197" t="s">
        <v>131</v>
      </c>
    </row>
    <row r="390" spans="1:65" s="13" customFormat="1" ht="11.25">
      <c r="B390" s="187"/>
      <c r="C390" s="188"/>
      <c r="D390" s="189" t="s">
        <v>140</v>
      </c>
      <c r="E390" s="190" t="s">
        <v>44</v>
      </c>
      <c r="F390" s="191" t="s">
        <v>591</v>
      </c>
      <c r="G390" s="188"/>
      <c r="H390" s="190" t="s">
        <v>44</v>
      </c>
      <c r="I390" s="192"/>
      <c r="J390" s="188"/>
      <c r="K390" s="188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140</v>
      </c>
      <c r="AU390" s="197" t="s">
        <v>91</v>
      </c>
      <c r="AV390" s="13" t="s">
        <v>89</v>
      </c>
      <c r="AW390" s="13" t="s">
        <v>42</v>
      </c>
      <c r="AX390" s="13" t="s">
        <v>81</v>
      </c>
      <c r="AY390" s="197" t="s">
        <v>131</v>
      </c>
    </row>
    <row r="391" spans="1:65" s="14" customFormat="1" ht="11.25">
      <c r="B391" s="198"/>
      <c r="C391" s="199"/>
      <c r="D391" s="189" t="s">
        <v>140</v>
      </c>
      <c r="E391" s="200" t="s">
        <v>44</v>
      </c>
      <c r="F391" s="201" t="s">
        <v>596</v>
      </c>
      <c r="G391" s="199"/>
      <c r="H391" s="202">
        <v>2</v>
      </c>
      <c r="I391" s="203"/>
      <c r="J391" s="199"/>
      <c r="K391" s="199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140</v>
      </c>
      <c r="AU391" s="208" t="s">
        <v>91</v>
      </c>
      <c r="AV391" s="14" t="s">
        <v>91</v>
      </c>
      <c r="AW391" s="14" t="s">
        <v>42</v>
      </c>
      <c r="AX391" s="14" t="s">
        <v>89</v>
      </c>
      <c r="AY391" s="208" t="s">
        <v>131</v>
      </c>
    </row>
    <row r="392" spans="1:65" s="2" customFormat="1" ht="14.45" customHeight="1">
      <c r="A392" s="35"/>
      <c r="B392" s="36"/>
      <c r="C392" s="174" t="s">
        <v>413</v>
      </c>
      <c r="D392" s="174" t="s">
        <v>133</v>
      </c>
      <c r="E392" s="175" t="s">
        <v>600</v>
      </c>
      <c r="F392" s="176" t="s">
        <v>601</v>
      </c>
      <c r="G392" s="177" t="s">
        <v>490</v>
      </c>
      <c r="H392" s="178">
        <v>1</v>
      </c>
      <c r="I392" s="179"/>
      <c r="J392" s="180">
        <f>ROUND(I392*H392,2)</f>
        <v>0</v>
      </c>
      <c r="K392" s="176" t="s">
        <v>137</v>
      </c>
      <c r="L392" s="40"/>
      <c r="M392" s="181" t="s">
        <v>44</v>
      </c>
      <c r="N392" s="182" t="s">
        <v>52</v>
      </c>
      <c r="O392" s="65"/>
      <c r="P392" s="183">
        <f>O392*H392</f>
        <v>0</v>
      </c>
      <c r="Q392" s="183">
        <v>0</v>
      </c>
      <c r="R392" s="183">
        <f>Q392*H392</f>
        <v>0</v>
      </c>
      <c r="S392" s="183">
        <v>0</v>
      </c>
      <c r="T392" s="184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5" t="s">
        <v>89</v>
      </c>
      <c r="AT392" s="185" t="s">
        <v>133</v>
      </c>
      <c r="AU392" s="185" t="s">
        <v>91</v>
      </c>
      <c r="AY392" s="17" t="s">
        <v>131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7" t="s">
        <v>89</v>
      </c>
      <c r="BK392" s="186">
        <f>ROUND(I392*H392,2)</f>
        <v>0</v>
      </c>
      <c r="BL392" s="17" t="s">
        <v>89</v>
      </c>
      <c r="BM392" s="185" t="s">
        <v>602</v>
      </c>
    </row>
    <row r="393" spans="1:65" s="13" customFormat="1" ht="11.25">
      <c r="B393" s="187"/>
      <c r="C393" s="188"/>
      <c r="D393" s="189" t="s">
        <v>140</v>
      </c>
      <c r="E393" s="190" t="s">
        <v>44</v>
      </c>
      <c r="F393" s="191" t="s">
        <v>590</v>
      </c>
      <c r="G393" s="188"/>
      <c r="H393" s="190" t="s">
        <v>44</v>
      </c>
      <c r="I393" s="192"/>
      <c r="J393" s="188"/>
      <c r="K393" s="188"/>
      <c r="L393" s="193"/>
      <c r="M393" s="194"/>
      <c r="N393" s="195"/>
      <c r="O393" s="195"/>
      <c r="P393" s="195"/>
      <c r="Q393" s="195"/>
      <c r="R393" s="195"/>
      <c r="S393" s="195"/>
      <c r="T393" s="196"/>
      <c r="AT393" s="197" t="s">
        <v>140</v>
      </c>
      <c r="AU393" s="197" t="s">
        <v>91</v>
      </c>
      <c r="AV393" s="13" t="s">
        <v>89</v>
      </c>
      <c r="AW393" s="13" t="s">
        <v>42</v>
      </c>
      <c r="AX393" s="13" t="s">
        <v>81</v>
      </c>
      <c r="AY393" s="197" t="s">
        <v>131</v>
      </c>
    </row>
    <row r="394" spans="1:65" s="13" customFormat="1" ht="11.25">
      <c r="B394" s="187"/>
      <c r="C394" s="188"/>
      <c r="D394" s="189" t="s">
        <v>140</v>
      </c>
      <c r="E394" s="190" t="s">
        <v>44</v>
      </c>
      <c r="F394" s="191" t="s">
        <v>603</v>
      </c>
      <c r="G394" s="188"/>
      <c r="H394" s="190" t="s">
        <v>44</v>
      </c>
      <c r="I394" s="192"/>
      <c r="J394" s="188"/>
      <c r="K394" s="188"/>
      <c r="L394" s="193"/>
      <c r="M394" s="194"/>
      <c r="N394" s="195"/>
      <c r="O394" s="195"/>
      <c r="P394" s="195"/>
      <c r="Q394" s="195"/>
      <c r="R394" s="195"/>
      <c r="S394" s="195"/>
      <c r="T394" s="196"/>
      <c r="AT394" s="197" t="s">
        <v>140</v>
      </c>
      <c r="AU394" s="197" t="s">
        <v>91</v>
      </c>
      <c r="AV394" s="13" t="s">
        <v>89</v>
      </c>
      <c r="AW394" s="13" t="s">
        <v>42</v>
      </c>
      <c r="AX394" s="13" t="s">
        <v>81</v>
      </c>
      <c r="AY394" s="197" t="s">
        <v>131</v>
      </c>
    </row>
    <row r="395" spans="1:65" s="14" customFormat="1" ht="11.25">
      <c r="B395" s="198"/>
      <c r="C395" s="199"/>
      <c r="D395" s="189" t="s">
        <v>140</v>
      </c>
      <c r="E395" s="200" t="s">
        <v>44</v>
      </c>
      <c r="F395" s="201" t="s">
        <v>89</v>
      </c>
      <c r="G395" s="199"/>
      <c r="H395" s="202">
        <v>1</v>
      </c>
      <c r="I395" s="203"/>
      <c r="J395" s="199"/>
      <c r="K395" s="199"/>
      <c r="L395" s="204"/>
      <c r="M395" s="205"/>
      <c r="N395" s="206"/>
      <c r="O395" s="206"/>
      <c r="P395" s="206"/>
      <c r="Q395" s="206"/>
      <c r="R395" s="206"/>
      <c r="S395" s="206"/>
      <c r="T395" s="207"/>
      <c r="AT395" s="208" t="s">
        <v>140</v>
      </c>
      <c r="AU395" s="208" t="s">
        <v>91</v>
      </c>
      <c r="AV395" s="14" t="s">
        <v>91</v>
      </c>
      <c r="AW395" s="14" t="s">
        <v>42</v>
      </c>
      <c r="AX395" s="14" t="s">
        <v>89</v>
      </c>
      <c r="AY395" s="208" t="s">
        <v>131</v>
      </c>
    </row>
    <row r="396" spans="1:65" s="2" customFormat="1" ht="14.45" customHeight="1">
      <c r="A396" s="35"/>
      <c r="B396" s="36"/>
      <c r="C396" s="220" t="s">
        <v>604</v>
      </c>
      <c r="D396" s="220" t="s">
        <v>220</v>
      </c>
      <c r="E396" s="221" t="s">
        <v>605</v>
      </c>
      <c r="F396" s="222" t="s">
        <v>606</v>
      </c>
      <c r="G396" s="223" t="s">
        <v>490</v>
      </c>
      <c r="H396" s="224">
        <v>1</v>
      </c>
      <c r="I396" s="225"/>
      <c r="J396" s="226">
        <f>ROUND(I396*H396,2)</f>
        <v>0</v>
      </c>
      <c r="K396" s="222" t="s">
        <v>303</v>
      </c>
      <c r="L396" s="227"/>
      <c r="M396" s="228" t="s">
        <v>44</v>
      </c>
      <c r="N396" s="229" t="s">
        <v>52</v>
      </c>
      <c r="O396" s="65"/>
      <c r="P396" s="183">
        <f>O396*H396</f>
        <v>0</v>
      </c>
      <c r="Q396" s="183">
        <v>4.0000000000000002E-4</v>
      </c>
      <c r="R396" s="183">
        <f>Q396*H396</f>
        <v>4.0000000000000002E-4</v>
      </c>
      <c r="S396" s="183">
        <v>0</v>
      </c>
      <c r="T396" s="184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91</v>
      </c>
      <c r="AT396" s="185" t="s">
        <v>220</v>
      </c>
      <c r="AU396" s="185" t="s">
        <v>91</v>
      </c>
      <c r="AY396" s="17" t="s">
        <v>131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17" t="s">
        <v>89</v>
      </c>
      <c r="BK396" s="186">
        <f>ROUND(I396*H396,2)</f>
        <v>0</v>
      </c>
      <c r="BL396" s="17" t="s">
        <v>89</v>
      </c>
      <c r="BM396" s="185" t="s">
        <v>607</v>
      </c>
    </row>
    <row r="397" spans="1:65" s="13" customFormat="1" ht="11.25">
      <c r="B397" s="187"/>
      <c r="C397" s="188"/>
      <c r="D397" s="189" t="s">
        <v>140</v>
      </c>
      <c r="E397" s="190" t="s">
        <v>44</v>
      </c>
      <c r="F397" s="191" t="s">
        <v>590</v>
      </c>
      <c r="G397" s="188"/>
      <c r="H397" s="190" t="s">
        <v>44</v>
      </c>
      <c r="I397" s="192"/>
      <c r="J397" s="188"/>
      <c r="K397" s="188"/>
      <c r="L397" s="193"/>
      <c r="M397" s="194"/>
      <c r="N397" s="195"/>
      <c r="O397" s="195"/>
      <c r="P397" s="195"/>
      <c r="Q397" s="195"/>
      <c r="R397" s="195"/>
      <c r="S397" s="195"/>
      <c r="T397" s="196"/>
      <c r="AT397" s="197" t="s">
        <v>140</v>
      </c>
      <c r="AU397" s="197" t="s">
        <v>91</v>
      </c>
      <c r="AV397" s="13" t="s">
        <v>89</v>
      </c>
      <c r="AW397" s="13" t="s">
        <v>42</v>
      </c>
      <c r="AX397" s="13" t="s">
        <v>81</v>
      </c>
      <c r="AY397" s="197" t="s">
        <v>131</v>
      </c>
    </row>
    <row r="398" spans="1:65" s="13" customFormat="1" ht="11.25">
      <c r="B398" s="187"/>
      <c r="C398" s="188"/>
      <c r="D398" s="189" t="s">
        <v>140</v>
      </c>
      <c r="E398" s="190" t="s">
        <v>44</v>
      </c>
      <c r="F398" s="191" t="s">
        <v>603</v>
      </c>
      <c r="G398" s="188"/>
      <c r="H398" s="190" t="s">
        <v>44</v>
      </c>
      <c r="I398" s="192"/>
      <c r="J398" s="188"/>
      <c r="K398" s="188"/>
      <c r="L398" s="193"/>
      <c r="M398" s="194"/>
      <c r="N398" s="195"/>
      <c r="O398" s="195"/>
      <c r="P398" s="195"/>
      <c r="Q398" s="195"/>
      <c r="R398" s="195"/>
      <c r="S398" s="195"/>
      <c r="T398" s="196"/>
      <c r="AT398" s="197" t="s">
        <v>140</v>
      </c>
      <c r="AU398" s="197" t="s">
        <v>91</v>
      </c>
      <c r="AV398" s="13" t="s">
        <v>89</v>
      </c>
      <c r="AW398" s="13" t="s">
        <v>42</v>
      </c>
      <c r="AX398" s="13" t="s">
        <v>81</v>
      </c>
      <c r="AY398" s="197" t="s">
        <v>131</v>
      </c>
    </row>
    <row r="399" spans="1:65" s="14" customFormat="1" ht="11.25">
      <c r="B399" s="198"/>
      <c r="C399" s="199"/>
      <c r="D399" s="189" t="s">
        <v>140</v>
      </c>
      <c r="E399" s="200" t="s">
        <v>44</v>
      </c>
      <c r="F399" s="201" t="s">
        <v>89</v>
      </c>
      <c r="G399" s="199"/>
      <c r="H399" s="202">
        <v>1</v>
      </c>
      <c r="I399" s="203"/>
      <c r="J399" s="199"/>
      <c r="K399" s="199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140</v>
      </c>
      <c r="AU399" s="208" t="s">
        <v>91</v>
      </c>
      <c r="AV399" s="14" t="s">
        <v>91</v>
      </c>
      <c r="AW399" s="14" t="s">
        <v>42</v>
      </c>
      <c r="AX399" s="14" t="s">
        <v>89</v>
      </c>
      <c r="AY399" s="208" t="s">
        <v>131</v>
      </c>
    </row>
    <row r="400" spans="1:65" s="2" customFormat="1" ht="24.2" customHeight="1">
      <c r="A400" s="35"/>
      <c r="B400" s="36"/>
      <c r="C400" s="174" t="s">
        <v>608</v>
      </c>
      <c r="D400" s="174" t="s">
        <v>133</v>
      </c>
      <c r="E400" s="175" t="s">
        <v>609</v>
      </c>
      <c r="F400" s="176" t="s">
        <v>610</v>
      </c>
      <c r="G400" s="177" t="s">
        <v>490</v>
      </c>
      <c r="H400" s="178">
        <v>1</v>
      </c>
      <c r="I400" s="179"/>
      <c r="J400" s="180">
        <f>ROUND(I400*H400,2)</f>
        <v>0</v>
      </c>
      <c r="K400" s="176" t="s">
        <v>137</v>
      </c>
      <c r="L400" s="40"/>
      <c r="M400" s="181" t="s">
        <v>44</v>
      </c>
      <c r="N400" s="182" t="s">
        <v>52</v>
      </c>
      <c r="O400" s="65"/>
      <c r="P400" s="183">
        <f>O400*H400</f>
        <v>0</v>
      </c>
      <c r="Q400" s="183">
        <v>0</v>
      </c>
      <c r="R400" s="183">
        <f>Q400*H400</f>
        <v>0</v>
      </c>
      <c r="S400" s="183">
        <v>0</v>
      </c>
      <c r="T400" s="18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89</v>
      </c>
      <c r="AT400" s="185" t="s">
        <v>133</v>
      </c>
      <c r="AU400" s="185" t="s">
        <v>91</v>
      </c>
      <c r="AY400" s="17" t="s">
        <v>131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17" t="s">
        <v>89</v>
      </c>
      <c r="BK400" s="186">
        <f>ROUND(I400*H400,2)</f>
        <v>0</v>
      </c>
      <c r="BL400" s="17" t="s">
        <v>89</v>
      </c>
      <c r="BM400" s="185" t="s">
        <v>611</v>
      </c>
    </row>
    <row r="401" spans="1:65" s="13" customFormat="1" ht="11.25">
      <c r="B401" s="187"/>
      <c r="C401" s="188"/>
      <c r="D401" s="189" t="s">
        <v>140</v>
      </c>
      <c r="E401" s="190" t="s">
        <v>44</v>
      </c>
      <c r="F401" s="191" t="s">
        <v>612</v>
      </c>
      <c r="G401" s="188"/>
      <c r="H401" s="190" t="s">
        <v>44</v>
      </c>
      <c r="I401" s="192"/>
      <c r="J401" s="188"/>
      <c r="K401" s="188"/>
      <c r="L401" s="193"/>
      <c r="M401" s="194"/>
      <c r="N401" s="195"/>
      <c r="O401" s="195"/>
      <c r="P401" s="195"/>
      <c r="Q401" s="195"/>
      <c r="R401" s="195"/>
      <c r="S401" s="195"/>
      <c r="T401" s="196"/>
      <c r="AT401" s="197" t="s">
        <v>140</v>
      </c>
      <c r="AU401" s="197" t="s">
        <v>91</v>
      </c>
      <c r="AV401" s="13" t="s">
        <v>89</v>
      </c>
      <c r="AW401" s="13" t="s">
        <v>42</v>
      </c>
      <c r="AX401" s="13" t="s">
        <v>81</v>
      </c>
      <c r="AY401" s="197" t="s">
        <v>131</v>
      </c>
    </row>
    <row r="402" spans="1:65" s="13" customFormat="1" ht="11.25">
      <c r="B402" s="187"/>
      <c r="C402" s="188"/>
      <c r="D402" s="189" t="s">
        <v>140</v>
      </c>
      <c r="E402" s="190" t="s">
        <v>44</v>
      </c>
      <c r="F402" s="191" t="s">
        <v>613</v>
      </c>
      <c r="G402" s="188"/>
      <c r="H402" s="190" t="s">
        <v>44</v>
      </c>
      <c r="I402" s="192"/>
      <c r="J402" s="188"/>
      <c r="K402" s="188"/>
      <c r="L402" s="193"/>
      <c r="M402" s="194"/>
      <c r="N402" s="195"/>
      <c r="O402" s="195"/>
      <c r="P402" s="195"/>
      <c r="Q402" s="195"/>
      <c r="R402" s="195"/>
      <c r="S402" s="195"/>
      <c r="T402" s="196"/>
      <c r="AT402" s="197" t="s">
        <v>140</v>
      </c>
      <c r="AU402" s="197" t="s">
        <v>91</v>
      </c>
      <c r="AV402" s="13" t="s">
        <v>89</v>
      </c>
      <c r="AW402" s="13" t="s">
        <v>42</v>
      </c>
      <c r="AX402" s="13" t="s">
        <v>81</v>
      </c>
      <c r="AY402" s="197" t="s">
        <v>131</v>
      </c>
    </row>
    <row r="403" spans="1:65" s="14" customFormat="1" ht="11.25">
      <c r="B403" s="198"/>
      <c r="C403" s="199"/>
      <c r="D403" s="189" t="s">
        <v>140</v>
      </c>
      <c r="E403" s="200" t="s">
        <v>44</v>
      </c>
      <c r="F403" s="201" t="s">
        <v>89</v>
      </c>
      <c r="G403" s="199"/>
      <c r="H403" s="202">
        <v>1</v>
      </c>
      <c r="I403" s="203"/>
      <c r="J403" s="199"/>
      <c r="K403" s="199"/>
      <c r="L403" s="204"/>
      <c r="M403" s="205"/>
      <c r="N403" s="206"/>
      <c r="O403" s="206"/>
      <c r="P403" s="206"/>
      <c r="Q403" s="206"/>
      <c r="R403" s="206"/>
      <c r="S403" s="206"/>
      <c r="T403" s="207"/>
      <c r="AT403" s="208" t="s">
        <v>140</v>
      </c>
      <c r="AU403" s="208" t="s">
        <v>91</v>
      </c>
      <c r="AV403" s="14" t="s">
        <v>91</v>
      </c>
      <c r="AW403" s="14" t="s">
        <v>42</v>
      </c>
      <c r="AX403" s="14" t="s">
        <v>89</v>
      </c>
      <c r="AY403" s="208" t="s">
        <v>131</v>
      </c>
    </row>
    <row r="404" spans="1:65" s="2" customFormat="1" ht="24.2" customHeight="1">
      <c r="A404" s="35"/>
      <c r="B404" s="36"/>
      <c r="C404" s="174" t="s">
        <v>614</v>
      </c>
      <c r="D404" s="174" t="s">
        <v>133</v>
      </c>
      <c r="E404" s="175" t="s">
        <v>615</v>
      </c>
      <c r="F404" s="176" t="s">
        <v>616</v>
      </c>
      <c r="G404" s="177" t="s">
        <v>490</v>
      </c>
      <c r="H404" s="178">
        <v>1</v>
      </c>
      <c r="I404" s="179"/>
      <c r="J404" s="180">
        <f>ROUND(I404*H404,2)</f>
        <v>0</v>
      </c>
      <c r="K404" s="176" t="s">
        <v>137</v>
      </c>
      <c r="L404" s="40"/>
      <c r="M404" s="181" t="s">
        <v>44</v>
      </c>
      <c r="N404" s="182" t="s">
        <v>52</v>
      </c>
      <c r="O404" s="65"/>
      <c r="P404" s="183">
        <f>O404*H404</f>
        <v>0</v>
      </c>
      <c r="Q404" s="183">
        <v>0</v>
      </c>
      <c r="R404" s="183">
        <f>Q404*H404</f>
        <v>0</v>
      </c>
      <c r="S404" s="183">
        <v>0</v>
      </c>
      <c r="T404" s="184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89</v>
      </c>
      <c r="AT404" s="185" t="s">
        <v>133</v>
      </c>
      <c r="AU404" s="185" t="s">
        <v>91</v>
      </c>
      <c r="AY404" s="17" t="s">
        <v>131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7" t="s">
        <v>89</v>
      </c>
      <c r="BK404" s="186">
        <f>ROUND(I404*H404,2)</f>
        <v>0</v>
      </c>
      <c r="BL404" s="17" t="s">
        <v>89</v>
      </c>
      <c r="BM404" s="185" t="s">
        <v>617</v>
      </c>
    </row>
    <row r="405" spans="1:65" s="13" customFormat="1" ht="11.25">
      <c r="B405" s="187"/>
      <c r="C405" s="188"/>
      <c r="D405" s="189" t="s">
        <v>140</v>
      </c>
      <c r="E405" s="190" t="s">
        <v>44</v>
      </c>
      <c r="F405" s="191" t="s">
        <v>612</v>
      </c>
      <c r="G405" s="188"/>
      <c r="H405" s="190" t="s">
        <v>44</v>
      </c>
      <c r="I405" s="192"/>
      <c r="J405" s="188"/>
      <c r="K405" s="188"/>
      <c r="L405" s="193"/>
      <c r="M405" s="194"/>
      <c r="N405" s="195"/>
      <c r="O405" s="195"/>
      <c r="P405" s="195"/>
      <c r="Q405" s="195"/>
      <c r="R405" s="195"/>
      <c r="S405" s="195"/>
      <c r="T405" s="196"/>
      <c r="AT405" s="197" t="s">
        <v>140</v>
      </c>
      <c r="AU405" s="197" t="s">
        <v>91</v>
      </c>
      <c r="AV405" s="13" t="s">
        <v>89</v>
      </c>
      <c r="AW405" s="13" t="s">
        <v>42</v>
      </c>
      <c r="AX405" s="13" t="s">
        <v>81</v>
      </c>
      <c r="AY405" s="197" t="s">
        <v>131</v>
      </c>
    </row>
    <row r="406" spans="1:65" s="13" customFormat="1" ht="11.25">
      <c r="B406" s="187"/>
      <c r="C406" s="188"/>
      <c r="D406" s="189" t="s">
        <v>140</v>
      </c>
      <c r="E406" s="190" t="s">
        <v>44</v>
      </c>
      <c r="F406" s="191" t="s">
        <v>613</v>
      </c>
      <c r="G406" s="188"/>
      <c r="H406" s="190" t="s">
        <v>44</v>
      </c>
      <c r="I406" s="192"/>
      <c r="J406" s="188"/>
      <c r="K406" s="188"/>
      <c r="L406" s="193"/>
      <c r="M406" s="194"/>
      <c r="N406" s="195"/>
      <c r="O406" s="195"/>
      <c r="P406" s="195"/>
      <c r="Q406" s="195"/>
      <c r="R406" s="195"/>
      <c r="S406" s="195"/>
      <c r="T406" s="196"/>
      <c r="AT406" s="197" t="s">
        <v>140</v>
      </c>
      <c r="AU406" s="197" t="s">
        <v>91</v>
      </c>
      <c r="AV406" s="13" t="s">
        <v>89</v>
      </c>
      <c r="AW406" s="13" t="s">
        <v>42</v>
      </c>
      <c r="AX406" s="13" t="s">
        <v>81</v>
      </c>
      <c r="AY406" s="197" t="s">
        <v>131</v>
      </c>
    </row>
    <row r="407" spans="1:65" s="14" customFormat="1" ht="11.25">
      <c r="B407" s="198"/>
      <c r="C407" s="199"/>
      <c r="D407" s="189" t="s">
        <v>140</v>
      </c>
      <c r="E407" s="200" t="s">
        <v>44</v>
      </c>
      <c r="F407" s="201" t="s">
        <v>89</v>
      </c>
      <c r="G407" s="199"/>
      <c r="H407" s="202">
        <v>1</v>
      </c>
      <c r="I407" s="203"/>
      <c r="J407" s="199"/>
      <c r="K407" s="199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140</v>
      </c>
      <c r="AU407" s="208" t="s">
        <v>91</v>
      </c>
      <c r="AV407" s="14" t="s">
        <v>91</v>
      </c>
      <c r="AW407" s="14" t="s">
        <v>42</v>
      </c>
      <c r="AX407" s="14" t="s">
        <v>89</v>
      </c>
      <c r="AY407" s="208" t="s">
        <v>131</v>
      </c>
    </row>
    <row r="408" spans="1:65" s="2" customFormat="1" ht="24.2" customHeight="1">
      <c r="A408" s="35"/>
      <c r="B408" s="36"/>
      <c r="C408" s="174" t="s">
        <v>618</v>
      </c>
      <c r="D408" s="174" t="s">
        <v>133</v>
      </c>
      <c r="E408" s="175" t="s">
        <v>619</v>
      </c>
      <c r="F408" s="176" t="s">
        <v>620</v>
      </c>
      <c r="G408" s="177" t="s">
        <v>490</v>
      </c>
      <c r="H408" s="178">
        <v>1</v>
      </c>
      <c r="I408" s="179"/>
      <c r="J408" s="180">
        <f>ROUND(I408*H408,2)</f>
        <v>0</v>
      </c>
      <c r="K408" s="176" t="s">
        <v>137</v>
      </c>
      <c r="L408" s="40"/>
      <c r="M408" s="181" t="s">
        <v>44</v>
      </c>
      <c r="N408" s="182" t="s">
        <v>52</v>
      </c>
      <c r="O408" s="65"/>
      <c r="P408" s="183">
        <f>O408*H408</f>
        <v>0</v>
      </c>
      <c r="Q408" s="183">
        <v>0</v>
      </c>
      <c r="R408" s="183">
        <f>Q408*H408</f>
        <v>0</v>
      </c>
      <c r="S408" s="183">
        <v>0</v>
      </c>
      <c r="T408" s="184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89</v>
      </c>
      <c r="AT408" s="185" t="s">
        <v>133</v>
      </c>
      <c r="AU408" s="185" t="s">
        <v>91</v>
      </c>
      <c r="AY408" s="17" t="s">
        <v>131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7" t="s">
        <v>89</v>
      </c>
      <c r="BK408" s="186">
        <f>ROUND(I408*H408,2)</f>
        <v>0</v>
      </c>
      <c r="BL408" s="17" t="s">
        <v>89</v>
      </c>
      <c r="BM408" s="185" t="s">
        <v>621</v>
      </c>
    </row>
    <row r="409" spans="1:65" s="13" customFormat="1" ht="11.25">
      <c r="B409" s="187"/>
      <c r="C409" s="188"/>
      <c r="D409" s="189" t="s">
        <v>140</v>
      </c>
      <c r="E409" s="190" t="s">
        <v>44</v>
      </c>
      <c r="F409" s="191" t="s">
        <v>612</v>
      </c>
      <c r="G409" s="188"/>
      <c r="H409" s="190" t="s">
        <v>44</v>
      </c>
      <c r="I409" s="192"/>
      <c r="J409" s="188"/>
      <c r="K409" s="188"/>
      <c r="L409" s="193"/>
      <c r="M409" s="194"/>
      <c r="N409" s="195"/>
      <c r="O409" s="195"/>
      <c r="P409" s="195"/>
      <c r="Q409" s="195"/>
      <c r="R409" s="195"/>
      <c r="S409" s="195"/>
      <c r="T409" s="196"/>
      <c r="AT409" s="197" t="s">
        <v>140</v>
      </c>
      <c r="AU409" s="197" t="s">
        <v>91</v>
      </c>
      <c r="AV409" s="13" t="s">
        <v>89</v>
      </c>
      <c r="AW409" s="13" t="s">
        <v>42</v>
      </c>
      <c r="AX409" s="13" t="s">
        <v>81</v>
      </c>
      <c r="AY409" s="197" t="s">
        <v>131</v>
      </c>
    </row>
    <row r="410" spans="1:65" s="13" customFormat="1" ht="11.25">
      <c r="B410" s="187"/>
      <c r="C410" s="188"/>
      <c r="D410" s="189" t="s">
        <v>140</v>
      </c>
      <c r="E410" s="190" t="s">
        <v>44</v>
      </c>
      <c r="F410" s="191" t="s">
        <v>613</v>
      </c>
      <c r="G410" s="188"/>
      <c r="H410" s="190" t="s">
        <v>44</v>
      </c>
      <c r="I410" s="192"/>
      <c r="J410" s="188"/>
      <c r="K410" s="188"/>
      <c r="L410" s="193"/>
      <c r="M410" s="194"/>
      <c r="N410" s="195"/>
      <c r="O410" s="195"/>
      <c r="P410" s="195"/>
      <c r="Q410" s="195"/>
      <c r="R410" s="195"/>
      <c r="S410" s="195"/>
      <c r="T410" s="196"/>
      <c r="AT410" s="197" t="s">
        <v>140</v>
      </c>
      <c r="AU410" s="197" t="s">
        <v>91</v>
      </c>
      <c r="AV410" s="13" t="s">
        <v>89</v>
      </c>
      <c r="AW410" s="13" t="s">
        <v>42</v>
      </c>
      <c r="AX410" s="13" t="s">
        <v>81</v>
      </c>
      <c r="AY410" s="197" t="s">
        <v>131</v>
      </c>
    </row>
    <row r="411" spans="1:65" s="14" customFormat="1" ht="11.25">
      <c r="B411" s="198"/>
      <c r="C411" s="199"/>
      <c r="D411" s="189" t="s">
        <v>140</v>
      </c>
      <c r="E411" s="200" t="s">
        <v>44</v>
      </c>
      <c r="F411" s="201" t="s">
        <v>89</v>
      </c>
      <c r="G411" s="199"/>
      <c r="H411" s="202">
        <v>1</v>
      </c>
      <c r="I411" s="203"/>
      <c r="J411" s="199"/>
      <c r="K411" s="199"/>
      <c r="L411" s="204"/>
      <c r="M411" s="205"/>
      <c r="N411" s="206"/>
      <c r="O411" s="206"/>
      <c r="P411" s="206"/>
      <c r="Q411" s="206"/>
      <c r="R411" s="206"/>
      <c r="S411" s="206"/>
      <c r="T411" s="207"/>
      <c r="AT411" s="208" t="s">
        <v>140</v>
      </c>
      <c r="AU411" s="208" t="s">
        <v>91</v>
      </c>
      <c r="AV411" s="14" t="s">
        <v>91</v>
      </c>
      <c r="AW411" s="14" t="s">
        <v>42</v>
      </c>
      <c r="AX411" s="14" t="s">
        <v>89</v>
      </c>
      <c r="AY411" s="208" t="s">
        <v>131</v>
      </c>
    </row>
    <row r="412" spans="1:65" s="2" customFormat="1" ht="14.45" customHeight="1">
      <c r="A412" s="35"/>
      <c r="B412" s="36"/>
      <c r="C412" s="174" t="s">
        <v>622</v>
      </c>
      <c r="D412" s="174" t="s">
        <v>133</v>
      </c>
      <c r="E412" s="175" t="s">
        <v>623</v>
      </c>
      <c r="F412" s="176" t="s">
        <v>624</v>
      </c>
      <c r="G412" s="177" t="s">
        <v>490</v>
      </c>
      <c r="H412" s="178">
        <v>1</v>
      </c>
      <c r="I412" s="179"/>
      <c r="J412" s="180">
        <f>ROUND(I412*H412,2)</f>
        <v>0</v>
      </c>
      <c r="K412" s="176" t="s">
        <v>137</v>
      </c>
      <c r="L412" s="40"/>
      <c r="M412" s="181" t="s">
        <v>44</v>
      </c>
      <c r="N412" s="182" t="s">
        <v>52</v>
      </c>
      <c r="O412" s="65"/>
      <c r="P412" s="183">
        <f>O412*H412</f>
        <v>0</v>
      </c>
      <c r="Q412" s="183">
        <v>0</v>
      </c>
      <c r="R412" s="183">
        <f>Q412*H412</f>
        <v>0</v>
      </c>
      <c r="S412" s="183">
        <v>0</v>
      </c>
      <c r="T412" s="18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89</v>
      </c>
      <c r="AT412" s="185" t="s">
        <v>133</v>
      </c>
      <c r="AU412" s="185" t="s">
        <v>91</v>
      </c>
      <c r="AY412" s="17" t="s">
        <v>131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7" t="s">
        <v>89</v>
      </c>
      <c r="BK412" s="186">
        <f>ROUND(I412*H412,2)</f>
        <v>0</v>
      </c>
      <c r="BL412" s="17" t="s">
        <v>89</v>
      </c>
      <c r="BM412" s="185" t="s">
        <v>625</v>
      </c>
    </row>
    <row r="413" spans="1:65" s="13" customFormat="1" ht="11.25">
      <c r="B413" s="187"/>
      <c r="C413" s="188"/>
      <c r="D413" s="189" t="s">
        <v>140</v>
      </c>
      <c r="E413" s="190" t="s">
        <v>44</v>
      </c>
      <c r="F413" s="191" t="s">
        <v>612</v>
      </c>
      <c r="G413" s="188"/>
      <c r="H413" s="190" t="s">
        <v>44</v>
      </c>
      <c r="I413" s="192"/>
      <c r="J413" s="188"/>
      <c r="K413" s="188"/>
      <c r="L413" s="193"/>
      <c r="M413" s="194"/>
      <c r="N413" s="195"/>
      <c r="O413" s="195"/>
      <c r="P413" s="195"/>
      <c r="Q413" s="195"/>
      <c r="R413" s="195"/>
      <c r="S413" s="195"/>
      <c r="T413" s="196"/>
      <c r="AT413" s="197" t="s">
        <v>140</v>
      </c>
      <c r="AU413" s="197" t="s">
        <v>91</v>
      </c>
      <c r="AV413" s="13" t="s">
        <v>89</v>
      </c>
      <c r="AW413" s="13" t="s">
        <v>42</v>
      </c>
      <c r="AX413" s="13" t="s">
        <v>81</v>
      </c>
      <c r="AY413" s="197" t="s">
        <v>131</v>
      </c>
    </row>
    <row r="414" spans="1:65" s="13" customFormat="1" ht="11.25">
      <c r="B414" s="187"/>
      <c r="C414" s="188"/>
      <c r="D414" s="189" t="s">
        <v>140</v>
      </c>
      <c r="E414" s="190" t="s">
        <v>44</v>
      </c>
      <c r="F414" s="191" t="s">
        <v>613</v>
      </c>
      <c r="G414" s="188"/>
      <c r="H414" s="190" t="s">
        <v>44</v>
      </c>
      <c r="I414" s="192"/>
      <c r="J414" s="188"/>
      <c r="K414" s="188"/>
      <c r="L414" s="193"/>
      <c r="M414" s="194"/>
      <c r="N414" s="195"/>
      <c r="O414" s="195"/>
      <c r="P414" s="195"/>
      <c r="Q414" s="195"/>
      <c r="R414" s="195"/>
      <c r="S414" s="195"/>
      <c r="T414" s="196"/>
      <c r="AT414" s="197" t="s">
        <v>140</v>
      </c>
      <c r="AU414" s="197" t="s">
        <v>91</v>
      </c>
      <c r="AV414" s="13" t="s">
        <v>89</v>
      </c>
      <c r="AW414" s="13" t="s">
        <v>42</v>
      </c>
      <c r="AX414" s="13" t="s">
        <v>81</v>
      </c>
      <c r="AY414" s="197" t="s">
        <v>131</v>
      </c>
    </row>
    <row r="415" spans="1:65" s="14" customFormat="1" ht="11.25">
      <c r="B415" s="198"/>
      <c r="C415" s="199"/>
      <c r="D415" s="189" t="s">
        <v>140</v>
      </c>
      <c r="E415" s="200" t="s">
        <v>44</v>
      </c>
      <c r="F415" s="201" t="s">
        <v>89</v>
      </c>
      <c r="G415" s="199"/>
      <c r="H415" s="202">
        <v>1</v>
      </c>
      <c r="I415" s="203"/>
      <c r="J415" s="199"/>
      <c r="K415" s="199"/>
      <c r="L415" s="204"/>
      <c r="M415" s="205"/>
      <c r="N415" s="206"/>
      <c r="O415" s="206"/>
      <c r="P415" s="206"/>
      <c r="Q415" s="206"/>
      <c r="R415" s="206"/>
      <c r="S415" s="206"/>
      <c r="T415" s="207"/>
      <c r="AT415" s="208" t="s">
        <v>140</v>
      </c>
      <c r="AU415" s="208" t="s">
        <v>91</v>
      </c>
      <c r="AV415" s="14" t="s">
        <v>91</v>
      </c>
      <c r="AW415" s="14" t="s">
        <v>42</v>
      </c>
      <c r="AX415" s="14" t="s">
        <v>89</v>
      </c>
      <c r="AY415" s="208" t="s">
        <v>131</v>
      </c>
    </row>
    <row r="416" spans="1:65" s="2" customFormat="1" ht="14.45" customHeight="1">
      <c r="A416" s="35"/>
      <c r="B416" s="36"/>
      <c r="C416" s="174" t="s">
        <v>626</v>
      </c>
      <c r="D416" s="174" t="s">
        <v>133</v>
      </c>
      <c r="E416" s="175" t="s">
        <v>627</v>
      </c>
      <c r="F416" s="176" t="s">
        <v>628</v>
      </c>
      <c r="G416" s="177" t="s">
        <v>490</v>
      </c>
      <c r="H416" s="178">
        <v>1</v>
      </c>
      <c r="I416" s="179"/>
      <c r="J416" s="180">
        <f>ROUND(I416*H416,2)</f>
        <v>0</v>
      </c>
      <c r="K416" s="176" t="s">
        <v>137</v>
      </c>
      <c r="L416" s="40"/>
      <c r="M416" s="181" t="s">
        <v>44</v>
      </c>
      <c r="N416" s="182" t="s">
        <v>52</v>
      </c>
      <c r="O416" s="65"/>
      <c r="P416" s="183">
        <f>O416*H416</f>
        <v>0</v>
      </c>
      <c r="Q416" s="183">
        <v>0</v>
      </c>
      <c r="R416" s="183">
        <f>Q416*H416</f>
        <v>0</v>
      </c>
      <c r="S416" s="183">
        <v>0</v>
      </c>
      <c r="T416" s="184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89</v>
      </c>
      <c r="AT416" s="185" t="s">
        <v>133</v>
      </c>
      <c r="AU416" s="185" t="s">
        <v>91</v>
      </c>
      <c r="AY416" s="17" t="s">
        <v>131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7" t="s">
        <v>89</v>
      </c>
      <c r="BK416" s="186">
        <f>ROUND(I416*H416,2)</f>
        <v>0</v>
      </c>
      <c r="BL416" s="17" t="s">
        <v>89</v>
      </c>
      <c r="BM416" s="185" t="s">
        <v>629</v>
      </c>
    </row>
    <row r="417" spans="1:65" s="13" customFormat="1" ht="22.5">
      <c r="B417" s="187"/>
      <c r="C417" s="188"/>
      <c r="D417" s="189" t="s">
        <v>140</v>
      </c>
      <c r="E417" s="190" t="s">
        <v>44</v>
      </c>
      <c r="F417" s="191" t="s">
        <v>630</v>
      </c>
      <c r="G417" s="188"/>
      <c r="H417" s="190" t="s">
        <v>44</v>
      </c>
      <c r="I417" s="192"/>
      <c r="J417" s="188"/>
      <c r="K417" s="188"/>
      <c r="L417" s="193"/>
      <c r="M417" s="194"/>
      <c r="N417" s="195"/>
      <c r="O417" s="195"/>
      <c r="P417" s="195"/>
      <c r="Q417" s="195"/>
      <c r="R417" s="195"/>
      <c r="S417" s="195"/>
      <c r="T417" s="196"/>
      <c r="AT417" s="197" t="s">
        <v>140</v>
      </c>
      <c r="AU417" s="197" t="s">
        <v>91</v>
      </c>
      <c r="AV417" s="13" t="s">
        <v>89</v>
      </c>
      <c r="AW417" s="13" t="s">
        <v>42</v>
      </c>
      <c r="AX417" s="13" t="s">
        <v>81</v>
      </c>
      <c r="AY417" s="197" t="s">
        <v>131</v>
      </c>
    </row>
    <row r="418" spans="1:65" s="14" customFormat="1" ht="11.25">
      <c r="B418" s="198"/>
      <c r="C418" s="199"/>
      <c r="D418" s="189" t="s">
        <v>140</v>
      </c>
      <c r="E418" s="200" t="s">
        <v>44</v>
      </c>
      <c r="F418" s="201" t="s">
        <v>89</v>
      </c>
      <c r="G418" s="199"/>
      <c r="H418" s="202">
        <v>1</v>
      </c>
      <c r="I418" s="203"/>
      <c r="J418" s="199"/>
      <c r="K418" s="199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140</v>
      </c>
      <c r="AU418" s="208" t="s">
        <v>91</v>
      </c>
      <c r="AV418" s="14" t="s">
        <v>91</v>
      </c>
      <c r="AW418" s="14" t="s">
        <v>42</v>
      </c>
      <c r="AX418" s="14" t="s">
        <v>89</v>
      </c>
      <c r="AY418" s="208" t="s">
        <v>131</v>
      </c>
    </row>
    <row r="419" spans="1:65" s="2" customFormat="1" ht="14.45" customHeight="1">
      <c r="A419" s="35"/>
      <c r="B419" s="36"/>
      <c r="C419" s="220" t="s">
        <v>631</v>
      </c>
      <c r="D419" s="220" t="s">
        <v>220</v>
      </c>
      <c r="E419" s="221" t="s">
        <v>632</v>
      </c>
      <c r="F419" s="222" t="s">
        <v>633</v>
      </c>
      <c r="G419" s="223" t="s">
        <v>490</v>
      </c>
      <c r="H419" s="224">
        <v>1</v>
      </c>
      <c r="I419" s="225"/>
      <c r="J419" s="226">
        <f>ROUND(I419*H419,2)</f>
        <v>0</v>
      </c>
      <c r="K419" s="222" t="s">
        <v>137</v>
      </c>
      <c r="L419" s="227"/>
      <c r="M419" s="228" t="s">
        <v>44</v>
      </c>
      <c r="N419" s="229" t="s">
        <v>52</v>
      </c>
      <c r="O419" s="65"/>
      <c r="P419" s="183">
        <f>O419*H419</f>
        <v>0</v>
      </c>
      <c r="Q419" s="183">
        <v>2.3000000000000001E-4</v>
      </c>
      <c r="R419" s="183">
        <f>Q419*H419</f>
        <v>2.3000000000000001E-4</v>
      </c>
      <c r="S419" s="183">
        <v>0</v>
      </c>
      <c r="T419" s="184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91</v>
      </c>
      <c r="AT419" s="185" t="s">
        <v>220</v>
      </c>
      <c r="AU419" s="185" t="s">
        <v>91</v>
      </c>
      <c r="AY419" s="17" t="s">
        <v>131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17" t="s">
        <v>89</v>
      </c>
      <c r="BK419" s="186">
        <f>ROUND(I419*H419,2)</f>
        <v>0</v>
      </c>
      <c r="BL419" s="17" t="s">
        <v>89</v>
      </c>
      <c r="BM419" s="185" t="s">
        <v>634</v>
      </c>
    </row>
    <row r="420" spans="1:65" s="13" customFormat="1" ht="22.5">
      <c r="B420" s="187"/>
      <c r="C420" s="188"/>
      <c r="D420" s="189" t="s">
        <v>140</v>
      </c>
      <c r="E420" s="190" t="s">
        <v>44</v>
      </c>
      <c r="F420" s="191" t="s">
        <v>630</v>
      </c>
      <c r="G420" s="188"/>
      <c r="H420" s="190" t="s">
        <v>44</v>
      </c>
      <c r="I420" s="192"/>
      <c r="J420" s="188"/>
      <c r="K420" s="188"/>
      <c r="L420" s="193"/>
      <c r="M420" s="194"/>
      <c r="N420" s="195"/>
      <c r="O420" s="195"/>
      <c r="P420" s="195"/>
      <c r="Q420" s="195"/>
      <c r="R420" s="195"/>
      <c r="S420" s="195"/>
      <c r="T420" s="196"/>
      <c r="AT420" s="197" t="s">
        <v>140</v>
      </c>
      <c r="AU420" s="197" t="s">
        <v>91</v>
      </c>
      <c r="AV420" s="13" t="s">
        <v>89</v>
      </c>
      <c r="AW420" s="13" t="s">
        <v>42</v>
      </c>
      <c r="AX420" s="13" t="s">
        <v>81</v>
      </c>
      <c r="AY420" s="197" t="s">
        <v>131</v>
      </c>
    </row>
    <row r="421" spans="1:65" s="14" customFormat="1" ht="11.25">
      <c r="B421" s="198"/>
      <c r="C421" s="199"/>
      <c r="D421" s="189" t="s">
        <v>140</v>
      </c>
      <c r="E421" s="200" t="s">
        <v>44</v>
      </c>
      <c r="F421" s="201" t="s">
        <v>89</v>
      </c>
      <c r="G421" s="199"/>
      <c r="H421" s="202">
        <v>1</v>
      </c>
      <c r="I421" s="203"/>
      <c r="J421" s="199"/>
      <c r="K421" s="199"/>
      <c r="L421" s="204"/>
      <c r="M421" s="205"/>
      <c r="N421" s="206"/>
      <c r="O421" s="206"/>
      <c r="P421" s="206"/>
      <c r="Q421" s="206"/>
      <c r="R421" s="206"/>
      <c r="S421" s="206"/>
      <c r="T421" s="207"/>
      <c r="AT421" s="208" t="s">
        <v>140</v>
      </c>
      <c r="AU421" s="208" t="s">
        <v>91</v>
      </c>
      <c r="AV421" s="14" t="s">
        <v>91</v>
      </c>
      <c r="AW421" s="14" t="s">
        <v>42</v>
      </c>
      <c r="AX421" s="14" t="s">
        <v>89</v>
      </c>
      <c r="AY421" s="208" t="s">
        <v>131</v>
      </c>
    </row>
    <row r="422" spans="1:65" s="2" customFormat="1" ht="24.2" customHeight="1">
      <c r="A422" s="35"/>
      <c r="B422" s="36"/>
      <c r="C422" s="174" t="s">
        <v>635</v>
      </c>
      <c r="D422" s="174" t="s">
        <v>133</v>
      </c>
      <c r="E422" s="175" t="s">
        <v>636</v>
      </c>
      <c r="F422" s="176" t="s">
        <v>637</v>
      </c>
      <c r="G422" s="177" t="s">
        <v>152</v>
      </c>
      <c r="H422" s="178">
        <v>40</v>
      </c>
      <c r="I422" s="179"/>
      <c r="J422" s="180">
        <f>ROUND(I422*H422,2)</f>
        <v>0</v>
      </c>
      <c r="K422" s="176" t="s">
        <v>137</v>
      </c>
      <c r="L422" s="40"/>
      <c r="M422" s="181" t="s">
        <v>44</v>
      </c>
      <c r="N422" s="182" t="s">
        <v>52</v>
      </c>
      <c r="O422" s="65"/>
      <c r="P422" s="183">
        <f>O422*H422</f>
        <v>0</v>
      </c>
      <c r="Q422" s="183">
        <v>0</v>
      </c>
      <c r="R422" s="183">
        <f>Q422*H422</f>
        <v>0</v>
      </c>
      <c r="S422" s="183">
        <v>0</v>
      </c>
      <c r="T422" s="18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89</v>
      </c>
      <c r="AT422" s="185" t="s">
        <v>133</v>
      </c>
      <c r="AU422" s="185" t="s">
        <v>91</v>
      </c>
      <c r="AY422" s="17" t="s">
        <v>131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7" t="s">
        <v>89</v>
      </c>
      <c r="BK422" s="186">
        <f>ROUND(I422*H422,2)</f>
        <v>0</v>
      </c>
      <c r="BL422" s="17" t="s">
        <v>89</v>
      </c>
      <c r="BM422" s="185" t="s">
        <v>638</v>
      </c>
    </row>
    <row r="423" spans="1:65" s="13" customFormat="1" ht="11.25">
      <c r="B423" s="187"/>
      <c r="C423" s="188"/>
      <c r="D423" s="189" t="s">
        <v>140</v>
      </c>
      <c r="E423" s="190" t="s">
        <v>44</v>
      </c>
      <c r="F423" s="191" t="s">
        <v>423</v>
      </c>
      <c r="G423" s="188"/>
      <c r="H423" s="190" t="s">
        <v>44</v>
      </c>
      <c r="I423" s="192"/>
      <c r="J423" s="188"/>
      <c r="K423" s="188"/>
      <c r="L423" s="193"/>
      <c r="M423" s="194"/>
      <c r="N423" s="195"/>
      <c r="O423" s="195"/>
      <c r="P423" s="195"/>
      <c r="Q423" s="195"/>
      <c r="R423" s="195"/>
      <c r="S423" s="195"/>
      <c r="T423" s="196"/>
      <c r="AT423" s="197" t="s">
        <v>140</v>
      </c>
      <c r="AU423" s="197" t="s">
        <v>91</v>
      </c>
      <c r="AV423" s="13" t="s">
        <v>89</v>
      </c>
      <c r="AW423" s="13" t="s">
        <v>42</v>
      </c>
      <c r="AX423" s="13" t="s">
        <v>81</v>
      </c>
      <c r="AY423" s="197" t="s">
        <v>131</v>
      </c>
    </row>
    <row r="424" spans="1:65" s="13" customFormat="1" ht="22.5">
      <c r="B424" s="187"/>
      <c r="C424" s="188"/>
      <c r="D424" s="189" t="s">
        <v>140</v>
      </c>
      <c r="E424" s="190" t="s">
        <v>44</v>
      </c>
      <c r="F424" s="191" t="s">
        <v>630</v>
      </c>
      <c r="G424" s="188"/>
      <c r="H424" s="190" t="s">
        <v>44</v>
      </c>
      <c r="I424" s="192"/>
      <c r="J424" s="188"/>
      <c r="K424" s="188"/>
      <c r="L424" s="193"/>
      <c r="M424" s="194"/>
      <c r="N424" s="195"/>
      <c r="O424" s="195"/>
      <c r="P424" s="195"/>
      <c r="Q424" s="195"/>
      <c r="R424" s="195"/>
      <c r="S424" s="195"/>
      <c r="T424" s="196"/>
      <c r="AT424" s="197" t="s">
        <v>140</v>
      </c>
      <c r="AU424" s="197" t="s">
        <v>91</v>
      </c>
      <c r="AV424" s="13" t="s">
        <v>89</v>
      </c>
      <c r="AW424" s="13" t="s">
        <v>42</v>
      </c>
      <c r="AX424" s="13" t="s">
        <v>81</v>
      </c>
      <c r="AY424" s="197" t="s">
        <v>131</v>
      </c>
    </row>
    <row r="425" spans="1:65" s="13" customFormat="1" ht="11.25">
      <c r="B425" s="187"/>
      <c r="C425" s="188"/>
      <c r="D425" s="189" t="s">
        <v>140</v>
      </c>
      <c r="E425" s="190" t="s">
        <v>44</v>
      </c>
      <c r="F425" s="191" t="s">
        <v>639</v>
      </c>
      <c r="G425" s="188"/>
      <c r="H425" s="190" t="s">
        <v>44</v>
      </c>
      <c r="I425" s="192"/>
      <c r="J425" s="188"/>
      <c r="K425" s="188"/>
      <c r="L425" s="193"/>
      <c r="M425" s="194"/>
      <c r="N425" s="195"/>
      <c r="O425" s="195"/>
      <c r="P425" s="195"/>
      <c r="Q425" s="195"/>
      <c r="R425" s="195"/>
      <c r="S425" s="195"/>
      <c r="T425" s="196"/>
      <c r="AT425" s="197" t="s">
        <v>140</v>
      </c>
      <c r="AU425" s="197" t="s">
        <v>91</v>
      </c>
      <c r="AV425" s="13" t="s">
        <v>89</v>
      </c>
      <c r="AW425" s="13" t="s">
        <v>42</v>
      </c>
      <c r="AX425" s="13" t="s">
        <v>81</v>
      </c>
      <c r="AY425" s="197" t="s">
        <v>131</v>
      </c>
    </row>
    <row r="426" spans="1:65" s="14" customFormat="1" ht="11.25">
      <c r="B426" s="198"/>
      <c r="C426" s="199"/>
      <c r="D426" s="189" t="s">
        <v>140</v>
      </c>
      <c r="E426" s="200" t="s">
        <v>44</v>
      </c>
      <c r="F426" s="201" t="s">
        <v>354</v>
      </c>
      <c r="G426" s="199"/>
      <c r="H426" s="202">
        <v>40</v>
      </c>
      <c r="I426" s="203"/>
      <c r="J426" s="199"/>
      <c r="K426" s="199"/>
      <c r="L426" s="204"/>
      <c r="M426" s="205"/>
      <c r="N426" s="206"/>
      <c r="O426" s="206"/>
      <c r="P426" s="206"/>
      <c r="Q426" s="206"/>
      <c r="R426" s="206"/>
      <c r="S426" s="206"/>
      <c r="T426" s="207"/>
      <c r="AT426" s="208" t="s">
        <v>140</v>
      </c>
      <c r="AU426" s="208" t="s">
        <v>91</v>
      </c>
      <c r="AV426" s="14" t="s">
        <v>91</v>
      </c>
      <c r="AW426" s="14" t="s">
        <v>42</v>
      </c>
      <c r="AX426" s="14" t="s">
        <v>89</v>
      </c>
      <c r="AY426" s="208" t="s">
        <v>131</v>
      </c>
    </row>
    <row r="427" spans="1:65" s="2" customFormat="1" ht="14.45" customHeight="1">
      <c r="A427" s="35"/>
      <c r="B427" s="36"/>
      <c r="C427" s="220" t="s">
        <v>640</v>
      </c>
      <c r="D427" s="220" t="s">
        <v>220</v>
      </c>
      <c r="E427" s="221" t="s">
        <v>641</v>
      </c>
      <c r="F427" s="222" t="s">
        <v>642</v>
      </c>
      <c r="G427" s="223" t="s">
        <v>223</v>
      </c>
      <c r="H427" s="224">
        <v>16</v>
      </c>
      <c r="I427" s="225"/>
      <c r="J427" s="226">
        <f>ROUND(I427*H427,2)</f>
        <v>0</v>
      </c>
      <c r="K427" s="222" t="s">
        <v>137</v>
      </c>
      <c r="L427" s="227"/>
      <c r="M427" s="228" t="s">
        <v>44</v>
      </c>
      <c r="N427" s="229" t="s">
        <v>52</v>
      </c>
      <c r="O427" s="65"/>
      <c r="P427" s="183">
        <f>O427*H427</f>
        <v>0</v>
      </c>
      <c r="Q427" s="183">
        <v>1E-3</v>
      </c>
      <c r="R427" s="183">
        <f>Q427*H427</f>
        <v>1.6E-2</v>
      </c>
      <c r="S427" s="183">
        <v>0</v>
      </c>
      <c r="T427" s="184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91</v>
      </c>
      <c r="AT427" s="185" t="s">
        <v>220</v>
      </c>
      <c r="AU427" s="185" t="s">
        <v>91</v>
      </c>
      <c r="AY427" s="17" t="s">
        <v>131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7" t="s">
        <v>89</v>
      </c>
      <c r="BK427" s="186">
        <f>ROUND(I427*H427,2)</f>
        <v>0</v>
      </c>
      <c r="BL427" s="17" t="s">
        <v>89</v>
      </c>
      <c r="BM427" s="185" t="s">
        <v>643</v>
      </c>
    </row>
    <row r="428" spans="1:65" s="13" customFormat="1" ht="11.25">
      <c r="B428" s="187"/>
      <c r="C428" s="188"/>
      <c r="D428" s="189" t="s">
        <v>140</v>
      </c>
      <c r="E428" s="190" t="s">
        <v>44</v>
      </c>
      <c r="F428" s="191" t="s">
        <v>423</v>
      </c>
      <c r="G428" s="188"/>
      <c r="H428" s="190" t="s">
        <v>44</v>
      </c>
      <c r="I428" s="192"/>
      <c r="J428" s="188"/>
      <c r="K428" s="188"/>
      <c r="L428" s="193"/>
      <c r="M428" s="194"/>
      <c r="N428" s="195"/>
      <c r="O428" s="195"/>
      <c r="P428" s="195"/>
      <c r="Q428" s="195"/>
      <c r="R428" s="195"/>
      <c r="S428" s="195"/>
      <c r="T428" s="196"/>
      <c r="AT428" s="197" t="s">
        <v>140</v>
      </c>
      <c r="AU428" s="197" t="s">
        <v>91</v>
      </c>
      <c r="AV428" s="13" t="s">
        <v>89</v>
      </c>
      <c r="AW428" s="13" t="s">
        <v>42</v>
      </c>
      <c r="AX428" s="13" t="s">
        <v>81</v>
      </c>
      <c r="AY428" s="197" t="s">
        <v>131</v>
      </c>
    </row>
    <row r="429" spans="1:65" s="13" customFormat="1" ht="22.5">
      <c r="B429" s="187"/>
      <c r="C429" s="188"/>
      <c r="D429" s="189" t="s">
        <v>140</v>
      </c>
      <c r="E429" s="190" t="s">
        <v>44</v>
      </c>
      <c r="F429" s="191" t="s">
        <v>630</v>
      </c>
      <c r="G429" s="188"/>
      <c r="H429" s="190" t="s">
        <v>44</v>
      </c>
      <c r="I429" s="192"/>
      <c r="J429" s="188"/>
      <c r="K429" s="188"/>
      <c r="L429" s="193"/>
      <c r="M429" s="194"/>
      <c r="N429" s="195"/>
      <c r="O429" s="195"/>
      <c r="P429" s="195"/>
      <c r="Q429" s="195"/>
      <c r="R429" s="195"/>
      <c r="S429" s="195"/>
      <c r="T429" s="196"/>
      <c r="AT429" s="197" t="s">
        <v>140</v>
      </c>
      <c r="AU429" s="197" t="s">
        <v>91</v>
      </c>
      <c r="AV429" s="13" t="s">
        <v>89</v>
      </c>
      <c r="AW429" s="13" t="s">
        <v>42</v>
      </c>
      <c r="AX429" s="13" t="s">
        <v>81</v>
      </c>
      <c r="AY429" s="197" t="s">
        <v>131</v>
      </c>
    </row>
    <row r="430" spans="1:65" s="13" customFormat="1" ht="11.25">
      <c r="B430" s="187"/>
      <c r="C430" s="188"/>
      <c r="D430" s="189" t="s">
        <v>140</v>
      </c>
      <c r="E430" s="190" t="s">
        <v>44</v>
      </c>
      <c r="F430" s="191" t="s">
        <v>639</v>
      </c>
      <c r="G430" s="188"/>
      <c r="H430" s="190" t="s">
        <v>44</v>
      </c>
      <c r="I430" s="192"/>
      <c r="J430" s="188"/>
      <c r="K430" s="188"/>
      <c r="L430" s="193"/>
      <c r="M430" s="194"/>
      <c r="N430" s="195"/>
      <c r="O430" s="195"/>
      <c r="P430" s="195"/>
      <c r="Q430" s="195"/>
      <c r="R430" s="195"/>
      <c r="S430" s="195"/>
      <c r="T430" s="196"/>
      <c r="AT430" s="197" t="s">
        <v>140</v>
      </c>
      <c r="AU430" s="197" t="s">
        <v>91</v>
      </c>
      <c r="AV430" s="13" t="s">
        <v>89</v>
      </c>
      <c r="AW430" s="13" t="s">
        <v>42</v>
      </c>
      <c r="AX430" s="13" t="s">
        <v>81</v>
      </c>
      <c r="AY430" s="197" t="s">
        <v>131</v>
      </c>
    </row>
    <row r="431" spans="1:65" s="14" customFormat="1" ht="11.25">
      <c r="B431" s="198"/>
      <c r="C431" s="199"/>
      <c r="D431" s="189" t="s">
        <v>140</v>
      </c>
      <c r="E431" s="200" t="s">
        <v>44</v>
      </c>
      <c r="F431" s="201" t="s">
        <v>644</v>
      </c>
      <c r="G431" s="199"/>
      <c r="H431" s="202">
        <v>16</v>
      </c>
      <c r="I431" s="203"/>
      <c r="J431" s="199"/>
      <c r="K431" s="199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140</v>
      </c>
      <c r="AU431" s="208" t="s">
        <v>91</v>
      </c>
      <c r="AV431" s="14" t="s">
        <v>91</v>
      </c>
      <c r="AW431" s="14" t="s">
        <v>42</v>
      </c>
      <c r="AX431" s="14" t="s">
        <v>89</v>
      </c>
      <c r="AY431" s="208" t="s">
        <v>131</v>
      </c>
    </row>
    <row r="432" spans="1:65" s="2" customFormat="1" ht="62.65" customHeight="1">
      <c r="A432" s="35"/>
      <c r="B432" s="36"/>
      <c r="C432" s="174" t="s">
        <v>645</v>
      </c>
      <c r="D432" s="174" t="s">
        <v>133</v>
      </c>
      <c r="E432" s="175" t="s">
        <v>646</v>
      </c>
      <c r="F432" s="176" t="s">
        <v>647</v>
      </c>
      <c r="G432" s="177" t="s">
        <v>152</v>
      </c>
      <c r="H432" s="178">
        <v>1</v>
      </c>
      <c r="I432" s="179"/>
      <c r="J432" s="180">
        <f>ROUND(I432*H432,2)</f>
        <v>0</v>
      </c>
      <c r="K432" s="176" t="s">
        <v>137</v>
      </c>
      <c r="L432" s="40"/>
      <c r="M432" s="181" t="s">
        <v>44</v>
      </c>
      <c r="N432" s="182" t="s">
        <v>52</v>
      </c>
      <c r="O432" s="65"/>
      <c r="P432" s="183">
        <f>O432*H432</f>
        <v>0</v>
      </c>
      <c r="Q432" s="183">
        <v>0</v>
      </c>
      <c r="R432" s="183">
        <f>Q432*H432</f>
        <v>0</v>
      </c>
      <c r="S432" s="183">
        <v>0</v>
      </c>
      <c r="T432" s="18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5" t="s">
        <v>89</v>
      </c>
      <c r="AT432" s="185" t="s">
        <v>133</v>
      </c>
      <c r="AU432" s="185" t="s">
        <v>91</v>
      </c>
      <c r="AY432" s="17" t="s">
        <v>131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17" t="s">
        <v>89</v>
      </c>
      <c r="BK432" s="186">
        <f>ROUND(I432*H432,2)</f>
        <v>0</v>
      </c>
      <c r="BL432" s="17" t="s">
        <v>89</v>
      </c>
      <c r="BM432" s="185" t="s">
        <v>648</v>
      </c>
    </row>
    <row r="433" spans="1:65" s="13" customFormat="1" ht="22.5">
      <c r="B433" s="187"/>
      <c r="C433" s="188"/>
      <c r="D433" s="189" t="s">
        <v>140</v>
      </c>
      <c r="E433" s="190" t="s">
        <v>44</v>
      </c>
      <c r="F433" s="191" t="s">
        <v>630</v>
      </c>
      <c r="G433" s="188"/>
      <c r="H433" s="190" t="s">
        <v>44</v>
      </c>
      <c r="I433" s="192"/>
      <c r="J433" s="188"/>
      <c r="K433" s="188"/>
      <c r="L433" s="193"/>
      <c r="M433" s="194"/>
      <c r="N433" s="195"/>
      <c r="O433" s="195"/>
      <c r="P433" s="195"/>
      <c r="Q433" s="195"/>
      <c r="R433" s="195"/>
      <c r="S433" s="195"/>
      <c r="T433" s="196"/>
      <c r="AT433" s="197" t="s">
        <v>140</v>
      </c>
      <c r="AU433" s="197" t="s">
        <v>91</v>
      </c>
      <c r="AV433" s="13" t="s">
        <v>89</v>
      </c>
      <c r="AW433" s="13" t="s">
        <v>42</v>
      </c>
      <c r="AX433" s="13" t="s">
        <v>81</v>
      </c>
      <c r="AY433" s="197" t="s">
        <v>131</v>
      </c>
    </row>
    <row r="434" spans="1:65" s="13" customFormat="1" ht="11.25">
      <c r="B434" s="187"/>
      <c r="C434" s="188"/>
      <c r="D434" s="189" t="s">
        <v>140</v>
      </c>
      <c r="E434" s="190" t="s">
        <v>44</v>
      </c>
      <c r="F434" s="191" t="s">
        <v>649</v>
      </c>
      <c r="G434" s="188"/>
      <c r="H434" s="190" t="s">
        <v>44</v>
      </c>
      <c r="I434" s="192"/>
      <c r="J434" s="188"/>
      <c r="K434" s="188"/>
      <c r="L434" s="193"/>
      <c r="M434" s="194"/>
      <c r="N434" s="195"/>
      <c r="O434" s="195"/>
      <c r="P434" s="195"/>
      <c r="Q434" s="195"/>
      <c r="R434" s="195"/>
      <c r="S434" s="195"/>
      <c r="T434" s="196"/>
      <c r="AT434" s="197" t="s">
        <v>140</v>
      </c>
      <c r="AU434" s="197" t="s">
        <v>91</v>
      </c>
      <c r="AV434" s="13" t="s">
        <v>89</v>
      </c>
      <c r="AW434" s="13" t="s">
        <v>42</v>
      </c>
      <c r="AX434" s="13" t="s">
        <v>81</v>
      </c>
      <c r="AY434" s="197" t="s">
        <v>131</v>
      </c>
    </row>
    <row r="435" spans="1:65" s="14" customFormat="1" ht="11.25">
      <c r="B435" s="198"/>
      <c r="C435" s="199"/>
      <c r="D435" s="189" t="s">
        <v>140</v>
      </c>
      <c r="E435" s="200" t="s">
        <v>44</v>
      </c>
      <c r="F435" s="201" t="s">
        <v>650</v>
      </c>
      <c r="G435" s="199"/>
      <c r="H435" s="202">
        <v>1</v>
      </c>
      <c r="I435" s="203"/>
      <c r="J435" s="199"/>
      <c r="K435" s="199"/>
      <c r="L435" s="204"/>
      <c r="M435" s="205"/>
      <c r="N435" s="206"/>
      <c r="O435" s="206"/>
      <c r="P435" s="206"/>
      <c r="Q435" s="206"/>
      <c r="R435" s="206"/>
      <c r="S435" s="206"/>
      <c r="T435" s="207"/>
      <c r="AT435" s="208" t="s">
        <v>140</v>
      </c>
      <c r="AU435" s="208" t="s">
        <v>91</v>
      </c>
      <c r="AV435" s="14" t="s">
        <v>91</v>
      </c>
      <c r="AW435" s="14" t="s">
        <v>42</v>
      </c>
      <c r="AX435" s="14" t="s">
        <v>89</v>
      </c>
      <c r="AY435" s="208" t="s">
        <v>131</v>
      </c>
    </row>
    <row r="436" spans="1:65" s="2" customFormat="1" ht="14.45" customHeight="1">
      <c r="A436" s="35"/>
      <c r="B436" s="36"/>
      <c r="C436" s="220" t="s">
        <v>651</v>
      </c>
      <c r="D436" s="220" t="s">
        <v>220</v>
      </c>
      <c r="E436" s="221" t="s">
        <v>652</v>
      </c>
      <c r="F436" s="222" t="s">
        <v>653</v>
      </c>
      <c r="G436" s="223" t="s">
        <v>152</v>
      </c>
      <c r="H436" s="224">
        <v>1</v>
      </c>
      <c r="I436" s="225"/>
      <c r="J436" s="226">
        <f>ROUND(I436*H436,2)</f>
        <v>0</v>
      </c>
      <c r="K436" s="222" t="s">
        <v>137</v>
      </c>
      <c r="L436" s="227"/>
      <c r="M436" s="228" t="s">
        <v>44</v>
      </c>
      <c r="N436" s="229" t="s">
        <v>52</v>
      </c>
      <c r="O436" s="65"/>
      <c r="P436" s="183">
        <f>O436*H436</f>
        <v>0</v>
      </c>
      <c r="Q436" s="183">
        <v>6.9999999999999994E-5</v>
      </c>
      <c r="R436" s="183">
        <f>Q436*H436</f>
        <v>6.9999999999999994E-5</v>
      </c>
      <c r="S436" s="183">
        <v>0</v>
      </c>
      <c r="T436" s="18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91</v>
      </c>
      <c r="AT436" s="185" t="s">
        <v>220</v>
      </c>
      <c r="AU436" s="185" t="s">
        <v>91</v>
      </c>
      <c r="AY436" s="17" t="s">
        <v>131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7" t="s">
        <v>89</v>
      </c>
      <c r="BK436" s="186">
        <f>ROUND(I436*H436,2)</f>
        <v>0</v>
      </c>
      <c r="BL436" s="17" t="s">
        <v>89</v>
      </c>
      <c r="BM436" s="185" t="s">
        <v>654</v>
      </c>
    </row>
    <row r="437" spans="1:65" s="13" customFormat="1" ht="22.5">
      <c r="B437" s="187"/>
      <c r="C437" s="188"/>
      <c r="D437" s="189" t="s">
        <v>140</v>
      </c>
      <c r="E437" s="190" t="s">
        <v>44</v>
      </c>
      <c r="F437" s="191" t="s">
        <v>630</v>
      </c>
      <c r="G437" s="188"/>
      <c r="H437" s="190" t="s">
        <v>44</v>
      </c>
      <c r="I437" s="192"/>
      <c r="J437" s="188"/>
      <c r="K437" s="188"/>
      <c r="L437" s="193"/>
      <c r="M437" s="194"/>
      <c r="N437" s="195"/>
      <c r="O437" s="195"/>
      <c r="P437" s="195"/>
      <c r="Q437" s="195"/>
      <c r="R437" s="195"/>
      <c r="S437" s="195"/>
      <c r="T437" s="196"/>
      <c r="AT437" s="197" t="s">
        <v>140</v>
      </c>
      <c r="AU437" s="197" t="s">
        <v>91</v>
      </c>
      <c r="AV437" s="13" t="s">
        <v>89</v>
      </c>
      <c r="AW437" s="13" t="s">
        <v>42</v>
      </c>
      <c r="AX437" s="13" t="s">
        <v>81</v>
      </c>
      <c r="AY437" s="197" t="s">
        <v>131</v>
      </c>
    </row>
    <row r="438" spans="1:65" s="13" customFormat="1" ht="11.25">
      <c r="B438" s="187"/>
      <c r="C438" s="188"/>
      <c r="D438" s="189" t="s">
        <v>140</v>
      </c>
      <c r="E438" s="190" t="s">
        <v>44</v>
      </c>
      <c r="F438" s="191" t="s">
        <v>649</v>
      </c>
      <c r="G438" s="188"/>
      <c r="H438" s="190" t="s">
        <v>44</v>
      </c>
      <c r="I438" s="192"/>
      <c r="J438" s="188"/>
      <c r="K438" s="188"/>
      <c r="L438" s="193"/>
      <c r="M438" s="194"/>
      <c r="N438" s="195"/>
      <c r="O438" s="195"/>
      <c r="P438" s="195"/>
      <c r="Q438" s="195"/>
      <c r="R438" s="195"/>
      <c r="S438" s="195"/>
      <c r="T438" s="196"/>
      <c r="AT438" s="197" t="s">
        <v>140</v>
      </c>
      <c r="AU438" s="197" t="s">
        <v>91</v>
      </c>
      <c r="AV438" s="13" t="s">
        <v>89</v>
      </c>
      <c r="AW438" s="13" t="s">
        <v>42</v>
      </c>
      <c r="AX438" s="13" t="s">
        <v>81</v>
      </c>
      <c r="AY438" s="197" t="s">
        <v>131</v>
      </c>
    </row>
    <row r="439" spans="1:65" s="14" customFormat="1" ht="11.25">
      <c r="B439" s="198"/>
      <c r="C439" s="199"/>
      <c r="D439" s="189" t="s">
        <v>140</v>
      </c>
      <c r="E439" s="200" t="s">
        <v>44</v>
      </c>
      <c r="F439" s="201" t="s">
        <v>650</v>
      </c>
      <c r="G439" s="199"/>
      <c r="H439" s="202">
        <v>1</v>
      </c>
      <c r="I439" s="203"/>
      <c r="J439" s="199"/>
      <c r="K439" s="199"/>
      <c r="L439" s="204"/>
      <c r="M439" s="205"/>
      <c r="N439" s="206"/>
      <c r="O439" s="206"/>
      <c r="P439" s="206"/>
      <c r="Q439" s="206"/>
      <c r="R439" s="206"/>
      <c r="S439" s="206"/>
      <c r="T439" s="207"/>
      <c r="AT439" s="208" t="s">
        <v>140</v>
      </c>
      <c r="AU439" s="208" t="s">
        <v>91</v>
      </c>
      <c r="AV439" s="14" t="s">
        <v>91</v>
      </c>
      <c r="AW439" s="14" t="s">
        <v>42</v>
      </c>
      <c r="AX439" s="14" t="s">
        <v>89</v>
      </c>
      <c r="AY439" s="208" t="s">
        <v>131</v>
      </c>
    </row>
    <row r="440" spans="1:65" s="2" customFormat="1" ht="37.9" customHeight="1">
      <c r="A440" s="35"/>
      <c r="B440" s="36"/>
      <c r="C440" s="174" t="s">
        <v>655</v>
      </c>
      <c r="D440" s="174" t="s">
        <v>133</v>
      </c>
      <c r="E440" s="175" t="s">
        <v>656</v>
      </c>
      <c r="F440" s="176" t="s">
        <v>657</v>
      </c>
      <c r="G440" s="177" t="s">
        <v>152</v>
      </c>
      <c r="H440" s="178">
        <v>75</v>
      </c>
      <c r="I440" s="179"/>
      <c r="J440" s="180">
        <f>ROUND(I440*H440,2)</f>
        <v>0</v>
      </c>
      <c r="K440" s="176" t="s">
        <v>137</v>
      </c>
      <c r="L440" s="40"/>
      <c r="M440" s="181" t="s">
        <v>44</v>
      </c>
      <c r="N440" s="182" t="s">
        <v>52</v>
      </c>
      <c r="O440" s="65"/>
      <c r="P440" s="183">
        <f>O440*H440</f>
        <v>0</v>
      </c>
      <c r="Q440" s="183">
        <v>0</v>
      </c>
      <c r="R440" s="183">
        <f>Q440*H440</f>
        <v>0</v>
      </c>
      <c r="S440" s="183">
        <v>0</v>
      </c>
      <c r="T440" s="18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5" t="s">
        <v>89</v>
      </c>
      <c r="AT440" s="185" t="s">
        <v>133</v>
      </c>
      <c r="AU440" s="185" t="s">
        <v>91</v>
      </c>
      <c r="AY440" s="17" t="s">
        <v>131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17" t="s">
        <v>89</v>
      </c>
      <c r="BK440" s="186">
        <f>ROUND(I440*H440,2)</f>
        <v>0</v>
      </c>
      <c r="BL440" s="17" t="s">
        <v>89</v>
      </c>
      <c r="BM440" s="185" t="s">
        <v>658</v>
      </c>
    </row>
    <row r="441" spans="1:65" s="13" customFormat="1" ht="11.25">
      <c r="B441" s="187"/>
      <c r="C441" s="188"/>
      <c r="D441" s="189" t="s">
        <v>140</v>
      </c>
      <c r="E441" s="190" t="s">
        <v>44</v>
      </c>
      <c r="F441" s="191" t="s">
        <v>589</v>
      </c>
      <c r="G441" s="188"/>
      <c r="H441" s="190" t="s">
        <v>44</v>
      </c>
      <c r="I441" s="192"/>
      <c r="J441" s="188"/>
      <c r="K441" s="188"/>
      <c r="L441" s="193"/>
      <c r="M441" s="194"/>
      <c r="N441" s="195"/>
      <c r="O441" s="195"/>
      <c r="P441" s="195"/>
      <c r="Q441" s="195"/>
      <c r="R441" s="195"/>
      <c r="S441" s="195"/>
      <c r="T441" s="196"/>
      <c r="AT441" s="197" t="s">
        <v>140</v>
      </c>
      <c r="AU441" s="197" t="s">
        <v>91</v>
      </c>
      <c r="AV441" s="13" t="s">
        <v>89</v>
      </c>
      <c r="AW441" s="13" t="s">
        <v>42</v>
      </c>
      <c r="AX441" s="13" t="s">
        <v>81</v>
      </c>
      <c r="AY441" s="197" t="s">
        <v>131</v>
      </c>
    </row>
    <row r="442" spans="1:65" s="13" customFormat="1" ht="11.25">
      <c r="B442" s="187"/>
      <c r="C442" s="188"/>
      <c r="D442" s="189" t="s">
        <v>140</v>
      </c>
      <c r="E442" s="190" t="s">
        <v>44</v>
      </c>
      <c r="F442" s="191" t="s">
        <v>590</v>
      </c>
      <c r="G442" s="188"/>
      <c r="H442" s="190" t="s">
        <v>44</v>
      </c>
      <c r="I442" s="192"/>
      <c r="J442" s="188"/>
      <c r="K442" s="188"/>
      <c r="L442" s="193"/>
      <c r="M442" s="194"/>
      <c r="N442" s="195"/>
      <c r="O442" s="195"/>
      <c r="P442" s="195"/>
      <c r="Q442" s="195"/>
      <c r="R442" s="195"/>
      <c r="S442" s="195"/>
      <c r="T442" s="196"/>
      <c r="AT442" s="197" t="s">
        <v>140</v>
      </c>
      <c r="AU442" s="197" t="s">
        <v>91</v>
      </c>
      <c r="AV442" s="13" t="s">
        <v>89</v>
      </c>
      <c r="AW442" s="13" t="s">
        <v>42</v>
      </c>
      <c r="AX442" s="13" t="s">
        <v>81</v>
      </c>
      <c r="AY442" s="197" t="s">
        <v>131</v>
      </c>
    </row>
    <row r="443" spans="1:65" s="13" customFormat="1" ht="11.25">
      <c r="B443" s="187"/>
      <c r="C443" s="188"/>
      <c r="D443" s="189" t="s">
        <v>140</v>
      </c>
      <c r="E443" s="190" t="s">
        <v>44</v>
      </c>
      <c r="F443" s="191" t="s">
        <v>659</v>
      </c>
      <c r="G443" s="188"/>
      <c r="H443" s="190" t="s">
        <v>44</v>
      </c>
      <c r="I443" s="192"/>
      <c r="J443" s="188"/>
      <c r="K443" s="188"/>
      <c r="L443" s="193"/>
      <c r="M443" s="194"/>
      <c r="N443" s="195"/>
      <c r="O443" s="195"/>
      <c r="P443" s="195"/>
      <c r="Q443" s="195"/>
      <c r="R443" s="195"/>
      <c r="S443" s="195"/>
      <c r="T443" s="196"/>
      <c r="AT443" s="197" t="s">
        <v>140</v>
      </c>
      <c r="AU443" s="197" t="s">
        <v>91</v>
      </c>
      <c r="AV443" s="13" t="s">
        <v>89</v>
      </c>
      <c r="AW443" s="13" t="s">
        <v>42</v>
      </c>
      <c r="AX443" s="13" t="s">
        <v>81</v>
      </c>
      <c r="AY443" s="197" t="s">
        <v>131</v>
      </c>
    </row>
    <row r="444" spans="1:65" s="14" customFormat="1" ht="11.25">
      <c r="B444" s="198"/>
      <c r="C444" s="199"/>
      <c r="D444" s="189" t="s">
        <v>140</v>
      </c>
      <c r="E444" s="200" t="s">
        <v>44</v>
      </c>
      <c r="F444" s="201" t="s">
        <v>660</v>
      </c>
      <c r="G444" s="199"/>
      <c r="H444" s="202">
        <v>75</v>
      </c>
      <c r="I444" s="203"/>
      <c r="J444" s="199"/>
      <c r="K444" s="199"/>
      <c r="L444" s="204"/>
      <c r="M444" s="205"/>
      <c r="N444" s="206"/>
      <c r="O444" s="206"/>
      <c r="P444" s="206"/>
      <c r="Q444" s="206"/>
      <c r="R444" s="206"/>
      <c r="S444" s="206"/>
      <c r="T444" s="207"/>
      <c r="AT444" s="208" t="s">
        <v>140</v>
      </c>
      <c r="AU444" s="208" t="s">
        <v>91</v>
      </c>
      <c r="AV444" s="14" t="s">
        <v>91</v>
      </c>
      <c r="AW444" s="14" t="s">
        <v>42</v>
      </c>
      <c r="AX444" s="14" t="s">
        <v>89</v>
      </c>
      <c r="AY444" s="208" t="s">
        <v>131</v>
      </c>
    </row>
    <row r="445" spans="1:65" s="2" customFormat="1" ht="14.45" customHeight="1">
      <c r="A445" s="35"/>
      <c r="B445" s="36"/>
      <c r="C445" s="220" t="s">
        <v>661</v>
      </c>
      <c r="D445" s="220" t="s">
        <v>220</v>
      </c>
      <c r="E445" s="221" t="s">
        <v>662</v>
      </c>
      <c r="F445" s="222" t="s">
        <v>663</v>
      </c>
      <c r="G445" s="223" t="s">
        <v>152</v>
      </c>
      <c r="H445" s="224">
        <v>78.75</v>
      </c>
      <c r="I445" s="225"/>
      <c r="J445" s="226">
        <f>ROUND(I445*H445,2)</f>
        <v>0</v>
      </c>
      <c r="K445" s="222" t="s">
        <v>137</v>
      </c>
      <c r="L445" s="227"/>
      <c r="M445" s="228" t="s">
        <v>44</v>
      </c>
      <c r="N445" s="229" t="s">
        <v>52</v>
      </c>
      <c r="O445" s="65"/>
      <c r="P445" s="183">
        <f>O445*H445</f>
        <v>0</v>
      </c>
      <c r="Q445" s="183">
        <v>6.3000000000000003E-4</v>
      </c>
      <c r="R445" s="183">
        <f>Q445*H445</f>
        <v>4.9612500000000004E-2</v>
      </c>
      <c r="S445" s="183">
        <v>0</v>
      </c>
      <c r="T445" s="184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91</v>
      </c>
      <c r="AT445" s="185" t="s">
        <v>220</v>
      </c>
      <c r="AU445" s="185" t="s">
        <v>91</v>
      </c>
      <c r="AY445" s="17" t="s">
        <v>131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7" t="s">
        <v>89</v>
      </c>
      <c r="BK445" s="186">
        <f>ROUND(I445*H445,2)</f>
        <v>0</v>
      </c>
      <c r="BL445" s="17" t="s">
        <v>89</v>
      </c>
      <c r="BM445" s="185" t="s">
        <v>664</v>
      </c>
    </row>
    <row r="446" spans="1:65" s="13" customFormat="1" ht="11.25">
      <c r="B446" s="187"/>
      <c r="C446" s="188"/>
      <c r="D446" s="189" t="s">
        <v>140</v>
      </c>
      <c r="E446" s="190" t="s">
        <v>44</v>
      </c>
      <c r="F446" s="191" t="s">
        <v>589</v>
      </c>
      <c r="G446" s="188"/>
      <c r="H446" s="190" t="s">
        <v>44</v>
      </c>
      <c r="I446" s="192"/>
      <c r="J446" s="188"/>
      <c r="K446" s="188"/>
      <c r="L446" s="193"/>
      <c r="M446" s="194"/>
      <c r="N446" s="195"/>
      <c r="O446" s="195"/>
      <c r="P446" s="195"/>
      <c r="Q446" s="195"/>
      <c r="R446" s="195"/>
      <c r="S446" s="195"/>
      <c r="T446" s="196"/>
      <c r="AT446" s="197" t="s">
        <v>140</v>
      </c>
      <c r="AU446" s="197" t="s">
        <v>91</v>
      </c>
      <c r="AV446" s="13" t="s">
        <v>89</v>
      </c>
      <c r="AW446" s="13" t="s">
        <v>42</v>
      </c>
      <c r="AX446" s="13" t="s">
        <v>81</v>
      </c>
      <c r="AY446" s="197" t="s">
        <v>131</v>
      </c>
    </row>
    <row r="447" spans="1:65" s="13" customFormat="1" ht="11.25">
      <c r="B447" s="187"/>
      <c r="C447" s="188"/>
      <c r="D447" s="189" t="s">
        <v>140</v>
      </c>
      <c r="E447" s="190" t="s">
        <v>44</v>
      </c>
      <c r="F447" s="191" t="s">
        <v>590</v>
      </c>
      <c r="G447" s="188"/>
      <c r="H447" s="190" t="s">
        <v>44</v>
      </c>
      <c r="I447" s="192"/>
      <c r="J447" s="188"/>
      <c r="K447" s="188"/>
      <c r="L447" s="193"/>
      <c r="M447" s="194"/>
      <c r="N447" s="195"/>
      <c r="O447" s="195"/>
      <c r="P447" s="195"/>
      <c r="Q447" s="195"/>
      <c r="R447" s="195"/>
      <c r="S447" s="195"/>
      <c r="T447" s="196"/>
      <c r="AT447" s="197" t="s">
        <v>140</v>
      </c>
      <c r="AU447" s="197" t="s">
        <v>91</v>
      </c>
      <c r="AV447" s="13" t="s">
        <v>89</v>
      </c>
      <c r="AW447" s="13" t="s">
        <v>42</v>
      </c>
      <c r="AX447" s="13" t="s">
        <v>81</v>
      </c>
      <c r="AY447" s="197" t="s">
        <v>131</v>
      </c>
    </row>
    <row r="448" spans="1:65" s="13" customFormat="1" ht="11.25">
      <c r="B448" s="187"/>
      <c r="C448" s="188"/>
      <c r="D448" s="189" t="s">
        <v>140</v>
      </c>
      <c r="E448" s="190" t="s">
        <v>44</v>
      </c>
      <c r="F448" s="191" t="s">
        <v>665</v>
      </c>
      <c r="G448" s="188"/>
      <c r="H448" s="190" t="s">
        <v>44</v>
      </c>
      <c r="I448" s="192"/>
      <c r="J448" s="188"/>
      <c r="K448" s="188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140</v>
      </c>
      <c r="AU448" s="197" t="s">
        <v>91</v>
      </c>
      <c r="AV448" s="13" t="s">
        <v>89</v>
      </c>
      <c r="AW448" s="13" t="s">
        <v>42</v>
      </c>
      <c r="AX448" s="13" t="s">
        <v>81</v>
      </c>
      <c r="AY448" s="197" t="s">
        <v>131</v>
      </c>
    </row>
    <row r="449" spans="1:65" s="14" customFormat="1" ht="11.25">
      <c r="B449" s="198"/>
      <c r="C449" s="199"/>
      <c r="D449" s="189" t="s">
        <v>140</v>
      </c>
      <c r="E449" s="200" t="s">
        <v>44</v>
      </c>
      <c r="F449" s="201" t="s">
        <v>666</v>
      </c>
      <c r="G449" s="199"/>
      <c r="H449" s="202">
        <v>78.75</v>
      </c>
      <c r="I449" s="203"/>
      <c r="J449" s="199"/>
      <c r="K449" s="199"/>
      <c r="L449" s="204"/>
      <c r="M449" s="205"/>
      <c r="N449" s="206"/>
      <c r="O449" s="206"/>
      <c r="P449" s="206"/>
      <c r="Q449" s="206"/>
      <c r="R449" s="206"/>
      <c r="S449" s="206"/>
      <c r="T449" s="207"/>
      <c r="AT449" s="208" t="s">
        <v>140</v>
      </c>
      <c r="AU449" s="208" t="s">
        <v>91</v>
      </c>
      <c r="AV449" s="14" t="s">
        <v>91</v>
      </c>
      <c r="AW449" s="14" t="s">
        <v>42</v>
      </c>
      <c r="AX449" s="14" t="s">
        <v>89</v>
      </c>
      <c r="AY449" s="208" t="s">
        <v>131</v>
      </c>
    </row>
    <row r="450" spans="1:65" s="2" customFormat="1" ht="37.9" customHeight="1">
      <c r="A450" s="35"/>
      <c r="B450" s="36"/>
      <c r="C450" s="174" t="s">
        <v>667</v>
      </c>
      <c r="D450" s="174" t="s">
        <v>133</v>
      </c>
      <c r="E450" s="175" t="s">
        <v>668</v>
      </c>
      <c r="F450" s="176" t="s">
        <v>669</v>
      </c>
      <c r="G450" s="177" t="s">
        <v>152</v>
      </c>
      <c r="H450" s="178">
        <v>55</v>
      </c>
      <c r="I450" s="179"/>
      <c r="J450" s="180">
        <f>ROUND(I450*H450,2)</f>
        <v>0</v>
      </c>
      <c r="K450" s="176" t="s">
        <v>137</v>
      </c>
      <c r="L450" s="40"/>
      <c r="M450" s="181" t="s">
        <v>44</v>
      </c>
      <c r="N450" s="182" t="s">
        <v>52</v>
      </c>
      <c r="O450" s="65"/>
      <c r="P450" s="183">
        <f>O450*H450</f>
        <v>0</v>
      </c>
      <c r="Q450" s="183">
        <v>0</v>
      </c>
      <c r="R450" s="183">
        <f>Q450*H450</f>
        <v>0</v>
      </c>
      <c r="S450" s="183">
        <v>0</v>
      </c>
      <c r="T450" s="18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5" t="s">
        <v>89</v>
      </c>
      <c r="AT450" s="185" t="s">
        <v>133</v>
      </c>
      <c r="AU450" s="185" t="s">
        <v>91</v>
      </c>
      <c r="AY450" s="17" t="s">
        <v>131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7" t="s">
        <v>89</v>
      </c>
      <c r="BK450" s="186">
        <f>ROUND(I450*H450,2)</f>
        <v>0</v>
      </c>
      <c r="BL450" s="17" t="s">
        <v>89</v>
      </c>
      <c r="BM450" s="185" t="s">
        <v>670</v>
      </c>
    </row>
    <row r="451" spans="1:65" s="13" customFormat="1" ht="11.25">
      <c r="B451" s="187"/>
      <c r="C451" s="188"/>
      <c r="D451" s="189" t="s">
        <v>140</v>
      </c>
      <c r="E451" s="190" t="s">
        <v>44</v>
      </c>
      <c r="F451" s="191" t="s">
        <v>543</v>
      </c>
      <c r="G451" s="188"/>
      <c r="H451" s="190" t="s">
        <v>44</v>
      </c>
      <c r="I451" s="192"/>
      <c r="J451" s="188"/>
      <c r="K451" s="188"/>
      <c r="L451" s="193"/>
      <c r="M451" s="194"/>
      <c r="N451" s="195"/>
      <c r="O451" s="195"/>
      <c r="P451" s="195"/>
      <c r="Q451" s="195"/>
      <c r="R451" s="195"/>
      <c r="S451" s="195"/>
      <c r="T451" s="196"/>
      <c r="AT451" s="197" t="s">
        <v>140</v>
      </c>
      <c r="AU451" s="197" t="s">
        <v>91</v>
      </c>
      <c r="AV451" s="13" t="s">
        <v>89</v>
      </c>
      <c r="AW451" s="13" t="s">
        <v>42</v>
      </c>
      <c r="AX451" s="13" t="s">
        <v>81</v>
      </c>
      <c r="AY451" s="197" t="s">
        <v>131</v>
      </c>
    </row>
    <row r="452" spans="1:65" s="13" customFormat="1" ht="11.25">
      <c r="B452" s="187"/>
      <c r="C452" s="188"/>
      <c r="D452" s="189" t="s">
        <v>140</v>
      </c>
      <c r="E452" s="190" t="s">
        <v>44</v>
      </c>
      <c r="F452" s="191" t="s">
        <v>671</v>
      </c>
      <c r="G452" s="188"/>
      <c r="H452" s="190" t="s">
        <v>44</v>
      </c>
      <c r="I452" s="192"/>
      <c r="J452" s="188"/>
      <c r="K452" s="188"/>
      <c r="L452" s="193"/>
      <c r="M452" s="194"/>
      <c r="N452" s="195"/>
      <c r="O452" s="195"/>
      <c r="P452" s="195"/>
      <c r="Q452" s="195"/>
      <c r="R452" s="195"/>
      <c r="S452" s="195"/>
      <c r="T452" s="196"/>
      <c r="AT452" s="197" t="s">
        <v>140</v>
      </c>
      <c r="AU452" s="197" t="s">
        <v>91</v>
      </c>
      <c r="AV452" s="13" t="s">
        <v>89</v>
      </c>
      <c r="AW452" s="13" t="s">
        <v>42</v>
      </c>
      <c r="AX452" s="13" t="s">
        <v>81</v>
      </c>
      <c r="AY452" s="197" t="s">
        <v>131</v>
      </c>
    </row>
    <row r="453" spans="1:65" s="14" customFormat="1" ht="11.25">
      <c r="B453" s="198"/>
      <c r="C453" s="199"/>
      <c r="D453" s="189" t="s">
        <v>140</v>
      </c>
      <c r="E453" s="200" t="s">
        <v>44</v>
      </c>
      <c r="F453" s="201" t="s">
        <v>672</v>
      </c>
      <c r="G453" s="199"/>
      <c r="H453" s="202">
        <v>10</v>
      </c>
      <c r="I453" s="203"/>
      <c r="J453" s="199"/>
      <c r="K453" s="199"/>
      <c r="L453" s="204"/>
      <c r="M453" s="205"/>
      <c r="N453" s="206"/>
      <c r="O453" s="206"/>
      <c r="P453" s="206"/>
      <c r="Q453" s="206"/>
      <c r="R453" s="206"/>
      <c r="S453" s="206"/>
      <c r="T453" s="207"/>
      <c r="AT453" s="208" t="s">
        <v>140</v>
      </c>
      <c r="AU453" s="208" t="s">
        <v>91</v>
      </c>
      <c r="AV453" s="14" t="s">
        <v>91</v>
      </c>
      <c r="AW453" s="14" t="s">
        <v>42</v>
      </c>
      <c r="AX453" s="14" t="s">
        <v>81</v>
      </c>
      <c r="AY453" s="208" t="s">
        <v>131</v>
      </c>
    </row>
    <row r="454" spans="1:65" s="13" customFormat="1" ht="11.25">
      <c r="B454" s="187"/>
      <c r="C454" s="188"/>
      <c r="D454" s="189" t="s">
        <v>140</v>
      </c>
      <c r="E454" s="190" t="s">
        <v>44</v>
      </c>
      <c r="F454" s="191" t="s">
        <v>673</v>
      </c>
      <c r="G454" s="188"/>
      <c r="H454" s="190" t="s">
        <v>44</v>
      </c>
      <c r="I454" s="192"/>
      <c r="J454" s="188"/>
      <c r="K454" s="188"/>
      <c r="L454" s="193"/>
      <c r="M454" s="194"/>
      <c r="N454" s="195"/>
      <c r="O454" s="195"/>
      <c r="P454" s="195"/>
      <c r="Q454" s="195"/>
      <c r="R454" s="195"/>
      <c r="S454" s="195"/>
      <c r="T454" s="196"/>
      <c r="AT454" s="197" t="s">
        <v>140</v>
      </c>
      <c r="AU454" s="197" t="s">
        <v>91</v>
      </c>
      <c r="AV454" s="13" t="s">
        <v>89</v>
      </c>
      <c r="AW454" s="13" t="s">
        <v>42</v>
      </c>
      <c r="AX454" s="13" t="s">
        <v>81</v>
      </c>
      <c r="AY454" s="197" t="s">
        <v>131</v>
      </c>
    </row>
    <row r="455" spans="1:65" s="14" customFormat="1" ht="11.25">
      <c r="B455" s="198"/>
      <c r="C455" s="199"/>
      <c r="D455" s="189" t="s">
        <v>140</v>
      </c>
      <c r="E455" s="200" t="s">
        <v>44</v>
      </c>
      <c r="F455" s="201" t="s">
        <v>674</v>
      </c>
      <c r="G455" s="199"/>
      <c r="H455" s="202">
        <v>45</v>
      </c>
      <c r="I455" s="203"/>
      <c r="J455" s="199"/>
      <c r="K455" s="199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140</v>
      </c>
      <c r="AU455" s="208" t="s">
        <v>91</v>
      </c>
      <c r="AV455" s="14" t="s">
        <v>91</v>
      </c>
      <c r="AW455" s="14" t="s">
        <v>42</v>
      </c>
      <c r="AX455" s="14" t="s">
        <v>81</v>
      </c>
      <c r="AY455" s="208" t="s">
        <v>131</v>
      </c>
    </row>
    <row r="456" spans="1:65" s="15" customFormat="1" ht="11.25">
      <c r="B456" s="209"/>
      <c r="C456" s="210"/>
      <c r="D456" s="189" t="s">
        <v>140</v>
      </c>
      <c r="E456" s="211" t="s">
        <v>44</v>
      </c>
      <c r="F456" s="212" t="s">
        <v>170</v>
      </c>
      <c r="G456" s="210"/>
      <c r="H456" s="213">
        <v>55</v>
      </c>
      <c r="I456" s="214"/>
      <c r="J456" s="210"/>
      <c r="K456" s="210"/>
      <c r="L456" s="215"/>
      <c r="M456" s="216"/>
      <c r="N456" s="217"/>
      <c r="O456" s="217"/>
      <c r="P456" s="217"/>
      <c r="Q456" s="217"/>
      <c r="R456" s="217"/>
      <c r="S456" s="217"/>
      <c r="T456" s="218"/>
      <c r="AT456" s="219" t="s">
        <v>140</v>
      </c>
      <c r="AU456" s="219" t="s">
        <v>91</v>
      </c>
      <c r="AV456" s="15" t="s">
        <v>138</v>
      </c>
      <c r="AW456" s="15" t="s">
        <v>42</v>
      </c>
      <c r="AX456" s="15" t="s">
        <v>89</v>
      </c>
      <c r="AY456" s="219" t="s">
        <v>131</v>
      </c>
    </row>
    <row r="457" spans="1:65" s="2" customFormat="1" ht="14.45" customHeight="1">
      <c r="A457" s="35"/>
      <c r="B457" s="36"/>
      <c r="C457" s="220" t="s">
        <v>675</v>
      </c>
      <c r="D457" s="220" t="s">
        <v>220</v>
      </c>
      <c r="E457" s="221" t="s">
        <v>676</v>
      </c>
      <c r="F457" s="222" t="s">
        <v>677</v>
      </c>
      <c r="G457" s="223" t="s">
        <v>152</v>
      </c>
      <c r="H457" s="224">
        <v>57.75</v>
      </c>
      <c r="I457" s="225"/>
      <c r="J457" s="226">
        <f>ROUND(I457*H457,2)</f>
        <v>0</v>
      </c>
      <c r="K457" s="222" t="s">
        <v>303</v>
      </c>
      <c r="L457" s="227"/>
      <c r="M457" s="228" t="s">
        <v>44</v>
      </c>
      <c r="N457" s="229" t="s">
        <v>52</v>
      </c>
      <c r="O457" s="65"/>
      <c r="P457" s="183">
        <f>O457*H457</f>
        <v>0</v>
      </c>
      <c r="Q457" s="183">
        <v>0</v>
      </c>
      <c r="R457" s="183">
        <f>Q457*H457</f>
        <v>0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91</v>
      </c>
      <c r="AT457" s="185" t="s">
        <v>220</v>
      </c>
      <c r="AU457" s="185" t="s">
        <v>91</v>
      </c>
      <c r="AY457" s="17" t="s">
        <v>131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7" t="s">
        <v>89</v>
      </c>
      <c r="BK457" s="186">
        <f>ROUND(I457*H457,2)</f>
        <v>0</v>
      </c>
      <c r="BL457" s="17" t="s">
        <v>89</v>
      </c>
      <c r="BM457" s="185" t="s">
        <v>678</v>
      </c>
    </row>
    <row r="458" spans="1:65" s="13" customFormat="1" ht="11.25">
      <c r="B458" s="187"/>
      <c r="C458" s="188"/>
      <c r="D458" s="189" t="s">
        <v>140</v>
      </c>
      <c r="E458" s="190" t="s">
        <v>44</v>
      </c>
      <c r="F458" s="191" t="s">
        <v>543</v>
      </c>
      <c r="G458" s="188"/>
      <c r="H458" s="190" t="s">
        <v>44</v>
      </c>
      <c r="I458" s="192"/>
      <c r="J458" s="188"/>
      <c r="K458" s="188"/>
      <c r="L458" s="193"/>
      <c r="M458" s="194"/>
      <c r="N458" s="195"/>
      <c r="O458" s="195"/>
      <c r="P458" s="195"/>
      <c r="Q458" s="195"/>
      <c r="R458" s="195"/>
      <c r="S458" s="195"/>
      <c r="T458" s="196"/>
      <c r="AT458" s="197" t="s">
        <v>140</v>
      </c>
      <c r="AU458" s="197" t="s">
        <v>91</v>
      </c>
      <c r="AV458" s="13" t="s">
        <v>89</v>
      </c>
      <c r="AW458" s="13" t="s">
        <v>42</v>
      </c>
      <c r="AX458" s="13" t="s">
        <v>81</v>
      </c>
      <c r="AY458" s="197" t="s">
        <v>131</v>
      </c>
    </row>
    <row r="459" spans="1:65" s="13" customFormat="1" ht="11.25">
      <c r="B459" s="187"/>
      <c r="C459" s="188"/>
      <c r="D459" s="189" t="s">
        <v>140</v>
      </c>
      <c r="E459" s="190" t="s">
        <v>44</v>
      </c>
      <c r="F459" s="191" t="s">
        <v>679</v>
      </c>
      <c r="G459" s="188"/>
      <c r="H459" s="190" t="s">
        <v>44</v>
      </c>
      <c r="I459" s="192"/>
      <c r="J459" s="188"/>
      <c r="K459" s="188"/>
      <c r="L459" s="193"/>
      <c r="M459" s="194"/>
      <c r="N459" s="195"/>
      <c r="O459" s="195"/>
      <c r="P459" s="195"/>
      <c r="Q459" s="195"/>
      <c r="R459" s="195"/>
      <c r="S459" s="195"/>
      <c r="T459" s="196"/>
      <c r="AT459" s="197" t="s">
        <v>140</v>
      </c>
      <c r="AU459" s="197" t="s">
        <v>91</v>
      </c>
      <c r="AV459" s="13" t="s">
        <v>89</v>
      </c>
      <c r="AW459" s="13" t="s">
        <v>42</v>
      </c>
      <c r="AX459" s="13" t="s">
        <v>81</v>
      </c>
      <c r="AY459" s="197" t="s">
        <v>131</v>
      </c>
    </row>
    <row r="460" spans="1:65" s="13" customFormat="1" ht="11.25">
      <c r="B460" s="187"/>
      <c r="C460" s="188"/>
      <c r="D460" s="189" t="s">
        <v>140</v>
      </c>
      <c r="E460" s="190" t="s">
        <v>44</v>
      </c>
      <c r="F460" s="191" t="s">
        <v>671</v>
      </c>
      <c r="G460" s="188"/>
      <c r="H460" s="190" t="s">
        <v>44</v>
      </c>
      <c r="I460" s="192"/>
      <c r="J460" s="188"/>
      <c r="K460" s="188"/>
      <c r="L460" s="193"/>
      <c r="M460" s="194"/>
      <c r="N460" s="195"/>
      <c r="O460" s="195"/>
      <c r="P460" s="195"/>
      <c r="Q460" s="195"/>
      <c r="R460" s="195"/>
      <c r="S460" s="195"/>
      <c r="T460" s="196"/>
      <c r="AT460" s="197" t="s">
        <v>140</v>
      </c>
      <c r="AU460" s="197" t="s">
        <v>91</v>
      </c>
      <c r="AV460" s="13" t="s">
        <v>89</v>
      </c>
      <c r="AW460" s="13" t="s">
        <v>42</v>
      </c>
      <c r="AX460" s="13" t="s">
        <v>81</v>
      </c>
      <c r="AY460" s="197" t="s">
        <v>131</v>
      </c>
    </row>
    <row r="461" spans="1:65" s="14" customFormat="1" ht="11.25">
      <c r="B461" s="198"/>
      <c r="C461" s="199"/>
      <c r="D461" s="189" t="s">
        <v>140</v>
      </c>
      <c r="E461" s="200" t="s">
        <v>44</v>
      </c>
      <c r="F461" s="201" t="s">
        <v>680</v>
      </c>
      <c r="G461" s="199"/>
      <c r="H461" s="202">
        <v>10.5</v>
      </c>
      <c r="I461" s="203"/>
      <c r="J461" s="199"/>
      <c r="K461" s="199"/>
      <c r="L461" s="204"/>
      <c r="M461" s="205"/>
      <c r="N461" s="206"/>
      <c r="O461" s="206"/>
      <c r="P461" s="206"/>
      <c r="Q461" s="206"/>
      <c r="R461" s="206"/>
      <c r="S461" s="206"/>
      <c r="T461" s="207"/>
      <c r="AT461" s="208" t="s">
        <v>140</v>
      </c>
      <c r="AU461" s="208" t="s">
        <v>91</v>
      </c>
      <c r="AV461" s="14" t="s">
        <v>91</v>
      </c>
      <c r="AW461" s="14" t="s">
        <v>42</v>
      </c>
      <c r="AX461" s="14" t="s">
        <v>81</v>
      </c>
      <c r="AY461" s="208" t="s">
        <v>131</v>
      </c>
    </row>
    <row r="462" spans="1:65" s="13" customFormat="1" ht="11.25">
      <c r="B462" s="187"/>
      <c r="C462" s="188"/>
      <c r="D462" s="189" t="s">
        <v>140</v>
      </c>
      <c r="E462" s="190" t="s">
        <v>44</v>
      </c>
      <c r="F462" s="191" t="s">
        <v>673</v>
      </c>
      <c r="G462" s="188"/>
      <c r="H462" s="190" t="s">
        <v>44</v>
      </c>
      <c r="I462" s="192"/>
      <c r="J462" s="188"/>
      <c r="K462" s="188"/>
      <c r="L462" s="193"/>
      <c r="M462" s="194"/>
      <c r="N462" s="195"/>
      <c r="O462" s="195"/>
      <c r="P462" s="195"/>
      <c r="Q462" s="195"/>
      <c r="R462" s="195"/>
      <c r="S462" s="195"/>
      <c r="T462" s="196"/>
      <c r="AT462" s="197" t="s">
        <v>140</v>
      </c>
      <c r="AU462" s="197" t="s">
        <v>91</v>
      </c>
      <c r="AV462" s="13" t="s">
        <v>89</v>
      </c>
      <c r="AW462" s="13" t="s">
        <v>42</v>
      </c>
      <c r="AX462" s="13" t="s">
        <v>81</v>
      </c>
      <c r="AY462" s="197" t="s">
        <v>131</v>
      </c>
    </row>
    <row r="463" spans="1:65" s="14" customFormat="1" ht="11.25">
      <c r="B463" s="198"/>
      <c r="C463" s="199"/>
      <c r="D463" s="189" t="s">
        <v>140</v>
      </c>
      <c r="E463" s="200" t="s">
        <v>44</v>
      </c>
      <c r="F463" s="201" t="s">
        <v>681</v>
      </c>
      <c r="G463" s="199"/>
      <c r="H463" s="202">
        <v>47.25</v>
      </c>
      <c r="I463" s="203"/>
      <c r="J463" s="199"/>
      <c r="K463" s="199"/>
      <c r="L463" s="204"/>
      <c r="M463" s="205"/>
      <c r="N463" s="206"/>
      <c r="O463" s="206"/>
      <c r="P463" s="206"/>
      <c r="Q463" s="206"/>
      <c r="R463" s="206"/>
      <c r="S463" s="206"/>
      <c r="T463" s="207"/>
      <c r="AT463" s="208" t="s">
        <v>140</v>
      </c>
      <c r="AU463" s="208" t="s">
        <v>91</v>
      </c>
      <c r="AV463" s="14" t="s">
        <v>91</v>
      </c>
      <c r="AW463" s="14" t="s">
        <v>42</v>
      </c>
      <c r="AX463" s="14" t="s">
        <v>81</v>
      </c>
      <c r="AY463" s="208" t="s">
        <v>131</v>
      </c>
    </row>
    <row r="464" spans="1:65" s="15" customFormat="1" ht="11.25">
      <c r="B464" s="209"/>
      <c r="C464" s="210"/>
      <c r="D464" s="189" t="s">
        <v>140</v>
      </c>
      <c r="E464" s="211" t="s">
        <v>44</v>
      </c>
      <c r="F464" s="212" t="s">
        <v>170</v>
      </c>
      <c r="G464" s="210"/>
      <c r="H464" s="213">
        <v>57.75</v>
      </c>
      <c r="I464" s="214"/>
      <c r="J464" s="210"/>
      <c r="K464" s="210"/>
      <c r="L464" s="215"/>
      <c r="M464" s="216"/>
      <c r="N464" s="217"/>
      <c r="O464" s="217"/>
      <c r="P464" s="217"/>
      <c r="Q464" s="217"/>
      <c r="R464" s="217"/>
      <c r="S464" s="217"/>
      <c r="T464" s="218"/>
      <c r="AT464" s="219" t="s">
        <v>140</v>
      </c>
      <c r="AU464" s="219" t="s">
        <v>91</v>
      </c>
      <c r="AV464" s="15" t="s">
        <v>138</v>
      </c>
      <c r="AW464" s="15" t="s">
        <v>42</v>
      </c>
      <c r="AX464" s="15" t="s">
        <v>89</v>
      </c>
      <c r="AY464" s="219" t="s">
        <v>131</v>
      </c>
    </row>
    <row r="465" spans="1:65" s="2" customFormat="1" ht="37.9" customHeight="1">
      <c r="A465" s="35"/>
      <c r="B465" s="36"/>
      <c r="C465" s="174" t="s">
        <v>682</v>
      </c>
      <c r="D465" s="174" t="s">
        <v>133</v>
      </c>
      <c r="E465" s="175" t="s">
        <v>683</v>
      </c>
      <c r="F465" s="176" t="s">
        <v>684</v>
      </c>
      <c r="G465" s="177" t="s">
        <v>152</v>
      </c>
      <c r="H465" s="178">
        <v>10</v>
      </c>
      <c r="I465" s="179"/>
      <c r="J465" s="180">
        <f>ROUND(I465*H465,2)</f>
        <v>0</v>
      </c>
      <c r="K465" s="176" t="s">
        <v>137</v>
      </c>
      <c r="L465" s="40"/>
      <c r="M465" s="181" t="s">
        <v>44</v>
      </c>
      <c r="N465" s="182" t="s">
        <v>52</v>
      </c>
      <c r="O465" s="65"/>
      <c r="P465" s="183">
        <f>O465*H465</f>
        <v>0</v>
      </c>
      <c r="Q465" s="183">
        <v>0</v>
      </c>
      <c r="R465" s="183">
        <f>Q465*H465</f>
        <v>0</v>
      </c>
      <c r="S465" s="183">
        <v>0</v>
      </c>
      <c r="T465" s="184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5" t="s">
        <v>89</v>
      </c>
      <c r="AT465" s="185" t="s">
        <v>133</v>
      </c>
      <c r="AU465" s="185" t="s">
        <v>91</v>
      </c>
      <c r="AY465" s="17" t="s">
        <v>131</v>
      </c>
      <c r="BE465" s="186">
        <f>IF(N465="základní",J465,0)</f>
        <v>0</v>
      </c>
      <c r="BF465" s="186">
        <f>IF(N465="snížená",J465,0)</f>
        <v>0</v>
      </c>
      <c r="BG465" s="186">
        <f>IF(N465="zákl. přenesená",J465,0)</f>
        <v>0</v>
      </c>
      <c r="BH465" s="186">
        <f>IF(N465="sníž. přenesená",J465,0)</f>
        <v>0</v>
      </c>
      <c r="BI465" s="186">
        <f>IF(N465="nulová",J465,0)</f>
        <v>0</v>
      </c>
      <c r="BJ465" s="17" t="s">
        <v>89</v>
      </c>
      <c r="BK465" s="186">
        <f>ROUND(I465*H465,2)</f>
        <v>0</v>
      </c>
      <c r="BL465" s="17" t="s">
        <v>89</v>
      </c>
      <c r="BM465" s="185" t="s">
        <v>685</v>
      </c>
    </row>
    <row r="466" spans="1:65" s="13" customFormat="1" ht="11.25">
      <c r="B466" s="187"/>
      <c r="C466" s="188"/>
      <c r="D466" s="189" t="s">
        <v>140</v>
      </c>
      <c r="E466" s="190" t="s">
        <v>44</v>
      </c>
      <c r="F466" s="191" t="s">
        <v>543</v>
      </c>
      <c r="G466" s="188"/>
      <c r="H466" s="190" t="s">
        <v>44</v>
      </c>
      <c r="I466" s="192"/>
      <c r="J466" s="188"/>
      <c r="K466" s="188"/>
      <c r="L466" s="193"/>
      <c r="M466" s="194"/>
      <c r="N466" s="195"/>
      <c r="O466" s="195"/>
      <c r="P466" s="195"/>
      <c r="Q466" s="195"/>
      <c r="R466" s="195"/>
      <c r="S466" s="195"/>
      <c r="T466" s="196"/>
      <c r="AT466" s="197" t="s">
        <v>140</v>
      </c>
      <c r="AU466" s="197" t="s">
        <v>91</v>
      </c>
      <c r="AV466" s="13" t="s">
        <v>89</v>
      </c>
      <c r="AW466" s="13" t="s">
        <v>42</v>
      </c>
      <c r="AX466" s="13" t="s">
        <v>81</v>
      </c>
      <c r="AY466" s="197" t="s">
        <v>131</v>
      </c>
    </row>
    <row r="467" spans="1:65" s="13" customFormat="1" ht="11.25">
      <c r="B467" s="187"/>
      <c r="C467" s="188"/>
      <c r="D467" s="189" t="s">
        <v>140</v>
      </c>
      <c r="E467" s="190" t="s">
        <v>44</v>
      </c>
      <c r="F467" s="191" t="s">
        <v>671</v>
      </c>
      <c r="G467" s="188"/>
      <c r="H467" s="190" t="s">
        <v>44</v>
      </c>
      <c r="I467" s="192"/>
      <c r="J467" s="188"/>
      <c r="K467" s="188"/>
      <c r="L467" s="193"/>
      <c r="M467" s="194"/>
      <c r="N467" s="195"/>
      <c r="O467" s="195"/>
      <c r="P467" s="195"/>
      <c r="Q467" s="195"/>
      <c r="R467" s="195"/>
      <c r="S467" s="195"/>
      <c r="T467" s="196"/>
      <c r="AT467" s="197" t="s">
        <v>140</v>
      </c>
      <c r="AU467" s="197" t="s">
        <v>91</v>
      </c>
      <c r="AV467" s="13" t="s">
        <v>89</v>
      </c>
      <c r="AW467" s="13" t="s">
        <v>42</v>
      </c>
      <c r="AX467" s="13" t="s">
        <v>81</v>
      </c>
      <c r="AY467" s="197" t="s">
        <v>131</v>
      </c>
    </row>
    <row r="468" spans="1:65" s="14" customFormat="1" ht="11.25">
      <c r="B468" s="198"/>
      <c r="C468" s="199"/>
      <c r="D468" s="189" t="s">
        <v>140</v>
      </c>
      <c r="E468" s="200" t="s">
        <v>44</v>
      </c>
      <c r="F468" s="201" t="s">
        <v>686</v>
      </c>
      <c r="G468" s="199"/>
      <c r="H468" s="202">
        <v>5</v>
      </c>
      <c r="I468" s="203"/>
      <c r="J468" s="199"/>
      <c r="K468" s="199"/>
      <c r="L468" s="204"/>
      <c r="M468" s="205"/>
      <c r="N468" s="206"/>
      <c r="O468" s="206"/>
      <c r="P468" s="206"/>
      <c r="Q468" s="206"/>
      <c r="R468" s="206"/>
      <c r="S468" s="206"/>
      <c r="T468" s="207"/>
      <c r="AT468" s="208" t="s">
        <v>140</v>
      </c>
      <c r="AU468" s="208" t="s">
        <v>91</v>
      </c>
      <c r="AV468" s="14" t="s">
        <v>91</v>
      </c>
      <c r="AW468" s="14" t="s">
        <v>42</v>
      </c>
      <c r="AX468" s="14" t="s">
        <v>81</v>
      </c>
      <c r="AY468" s="208" t="s">
        <v>131</v>
      </c>
    </row>
    <row r="469" spans="1:65" s="13" customFormat="1" ht="11.25">
      <c r="B469" s="187"/>
      <c r="C469" s="188"/>
      <c r="D469" s="189" t="s">
        <v>140</v>
      </c>
      <c r="E469" s="190" t="s">
        <v>44</v>
      </c>
      <c r="F469" s="191" t="s">
        <v>673</v>
      </c>
      <c r="G469" s="188"/>
      <c r="H469" s="190" t="s">
        <v>44</v>
      </c>
      <c r="I469" s="192"/>
      <c r="J469" s="188"/>
      <c r="K469" s="188"/>
      <c r="L469" s="193"/>
      <c r="M469" s="194"/>
      <c r="N469" s="195"/>
      <c r="O469" s="195"/>
      <c r="P469" s="195"/>
      <c r="Q469" s="195"/>
      <c r="R469" s="195"/>
      <c r="S469" s="195"/>
      <c r="T469" s="196"/>
      <c r="AT469" s="197" t="s">
        <v>140</v>
      </c>
      <c r="AU469" s="197" t="s">
        <v>91</v>
      </c>
      <c r="AV469" s="13" t="s">
        <v>89</v>
      </c>
      <c r="AW469" s="13" t="s">
        <v>42</v>
      </c>
      <c r="AX469" s="13" t="s">
        <v>81</v>
      </c>
      <c r="AY469" s="197" t="s">
        <v>131</v>
      </c>
    </row>
    <row r="470" spans="1:65" s="14" customFormat="1" ht="11.25">
      <c r="B470" s="198"/>
      <c r="C470" s="199"/>
      <c r="D470" s="189" t="s">
        <v>140</v>
      </c>
      <c r="E470" s="200" t="s">
        <v>44</v>
      </c>
      <c r="F470" s="201" t="s">
        <v>686</v>
      </c>
      <c r="G470" s="199"/>
      <c r="H470" s="202">
        <v>5</v>
      </c>
      <c r="I470" s="203"/>
      <c r="J470" s="199"/>
      <c r="K470" s="199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140</v>
      </c>
      <c r="AU470" s="208" t="s">
        <v>91</v>
      </c>
      <c r="AV470" s="14" t="s">
        <v>91</v>
      </c>
      <c r="AW470" s="14" t="s">
        <v>42</v>
      </c>
      <c r="AX470" s="14" t="s">
        <v>81</v>
      </c>
      <c r="AY470" s="208" t="s">
        <v>131</v>
      </c>
    </row>
    <row r="471" spans="1:65" s="15" customFormat="1" ht="11.25">
      <c r="B471" s="209"/>
      <c r="C471" s="210"/>
      <c r="D471" s="189" t="s">
        <v>140</v>
      </c>
      <c r="E471" s="211" t="s">
        <v>44</v>
      </c>
      <c r="F471" s="212" t="s">
        <v>170</v>
      </c>
      <c r="G471" s="210"/>
      <c r="H471" s="213">
        <v>10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140</v>
      </c>
      <c r="AU471" s="219" t="s">
        <v>91</v>
      </c>
      <c r="AV471" s="15" t="s">
        <v>138</v>
      </c>
      <c r="AW471" s="15" t="s">
        <v>42</v>
      </c>
      <c r="AX471" s="15" t="s">
        <v>89</v>
      </c>
      <c r="AY471" s="219" t="s">
        <v>131</v>
      </c>
    </row>
    <row r="472" spans="1:65" s="2" customFormat="1" ht="14.45" customHeight="1">
      <c r="A472" s="35"/>
      <c r="B472" s="36"/>
      <c r="C472" s="220" t="s">
        <v>687</v>
      </c>
      <c r="D472" s="220" t="s">
        <v>220</v>
      </c>
      <c r="E472" s="221" t="s">
        <v>688</v>
      </c>
      <c r="F472" s="222" t="s">
        <v>689</v>
      </c>
      <c r="G472" s="223" t="s">
        <v>152</v>
      </c>
      <c r="H472" s="224">
        <v>10.5</v>
      </c>
      <c r="I472" s="225"/>
      <c r="J472" s="226">
        <f>ROUND(I472*H472,2)</f>
        <v>0</v>
      </c>
      <c r="K472" s="222" t="s">
        <v>303</v>
      </c>
      <c r="L472" s="227"/>
      <c r="M472" s="228" t="s">
        <v>44</v>
      </c>
      <c r="N472" s="229" t="s">
        <v>52</v>
      </c>
      <c r="O472" s="65"/>
      <c r="P472" s="183">
        <f>O472*H472</f>
        <v>0</v>
      </c>
      <c r="Q472" s="183">
        <v>0</v>
      </c>
      <c r="R472" s="183">
        <f>Q472*H472</f>
        <v>0</v>
      </c>
      <c r="S472" s="183">
        <v>0</v>
      </c>
      <c r="T472" s="184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85" t="s">
        <v>91</v>
      </c>
      <c r="AT472" s="185" t="s">
        <v>220</v>
      </c>
      <c r="AU472" s="185" t="s">
        <v>91</v>
      </c>
      <c r="AY472" s="17" t="s">
        <v>131</v>
      </c>
      <c r="BE472" s="186">
        <f>IF(N472="základní",J472,0)</f>
        <v>0</v>
      </c>
      <c r="BF472" s="186">
        <f>IF(N472="snížená",J472,0)</f>
        <v>0</v>
      </c>
      <c r="BG472" s="186">
        <f>IF(N472="zákl. přenesená",J472,0)</f>
        <v>0</v>
      </c>
      <c r="BH472" s="186">
        <f>IF(N472="sníž. přenesená",J472,0)</f>
        <v>0</v>
      </c>
      <c r="BI472" s="186">
        <f>IF(N472="nulová",J472,0)</f>
        <v>0</v>
      </c>
      <c r="BJ472" s="17" t="s">
        <v>89</v>
      </c>
      <c r="BK472" s="186">
        <f>ROUND(I472*H472,2)</f>
        <v>0</v>
      </c>
      <c r="BL472" s="17" t="s">
        <v>89</v>
      </c>
      <c r="BM472" s="185" t="s">
        <v>690</v>
      </c>
    </row>
    <row r="473" spans="1:65" s="13" customFormat="1" ht="11.25">
      <c r="B473" s="187"/>
      <c r="C473" s="188"/>
      <c r="D473" s="189" t="s">
        <v>140</v>
      </c>
      <c r="E473" s="190" t="s">
        <v>44</v>
      </c>
      <c r="F473" s="191" t="s">
        <v>543</v>
      </c>
      <c r="G473" s="188"/>
      <c r="H473" s="190" t="s">
        <v>44</v>
      </c>
      <c r="I473" s="192"/>
      <c r="J473" s="188"/>
      <c r="K473" s="188"/>
      <c r="L473" s="193"/>
      <c r="M473" s="194"/>
      <c r="N473" s="195"/>
      <c r="O473" s="195"/>
      <c r="P473" s="195"/>
      <c r="Q473" s="195"/>
      <c r="R473" s="195"/>
      <c r="S473" s="195"/>
      <c r="T473" s="196"/>
      <c r="AT473" s="197" t="s">
        <v>140</v>
      </c>
      <c r="AU473" s="197" t="s">
        <v>91</v>
      </c>
      <c r="AV473" s="13" t="s">
        <v>89</v>
      </c>
      <c r="AW473" s="13" t="s">
        <v>42</v>
      </c>
      <c r="AX473" s="13" t="s">
        <v>81</v>
      </c>
      <c r="AY473" s="197" t="s">
        <v>131</v>
      </c>
    </row>
    <row r="474" spans="1:65" s="13" customFormat="1" ht="11.25">
      <c r="B474" s="187"/>
      <c r="C474" s="188"/>
      <c r="D474" s="189" t="s">
        <v>140</v>
      </c>
      <c r="E474" s="190" t="s">
        <v>44</v>
      </c>
      <c r="F474" s="191" t="s">
        <v>691</v>
      </c>
      <c r="G474" s="188"/>
      <c r="H474" s="190" t="s">
        <v>44</v>
      </c>
      <c r="I474" s="192"/>
      <c r="J474" s="188"/>
      <c r="K474" s="188"/>
      <c r="L474" s="193"/>
      <c r="M474" s="194"/>
      <c r="N474" s="195"/>
      <c r="O474" s="195"/>
      <c r="P474" s="195"/>
      <c r="Q474" s="195"/>
      <c r="R474" s="195"/>
      <c r="S474" s="195"/>
      <c r="T474" s="196"/>
      <c r="AT474" s="197" t="s">
        <v>140</v>
      </c>
      <c r="AU474" s="197" t="s">
        <v>91</v>
      </c>
      <c r="AV474" s="13" t="s">
        <v>89</v>
      </c>
      <c r="AW474" s="13" t="s">
        <v>42</v>
      </c>
      <c r="AX474" s="13" t="s">
        <v>81</v>
      </c>
      <c r="AY474" s="197" t="s">
        <v>131</v>
      </c>
    </row>
    <row r="475" spans="1:65" s="13" customFormat="1" ht="11.25">
      <c r="B475" s="187"/>
      <c r="C475" s="188"/>
      <c r="D475" s="189" t="s">
        <v>140</v>
      </c>
      <c r="E475" s="190" t="s">
        <v>44</v>
      </c>
      <c r="F475" s="191" t="s">
        <v>671</v>
      </c>
      <c r="G475" s="188"/>
      <c r="H475" s="190" t="s">
        <v>44</v>
      </c>
      <c r="I475" s="192"/>
      <c r="J475" s="188"/>
      <c r="K475" s="188"/>
      <c r="L475" s="193"/>
      <c r="M475" s="194"/>
      <c r="N475" s="195"/>
      <c r="O475" s="195"/>
      <c r="P475" s="195"/>
      <c r="Q475" s="195"/>
      <c r="R475" s="195"/>
      <c r="S475" s="195"/>
      <c r="T475" s="196"/>
      <c r="AT475" s="197" t="s">
        <v>140</v>
      </c>
      <c r="AU475" s="197" t="s">
        <v>91</v>
      </c>
      <c r="AV475" s="13" t="s">
        <v>89</v>
      </c>
      <c r="AW475" s="13" t="s">
        <v>42</v>
      </c>
      <c r="AX475" s="13" t="s">
        <v>81</v>
      </c>
      <c r="AY475" s="197" t="s">
        <v>131</v>
      </c>
    </row>
    <row r="476" spans="1:65" s="14" customFormat="1" ht="11.25">
      <c r="B476" s="198"/>
      <c r="C476" s="199"/>
      <c r="D476" s="189" t="s">
        <v>140</v>
      </c>
      <c r="E476" s="200" t="s">
        <v>44</v>
      </c>
      <c r="F476" s="201" t="s">
        <v>692</v>
      </c>
      <c r="G476" s="199"/>
      <c r="H476" s="202">
        <v>5.25</v>
      </c>
      <c r="I476" s="203"/>
      <c r="J476" s="199"/>
      <c r="K476" s="199"/>
      <c r="L476" s="204"/>
      <c r="M476" s="205"/>
      <c r="N476" s="206"/>
      <c r="O476" s="206"/>
      <c r="P476" s="206"/>
      <c r="Q476" s="206"/>
      <c r="R476" s="206"/>
      <c r="S476" s="206"/>
      <c r="T476" s="207"/>
      <c r="AT476" s="208" t="s">
        <v>140</v>
      </c>
      <c r="AU476" s="208" t="s">
        <v>91</v>
      </c>
      <c r="AV476" s="14" t="s">
        <v>91</v>
      </c>
      <c r="AW476" s="14" t="s">
        <v>42</v>
      </c>
      <c r="AX476" s="14" t="s">
        <v>81</v>
      </c>
      <c r="AY476" s="208" t="s">
        <v>131</v>
      </c>
    </row>
    <row r="477" spans="1:65" s="13" customFormat="1" ht="11.25">
      <c r="B477" s="187"/>
      <c r="C477" s="188"/>
      <c r="D477" s="189" t="s">
        <v>140</v>
      </c>
      <c r="E477" s="190" t="s">
        <v>44</v>
      </c>
      <c r="F477" s="191" t="s">
        <v>673</v>
      </c>
      <c r="G477" s="188"/>
      <c r="H477" s="190" t="s">
        <v>44</v>
      </c>
      <c r="I477" s="192"/>
      <c r="J477" s="188"/>
      <c r="K477" s="188"/>
      <c r="L477" s="193"/>
      <c r="M477" s="194"/>
      <c r="N477" s="195"/>
      <c r="O477" s="195"/>
      <c r="P477" s="195"/>
      <c r="Q477" s="195"/>
      <c r="R477" s="195"/>
      <c r="S477" s="195"/>
      <c r="T477" s="196"/>
      <c r="AT477" s="197" t="s">
        <v>140</v>
      </c>
      <c r="AU477" s="197" t="s">
        <v>91</v>
      </c>
      <c r="AV477" s="13" t="s">
        <v>89</v>
      </c>
      <c r="AW477" s="13" t="s">
        <v>42</v>
      </c>
      <c r="AX477" s="13" t="s">
        <v>81</v>
      </c>
      <c r="AY477" s="197" t="s">
        <v>131</v>
      </c>
    </row>
    <row r="478" spans="1:65" s="14" customFormat="1" ht="11.25">
      <c r="B478" s="198"/>
      <c r="C478" s="199"/>
      <c r="D478" s="189" t="s">
        <v>140</v>
      </c>
      <c r="E478" s="200" t="s">
        <v>44</v>
      </c>
      <c r="F478" s="201" t="s">
        <v>692</v>
      </c>
      <c r="G478" s="199"/>
      <c r="H478" s="202">
        <v>5.25</v>
      </c>
      <c r="I478" s="203"/>
      <c r="J478" s="199"/>
      <c r="K478" s="199"/>
      <c r="L478" s="204"/>
      <c r="M478" s="205"/>
      <c r="N478" s="206"/>
      <c r="O478" s="206"/>
      <c r="P478" s="206"/>
      <c r="Q478" s="206"/>
      <c r="R478" s="206"/>
      <c r="S478" s="206"/>
      <c r="T478" s="207"/>
      <c r="AT478" s="208" t="s">
        <v>140</v>
      </c>
      <c r="AU478" s="208" t="s">
        <v>91</v>
      </c>
      <c r="AV478" s="14" t="s">
        <v>91</v>
      </c>
      <c r="AW478" s="14" t="s">
        <v>42</v>
      </c>
      <c r="AX478" s="14" t="s">
        <v>81</v>
      </c>
      <c r="AY478" s="208" t="s">
        <v>131</v>
      </c>
    </row>
    <row r="479" spans="1:65" s="15" customFormat="1" ht="11.25">
      <c r="B479" s="209"/>
      <c r="C479" s="210"/>
      <c r="D479" s="189" t="s">
        <v>140</v>
      </c>
      <c r="E479" s="211" t="s">
        <v>44</v>
      </c>
      <c r="F479" s="212" t="s">
        <v>170</v>
      </c>
      <c r="G479" s="210"/>
      <c r="H479" s="213">
        <v>10.5</v>
      </c>
      <c r="I479" s="214"/>
      <c r="J479" s="210"/>
      <c r="K479" s="210"/>
      <c r="L479" s="215"/>
      <c r="M479" s="216"/>
      <c r="N479" s="217"/>
      <c r="O479" s="217"/>
      <c r="P479" s="217"/>
      <c r="Q479" s="217"/>
      <c r="R479" s="217"/>
      <c r="S479" s="217"/>
      <c r="T479" s="218"/>
      <c r="AT479" s="219" t="s">
        <v>140</v>
      </c>
      <c r="AU479" s="219" t="s">
        <v>91</v>
      </c>
      <c r="AV479" s="15" t="s">
        <v>138</v>
      </c>
      <c r="AW479" s="15" t="s">
        <v>42</v>
      </c>
      <c r="AX479" s="15" t="s">
        <v>89</v>
      </c>
      <c r="AY479" s="219" t="s">
        <v>131</v>
      </c>
    </row>
    <row r="480" spans="1:65" s="2" customFormat="1" ht="37.9" customHeight="1">
      <c r="A480" s="35"/>
      <c r="B480" s="36"/>
      <c r="C480" s="174" t="s">
        <v>693</v>
      </c>
      <c r="D480" s="174" t="s">
        <v>133</v>
      </c>
      <c r="E480" s="175" t="s">
        <v>694</v>
      </c>
      <c r="F480" s="176" t="s">
        <v>695</v>
      </c>
      <c r="G480" s="177" t="s">
        <v>152</v>
      </c>
      <c r="H480" s="178">
        <v>35</v>
      </c>
      <c r="I480" s="179"/>
      <c r="J480" s="180">
        <f>ROUND(I480*H480,2)</f>
        <v>0</v>
      </c>
      <c r="K480" s="176" t="s">
        <v>137</v>
      </c>
      <c r="L480" s="40"/>
      <c r="M480" s="181" t="s">
        <v>44</v>
      </c>
      <c r="N480" s="182" t="s">
        <v>52</v>
      </c>
      <c r="O480" s="65"/>
      <c r="P480" s="183">
        <f>O480*H480</f>
        <v>0</v>
      </c>
      <c r="Q480" s="183">
        <v>0</v>
      </c>
      <c r="R480" s="183">
        <f>Q480*H480</f>
        <v>0</v>
      </c>
      <c r="S480" s="183">
        <v>0</v>
      </c>
      <c r="T480" s="184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85" t="s">
        <v>89</v>
      </c>
      <c r="AT480" s="185" t="s">
        <v>133</v>
      </c>
      <c r="AU480" s="185" t="s">
        <v>91</v>
      </c>
      <c r="AY480" s="17" t="s">
        <v>131</v>
      </c>
      <c r="BE480" s="186">
        <f>IF(N480="základní",J480,0)</f>
        <v>0</v>
      </c>
      <c r="BF480" s="186">
        <f>IF(N480="snížená",J480,0)</f>
        <v>0</v>
      </c>
      <c r="BG480" s="186">
        <f>IF(N480="zákl. přenesená",J480,0)</f>
        <v>0</v>
      </c>
      <c r="BH480" s="186">
        <f>IF(N480="sníž. přenesená",J480,0)</f>
        <v>0</v>
      </c>
      <c r="BI480" s="186">
        <f>IF(N480="nulová",J480,0)</f>
        <v>0</v>
      </c>
      <c r="BJ480" s="17" t="s">
        <v>89</v>
      </c>
      <c r="BK480" s="186">
        <f>ROUND(I480*H480,2)</f>
        <v>0</v>
      </c>
      <c r="BL480" s="17" t="s">
        <v>89</v>
      </c>
      <c r="BM480" s="185" t="s">
        <v>696</v>
      </c>
    </row>
    <row r="481" spans="1:65" s="13" customFormat="1" ht="11.25">
      <c r="B481" s="187"/>
      <c r="C481" s="188"/>
      <c r="D481" s="189" t="s">
        <v>140</v>
      </c>
      <c r="E481" s="190" t="s">
        <v>44</v>
      </c>
      <c r="F481" s="191" t="s">
        <v>589</v>
      </c>
      <c r="G481" s="188"/>
      <c r="H481" s="190" t="s">
        <v>44</v>
      </c>
      <c r="I481" s="192"/>
      <c r="J481" s="188"/>
      <c r="K481" s="188"/>
      <c r="L481" s="193"/>
      <c r="M481" s="194"/>
      <c r="N481" s="195"/>
      <c r="O481" s="195"/>
      <c r="P481" s="195"/>
      <c r="Q481" s="195"/>
      <c r="R481" s="195"/>
      <c r="S481" s="195"/>
      <c r="T481" s="196"/>
      <c r="AT481" s="197" t="s">
        <v>140</v>
      </c>
      <c r="AU481" s="197" t="s">
        <v>91</v>
      </c>
      <c r="AV481" s="13" t="s">
        <v>89</v>
      </c>
      <c r="AW481" s="13" t="s">
        <v>42</v>
      </c>
      <c r="AX481" s="13" t="s">
        <v>81</v>
      </c>
      <c r="AY481" s="197" t="s">
        <v>131</v>
      </c>
    </row>
    <row r="482" spans="1:65" s="13" customFormat="1" ht="11.25">
      <c r="B482" s="187"/>
      <c r="C482" s="188"/>
      <c r="D482" s="189" t="s">
        <v>140</v>
      </c>
      <c r="E482" s="190" t="s">
        <v>44</v>
      </c>
      <c r="F482" s="191" t="s">
        <v>697</v>
      </c>
      <c r="G482" s="188"/>
      <c r="H482" s="190" t="s">
        <v>44</v>
      </c>
      <c r="I482" s="192"/>
      <c r="J482" s="188"/>
      <c r="K482" s="188"/>
      <c r="L482" s="193"/>
      <c r="M482" s="194"/>
      <c r="N482" s="195"/>
      <c r="O482" s="195"/>
      <c r="P482" s="195"/>
      <c r="Q482" s="195"/>
      <c r="R482" s="195"/>
      <c r="S482" s="195"/>
      <c r="T482" s="196"/>
      <c r="AT482" s="197" t="s">
        <v>140</v>
      </c>
      <c r="AU482" s="197" t="s">
        <v>91</v>
      </c>
      <c r="AV482" s="13" t="s">
        <v>89</v>
      </c>
      <c r="AW482" s="13" t="s">
        <v>42</v>
      </c>
      <c r="AX482" s="13" t="s">
        <v>81</v>
      </c>
      <c r="AY482" s="197" t="s">
        <v>131</v>
      </c>
    </row>
    <row r="483" spans="1:65" s="14" customFormat="1" ht="11.25">
      <c r="B483" s="198"/>
      <c r="C483" s="199"/>
      <c r="D483" s="189" t="s">
        <v>140</v>
      </c>
      <c r="E483" s="200" t="s">
        <v>44</v>
      </c>
      <c r="F483" s="201" t="s">
        <v>330</v>
      </c>
      <c r="G483" s="199"/>
      <c r="H483" s="202">
        <v>35</v>
      </c>
      <c r="I483" s="203"/>
      <c r="J483" s="199"/>
      <c r="K483" s="199"/>
      <c r="L483" s="204"/>
      <c r="M483" s="205"/>
      <c r="N483" s="206"/>
      <c r="O483" s="206"/>
      <c r="P483" s="206"/>
      <c r="Q483" s="206"/>
      <c r="R483" s="206"/>
      <c r="S483" s="206"/>
      <c r="T483" s="207"/>
      <c r="AT483" s="208" t="s">
        <v>140</v>
      </c>
      <c r="AU483" s="208" t="s">
        <v>91</v>
      </c>
      <c r="AV483" s="14" t="s">
        <v>91</v>
      </c>
      <c r="AW483" s="14" t="s">
        <v>42</v>
      </c>
      <c r="AX483" s="14" t="s">
        <v>89</v>
      </c>
      <c r="AY483" s="208" t="s">
        <v>131</v>
      </c>
    </row>
    <row r="484" spans="1:65" s="2" customFormat="1" ht="14.45" customHeight="1">
      <c r="A484" s="35"/>
      <c r="B484" s="36"/>
      <c r="C484" s="220" t="s">
        <v>698</v>
      </c>
      <c r="D484" s="220" t="s">
        <v>220</v>
      </c>
      <c r="E484" s="221" t="s">
        <v>699</v>
      </c>
      <c r="F484" s="222" t="s">
        <v>700</v>
      </c>
      <c r="G484" s="223" t="s">
        <v>152</v>
      </c>
      <c r="H484" s="224">
        <v>36.75</v>
      </c>
      <c r="I484" s="225"/>
      <c r="J484" s="226">
        <f>ROUND(I484*H484,2)</f>
        <v>0</v>
      </c>
      <c r="K484" s="222" t="s">
        <v>137</v>
      </c>
      <c r="L484" s="227"/>
      <c r="M484" s="228" t="s">
        <v>44</v>
      </c>
      <c r="N484" s="229" t="s">
        <v>52</v>
      </c>
      <c r="O484" s="65"/>
      <c r="P484" s="183">
        <f>O484*H484</f>
        <v>0</v>
      </c>
      <c r="Q484" s="183">
        <v>6.2E-4</v>
      </c>
      <c r="R484" s="183">
        <f>Q484*H484</f>
        <v>2.2785E-2</v>
      </c>
      <c r="S484" s="183">
        <v>0</v>
      </c>
      <c r="T484" s="184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85" t="s">
        <v>91</v>
      </c>
      <c r="AT484" s="185" t="s">
        <v>220</v>
      </c>
      <c r="AU484" s="185" t="s">
        <v>91</v>
      </c>
      <c r="AY484" s="17" t="s">
        <v>131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17" t="s">
        <v>89</v>
      </c>
      <c r="BK484" s="186">
        <f>ROUND(I484*H484,2)</f>
        <v>0</v>
      </c>
      <c r="BL484" s="17" t="s">
        <v>89</v>
      </c>
      <c r="BM484" s="185" t="s">
        <v>701</v>
      </c>
    </row>
    <row r="485" spans="1:65" s="13" customFormat="1" ht="11.25">
      <c r="B485" s="187"/>
      <c r="C485" s="188"/>
      <c r="D485" s="189" t="s">
        <v>140</v>
      </c>
      <c r="E485" s="190" t="s">
        <v>44</v>
      </c>
      <c r="F485" s="191" t="s">
        <v>589</v>
      </c>
      <c r="G485" s="188"/>
      <c r="H485" s="190" t="s">
        <v>44</v>
      </c>
      <c r="I485" s="192"/>
      <c r="J485" s="188"/>
      <c r="K485" s="188"/>
      <c r="L485" s="193"/>
      <c r="M485" s="194"/>
      <c r="N485" s="195"/>
      <c r="O485" s="195"/>
      <c r="P485" s="195"/>
      <c r="Q485" s="195"/>
      <c r="R485" s="195"/>
      <c r="S485" s="195"/>
      <c r="T485" s="196"/>
      <c r="AT485" s="197" t="s">
        <v>140</v>
      </c>
      <c r="AU485" s="197" t="s">
        <v>91</v>
      </c>
      <c r="AV485" s="13" t="s">
        <v>89</v>
      </c>
      <c r="AW485" s="13" t="s">
        <v>42</v>
      </c>
      <c r="AX485" s="13" t="s">
        <v>81</v>
      </c>
      <c r="AY485" s="197" t="s">
        <v>131</v>
      </c>
    </row>
    <row r="486" spans="1:65" s="13" customFormat="1" ht="11.25">
      <c r="B486" s="187"/>
      <c r="C486" s="188"/>
      <c r="D486" s="189" t="s">
        <v>140</v>
      </c>
      <c r="E486" s="190" t="s">
        <v>44</v>
      </c>
      <c r="F486" s="191" t="s">
        <v>702</v>
      </c>
      <c r="G486" s="188"/>
      <c r="H486" s="190" t="s">
        <v>44</v>
      </c>
      <c r="I486" s="192"/>
      <c r="J486" s="188"/>
      <c r="K486" s="188"/>
      <c r="L486" s="193"/>
      <c r="M486" s="194"/>
      <c r="N486" s="195"/>
      <c r="O486" s="195"/>
      <c r="P486" s="195"/>
      <c r="Q486" s="195"/>
      <c r="R486" s="195"/>
      <c r="S486" s="195"/>
      <c r="T486" s="196"/>
      <c r="AT486" s="197" t="s">
        <v>140</v>
      </c>
      <c r="AU486" s="197" t="s">
        <v>91</v>
      </c>
      <c r="AV486" s="13" t="s">
        <v>89</v>
      </c>
      <c r="AW486" s="13" t="s">
        <v>42</v>
      </c>
      <c r="AX486" s="13" t="s">
        <v>81</v>
      </c>
      <c r="AY486" s="197" t="s">
        <v>131</v>
      </c>
    </row>
    <row r="487" spans="1:65" s="14" customFormat="1" ht="11.25">
      <c r="B487" s="198"/>
      <c r="C487" s="199"/>
      <c r="D487" s="189" t="s">
        <v>140</v>
      </c>
      <c r="E487" s="200" t="s">
        <v>44</v>
      </c>
      <c r="F487" s="201" t="s">
        <v>703</v>
      </c>
      <c r="G487" s="199"/>
      <c r="H487" s="202">
        <v>36.75</v>
      </c>
      <c r="I487" s="203"/>
      <c r="J487" s="199"/>
      <c r="K487" s="199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140</v>
      </c>
      <c r="AU487" s="208" t="s">
        <v>91</v>
      </c>
      <c r="AV487" s="14" t="s">
        <v>91</v>
      </c>
      <c r="AW487" s="14" t="s">
        <v>42</v>
      </c>
      <c r="AX487" s="14" t="s">
        <v>89</v>
      </c>
      <c r="AY487" s="208" t="s">
        <v>131</v>
      </c>
    </row>
    <row r="488" spans="1:65" s="2" customFormat="1" ht="37.9" customHeight="1">
      <c r="A488" s="35"/>
      <c r="B488" s="36"/>
      <c r="C488" s="174" t="s">
        <v>704</v>
      </c>
      <c r="D488" s="174" t="s">
        <v>133</v>
      </c>
      <c r="E488" s="175" t="s">
        <v>705</v>
      </c>
      <c r="F488" s="176" t="s">
        <v>706</v>
      </c>
      <c r="G488" s="177" t="s">
        <v>152</v>
      </c>
      <c r="H488" s="178">
        <v>25</v>
      </c>
      <c r="I488" s="179"/>
      <c r="J488" s="180">
        <f>ROUND(I488*H488,2)</f>
        <v>0</v>
      </c>
      <c r="K488" s="176" t="s">
        <v>137</v>
      </c>
      <c r="L488" s="40"/>
      <c r="M488" s="181" t="s">
        <v>44</v>
      </c>
      <c r="N488" s="182" t="s">
        <v>52</v>
      </c>
      <c r="O488" s="65"/>
      <c r="P488" s="183">
        <f>O488*H488</f>
        <v>0</v>
      </c>
      <c r="Q488" s="183">
        <v>0</v>
      </c>
      <c r="R488" s="183">
        <f>Q488*H488</f>
        <v>0</v>
      </c>
      <c r="S488" s="183">
        <v>0</v>
      </c>
      <c r="T488" s="184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5" t="s">
        <v>89</v>
      </c>
      <c r="AT488" s="185" t="s">
        <v>133</v>
      </c>
      <c r="AU488" s="185" t="s">
        <v>91</v>
      </c>
      <c r="AY488" s="17" t="s">
        <v>131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17" t="s">
        <v>89</v>
      </c>
      <c r="BK488" s="186">
        <f>ROUND(I488*H488,2)</f>
        <v>0</v>
      </c>
      <c r="BL488" s="17" t="s">
        <v>89</v>
      </c>
      <c r="BM488" s="185" t="s">
        <v>707</v>
      </c>
    </row>
    <row r="489" spans="1:65" s="13" customFormat="1" ht="11.25">
      <c r="B489" s="187"/>
      <c r="C489" s="188"/>
      <c r="D489" s="189" t="s">
        <v>140</v>
      </c>
      <c r="E489" s="190" t="s">
        <v>44</v>
      </c>
      <c r="F489" s="191" t="s">
        <v>589</v>
      </c>
      <c r="G489" s="188"/>
      <c r="H489" s="190" t="s">
        <v>44</v>
      </c>
      <c r="I489" s="192"/>
      <c r="J489" s="188"/>
      <c r="K489" s="188"/>
      <c r="L489" s="193"/>
      <c r="M489" s="194"/>
      <c r="N489" s="195"/>
      <c r="O489" s="195"/>
      <c r="P489" s="195"/>
      <c r="Q489" s="195"/>
      <c r="R489" s="195"/>
      <c r="S489" s="195"/>
      <c r="T489" s="196"/>
      <c r="AT489" s="197" t="s">
        <v>140</v>
      </c>
      <c r="AU489" s="197" t="s">
        <v>91</v>
      </c>
      <c r="AV489" s="13" t="s">
        <v>89</v>
      </c>
      <c r="AW489" s="13" t="s">
        <v>42</v>
      </c>
      <c r="AX489" s="13" t="s">
        <v>81</v>
      </c>
      <c r="AY489" s="197" t="s">
        <v>131</v>
      </c>
    </row>
    <row r="490" spans="1:65" s="13" customFormat="1" ht="11.25">
      <c r="B490" s="187"/>
      <c r="C490" s="188"/>
      <c r="D490" s="189" t="s">
        <v>140</v>
      </c>
      <c r="E490" s="190" t="s">
        <v>44</v>
      </c>
      <c r="F490" s="191" t="s">
        <v>708</v>
      </c>
      <c r="G490" s="188"/>
      <c r="H490" s="190" t="s">
        <v>44</v>
      </c>
      <c r="I490" s="192"/>
      <c r="J490" s="188"/>
      <c r="K490" s="188"/>
      <c r="L490" s="193"/>
      <c r="M490" s="194"/>
      <c r="N490" s="195"/>
      <c r="O490" s="195"/>
      <c r="P490" s="195"/>
      <c r="Q490" s="195"/>
      <c r="R490" s="195"/>
      <c r="S490" s="195"/>
      <c r="T490" s="196"/>
      <c r="AT490" s="197" t="s">
        <v>140</v>
      </c>
      <c r="AU490" s="197" t="s">
        <v>91</v>
      </c>
      <c r="AV490" s="13" t="s">
        <v>89</v>
      </c>
      <c r="AW490" s="13" t="s">
        <v>42</v>
      </c>
      <c r="AX490" s="13" t="s">
        <v>81</v>
      </c>
      <c r="AY490" s="197" t="s">
        <v>131</v>
      </c>
    </row>
    <row r="491" spans="1:65" s="14" customFormat="1" ht="11.25">
      <c r="B491" s="198"/>
      <c r="C491" s="199"/>
      <c r="D491" s="189" t="s">
        <v>140</v>
      </c>
      <c r="E491" s="200" t="s">
        <v>44</v>
      </c>
      <c r="F491" s="201" t="s">
        <v>277</v>
      </c>
      <c r="G491" s="199"/>
      <c r="H491" s="202">
        <v>25</v>
      </c>
      <c r="I491" s="203"/>
      <c r="J491" s="199"/>
      <c r="K491" s="199"/>
      <c r="L491" s="204"/>
      <c r="M491" s="205"/>
      <c r="N491" s="206"/>
      <c r="O491" s="206"/>
      <c r="P491" s="206"/>
      <c r="Q491" s="206"/>
      <c r="R491" s="206"/>
      <c r="S491" s="206"/>
      <c r="T491" s="207"/>
      <c r="AT491" s="208" t="s">
        <v>140</v>
      </c>
      <c r="AU491" s="208" t="s">
        <v>91</v>
      </c>
      <c r="AV491" s="14" t="s">
        <v>91</v>
      </c>
      <c r="AW491" s="14" t="s">
        <v>42</v>
      </c>
      <c r="AX491" s="14" t="s">
        <v>89</v>
      </c>
      <c r="AY491" s="208" t="s">
        <v>131</v>
      </c>
    </row>
    <row r="492" spans="1:65" s="2" customFormat="1" ht="14.45" customHeight="1">
      <c r="A492" s="35"/>
      <c r="B492" s="36"/>
      <c r="C492" s="220" t="s">
        <v>709</v>
      </c>
      <c r="D492" s="220" t="s">
        <v>220</v>
      </c>
      <c r="E492" s="221" t="s">
        <v>710</v>
      </c>
      <c r="F492" s="222" t="s">
        <v>711</v>
      </c>
      <c r="G492" s="223" t="s">
        <v>152</v>
      </c>
      <c r="H492" s="224">
        <v>26.25</v>
      </c>
      <c r="I492" s="225"/>
      <c r="J492" s="226">
        <f>ROUND(I492*H492,2)</f>
        <v>0</v>
      </c>
      <c r="K492" s="222" t="s">
        <v>303</v>
      </c>
      <c r="L492" s="227"/>
      <c r="M492" s="228" t="s">
        <v>44</v>
      </c>
      <c r="N492" s="229" t="s">
        <v>52</v>
      </c>
      <c r="O492" s="65"/>
      <c r="P492" s="183">
        <f>O492*H492</f>
        <v>0</v>
      </c>
      <c r="Q492" s="183">
        <v>0</v>
      </c>
      <c r="R492" s="183">
        <f>Q492*H492</f>
        <v>0</v>
      </c>
      <c r="S492" s="183">
        <v>0</v>
      </c>
      <c r="T492" s="184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5" t="s">
        <v>91</v>
      </c>
      <c r="AT492" s="185" t="s">
        <v>220</v>
      </c>
      <c r="AU492" s="185" t="s">
        <v>91</v>
      </c>
      <c r="AY492" s="17" t="s">
        <v>131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17" t="s">
        <v>89</v>
      </c>
      <c r="BK492" s="186">
        <f>ROUND(I492*H492,2)</f>
        <v>0</v>
      </c>
      <c r="BL492" s="17" t="s">
        <v>89</v>
      </c>
      <c r="BM492" s="185" t="s">
        <v>712</v>
      </c>
    </row>
    <row r="493" spans="1:65" s="13" customFormat="1" ht="11.25">
      <c r="B493" s="187"/>
      <c r="C493" s="188"/>
      <c r="D493" s="189" t="s">
        <v>140</v>
      </c>
      <c r="E493" s="190" t="s">
        <v>44</v>
      </c>
      <c r="F493" s="191" t="s">
        <v>589</v>
      </c>
      <c r="G493" s="188"/>
      <c r="H493" s="190" t="s">
        <v>44</v>
      </c>
      <c r="I493" s="192"/>
      <c r="J493" s="188"/>
      <c r="K493" s="188"/>
      <c r="L493" s="193"/>
      <c r="M493" s="194"/>
      <c r="N493" s="195"/>
      <c r="O493" s="195"/>
      <c r="P493" s="195"/>
      <c r="Q493" s="195"/>
      <c r="R493" s="195"/>
      <c r="S493" s="195"/>
      <c r="T493" s="196"/>
      <c r="AT493" s="197" t="s">
        <v>140</v>
      </c>
      <c r="AU493" s="197" t="s">
        <v>91</v>
      </c>
      <c r="AV493" s="13" t="s">
        <v>89</v>
      </c>
      <c r="AW493" s="13" t="s">
        <v>42</v>
      </c>
      <c r="AX493" s="13" t="s">
        <v>81</v>
      </c>
      <c r="AY493" s="197" t="s">
        <v>131</v>
      </c>
    </row>
    <row r="494" spans="1:65" s="13" customFormat="1" ht="11.25">
      <c r="B494" s="187"/>
      <c r="C494" s="188"/>
      <c r="D494" s="189" t="s">
        <v>140</v>
      </c>
      <c r="E494" s="190" t="s">
        <v>44</v>
      </c>
      <c r="F494" s="191" t="s">
        <v>713</v>
      </c>
      <c r="G494" s="188"/>
      <c r="H494" s="190" t="s">
        <v>44</v>
      </c>
      <c r="I494" s="192"/>
      <c r="J494" s="188"/>
      <c r="K494" s="188"/>
      <c r="L494" s="193"/>
      <c r="M494" s="194"/>
      <c r="N494" s="195"/>
      <c r="O494" s="195"/>
      <c r="P494" s="195"/>
      <c r="Q494" s="195"/>
      <c r="R494" s="195"/>
      <c r="S494" s="195"/>
      <c r="T494" s="196"/>
      <c r="AT494" s="197" t="s">
        <v>140</v>
      </c>
      <c r="AU494" s="197" t="s">
        <v>91</v>
      </c>
      <c r="AV494" s="13" t="s">
        <v>89</v>
      </c>
      <c r="AW494" s="13" t="s">
        <v>42</v>
      </c>
      <c r="AX494" s="13" t="s">
        <v>81</v>
      </c>
      <c r="AY494" s="197" t="s">
        <v>131</v>
      </c>
    </row>
    <row r="495" spans="1:65" s="14" customFormat="1" ht="11.25">
      <c r="B495" s="198"/>
      <c r="C495" s="199"/>
      <c r="D495" s="189" t="s">
        <v>140</v>
      </c>
      <c r="E495" s="200" t="s">
        <v>44</v>
      </c>
      <c r="F495" s="201" t="s">
        <v>714</v>
      </c>
      <c r="G495" s="199"/>
      <c r="H495" s="202">
        <v>26.25</v>
      </c>
      <c r="I495" s="203"/>
      <c r="J495" s="199"/>
      <c r="K495" s="199"/>
      <c r="L495" s="204"/>
      <c r="M495" s="205"/>
      <c r="N495" s="206"/>
      <c r="O495" s="206"/>
      <c r="P495" s="206"/>
      <c r="Q495" s="206"/>
      <c r="R495" s="206"/>
      <c r="S495" s="206"/>
      <c r="T495" s="207"/>
      <c r="AT495" s="208" t="s">
        <v>140</v>
      </c>
      <c r="AU495" s="208" t="s">
        <v>91</v>
      </c>
      <c r="AV495" s="14" t="s">
        <v>91</v>
      </c>
      <c r="AW495" s="14" t="s">
        <v>42</v>
      </c>
      <c r="AX495" s="14" t="s">
        <v>89</v>
      </c>
      <c r="AY495" s="208" t="s">
        <v>131</v>
      </c>
    </row>
    <row r="496" spans="1:65" s="12" customFormat="1" ht="22.9" customHeight="1">
      <c r="B496" s="158"/>
      <c r="C496" s="159"/>
      <c r="D496" s="160" t="s">
        <v>80</v>
      </c>
      <c r="E496" s="172" t="s">
        <v>715</v>
      </c>
      <c r="F496" s="172" t="s">
        <v>716</v>
      </c>
      <c r="G496" s="159"/>
      <c r="H496" s="159"/>
      <c r="I496" s="162"/>
      <c r="J496" s="173">
        <f>BK496</f>
        <v>0</v>
      </c>
      <c r="K496" s="159"/>
      <c r="L496" s="164"/>
      <c r="M496" s="165"/>
      <c r="N496" s="166"/>
      <c r="O496" s="166"/>
      <c r="P496" s="167">
        <f>SUM(P497:P797)</f>
        <v>0</v>
      </c>
      <c r="Q496" s="166"/>
      <c r="R496" s="167">
        <f>SUM(R497:R797)</f>
        <v>2.7732494399999998</v>
      </c>
      <c r="S496" s="166"/>
      <c r="T496" s="168">
        <f>SUM(T497:T797)</f>
        <v>0</v>
      </c>
      <c r="AR496" s="169" t="s">
        <v>149</v>
      </c>
      <c r="AT496" s="170" t="s">
        <v>80</v>
      </c>
      <c r="AU496" s="170" t="s">
        <v>89</v>
      </c>
      <c r="AY496" s="169" t="s">
        <v>131</v>
      </c>
      <c r="BK496" s="171">
        <f>SUM(BK497:BK797)</f>
        <v>0</v>
      </c>
    </row>
    <row r="497" spans="1:65" s="2" customFormat="1" ht="37.9" customHeight="1">
      <c r="A497" s="35"/>
      <c r="B497" s="36"/>
      <c r="C497" s="174" t="s">
        <v>717</v>
      </c>
      <c r="D497" s="174" t="s">
        <v>133</v>
      </c>
      <c r="E497" s="175" t="s">
        <v>718</v>
      </c>
      <c r="F497" s="176" t="s">
        <v>719</v>
      </c>
      <c r="G497" s="177" t="s">
        <v>152</v>
      </c>
      <c r="H497" s="178">
        <v>6</v>
      </c>
      <c r="I497" s="179"/>
      <c r="J497" s="180">
        <f>ROUND(I497*H497,2)</f>
        <v>0</v>
      </c>
      <c r="K497" s="176" t="s">
        <v>137</v>
      </c>
      <c r="L497" s="40"/>
      <c r="M497" s="181" t="s">
        <v>44</v>
      </c>
      <c r="N497" s="182" t="s">
        <v>52</v>
      </c>
      <c r="O497" s="65"/>
      <c r="P497" s="183">
        <f>O497*H497</f>
        <v>0</v>
      </c>
      <c r="Q497" s="183">
        <v>0</v>
      </c>
      <c r="R497" s="183">
        <f>Q497*H497</f>
        <v>0</v>
      </c>
      <c r="S497" s="183">
        <v>0</v>
      </c>
      <c r="T497" s="184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85" t="s">
        <v>89</v>
      </c>
      <c r="AT497" s="185" t="s">
        <v>133</v>
      </c>
      <c r="AU497" s="185" t="s">
        <v>91</v>
      </c>
      <c r="AY497" s="17" t="s">
        <v>131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17" t="s">
        <v>89</v>
      </c>
      <c r="BK497" s="186">
        <f>ROUND(I497*H497,2)</f>
        <v>0</v>
      </c>
      <c r="BL497" s="17" t="s">
        <v>89</v>
      </c>
      <c r="BM497" s="185" t="s">
        <v>720</v>
      </c>
    </row>
    <row r="498" spans="1:65" s="13" customFormat="1" ht="11.25">
      <c r="B498" s="187"/>
      <c r="C498" s="188"/>
      <c r="D498" s="189" t="s">
        <v>140</v>
      </c>
      <c r="E498" s="190" t="s">
        <v>44</v>
      </c>
      <c r="F498" s="191" t="s">
        <v>589</v>
      </c>
      <c r="G498" s="188"/>
      <c r="H498" s="190" t="s">
        <v>44</v>
      </c>
      <c r="I498" s="192"/>
      <c r="J498" s="188"/>
      <c r="K498" s="188"/>
      <c r="L498" s="193"/>
      <c r="M498" s="194"/>
      <c r="N498" s="195"/>
      <c r="O498" s="195"/>
      <c r="P498" s="195"/>
      <c r="Q498" s="195"/>
      <c r="R498" s="195"/>
      <c r="S498" s="195"/>
      <c r="T498" s="196"/>
      <c r="AT498" s="197" t="s">
        <v>140</v>
      </c>
      <c r="AU498" s="197" t="s">
        <v>91</v>
      </c>
      <c r="AV498" s="13" t="s">
        <v>89</v>
      </c>
      <c r="AW498" s="13" t="s">
        <v>42</v>
      </c>
      <c r="AX498" s="13" t="s">
        <v>81</v>
      </c>
      <c r="AY498" s="197" t="s">
        <v>131</v>
      </c>
    </row>
    <row r="499" spans="1:65" s="13" customFormat="1" ht="11.25">
      <c r="B499" s="187"/>
      <c r="C499" s="188"/>
      <c r="D499" s="189" t="s">
        <v>140</v>
      </c>
      <c r="E499" s="190" t="s">
        <v>44</v>
      </c>
      <c r="F499" s="191" t="s">
        <v>590</v>
      </c>
      <c r="G499" s="188"/>
      <c r="H499" s="190" t="s">
        <v>44</v>
      </c>
      <c r="I499" s="192"/>
      <c r="J499" s="188"/>
      <c r="K499" s="188"/>
      <c r="L499" s="193"/>
      <c r="M499" s="194"/>
      <c r="N499" s="195"/>
      <c r="O499" s="195"/>
      <c r="P499" s="195"/>
      <c r="Q499" s="195"/>
      <c r="R499" s="195"/>
      <c r="S499" s="195"/>
      <c r="T499" s="196"/>
      <c r="AT499" s="197" t="s">
        <v>140</v>
      </c>
      <c r="AU499" s="197" t="s">
        <v>91</v>
      </c>
      <c r="AV499" s="13" t="s">
        <v>89</v>
      </c>
      <c r="AW499" s="13" t="s">
        <v>42</v>
      </c>
      <c r="AX499" s="13" t="s">
        <v>81</v>
      </c>
      <c r="AY499" s="197" t="s">
        <v>131</v>
      </c>
    </row>
    <row r="500" spans="1:65" s="13" customFormat="1" ht="11.25">
      <c r="B500" s="187"/>
      <c r="C500" s="188"/>
      <c r="D500" s="189" t="s">
        <v>140</v>
      </c>
      <c r="E500" s="190" t="s">
        <v>44</v>
      </c>
      <c r="F500" s="191" t="s">
        <v>721</v>
      </c>
      <c r="G500" s="188"/>
      <c r="H500" s="190" t="s">
        <v>44</v>
      </c>
      <c r="I500" s="192"/>
      <c r="J500" s="188"/>
      <c r="K500" s="188"/>
      <c r="L500" s="193"/>
      <c r="M500" s="194"/>
      <c r="N500" s="195"/>
      <c r="O500" s="195"/>
      <c r="P500" s="195"/>
      <c r="Q500" s="195"/>
      <c r="R500" s="195"/>
      <c r="S500" s="195"/>
      <c r="T500" s="196"/>
      <c r="AT500" s="197" t="s">
        <v>140</v>
      </c>
      <c r="AU500" s="197" t="s">
        <v>91</v>
      </c>
      <c r="AV500" s="13" t="s">
        <v>89</v>
      </c>
      <c r="AW500" s="13" t="s">
        <v>42</v>
      </c>
      <c r="AX500" s="13" t="s">
        <v>81</v>
      </c>
      <c r="AY500" s="197" t="s">
        <v>131</v>
      </c>
    </row>
    <row r="501" spans="1:65" s="14" customFormat="1" ht="11.25">
      <c r="B501" s="198"/>
      <c r="C501" s="199"/>
      <c r="D501" s="189" t="s">
        <v>140</v>
      </c>
      <c r="E501" s="200" t="s">
        <v>44</v>
      </c>
      <c r="F501" s="201" t="s">
        <v>722</v>
      </c>
      <c r="G501" s="199"/>
      <c r="H501" s="202">
        <v>5</v>
      </c>
      <c r="I501" s="203"/>
      <c r="J501" s="199"/>
      <c r="K501" s="199"/>
      <c r="L501" s="204"/>
      <c r="M501" s="205"/>
      <c r="N501" s="206"/>
      <c r="O501" s="206"/>
      <c r="P501" s="206"/>
      <c r="Q501" s="206"/>
      <c r="R501" s="206"/>
      <c r="S501" s="206"/>
      <c r="T501" s="207"/>
      <c r="AT501" s="208" t="s">
        <v>140</v>
      </c>
      <c r="AU501" s="208" t="s">
        <v>91</v>
      </c>
      <c r="AV501" s="14" t="s">
        <v>91</v>
      </c>
      <c r="AW501" s="14" t="s">
        <v>42</v>
      </c>
      <c r="AX501" s="14" t="s">
        <v>81</v>
      </c>
      <c r="AY501" s="208" t="s">
        <v>131</v>
      </c>
    </row>
    <row r="502" spans="1:65" s="13" customFormat="1" ht="11.25">
      <c r="B502" s="187"/>
      <c r="C502" s="188"/>
      <c r="D502" s="189" t="s">
        <v>140</v>
      </c>
      <c r="E502" s="190" t="s">
        <v>44</v>
      </c>
      <c r="F502" s="191" t="s">
        <v>723</v>
      </c>
      <c r="G502" s="188"/>
      <c r="H502" s="190" t="s">
        <v>44</v>
      </c>
      <c r="I502" s="192"/>
      <c r="J502" s="188"/>
      <c r="K502" s="188"/>
      <c r="L502" s="193"/>
      <c r="M502" s="194"/>
      <c r="N502" s="195"/>
      <c r="O502" s="195"/>
      <c r="P502" s="195"/>
      <c r="Q502" s="195"/>
      <c r="R502" s="195"/>
      <c r="S502" s="195"/>
      <c r="T502" s="196"/>
      <c r="AT502" s="197" t="s">
        <v>140</v>
      </c>
      <c r="AU502" s="197" t="s">
        <v>91</v>
      </c>
      <c r="AV502" s="13" t="s">
        <v>89</v>
      </c>
      <c r="AW502" s="13" t="s">
        <v>42</v>
      </c>
      <c r="AX502" s="13" t="s">
        <v>81</v>
      </c>
      <c r="AY502" s="197" t="s">
        <v>131</v>
      </c>
    </row>
    <row r="503" spans="1:65" s="14" customFormat="1" ht="11.25">
      <c r="B503" s="198"/>
      <c r="C503" s="199"/>
      <c r="D503" s="189" t="s">
        <v>140</v>
      </c>
      <c r="E503" s="200" t="s">
        <v>44</v>
      </c>
      <c r="F503" s="201" t="s">
        <v>89</v>
      </c>
      <c r="G503" s="199"/>
      <c r="H503" s="202">
        <v>1</v>
      </c>
      <c r="I503" s="203"/>
      <c r="J503" s="199"/>
      <c r="K503" s="199"/>
      <c r="L503" s="204"/>
      <c r="M503" s="205"/>
      <c r="N503" s="206"/>
      <c r="O503" s="206"/>
      <c r="P503" s="206"/>
      <c r="Q503" s="206"/>
      <c r="R503" s="206"/>
      <c r="S503" s="206"/>
      <c r="T503" s="207"/>
      <c r="AT503" s="208" t="s">
        <v>140</v>
      </c>
      <c r="AU503" s="208" t="s">
        <v>91</v>
      </c>
      <c r="AV503" s="14" t="s">
        <v>91</v>
      </c>
      <c r="AW503" s="14" t="s">
        <v>42</v>
      </c>
      <c r="AX503" s="14" t="s">
        <v>81</v>
      </c>
      <c r="AY503" s="208" t="s">
        <v>131</v>
      </c>
    </row>
    <row r="504" spans="1:65" s="15" customFormat="1" ht="11.25">
      <c r="B504" s="209"/>
      <c r="C504" s="210"/>
      <c r="D504" s="189" t="s">
        <v>140</v>
      </c>
      <c r="E504" s="211" t="s">
        <v>44</v>
      </c>
      <c r="F504" s="212" t="s">
        <v>170</v>
      </c>
      <c r="G504" s="210"/>
      <c r="H504" s="213">
        <v>6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140</v>
      </c>
      <c r="AU504" s="219" t="s">
        <v>91</v>
      </c>
      <c r="AV504" s="15" t="s">
        <v>138</v>
      </c>
      <c r="AW504" s="15" t="s">
        <v>42</v>
      </c>
      <c r="AX504" s="15" t="s">
        <v>89</v>
      </c>
      <c r="AY504" s="219" t="s">
        <v>131</v>
      </c>
    </row>
    <row r="505" spans="1:65" s="2" customFormat="1" ht="37.9" customHeight="1">
      <c r="A505" s="35"/>
      <c r="B505" s="36"/>
      <c r="C505" s="174" t="s">
        <v>724</v>
      </c>
      <c r="D505" s="174" t="s">
        <v>133</v>
      </c>
      <c r="E505" s="175" t="s">
        <v>725</v>
      </c>
      <c r="F505" s="176" t="s">
        <v>726</v>
      </c>
      <c r="G505" s="177" t="s">
        <v>490</v>
      </c>
      <c r="H505" s="178">
        <v>6</v>
      </c>
      <c r="I505" s="179"/>
      <c r="J505" s="180">
        <f>ROUND(I505*H505,2)</f>
        <v>0</v>
      </c>
      <c r="K505" s="176" t="s">
        <v>137</v>
      </c>
      <c r="L505" s="40"/>
      <c r="M505" s="181" t="s">
        <v>44</v>
      </c>
      <c r="N505" s="182" t="s">
        <v>52</v>
      </c>
      <c r="O505" s="65"/>
      <c r="P505" s="183">
        <f>O505*H505</f>
        <v>0</v>
      </c>
      <c r="Q505" s="183">
        <v>0</v>
      </c>
      <c r="R505" s="183">
        <f>Q505*H505</f>
        <v>0</v>
      </c>
      <c r="S505" s="183">
        <v>0</v>
      </c>
      <c r="T505" s="184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85" t="s">
        <v>89</v>
      </c>
      <c r="AT505" s="185" t="s">
        <v>133</v>
      </c>
      <c r="AU505" s="185" t="s">
        <v>91</v>
      </c>
      <c r="AY505" s="17" t="s">
        <v>131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17" t="s">
        <v>89</v>
      </c>
      <c r="BK505" s="186">
        <f>ROUND(I505*H505,2)</f>
        <v>0</v>
      </c>
      <c r="BL505" s="17" t="s">
        <v>89</v>
      </c>
      <c r="BM505" s="185" t="s">
        <v>727</v>
      </c>
    </row>
    <row r="506" spans="1:65" s="13" customFormat="1" ht="11.25">
      <c r="B506" s="187"/>
      <c r="C506" s="188"/>
      <c r="D506" s="189" t="s">
        <v>140</v>
      </c>
      <c r="E506" s="190" t="s">
        <v>44</v>
      </c>
      <c r="F506" s="191" t="s">
        <v>589</v>
      </c>
      <c r="G506" s="188"/>
      <c r="H506" s="190" t="s">
        <v>44</v>
      </c>
      <c r="I506" s="192"/>
      <c r="J506" s="188"/>
      <c r="K506" s="188"/>
      <c r="L506" s="193"/>
      <c r="M506" s="194"/>
      <c r="N506" s="195"/>
      <c r="O506" s="195"/>
      <c r="P506" s="195"/>
      <c r="Q506" s="195"/>
      <c r="R506" s="195"/>
      <c r="S506" s="195"/>
      <c r="T506" s="196"/>
      <c r="AT506" s="197" t="s">
        <v>140</v>
      </c>
      <c r="AU506" s="197" t="s">
        <v>91</v>
      </c>
      <c r="AV506" s="13" t="s">
        <v>89</v>
      </c>
      <c r="AW506" s="13" t="s">
        <v>42</v>
      </c>
      <c r="AX506" s="13" t="s">
        <v>81</v>
      </c>
      <c r="AY506" s="197" t="s">
        <v>131</v>
      </c>
    </row>
    <row r="507" spans="1:65" s="13" customFormat="1" ht="11.25">
      <c r="B507" s="187"/>
      <c r="C507" s="188"/>
      <c r="D507" s="189" t="s">
        <v>140</v>
      </c>
      <c r="E507" s="190" t="s">
        <v>44</v>
      </c>
      <c r="F507" s="191" t="s">
        <v>728</v>
      </c>
      <c r="G507" s="188"/>
      <c r="H507" s="190" t="s">
        <v>44</v>
      </c>
      <c r="I507" s="192"/>
      <c r="J507" s="188"/>
      <c r="K507" s="188"/>
      <c r="L507" s="193"/>
      <c r="M507" s="194"/>
      <c r="N507" s="195"/>
      <c r="O507" s="195"/>
      <c r="P507" s="195"/>
      <c r="Q507" s="195"/>
      <c r="R507" s="195"/>
      <c r="S507" s="195"/>
      <c r="T507" s="196"/>
      <c r="AT507" s="197" t="s">
        <v>140</v>
      </c>
      <c r="AU507" s="197" t="s">
        <v>91</v>
      </c>
      <c r="AV507" s="13" t="s">
        <v>89</v>
      </c>
      <c r="AW507" s="13" t="s">
        <v>42</v>
      </c>
      <c r="AX507" s="13" t="s">
        <v>81</v>
      </c>
      <c r="AY507" s="197" t="s">
        <v>131</v>
      </c>
    </row>
    <row r="508" spans="1:65" s="14" customFormat="1" ht="11.25">
      <c r="B508" s="198"/>
      <c r="C508" s="199"/>
      <c r="D508" s="189" t="s">
        <v>140</v>
      </c>
      <c r="E508" s="200" t="s">
        <v>44</v>
      </c>
      <c r="F508" s="201" t="s">
        <v>729</v>
      </c>
      <c r="G508" s="199"/>
      <c r="H508" s="202">
        <v>4</v>
      </c>
      <c r="I508" s="203"/>
      <c r="J508" s="199"/>
      <c r="K508" s="199"/>
      <c r="L508" s="204"/>
      <c r="M508" s="205"/>
      <c r="N508" s="206"/>
      <c r="O508" s="206"/>
      <c r="P508" s="206"/>
      <c r="Q508" s="206"/>
      <c r="R508" s="206"/>
      <c r="S508" s="206"/>
      <c r="T508" s="207"/>
      <c r="AT508" s="208" t="s">
        <v>140</v>
      </c>
      <c r="AU508" s="208" t="s">
        <v>91</v>
      </c>
      <c r="AV508" s="14" t="s">
        <v>91</v>
      </c>
      <c r="AW508" s="14" t="s">
        <v>42</v>
      </c>
      <c r="AX508" s="14" t="s">
        <v>81</v>
      </c>
      <c r="AY508" s="208" t="s">
        <v>131</v>
      </c>
    </row>
    <row r="509" spans="1:65" s="13" customFormat="1" ht="11.25">
      <c r="B509" s="187"/>
      <c r="C509" s="188"/>
      <c r="D509" s="189" t="s">
        <v>140</v>
      </c>
      <c r="E509" s="190" t="s">
        <v>44</v>
      </c>
      <c r="F509" s="191" t="s">
        <v>590</v>
      </c>
      <c r="G509" s="188"/>
      <c r="H509" s="190" t="s">
        <v>44</v>
      </c>
      <c r="I509" s="192"/>
      <c r="J509" s="188"/>
      <c r="K509" s="188"/>
      <c r="L509" s="193"/>
      <c r="M509" s="194"/>
      <c r="N509" s="195"/>
      <c r="O509" s="195"/>
      <c r="P509" s="195"/>
      <c r="Q509" s="195"/>
      <c r="R509" s="195"/>
      <c r="S509" s="195"/>
      <c r="T509" s="196"/>
      <c r="AT509" s="197" t="s">
        <v>140</v>
      </c>
      <c r="AU509" s="197" t="s">
        <v>91</v>
      </c>
      <c r="AV509" s="13" t="s">
        <v>89</v>
      </c>
      <c r="AW509" s="13" t="s">
        <v>42</v>
      </c>
      <c r="AX509" s="13" t="s">
        <v>81</v>
      </c>
      <c r="AY509" s="197" t="s">
        <v>131</v>
      </c>
    </row>
    <row r="510" spans="1:65" s="13" customFormat="1" ht="11.25">
      <c r="B510" s="187"/>
      <c r="C510" s="188"/>
      <c r="D510" s="189" t="s">
        <v>140</v>
      </c>
      <c r="E510" s="190" t="s">
        <v>44</v>
      </c>
      <c r="F510" s="191" t="s">
        <v>730</v>
      </c>
      <c r="G510" s="188"/>
      <c r="H510" s="190" t="s">
        <v>44</v>
      </c>
      <c r="I510" s="192"/>
      <c r="J510" s="188"/>
      <c r="K510" s="188"/>
      <c r="L510" s="193"/>
      <c r="M510" s="194"/>
      <c r="N510" s="195"/>
      <c r="O510" s="195"/>
      <c r="P510" s="195"/>
      <c r="Q510" s="195"/>
      <c r="R510" s="195"/>
      <c r="S510" s="195"/>
      <c r="T510" s="196"/>
      <c r="AT510" s="197" t="s">
        <v>140</v>
      </c>
      <c r="AU510" s="197" t="s">
        <v>91</v>
      </c>
      <c r="AV510" s="13" t="s">
        <v>89</v>
      </c>
      <c r="AW510" s="13" t="s">
        <v>42</v>
      </c>
      <c r="AX510" s="13" t="s">
        <v>81</v>
      </c>
      <c r="AY510" s="197" t="s">
        <v>131</v>
      </c>
    </row>
    <row r="511" spans="1:65" s="14" customFormat="1" ht="11.25">
      <c r="B511" s="198"/>
      <c r="C511" s="199"/>
      <c r="D511" s="189" t="s">
        <v>140</v>
      </c>
      <c r="E511" s="200" t="s">
        <v>44</v>
      </c>
      <c r="F511" s="201" t="s">
        <v>731</v>
      </c>
      <c r="G511" s="199"/>
      <c r="H511" s="202">
        <v>2</v>
      </c>
      <c r="I511" s="203"/>
      <c r="J511" s="199"/>
      <c r="K511" s="199"/>
      <c r="L511" s="204"/>
      <c r="M511" s="205"/>
      <c r="N511" s="206"/>
      <c r="O511" s="206"/>
      <c r="P511" s="206"/>
      <c r="Q511" s="206"/>
      <c r="R511" s="206"/>
      <c r="S511" s="206"/>
      <c r="T511" s="207"/>
      <c r="AT511" s="208" t="s">
        <v>140</v>
      </c>
      <c r="AU511" s="208" t="s">
        <v>91</v>
      </c>
      <c r="AV511" s="14" t="s">
        <v>91</v>
      </c>
      <c r="AW511" s="14" t="s">
        <v>42</v>
      </c>
      <c r="AX511" s="14" t="s">
        <v>81</v>
      </c>
      <c r="AY511" s="208" t="s">
        <v>131</v>
      </c>
    </row>
    <row r="512" spans="1:65" s="15" customFormat="1" ht="11.25">
      <c r="B512" s="209"/>
      <c r="C512" s="210"/>
      <c r="D512" s="189" t="s">
        <v>140</v>
      </c>
      <c r="E512" s="211" t="s">
        <v>44</v>
      </c>
      <c r="F512" s="212" t="s">
        <v>170</v>
      </c>
      <c r="G512" s="210"/>
      <c r="H512" s="213">
        <v>6</v>
      </c>
      <c r="I512" s="214"/>
      <c r="J512" s="210"/>
      <c r="K512" s="210"/>
      <c r="L512" s="215"/>
      <c r="M512" s="216"/>
      <c r="N512" s="217"/>
      <c r="O512" s="217"/>
      <c r="P512" s="217"/>
      <c r="Q512" s="217"/>
      <c r="R512" s="217"/>
      <c r="S512" s="217"/>
      <c r="T512" s="218"/>
      <c r="AT512" s="219" t="s">
        <v>140</v>
      </c>
      <c r="AU512" s="219" t="s">
        <v>91</v>
      </c>
      <c r="AV512" s="15" t="s">
        <v>138</v>
      </c>
      <c r="AW512" s="15" t="s">
        <v>42</v>
      </c>
      <c r="AX512" s="15" t="s">
        <v>89</v>
      </c>
      <c r="AY512" s="219" t="s">
        <v>131</v>
      </c>
    </row>
    <row r="513" spans="1:65" s="2" customFormat="1" ht="14.45" customHeight="1">
      <c r="A513" s="35"/>
      <c r="B513" s="36"/>
      <c r="C513" s="220" t="s">
        <v>660</v>
      </c>
      <c r="D513" s="220" t="s">
        <v>220</v>
      </c>
      <c r="E513" s="221" t="s">
        <v>732</v>
      </c>
      <c r="F513" s="222" t="s">
        <v>733</v>
      </c>
      <c r="G513" s="223" t="s">
        <v>490</v>
      </c>
      <c r="H513" s="224">
        <v>6</v>
      </c>
      <c r="I513" s="225"/>
      <c r="J513" s="226">
        <f>ROUND(I513*H513,2)</f>
        <v>0</v>
      </c>
      <c r="K513" s="222" t="s">
        <v>303</v>
      </c>
      <c r="L513" s="227"/>
      <c r="M513" s="228" t="s">
        <v>44</v>
      </c>
      <c r="N513" s="229" t="s">
        <v>52</v>
      </c>
      <c r="O513" s="65"/>
      <c r="P513" s="183">
        <f>O513*H513</f>
        <v>0</v>
      </c>
      <c r="Q513" s="183">
        <v>0</v>
      </c>
      <c r="R513" s="183">
        <f>Q513*H513</f>
        <v>0</v>
      </c>
      <c r="S513" s="183">
        <v>0</v>
      </c>
      <c r="T513" s="184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85" t="s">
        <v>91</v>
      </c>
      <c r="AT513" s="185" t="s">
        <v>220</v>
      </c>
      <c r="AU513" s="185" t="s">
        <v>91</v>
      </c>
      <c r="AY513" s="17" t="s">
        <v>131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17" t="s">
        <v>89</v>
      </c>
      <c r="BK513" s="186">
        <f>ROUND(I513*H513,2)</f>
        <v>0</v>
      </c>
      <c r="BL513" s="17" t="s">
        <v>89</v>
      </c>
      <c r="BM513" s="185" t="s">
        <v>734</v>
      </c>
    </row>
    <row r="514" spans="1:65" s="13" customFormat="1" ht="11.25">
      <c r="B514" s="187"/>
      <c r="C514" s="188"/>
      <c r="D514" s="189" t="s">
        <v>140</v>
      </c>
      <c r="E514" s="190" t="s">
        <v>44</v>
      </c>
      <c r="F514" s="191" t="s">
        <v>589</v>
      </c>
      <c r="G514" s="188"/>
      <c r="H514" s="190" t="s">
        <v>44</v>
      </c>
      <c r="I514" s="192"/>
      <c r="J514" s="188"/>
      <c r="K514" s="188"/>
      <c r="L514" s="193"/>
      <c r="M514" s="194"/>
      <c r="N514" s="195"/>
      <c r="O514" s="195"/>
      <c r="P514" s="195"/>
      <c r="Q514" s="195"/>
      <c r="R514" s="195"/>
      <c r="S514" s="195"/>
      <c r="T514" s="196"/>
      <c r="AT514" s="197" t="s">
        <v>140</v>
      </c>
      <c r="AU514" s="197" t="s">
        <v>91</v>
      </c>
      <c r="AV514" s="13" t="s">
        <v>89</v>
      </c>
      <c r="AW514" s="13" t="s">
        <v>42</v>
      </c>
      <c r="AX514" s="13" t="s">
        <v>81</v>
      </c>
      <c r="AY514" s="197" t="s">
        <v>131</v>
      </c>
    </row>
    <row r="515" spans="1:65" s="13" customFormat="1" ht="11.25">
      <c r="B515" s="187"/>
      <c r="C515" s="188"/>
      <c r="D515" s="189" t="s">
        <v>140</v>
      </c>
      <c r="E515" s="190" t="s">
        <v>44</v>
      </c>
      <c r="F515" s="191" t="s">
        <v>728</v>
      </c>
      <c r="G515" s="188"/>
      <c r="H515" s="190" t="s">
        <v>44</v>
      </c>
      <c r="I515" s="192"/>
      <c r="J515" s="188"/>
      <c r="K515" s="188"/>
      <c r="L515" s="193"/>
      <c r="M515" s="194"/>
      <c r="N515" s="195"/>
      <c r="O515" s="195"/>
      <c r="P515" s="195"/>
      <c r="Q515" s="195"/>
      <c r="R515" s="195"/>
      <c r="S515" s="195"/>
      <c r="T515" s="196"/>
      <c r="AT515" s="197" t="s">
        <v>140</v>
      </c>
      <c r="AU515" s="197" t="s">
        <v>91</v>
      </c>
      <c r="AV515" s="13" t="s">
        <v>89</v>
      </c>
      <c r="AW515" s="13" t="s">
        <v>42</v>
      </c>
      <c r="AX515" s="13" t="s">
        <v>81</v>
      </c>
      <c r="AY515" s="197" t="s">
        <v>131</v>
      </c>
    </row>
    <row r="516" spans="1:65" s="14" customFormat="1" ht="11.25">
      <c r="B516" s="198"/>
      <c r="C516" s="199"/>
      <c r="D516" s="189" t="s">
        <v>140</v>
      </c>
      <c r="E516" s="200" t="s">
        <v>44</v>
      </c>
      <c r="F516" s="201" t="s">
        <v>729</v>
      </c>
      <c r="G516" s="199"/>
      <c r="H516" s="202">
        <v>4</v>
      </c>
      <c r="I516" s="203"/>
      <c r="J516" s="199"/>
      <c r="K516" s="199"/>
      <c r="L516" s="204"/>
      <c r="M516" s="205"/>
      <c r="N516" s="206"/>
      <c r="O516" s="206"/>
      <c r="P516" s="206"/>
      <c r="Q516" s="206"/>
      <c r="R516" s="206"/>
      <c r="S516" s="206"/>
      <c r="T516" s="207"/>
      <c r="AT516" s="208" t="s">
        <v>140</v>
      </c>
      <c r="AU516" s="208" t="s">
        <v>91</v>
      </c>
      <c r="AV516" s="14" t="s">
        <v>91</v>
      </c>
      <c r="AW516" s="14" t="s">
        <v>42</v>
      </c>
      <c r="AX516" s="14" t="s">
        <v>81</v>
      </c>
      <c r="AY516" s="208" t="s">
        <v>131</v>
      </c>
    </row>
    <row r="517" spans="1:65" s="13" customFormat="1" ht="11.25">
      <c r="B517" s="187"/>
      <c r="C517" s="188"/>
      <c r="D517" s="189" t="s">
        <v>140</v>
      </c>
      <c r="E517" s="190" t="s">
        <v>44</v>
      </c>
      <c r="F517" s="191" t="s">
        <v>590</v>
      </c>
      <c r="G517" s="188"/>
      <c r="H517" s="190" t="s">
        <v>44</v>
      </c>
      <c r="I517" s="192"/>
      <c r="J517" s="188"/>
      <c r="K517" s="188"/>
      <c r="L517" s="193"/>
      <c r="M517" s="194"/>
      <c r="N517" s="195"/>
      <c r="O517" s="195"/>
      <c r="P517" s="195"/>
      <c r="Q517" s="195"/>
      <c r="R517" s="195"/>
      <c r="S517" s="195"/>
      <c r="T517" s="196"/>
      <c r="AT517" s="197" t="s">
        <v>140</v>
      </c>
      <c r="AU517" s="197" t="s">
        <v>91</v>
      </c>
      <c r="AV517" s="13" t="s">
        <v>89</v>
      </c>
      <c r="AW517" s="13" t="s">
        <v>42</v>
      </c>
      <c r="AX517" s="13" t="s">
        <v>81</v>
      </c>
      <c r="AY517" s="197" t="s">
        <v>131</v>
      </c>
    </row>
    <row r="518" spans="1:65" s="13" customFormat="1" ht="11.25">
      <c r="B518" s="187"/>
      <c r="C518" s="188"/>
      <c r="D518" s="189" t="s">
        <v>140</v>
      </c>
      <c r="E518" s="190" t="s">
        <v>44</v>
      </c>
      <c r="F518" s="191" t="s">
        <v>730</v>
      </c>
      <c r="G518" s="188"/>
      <c r="H518" s="190" t="s">
        <v>44</v>
      </c>
      <c r="I518" s="192"/>
      <c r="J518" s="188"/>
      <c r="K518" s="188"/>
      <c r="L518" s="193"/>
      <c r="M518" s="194"/>
      <c r="N518" s="195"/>
      <c r="O518" s="195"/>
      <c r="P518" s="195"/>
      <c r="Q518" s="195"/>
      <c r="R518" s="195"/>
      <c r="S518" s="195"/>
      <c r="T518" s="196"/>
      <c r="AT518" s="197" t="s">
        <v>140</v>
      </c>
      <c r="AU518" s="197" t="s">
        <v>91</v>
      </c>
      <c r="AV518" s="13" t="s">
        <v>89</v>
      </c>
      <c r="AW518" s="13" t="s">
        <v>42</v>
      </c>
      <c r="AX518" s="13" t="s">
        <v>81</v>
      </c>
      <c r="AY518" s="197" t="s">
        <v>131</v>
      </c>
    </row>
    <row r="519" spans="1:65" s="14" customFormat="1" ht="11.25">
      <c r="B519" s="198"/>
      <c r="C519" s="199"/>
      <c r="D519" s="189" t="s">
        <v>140</v>
      </c>
      <c r="E519" s="200" t="s">
        <v>44</v>
      </c>
      <c r="F519" s="201" t="s">
        <v>731</v>
      </c>
      <c r="G519" s="199"/>
      <c r="H519" s="202">
        <v>2</v>
      </c>
      <c r="I519" s="203"/>
      <c r="J519" s="199"/>
      <c r="K519" s="199"/>
      <c r="L519" s="204"/>
      <c r="M519" s="205"/>
      <c r="N519" s="206"/>
      <c r="O519" s="206"/>
      <c r="P519" s="206"/>
      <c r="Q519" s="206"/>
      <c r="R519" s="206"/>
      <c r="S519" s="206"/>
      <c r="T519" s="207"/>
      <c r="AT519" s="208" t="s">
        <v>140</v>
      </c>
      <c r="AU519" s="208" t="s">
        <v>91</v>
      </c>
      <c r="AV519" s="14" t="s">
        <v>91</v>
      </c>
      <c r="AW519" s="14" t="s">
        <v>42</v>
      </c>
      <c r="AX519" s="14" t="s">
        <v>81</v>
      </c>
      <c r="AY519" s="208" t="s">
        <v>131</v>
      </c>
    </row>
    <row r="520" spans="1:65" s="15" customFormat="1" ht="11.25">
      <c r="B520" s="209"/>
      <c r="C520" s="210"/>
      <c r="D520" s="189" t="s">
        <v>140</v>
      </c>
      <c r="E520" s="211" t="s">
        <v>44</v>
      </c>
      <c r="F520" s="212" t="s">
        <v>170</v>
      </c>
      <c r="G520" s="210"/>
      <c r="H520" s="213">
        <v>6</v>
      </c>
      <c r="I520" s="214"/>
      <c r="J520" s="210"/>
      <c r="K520" s="210"/>
      <c r="L520" s="215"/>
      <c r="M520" s="216"/>
      <c r="N520" s="217"/>
      <c r="O520" s="217"/>
      <c r="P520" s="217"/>
      <c r="Q520" s="217"/>
      <c r="R520" s="217"/>
      <c r="S520" s="217"/>
      <c r="T520" s="218"/>
      <c r="AT520" s="219" t="s">
        <v>140</v>
      </c>
      <c r="AU520" s="219" t="s">
        <v>91</v>
      </c>
      <c r="AV520" s="15" t="s">
        <v>138</v>
      </c>
      <c r="AW520" s="15" t="s">
        <v>42</v>
      </c>
      <c r="AX520" s="15" t="s">
        <v>89</v>
      </c>
      <c r="AY520" s="219" t="s">
        <v>131</v>
      </c>
    </row>
    <row r="521" spans="1:65" s="2" customFormat="1" ht="62.65" customHeight="1">
      <c r="A521" s="35"/>
      <c r="B521" s="36"/>
      <c r="C521" s="174" t="s">
        <v>735</v>
      </c>
      <c r="D521" s="174" t="s">
        <v>133</v>
      </c>
      <c r="E521" s="175" t="s">
        <v>736</v>
      </c>
      <c r="F521" s="176" t="s">
        <v>737</v>
      </c>
      <c r="G521" s="177" t="s">
        <v>490</v>
      </c>
      <c r="H521" s="178">
        <v>68</v>
      </c>
      <c r="I521" s="179"/>
      <c r="J521" s="180">
        <f>ROUND(I521*H521,2)</f>
        <v>0</v>
      </c>
      <c r="K521" s="176" t="s">
        <v>137</v>
      </c>
      <c r="L521" s="40"/>
      <c r="M521" s="181" t="s">
        <v>44</v>
      </c>
      <c r="N521" s="182" t="s">
        <v>52</v>
      </c>
      <c r="O521" s="65"/>
      <c r="P521" s="183">
        <f>O521*H521</f>
        <v>0</v>
      </c>
      <c r="Q521" s="183">
        <v>0</v>
      </c>
      <c r="R521" s="183">
        <f>Q521*H521</f>
        <v>0</v>
      </c>
      <c r="S521" s="183">
        <v>0</v>
      </c>
      <c r="T521" s="184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85" t="s">
        <v>89</v>
      </c>
      <c r="AT521" s="185" t="s">
        <v>133</v>
      </c>
      <c r="AU521" s="185" t="s">
        <v>91</v>
      </c>
      <c r="AY521" s="17" t="s">
        <v>131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17" t="s">
        <v>89</v>
      </c>
      <c r="BK521" s="186">
        <f>ROUND(I521*H521,2)</f>
        <v>0</v>
      </c>
      <c r="BL521" s="17" t="s">
        <v>89</v>
      </c>
      <c r="BM521" s="185" t="s">
        <v>738</v>
      </c>
    </row>
    <row r="522" spans="1:65" s="13" customFormat="1" ht="11.25">
      <c r="B522" s="187"/>
      <c r="C522" s="188"/>
      <c r="D522" s="189" t="s">
        <v>140</v>
      </c>
      <c r="E522" s="190" t="s">
        <v>44</v>
      </c>
      <c r="F522" s="191" t="s">
        <v>589</v>
      </c>
      <c r="G522" s="188"/>
      <c r="H522" s="190" t="s">
        <v>44</v>
      </c>
      <c r="I522" s="192"/>
      <c r="J522" s="188"/>
      <c r="K522" s="188"/>
      <c r="L522" s="193"/>
      <c r="M522" s="194"/>
      <c r="N522" s="195"/>
      <c r="O522" s="195"/>
      <c r="P522" s="195"/>
      <c r="Q522" s="195"/>
      <c r="R522" s="195"/>
      <c r="S522" s="195"/>
      <c r="T522" s="196"/>
      <c r="AT522" s="197" t="s">
        <v>140</v>
      </c>
      <c r="AU522" s="197" t="s">
        <v>91</v>
      </c>
      <c r="AV522" s="13" t="s">
        <v>89</v>
      </c>
      <c r="AW522" s="13" t="s">
        <v>42</v>
      </c>
      <c r="AX522" s="13" t="s">
        <v>81</v>
      </c>
      <c r="AY522" s="197" t="s">
        <v>131</v>
      </c>
    </row>
    <row r="523" spans="1:65" s="13" customFormat="1" ht="11.25">
      <c r="B523" s="187"/>
      <c r="C523" s="188"/>
      <c r="D523" s="189" t="s">
        <v>140</v>
      </c>
      <c r="E523" s="190" t="s">
        <v>44</v>
      </c>
      <c r="F523" s="191" t="s">
        <v>739</v>
      </c>
      <c r="G523" s="188"/>
      <c r="H523" s="190" t="s">
        <v>44</v>
      </c>
      <c r="I523" s="192"/>
      <c r="J523" s="188"/>
      <c r="K523" s="188"/>
      <c r="L523" s="193"/>
      <c r="M523" s="194"/>
      <c r="N523" s="195"/>
      <c r="O523" s="195"/>
      <c r="P523" s="195"/>
      <c r="Q523" s="195"/>
      <c r="R523" s="195"/>
      <c r="S523" s="195"/>
      <c r="T523" s="196"/>
      <c r="AT523" s="197" t="s">
        <v>140</v>
      </c>
      <c r="AU523" s="197" t="s">
        <v>91</v>
      </c>
      <c r="AV523" s="13" t="s">
        <v>89</v>
      </c>
      <c r="AW523" s="13" t="s">
        <v>42</v>
      </c>
      <c r="AX523" s="13" t="s">
        <v>81</v>
      </c>
      <c r="AY523" s="197" t="s">
        <v>131</v>
      </c>
    </row>
    <row r="524" spans="1:65" s="14" customFormat="1" ht="11.25">
      <c r="B524" s="198"/>
      <c r="C524" s="199"/>
      <c r="D524" s="189" t="s">
        <v>140</v>
      </c>
      <c r="E524" s="200" t="s">
        <v>44</v>
      </c>
      <c r="F524" s="201" t="s">
        <v>740</v>
      </c>
      <c r="G524" s="199"/>
      <c r="H524" s="202">
        <v>64</v>
      </c>
      <c r="I524" s="203"/>
      <c r="J524" s="199"/>
      <c r="K524" s="199"/>
      <c r="L524" s="204"/>
      <c r="M524" s="205"/>
      <c r="N524" s="206"/>
      <c r="O524" s="206"/>
      <c r="P524" s="206"/>
      <c r="Q524" s="206"/>
      <c r="R524" s="206"/>
      <c r="S524" s="206"/>
      <c r="T524" s="207"/>
      <c r="AT524" s="208" t="s">
        <v>140</v>
      </c>
      <c r="AU524" s="208" t="s">
        <v>91</v>
      </c>
      <c r="AV524" s="14" t="s">
        <v>91</v>
      </c>
      <c r="AW524" s="14" t="s">
        <v>42</v>
      </c>
      <c r="AX524" s="14" t="s">
        <v>81</v>
      </c>
      <c r="AY524" s="208" t="s">
        <v>131</v>
      </c>
    </row>
    <row r="525" spans="1:65" s="13" customFormat="1" ht="11.25">
      <c r="B525" s="187"/>
      <c r="C525" s="188"/>
      <c r="D525" s="189" t="s">
        <v>140</v>
      </c>
      <c r="E525" s="190" t="s">
        <v>44</v>
      </c>
      <c r="F525" s="191" t="s">
        <v>741</v>
      </c>
      <c r="G525" s="188"/>
      <c r="H525" s="190" t="s">
        <v>44</v>
      </c>
      <c r="I525" s="192"/>
      <c r="J525" s="188"/>
      <c r="K525" s="188"/>
      <c r="L525" s="193"/>
      <c r="M525" s="194"/>
      <c r="N525" s="195"/>
      <c r="O525" s="195"/>
      <c r="P525" s="195"/>
      <c r="Q525" s="195"/>
      <c r="R525" s="195"/>
      <c r="S525" s="195"/>
      <c r="T525" s="196"/>
      <c r="AT525" s="197" t="s">
        <v>140</v>
      </c>
      <c r="AU525" s="197" t="s">
        <v>91</v>
      </c>
      <c r="AV525" s="13" t="s">
        <v>89</v>
      </c>
      <c r="AW525" s="13" t="s">
        <v>42</v>
      </c>
      <c r="AX525" s="13" t="s">
        <v>81</v>
      </c>
      <c r="AY525" s="197" t="s">
        <v>131</v>
      </c>
    </row>
    <row r="526" spans="1:65" s="14" customFormat="1" ht="11.25">
      <c r="B526" s="198"/>
      <c r="C526" s="199"/>
      <c r="D526" s="189" t="s">
        <v>140</v>
      </c>
      <c r="E526" s="200" t="s">
        <v>44</v>
      </c>
      <c r="F526" s="201" t="s">
        <v>742</v>
      </c>
      <c r="G526" s="199"/>
      <c r="H526" s="202">
        <v>4</v>
      </c>
      <c r="I526" s="203"/>
      <c r="J526" s="199"/>
      <c r="K526" s="199"/>
      <c r="L526" s="204"/>
      <c r="M526" s="205"/>
      <c r="N526" s="206"/>
      <c r="O526" s="206"/>
      <c r="P526" s="206"/>
      <c r="Q526" s="206"/>
      <c r="R526" s="206"/>
      <c r="S526" s="206"/>
      <c r="T526" s="207"/>
      <c r="AT526" s="208" t="s">
        <v>140</v>
      </c>
      <c r="AU526" s="208" t="s">
        <v>91</v>
      </c>
      <c r="AV526" s="14" t="s">
        <v>91</v>
      </c>
      <c r="AW526" s="14" t="s">
        <v>42</v>
      </c>
      <c r="AX526" s="14" t="s">
        <v>81</v>
      </c>
      <c r="AY526" s="208" t="s">
        <v>131</v>
      </c>
    </row>
    <row r="527" spans="1:65" s="15" customFormat="1" ht="11.25">
      <c r="B527" s="209"/>
      <c r="C527" s="210"/>
      <c r="D527" s="189" t="s">
        <v>140</v>
      </c>
      <c r="E527" s="211" t="s">
        <v>44</v>
      </c>
      <c r="F527" s="212" t="s">
        <v>170</v>
      </c>
      <c r="G527" s="210"/>
      <c r="H527" s="213">
        <v>68</v>
      </c>
      <c r="I527" s="214"/>
      <c r="J527" s="210"/>
      <c r="K527" s="210"/>
      <c r="L527" s="215"/>
      <c r="M527" s="216"/>
      <c r="N527" s="217"/>
      <c r="O527" s="217"/>
      <c r="P527" s="217"/>
      <c r="Q527" s="217"/>
      <c r="R527" s="217"/>
      <c r="S527" s="217"/>
      <c r="T527" s="218"/>
      <c r="AT527" s="219" t="s">
        <v>140</v>
      </c>
      <c r="AU527" s="219" t="s">
        <v>91</v>
      </c>
      <c r="AV527" s="15" t="s">
        <v>138</v>
      </c>
      <c r="AW527" s="15" t="s">
        <v>42</v>
      </c>
      <c r="AX527" s="15" t="s">
        <v>89</v>
      </c>
      <c r="AY527" s="219" t="s">
        <v>131</v>
      </c>
    </row>
    <row r="528" spans="1:65" s="2" customFormat="1" ht="37.9" customHeight="1">
      <c r="A528" s="35"/>
      <c r="B528" s="36"/>
      <c r="C528" s="174" t="s">
        <v>743</v>
      </c>
      <c r="D528" s="174" t="s">
        <v>133</v>
      </c>
      <c r="E528" s="175" t="s">
        <v>744</v>
      </c>
      <c r="F528" s="176" t="s">
        <v>745</v>
      </c>
      <c r="G528" s="177" t="s">
        <v>490</v>
      </c>
      <c r="H528" s="178">
        <v>4</v>
      </c>
      <c r="I528" s="179"/>
      <c r="J528" s="180">
        <f>ROUND(I528*H528,2)</f>
        <v>0</v>
      </c>
      <c r="K528" s="176" t="s">
        <v>137</v>
      </c>
      <c r="L528" s="40"/>
      <c r="M528" s="181" t="s">
        <v>44</v>
      </c>
      <c r="N528" s="182" t="s">
        <v>52</v>
      </c>
      <c r="O528" s="65"/>
      <c r="P528" s="183">
        <f>O528*H528</f>
        <v>0</v>
      </c>
      <c r="Q528" s="183">
        <v>0</v>
      </c>
      <c r="R528" s="183">
        <f>Q528*H528</f>
        <v>0</v>
      </c>
      <c r="S528" s="183">
        <v>0</v>
      </c>
      <c r="T528" s="184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5" t="s">
        <v>89</v>
      </c>
      <c r="AT528" s="185" t="s">
        <v>133</v>
      </c>
      <c r="AU528" s="185" t="s">
        <v>91</v>
      </c>
      <c r="AY528" s="17" t="s">
        <v>131</v>
      </c>
      <c r="BE528" s="186">
        <f>IF(N528="základní",J528,0)</f>
        <v>0</v>
      </c>
      <c r="BF528" s="186">
        <f>IF(N528="snížená",J528,0)</f>
        <v>0</v>
      </c>
      <c r="BG528" s="186">
        <f>IF(N528="zákl. přenesená",J528,0)</f>
        <v>0</v>
      </c>
      <c r="BH528" s="186">
        <f>IF(N528="sníž. přenesená",J528,0)</f>
        <v>0</v>
      </c>
      <c r="BI528" s="186">
        <f>IF(N528="nulová",J528,0)</f>
        <v>0</v>
      </c>
      <c r="BJ528" s="17" t="s">
        <v>89</v>
      </c>
      <c r="BK528" s="186">
        <f>ROUND(I528*H528,2)</f>
        <v>0</v>
      </c>
      <c r="BL528" s="17" t="s">
        <v>89</v>
      </c>
      <c r="BM528" s="185" t="s">
        <v>746</v>
      </c>
    </row>
    <row r="529" spans="1:65" s="13" customFormat="1" ht="22.5">
      <c r="B529" s="187"/>
      <c r="C529" s="188"/>
      <c r="D529" s="189" t="s">
        <v>140</v>
      </c>
      <c r="E529" s="190" t="s">
        <v>44</v>
      </c>
      <c r="F529" s="191" t="s">
        <v>630</v>
      </c>
      <c r="G529" s="188"/>
      <c r="H529" s="190" t="s">
        <v>44</v>
      </c>
      <c r="I529" s="192"/>
      <c r="J529" s="188"/>
      <c r="K529" s="188"/>
      <c r="L529" s="193"/>
      <c r="M529" s="194"/>
      <c r="N529" s="195"/>
      <c r="O529" s="195"/>
      <c r="P529" s="195"/>
      <c r="Q529" s="195"/>
      <c r="R529" s="195"/>
      <c r="S529" s="195"/>
      <c r="T529" s="196"/>
      <c r="AT529" s="197" t="s">
        <v>140</v>
      </c>
      <c r="AU529" s="197" t="s">
        <v>91</v>
      </c>
      <c r="AV529" s="13" t="s">
        <v>89</v>
      </c>
      <c r="AW529" s="13" t="s">
        <v>42</v>
      </c>
      <c r="AX529" s="13" t="s">
        <v>81</v>
      </c>
      <c r="AY529" s="197" t="s">
        <v>131</v>
      </c>
    </row>
    <row r="530" spans="1:65" s="13" customFormat="1" ht="11.25">
      <c r="B530" s="187"/>
      <c r="C530" s="188"/>
      <c r="D530" s="189" t="s">
        <v>140</v>
      </c>
      <c r="E530" s="190" t="s">
        <v>44</v>
      </c>
      <c r="F530" s="191" t="s">
        <v>747</v>
      </c>
      <c r="G530" s="188"/>
      <c r="H530" s="190" t="s">
        <v>44</v>
      </c>
      <c r="I530" s="192"/>
      <c r="J530" s="188"/>
      <c r="K530" s="188"/>
      <c r="L530" s="193"/>
      <c r="M530" s="194"/>
      <c r="N530" s="195"/>
      <c r="O530" s="195"/>
      <c r="P530" s="195"/>
      <c r="Q530" s="195"/>
      <c r="R530" s="195"/>
      <c r="S530" s="195"/>
      <c r="T530" s="196"/>
      <c r="AT530" s="197" t="s">
        <v>140</v>
      </c>
      <c r="AU530" s="197" t="s">
        <v>91</v>
      </c>
      <c r="AV530" s="13" t="s">
        <v>89</v>
      </c>
      <c r="AW530" s="13" t="s">
        <v>42</v>
      </c>
      <c r="AX530" s="13" t="s">
        <v>81</v>
      </c>
      <c r="AY530" s="197" t="s">
        <v>131</v>
      </c>
    </row>
    <row r="531" spans="1:65" s="14" customFormat="1" ht="11.25">
      <c r="B531" s="198"/>
      <c r="C531" s="199"/>
      <c r="D531" s="189" t="s">
        <v>140</v>
      </c>
      <c r="E531" s="200" t="s">
        <v>44</v>
      </c>
      <c r="F531" s="201" t="s">
        <v>748</v>
      </c>
      <c r="G531" s="199"/>
      <c r="H531" s="202">
        <v>4</v>
      </c>
      <c r="I531" s="203"/>
      <c r="J531" s="199"/>
      <c r="K531" s="199"/>
      <c r="L531" s="204"/>
      <c r="M531" s="205"/>
      <c r="N531" s="206"/>
      <c r="O531" s="206"/>
      <c r="P531" s="206"/>
      <c r="Q531" s="206"/>
      <c r="R531" s="206"/>
      <c r="S531" s="206"/>
      <c r="T531" s="207"/>
      <c r="AT531" s="208" t="s">
        <v>140</v>
      </c>
      <c r="AU531" s="208" t="s">
        <v>91</v>
      </c>
      <c r="AV531" s="14" t="s">
        <v>91</v>
      </c>
      <c r="AW531" s="14" t="s">
        <v>42</v>
      </c>
      <c r="AX531" s="14" t="s">
        <v>89</v>
      </c>
      <c r="AY531" s="208" t="s">
        <v>131</v>
      </c>
    </row>
    <row r="532" spans="1:65" s="2" customFormat="1" ht="14.45" customHeight="1">
      <c r="A532" s="35"/>
      <c r="B532" s="36"/>
      <c r="C532" s="220" t="s">
        <v>749</v>
      </c>
      <c r="D532" s="220" t="s">
        <v>220</v>
      </c>
      <c r="E532" s="221" t="s">
        <v>750</v>
      </c>
      <c r="F532" s="222" t="s">
        <v>751</v>
      </c>
      <c r="G532" s="223" t="s">
        <v>490</v>
      </c>
      <c r="H532" s="224">
        <v>4</v>
      </c>
      <c r="I532" s="225"/>
      <c r="J532" s="226">
        <f>ROUND(I532*H532,2)</f>
        <v>0</v>
      </c>
      <c r="K532" s="222" t="s">
        <v>137</v>
      </c>
      <c r="L532" s="227"/>
      <c r="M532" s="228" t="s">
        <v>44</v>
      </c>
      <c r="N532" s="229" t="s">
        <v>52</v>
      </c>
      <c r="O532" s="65"/>
      <c r="P532" s="183">
        <f>O532*H532</f>
        <v>0</v>
      </c>
      <c r="Q532" s="183">
        <v>2.0000000000000001E-4</v>
      </c>
      <c r="R532" s="183">
        <f>Q532*H532</f>
        <v>8.0000000000000004E-4</v>
      </c>
      <c r="S532" s="183">
        <v>0</v>
      </c>
      <c r="T532" s="184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5" t="s">
        <v>91</v>
      </c>
      <c r="AT532" s="185" t="s">
        <v>220</v>
      </c>
      <c r="AU532" s="185" t="s">
        <v>91</v>
      </c>
      <c r="AY532" s="17" t="s">
        <v>131</v>
      </c>
      <c r="BE532" s="186">
        <f>IF(N532="základní",J532,0)</f>
        <v>0</v>
      </c>
      <c r="BF532" s="186">
        <f>IF(N532="snížená",J532,0)</f>
        <v>0</v>
      </c>
      <c r="BG532" s="186">
        <f>IF(N532="zákl. přenesená",J532,0)</f>
        <v>0</v>
      </c>
      <c r="BH532" s="186">
        <f>IF(N532="sníž. přenesená",J532,0)</f>
        <v>0</v>
      </c>
      <c r="BI532" s="186">
        <f>IF(N532="nulová",J532,0)</f>
        <v>0</v>
      </c>
      <c r="BJ532" s="17" t="s">
        <v>89</v>
      </c>
      <c r="BK532" s="186">
        <f>ROUND(I532*H532,2)</f>
        <v>0</v>
      </c>
      <c r="BL532" s="17" t="s">
        <v>89</v>
      </c>
      <c r="BM532" s="185" t="s">
        <v>752</v>
      </c>
    </row>
    <row r="533" spans="1:65" s="13" customFormat="1" ht="22.5">
      <c r="B533" s="187"/>
      <c r="C533" s="188"/>
      <c r="D533" s="189" t="s">
        <v>140</v>
      </c>
      <c r="E533" s="190" t="s">
        <v>44</v>
      </c>
      <c r="F533" s="191" t="s">
        <v>630</v>
      </c>
      <c r="G533" s="188"/>
      <c r="H533" s="190" t="s">
        <v>44</v>
      </c>
      <c r="I533" s="192"/>
      <c r="J533" s="188"/>
      <c r="K533" s="188"/>
      <c r="L533" s="193"/>
      <c r="M533" s="194"/>
      <c r="N533" s="195"/>
      <c r="O533" s="195"/>
      <c r="P533" s="195"/>
      <c r="Q533" s="195"/>
      <c r="R533" s="195"/>
      <c r="S533" s="195"/>
      <c r="T533" s="196"/>
      <c r="AT533" s="197" t="s">
        <v>140</v>
      </c>
      <c r="AU533" s="197" t="s">
        <v>91</v>
      </c>
      <c r="AV533" s="13" t="s">
        <v>89</v>
      </c>
      <c r="AW533" s="13" t="s">
        <v>42</v>
      </c>
      <c r="AX533" s="13" t="s">
        <v>81</v>
      </c>
      <c r="AY533" s="197" t="s">
        <v>131</v>
      </c>
    </row>
    <row r="534" spans="1:65" s="13" customFormat="1" ht="11.25">
      <c r="B534" s="187"/>
      <c r="C534" s="188"/>
      <c r="D534" s="189" t="s">
        <v>140</v>
      </c>
      <c r="E534" s="190" t="s">
        <v>44</v>
      </c>
      <c r="F534" s="191" t="s">
        <v>747</v>
      </c>
      <c r="G534" s="188"/>
      <c r="H534" s="190" t="s">
        <v>44</v>
      </c>
      <c r="I534" s="192"/>
      <c r="J534" s="188"/>
      <c r="K534" s="188"/>
      <c r="L534" s="193"/>
      <c r="M534" s="194"/>
      <c r="N534" s="195"/>
      <c r="O534" s="195"/>
      <c r="P534" s="195"/>
      <c r="Q534" s="195"/>
      <c r="R534" s="195"/>
      <c r="S534" s="195"/>
      <c r="T534" s="196"/>
      <c r="AT534" s="197" t="s">
        <v>140</v>
      </c>
      <c r="AU534" s="197" t="s">
        <v>91</v>
      </c>
      <c r="AV534" s="13" t="s">
        <v>89</v>
      </c>
      <c r="AW534" s="13" t="s">
        <v>42</v>
      </c>
      <c r="AX534" s="13" t="s">
        <v>81</v>
      </c>
      <c r="AY534" s="197" t="s">
        <v>131</v>
      </c>
    </row>
    <row r="535" spans="1:65" s="14" customFormat="1" ht="11.25">
      <c r="B535" s="198"/>
      <c r="C535" s="199"/>
      <c r="D535" s="189" t="s">
        <v>140</v>
      </c>
      <c r="E535" s="200" t="s">
        <v>44</v>
      </c>
      <c r="F535" s="201" t="s">
        <v>748</v>
      </c>
      <c r="G535" s="199"/>
      <c r="H535" s="202">
        <v>4</v>
      </c>
      <c r="I535" s="203"/>
      <c r="J535" s="199"/>
      <c r="K535" s="199"/>
      <c r="L535" s="204"/>
      <c r="M535" s="205"/>
      <c r="N535" s="206"/>
      <c r="O535" s="206"/>
      <c r="P535" s="206"/>
      <c r="Q535" s="206"/>
      <c r="R535" s="206"/>
      <c r="S535" s="206"/>
      <c r="T535" s="207"/>
      <c r="AT535" s="208" t="s">
        <v>140</v>
      </c>
      <c r="AU535" s="208" t="s">
        <v>91</v>
      </c>
      <c r="AV535" s="14" t="s">
        <v>91</v>
      </c>
      <c r="AW535" s="14" t="s">
        <v>42</v>
      </c>
      <c r="AX535" s="14" t="s">
        <v>89</v>
      </c>
      <c r="AY535" s="208" t="s">
        <v>131</v>
      </c>
    </row>
    <row r="536" spans="1:65" s="2" customFormat="1" ht="24.2" customHeight="1">
      <c r="A536" s="35"/>
      <c r="B536" s="36"/>
      <c r="C536" s="174" t="s">
        <v>753</v>
      </c>
      <c r="D536" s="174" t="s">
        <v>133</v>
      </c>
      <c r="E536" s="175" t="s">
        <v>754</v>
      </c>
      <c r="F536" s="176" t="s">
        <v>755</v>
      </c>
      <c r="G536" s="177" t="s">
        <v>490</v>
      </c>
      <c r="H536" s="178">
        <v>98</v>
      </c>
      <c r="I536" s="179"/>
      <c r="J536" s="180">
        <f>ROUND(I536*H536,2)</f>
        <v>0</v>
      </c>
      <c r="K536" s="176" t="s">
        <v>303</v>
      </c>
      <c r="L536" s="40"/>
      <c r="M536" s="181" t="s">
        <v>44</v>
      </c>
      <c r="N536" s="182" t="s">
        <v>52</v>
      </c>
      <c r="O536" s="65"/>
      <c r="P536" s="183">
        <f>O536*H536</f>
        <v>0</v>
      </c>
      <c r="Q536" s="183">
        <v>0</v>
      </c>
      <c r="R536" s="183">
        <f>Q536*H536</f>
        <v>0</v>
      </c>
      <c r="S536" s="183">
        <v>0</v>
      </c>
      <c r="T536" s="184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5" t="s">
        <v>89</v>
      </c>
      <c r="AT536" s="185" t="s">
        <v>133</v>
      </c>
      <c r="AU536" s="185" t="s">
        <v>91</v>
      </c>
      <c r="AY536" s="17" t="s">
        <v>131</v>
      </c>
      <c r="BE536" s="186">
        <f>IF(N536="základní",J536,0)</f>
        <v>0</v>
      </c>
      <c r="BF536" s="186">
        <f>IF(N536="snížená",J536,0)</f>
        <v>0</v>
      </c>
      <c r="BG536" s="186">
        <f>IF(N536="zákl. přenesená",J536,0)</f>
        <v>0</v>
      </c>
      <c r="BH536" s="186">
        <f>IF(N536="sníž. přenesená",J536,0)</f>
        <v>0</v>
      </c>
      <c r="BI536" s="186">
        <f>IF(N536="nulová",J536,0)</f>
        <v>0</v>
      </c>
      <c r="BJ536" s="17" t="s">
        <v>89</v>
      </c>
      <c r="BK536" s="186">
        <f>ROUND(I536*H536,2)</f>
        <v>0</v>
      </c>
      <c r="BL536" s="17" t="s">
        <v>89</v>
      </c>
      <c r="BM536" s="185" t="s">
        <v>756</v>
      </c>
    </row>
    <row r="537" spans="1:65" s="13" customFormat="1" ht="11.25">
      <c r="B537" s="187"/>
      <c r="C537" s="188"/>
      <c r="D537" s="189" t="s">
        <v>140</v>
      </c>
      <c r="E537" s="190" t="s">
        <v>44</v>
      </c>
      <c r="F537" s="191" t="s">
        <v>543</v>
      </c>
      <c r="G537" s="188"/>
      <c r="H537" s="190" t="s">
        <v>44</v>
      </c>
      <c r="I537" s="192"/>
      <c r="J537" s="188"/>
      <c r="K537" s="188"/>
      <c r="L537" s="193"/>
      <c r="M537" s="194"/>
      <c r="N537" s="195"/>
      <c r="O537" s="195"/>
      <c r="P537" s="195"/>
      <c r="Q537" s="195"/>
      <c r="R537" s="195"/>
      <c r="S537" s="195"/>
      <c r="T537" s="196"/>
      <c r="AT537" s="197" t="s">
        <v>140</v>
      </c>
      <c r="AU537" s="197" t="s">
        <v>91</v>
      </c>
      <c r="AV537" s="13" t="s">
        <v>89</v>
      </c>
      <c r="AW537" s="13" t="s">
        <v>42</v>
      </c>
      <c r="AX537" s="13" t="s">
        <v>81</v>
      </c>
      <c r="AY537" s="197" t="s">
        <v>131</v>
      </c>
    </row>
    <row r="538" spans="1:65" s="13" customFormat="1" ht="11.25">
      <c r="B538" s="187"/>
      <c r="C538" s="188"/>
      <c r="D538" s="189" t="s">
        <v>140</v>
      </c>
      <c r="E538" s="190" t="s">
        <v>44</v>
      </c>
      <c r="F538" s="191" t="s">
        <v>671</v>
      </c>
      <c r="G538" s="188"/>
      <c r="H538" s="190" t="s">
        <v>44</v>
      </c>
      <c r="I538" s="192"/>
      <c r="J538" s="188"/>
      <c r="K538" s="188"/>
      <c r="L538" s="193"/>
      <c r="M538" s="194"/>
      <c r="N538" s="195"/>
      <c r="O538" s="195"/>
      <c r="P538" s="195"/>
      <c r="Q538" s="195"/>
      <c r="R538" s="195"/>
      <c r="S538" s="195"/>
      <c r="T538" s="196"/>
      <c r="AT538" s="197" t="s">
        <v>140</v>
      </c>
      <c r="AU538" s="197" t="s">
        <v>91</v>
      </c>
      <c r="AV538" s="13" t="s">
        <v>89</v>
      </c>
      <c r="AW538" s="13" t="s">
        <v>42</v>
      </c>
      <c r="AX538" s="13" t="s">
        <v>81</v>
      </c>
      <c r="AY538" s="197" t="s">
        <v>131</v>
      </c>
    </row>
    <row r="539" spans="1:65" s="14" customFormat="1" ht="11.25">
      <c r="B539" s="198"/>
      <c r="C539" s="199"/>
      <c r="D539" s="189" t="s">
        <v>140</v>
      </c>
      <c r="E539" s="200" t="s">
        <v>44</v>
      </c>
      <c r="F539" s="201" t="s">
        <v>757</v>
      </c>
      <c r="G539" s="199"/>
      <c r="H539" s="202">
        <v>34</v>
      </c>
      <c r="I539" s="203"/>
      <c r="J539" s="199"/>
      <c r="K539" s="199"/>
      <c r="L539" s="204"/>
      <c r="M539" s="205"/>
      <c r="N539" s="206"/>
      <c r="O539" s="206"/>
      <c r="P539" s="206"/>
      <c r="Q539" s="206"/>
      <c r="R539" s="206"/>
      <c r="S539" s="206"/>
      <c r="T539" s="207"/>
      <c r="AT539" s="208" t="s">
        <v>140</v>
      </c>
      <c r="AU539" s="208" t="s">
        <v>91</v>
      </c>
      <c r="AV539" s="14" t="s">
        <v>91</v>
      </c>
      <c r="AW539" s="14" t="s">
        <v>42</v>
      </c>
      <c r="AX539" s="14" t="s">
        <v>81</v>
      </c>
      <c r="AY539" s="208" t="s">
        <v>131</v>
      </c>
    </row>
    <row r="540" spans="1:65" s="13" customFormat="1" ht="11.25">
      <c r="B540" s="187"/>
      <c r="C540" s="188"/>
      <c r="D540" s="189" t="s">
        <v>140</v>
      </c>
      <c r="E540" s="190" t="s">
        <v>44</v>
      </c>
      <c r="F540" s="191" t="s">
        <v>673</v>
      </c>
      <c r="G540" s="188"/>
      <c r="H540" s="190" t="s">
        <v>44</v>
      </c>
      <c r="I540" s="192"/>
      <c r="J540" s="188"/>
      <c r="K540" s="188"/>
      <c r="L540" s="193"/>
      <c r="M540" s="194"/>
      <c r="N540" s="195"/>
      <c r="O540" s="195"/>
      <c r="P540" s="195"/>
      <c r="Q540" s="195"/>
      <c r="R540" s="195"/>
      <c r="S540" s="195"/>
      <c r="T540" s="196"/>
      <c r="AT540" s="197" t="s">
        <v>140</v>
      </c>
      <c r="AU540" s="197" t="s">
        <v>91</v>
      </c>
      <c r="AV540" s="13" t="s">
        <v>89</v>
      </c>
      <c r="AW540" s="13" t="s">
        <v>42</v>
      </c>
      <c r="AX540" s="13" t="s">
        <v>81</v>
      </c>
      <c r="AY540" s="197" t="s">
        <v>131</v>
      </c>
    </row>
    <row r="541" spans="1:65" s="14" customFormat="1" ht="11.25">
      <c r="B541" s="198"/>
      <c r="C541" s="199"/>
      <c r="D541" s="189" t="s">
        <v>140</v>
      </c>
      <c r="E541" s="200" t="s">
        <v>44</v>
      </c>
      <c r="F541" s="201" t="s">
        <v>758</v>
      </c>
      <c r="G541" s="199"/>
      <c r="H541" s="202">
        <v>64</v>
      </c>
      <c r="I541" s="203"/>
      <c r="J541" s="199"/>
      <c r="K541" s="199"/>
      <c r="L541" s="204"/>
      <c r="M541" s="205"/>
      <c r="N541" s="206"/>
      <c r="O541" s="206"/>
      <c r="P541" s="206"/>
      <c r="Q541" s="206"/>
      <c r="R541" s="206"/>
      <c r="S541" s="206"/>
      <c r="T541" s="207"/>
      <c r="AT541" s="208" t="s">
        <v>140</v>
      </c>
      <c r="AU541" s="208" t="s">
        <v>91</v>
      </c>
      <c r="AV541" s="14" t="s">
        <v>91</v>
      </c>
      <c r="AW541" s="14" t="s">
        <v>42</v>
      </c>
      <c r="AX541" s="14" t="s">
        <v>81</v>
      </c>
      <c r="AY541" s="208" t="s">
        <v>131</v>
      </c>
    </row>
    <row r="542" spans="1:65" s="15" customFormat="1" ht="11.25">
      <c r="B542" s="209"/>
      <c r="C542" s="210"/>
      <c r="D542" s="189" t="s">
        <v>140</v>
      </c>
      <c r="E542" s="211" t="s">
        <v>44</v>
      </c>
      <c r="F542" s="212" t="s">
        <v>170</v>
      </c>
      <c r="G542" s="210"/>
      <c r="H542" s="213">
        <v>98</v>
      </c>
      <c r="I542" s="214"/>
      <c r="J542" s="210"/>
      <c r="K542" s="210"/>
      <c r="L542" s="215"/>
      <c r="M542" s="216"/>
      <c r="N542" s="217"/>
      <c r="O542" s="217"/>
      <c r="P542" s="217"/>
      <c r="Q542" s="217"/>
      <c r="R542" s="217"/>
      <c r="S542" s="217"/>
      <c r="T542" s="218"/>
      <c r="AT542" s="219" t="s">
        <v>140</v>
      </c>
      <c r="AU542" s="219" t="s">
        <v>91</v>
      </c>
      <c r="AV542" s="15" t="s">
        <v>138</v>
      </c>
      <c r="AW542" s="15" t="s">
        <v>42</v>
      </c>
      <c r="AX542" s="15" t="s">
        <v>89</v>
      </c>
      <c r="AY542" s="219" t="s">
        <v>131</v>
      </c>
    </row>
    <row r="543" spans="1:65" s="2" customFormat="1" ht="24.2" customHeight="1">
      <c r="A543" s="35"/>
      <c r="B543" s="36"/>
      <c r="C543" s="174" t="s">
        <v>759</v>
      </c>
      <c r="D543" s="174" t="s">
        <v>133</v>
      </c>
      <c r="E543" s="175" t="s">
        <v>760</v>
      </c>
      <c r="F543" s="176" t="s">
        <v>761</v>
      </c>
      <c r="G543" s="177" t="s">
        <v>490</v>
      </c>
      <c r="H543" s="178">
        <v>18</v>
      </c>
      <c r="I543" s="179"/>
      <c r="J543" s="180">
        <f>ROUND(I543*H543,2)</f>
        <v>0</v>
      </c>
      <c r="K543" s="176" t="s">
        <v>137</v>
      </c>
      <c r="L543" s="40"/>
      <c r="M543" s="181" t="s">
        <v>44</v>
      </c>
      <c r="N543" s="182" t="s">
        <v>52</v>
      </c>
      <c r="O543" s="65"/>
      <c r="P543" s="183">
        <f>O543*H543</f>
        <v>0</v>
      </c>
      <c r="Q543" s="183">
        <v>0</v>
      </c>
      <c r="R543" s="183">
        <f>Q543*H543</f>
        <v>0</v>
      </c>
      <c r="S543" s="183">
        <v>0</v>
      </c>
      <c r="T543" s="184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85" t="s">
        <v>89</v>
      </c>
      <c r="AT543" s="185" t="s">
        <v>133</v>
      </c>
      <c r="AU543" s="185" t="s">
        <v>91</v>
      </c>
      <c r="AY543" s="17" t="s">
        <v>131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17" t="s">
        <v>89</v>
      </c>
      <c r="BK543" s="186">
        <f>ROUND(I543*H543,2)</f>
        <v>0</v>
      </c>
      <c r="BL543" s="17" t="s">
        <v>89</v>
      </c>
      <c r="BM543" s="185" t="s">
        <v>762</v>
      </c>
    </row>
    <row r="544" spans="1:65" s="13" customFormat="1" ht="11.25">
      <c r="B544" s="187"/>
      <c r="C544" s="188"/>
      <c r="D544" s="189" t="s">
        <v>140</v>
      </c>
      <c r="E544" s="190" t="s">
        <v>44</v>
      </c>
      <c r="F544" s="191" t="s">
        <v>543</v>
      </c>
      <c r="G544" s="188"/>
      <c r="H544" s="190" t="s">
        <v>44</v>
      </c>
      <c r="I544" s="192"/>
      <c r="J544" s="188"/>
      <c r="K544" s="188"/>
      <c r="L544" s="193"/>
      <c r="M544" s="194"/>
      <c r="N544" s="195"/>
      <c r="O544" s="195"/>
      <c r="P544" s="195"/>
      <c r="Q544" s="195"/>
      <c r="R544" s="195"/>
      <c r="S544" s="195"/>
      <c r="T544" s="196"/>
      <c r="AT544" s="197" t="s">
        <v>140</v>
      </c>
      <c r="AU544" s="197" t="s">
        <v>91</v>
      </c>
      <c r="AV544" s="13" t="s">
        <v>89</v>
      </c>
      <c r="AW544" s="13" t="s">
        <v>42</v>
      </c>
      <c r="AX544" s="13" t="s">
        <v>81</v>
      </c>
      <c r="AY544" s="197" t="s">
        <v>131</v>
      </c>
    </row>
    <row r="545" spans="1:65" s="13" customFormat="1" ht="11.25">
      <c r="B545" s="187"/>
      <c r="C545" s="188"/>
      <c r="D545" s="189" t="s">
        <v>140</v>
      </c>
      <c r="E545" s="190" t="s">
        <v>44</v>
      </c>
      <c r="F545" s="191" t="s">
        <v>671</v>
      </c>
      <c r="G545" s="188"/>
      <c r="H545" s="190" t="s">
        <v>44</v>
      </c>
      <c r="I545" s="192"/>
      <c r="J545" s="188"/>
      <c r="K545" s="188"/>
      <c r="L545" s="193"/>
      <c r="M545" s="194"/>
      <c r="N545" s="195"/>
      <c r="O545" s="195"/>
      <c r="P545" s="195"/>
      <c r="Q545" s="195"/>
      <c r="R545" s="195"/>
      <c r="S545" s="195"/>
      <c r="T545" s="196"/>
      <c r="AT545" s="197" t="s">
        <v>140</v>
      </c>
      <c r="AU545" s="197" t="s">
        <v>91</v>
      </c>
      <c r="AV545" s="13" t="s">
        <v>89</v>
      </c>
      <c r="AW545" s="13" t="s">
        <v>42</v>
      </c>
      <c r="AX545" s="13" t="s">
        <v>81</v>
      </c>
      <c r="AY545" s="197" t="s">
        <v>131</v>
      </c>
    </row>
    <row r="546" spans="1:65" s="14" customFormat="1" ht="11.25">
      <c r="B546" s="198"/>
      <c r="C546" s="199"/>
      <c r="D546" s="189" t="s">
        <v>140</v>
      </c>
      <c r="E546" s="200" t="s">
        <v>44</v>
      </c>
      <c r="F546" s="201" t="s">
        <v>763</v>
      </c>
      <c r="G546" s="199"/>
      <c r="H546" s="202">
        <v>6</v>
      </c>
      <c r="I546" s="203"/>
      <c r="J546" s="199"/>
      <c r="K546" s="199"/>
      <c r="L546" s="204"/>
      <c r="M546" s="205"/>
      <c r="N546" s="206"/>
      <c r="O546" s="206"/>
      <c r="P546" s="206"/>
      <c r="Q546" s="206"/>
      <c r="R546" s="206"/>
      <c r="S546" s="206"/>
      <c r="T546" s="207"/>
      <c r="AT546" s="208" t="s">
        <v>140</v>
      </c>
      <c r="AU546" s="208" t="s">
        <v>91</v>
      </c>
      <c r="AV546" s="14" t="s">
        <v>91</v>
      </c>
      <c r="AW546" s="14" t="s">
        <v>42</v>
      </c>
      <c r="AX546" s="14" t="s">
        <v>81</v>
      </c>
      <c r="AY546" s="208" t="s">
        <v>131</v>
      </c>
    </row>
    <row r="547" spans="1:65" s="13" customFormat="1" ht="11.25">
      <c r="B547" s="187"/>
      <c r="C547" s="188"/>
      <c r="D547" s="189" t="s">
        <v>140</v>
      </c>
      <c r="E547" s="190" t="s">
        <v>44</v>
      </c>
      <c r="F547" s="191" t="s">
        <v>673</v>
      </c>
      <c r="G547" s="188"/>
      <c r="H547" s="190" t="s">
        <v>44</v>
      </c>
      <c r="I547" s="192"/>
      <c r="J547" s="188"/>
      <c r="K547" s="188"/>
      <c r="L547" s="193"/>
      <c r="M547" s="194"/>
      <c r="N547" s="195"/>
      <c r="O547" s="195"/>
      <c r="P547" s="195"/>
      <c r="Q547" s="195"/>
      <c r="R547" s="195"/>
      <c r="S547" s="195"/>
      <c r="T547" s="196"/>
      <c r="AT547" s="197" t="s">
        <v>140</v>
      </c>
      <c r="AU547" s="197" t="s">
        <v>91</v>
      </c>
      <c r="AV547" s="13" t="s">
        <v>89</v>
      </c>
      <c r="AW547" s="13" t="s">
        <v>42</v>
      </c>
      <c r="AX547" s="13" t="s">
        <v>81</v>
      </c>
      <c r="AY547" s="197" t="s">
        <v>131</v>
      </c>
    </row>
    <row r="548" spans="1:65" s="14" customFormat="1" ht="11.25">
      <c r="B548" s="198"/>
      <c r="C548" s="199"/>
      <c r="D548" s="189" t="s">
        <v>140</v>
      </c>
      <c r="E548" s="200" t="s">
        <v>44</v>
      </c>
      <c r="F548" s="201" t="s">
        <v>764</v>
      </c>
      <c r="G548" s="199"/>
      <c r="H548" s="202">
        <v>12</v>
      </c>
      <c r="I548" s="203"/>
      <c r="J548" s="199"/>
      <c r="K548" s="199"/>
      <c r="L548" s="204"/>
      <c r="M548" s="205"/>
      <c r="N548" s="206"/>
      <c r="O548" s="206"/>
      <c r="P548" s="206"/>
      <c r="Q548" s="206"/>
      <c r="R548" s="206"/>
      <c r="S548" s="206"/>
      <c r="T548" s="207"/>
      <c r="AT548" s="208" t="s">
        <v>140</v>
      </c>
      <c r="AU548" s="208" t="s">
        <v>91</v>
      </c>
      <c r="AV548" s="14" t="s">
        <v>91</v>
      </c>
      <c r="AW548" s="14" t="s">
        <v>42</v>
      </c>
      <c r="AX548" s="14" t="s">
        <v>81</v>
      </c>
      <c r="AY548" s="208" t="s">
        <v>131</v>
      </c>
    </row>
    <row r="549" spans="1:65" s="15" customFormat="1" ht="11.25">
      <c r="B549" s="209"/>
      <c r="C549" s="210"/>
      <c r="D549" s="189" t="s">
        <v>140</v>
      </c>
      <c r="E549" s="211" t="s">
        <v>44</v>
      </c>
      <c r="F549" s="212" t="s">
        <v>170</v>
      </c>
      <c r="G549" s="210"/>
      <c r="H549" s="213">
        <v>18</v>
      </c>
      <c r="I549" s="214"/>
      <c r="J549" s="210"/>
      <c r="K549" s="210"/>
      <c r="L549" s="215"/>
      <c r="M549" s="216"/>
      <c r="N549" s="217"/>
      <c r="O549" s="217"/>
      <c r="P549" s="217"/>
      <c r="Q549" s="217"/>
      <c r="R549" s="217"/>
      <c r="S549" s="217"/>
      <c r="T549" s="218"/>
      <c r="AT549" s="219" t="s">
        <v>140</v>
      </c>
      <c r="AU549" s="219" t="s">
        <v>91</v>
      </c>
      <c r="AV549" s="15" t="s">
        <v>138</v>
      </c>
      <c r="AW549" s="15" t="s">
        <v>42</v>
      </c>
      <c r="AX549" s="15" t="s">
        <v>89</v>
      </c>
      <c r="AY549" s="219" t="s">
        <v>131</v>
      </c>
    </row>
    <row r="550" spans="1:65" s="2" customFormat="1" ht="37.9" customHeight="1">
      <c r="A550" s="35"/>
      <c r="B550" s="36"/>
      <c r="C550" s="174" t="s">
        <v>765</v>
      </c>
      <c r="D550" s="174" t="s">
        <v>133</v>
      </c>
      <c r="E550" s="175" t="s">
        <v>766</v>
      </c>
      <c r="F550" s="176" t="s">
        <v>767</v>
      </c>
      <c r="G550" s="177" t="s">
        <v>490</v>
      </c>
      <c r="H550" s="178">
        <v>2</v>
      </c>
      <c r="I550" s="179"/>
      <c r="J550" s="180">
        <f>ROUND(I550*H550,2)</f>
        <v>0</v>
      </c>
      <c r="K550" s="176" t="s">
        <v>137</v>
      </c>
      <c r="L550" s="40"/>
      <c r="M550" s="181" t="s">
        <v>44</v>
      </c>
      <c r="N550" s="182" t="s">
        <v>52</v>
      </c>
      <c r="O550" s="65"/>
      <c r="P550" s="183">
        <f>O550*H550</f>
        <v>0</v>
      </c>
      <c r="Q550" s="183">
        <v>0</v>
      </c>
      <c r="R550" s="183">
        <f>Q550*H550</f>
        <v>0</v>
      </c>
      <c r="S550" s="183">
        <v>0</v>
      </c>
      <c r="T550" s="184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85" t="s">
        <v>89</v>
      </c>
      <c r="AT550" s="185" t="s">
        <v>133</v>
      </c>
      <c r="AU550" s="185" t="s">
        <v>91</v>
      </c>
      <c r="AY550" s="17" t="s">
        <v>131</v>
      </c>
      <c r="BE550" s="186">
        <f>IF(N550="základní",J550,0)</f>
        <v>0</v>
      </c>
      <c r="BF550" s="186">
        <f>IF(N550="snížená",J550,0)</f>
        <v>0</v>
      </c>
      <c r="BG550" s="186">
        <f>IF(N550="zákl. přenesená",J550,0)</f>
        <v>0</v>
      </c>
      <c r="BH550" s="186">
        <f>IF(N550="sníž. přenesená",J550,0)</f>
        <v>0</v>
      </c>
      <c r="BI550" s="186">
        <f>IF(N550="nulová",J550,0)</f>
        <v>0</v>
      </c>
      <c r="BJ550" s="17" t="s">
        <v>89</v>
      </c>
      <c r="BK550" s="186">
        <f>ROUND(I550*H550,2)</f>
        <v>0</v>
      </c>
      <c r="BL550" s="17" t="s">
        <v>89</v>
      </c>
      <c r="BM550" s="185" t="s">
        <v>768</v>
      </c>
    </row>
    <row r="551" spans="1:65" s="13" customFormat="1" ht="11.25">
      <c r="B551" s="187"/>
      <c r="C551" s="188"/>
      <c r="D551" s="189" t="s">
        <v>140</v>
      </c>
      <c r="E551" s="190" t="s">
        <v>44</v>
      </c>
      <c r="F551" s="191" t="s">
        <v>589</v>
      </c>
      <c r="G551" s="188"/>
      <c r="H551" s="190" t="s">
        <v>44</v>
      </c>
      <c r="I551" s="192"/>
      <c r="J551" s="188"/>
      <c r="K551" s="188"/>
      <c r="L551" s="193"/>
      <c r="M551" s="194"/>
      <c r="N551" s="195"/>
      <c r="O551" s="195"/>
      <c r="P551" s="195"/>
      <c r="Q551" s="195"/>
      <c r="R551" s="195"/>
      <c r="S551" s="195"/>
      <c r="T551" s="196"/>
      <c r="AT551" s="197" t="s">
        <v>140</v>
      </c>
      <c r="AU551" s="197" t="s">
        <v>91</v>
      </c>
      <c r="AV551" s="13" t="s">
        <v>89</v>
      </c>
      <c r="AW551" s="13" t="s">
        <v>42</v>
      </c>
      <c r="AX551" s="13" t="s">
        <v>81</v>
      </c>
      <c r="AY551" s="197" t="s">
        <v>131</v>
      </c>
    </row>
    <row r="552" spans="1:65" s="13" customFormat="1" ht="11.25">
      <c r="B552" s="187"/>
      <c r="C552" s="188"/>
      <c r="D552" s="189" t="s">
        <v>140</v>
      </c>
      <c r="E552" s="190" t="s">
        <v>44</v>
      </c>
      <c r="F552" s="191" t="s">
        <v>769</v>
      </c>
      <c r="G552" s="188"/>
      <c r="H552" s="190" t="s">
        <v>44</v>
      </c>
      <c r="I552" s="192"/>
      <c r="J552" s="188"/>
      <c r="K552" s="188"/>
      <c r="L552" s="193"/>
      <c r="M552" s="194"/>
      <c r="N552" s="195"/>
      <c r="O552" s="195"/>
      <c r="P552" s="195"/>
      <c r="Q552" s="195"/>
      <c r="R552" s="195"/>
      <c r="S552" s="195"/>
      <c r="T552" s="196"/>
      <c r="AT552" s="197" t="s">
        <v>140</v>
      </c>
      <c r="AU552" s="197" t="s">
        <v>91</v>
      </c>
      <c r="AV552" s="13" t="s">
        <v>89</v>
      </c>
      <c r="AW552" s="13" t="s">
        <v>42</v>
      </c>
      <c r="AX552" s="13" t="s">
        <v>81</v>
      </c>
      <c r="AY552" s="197" t="s">
        <v>131</v>
      </c>
    </row>
    <row r="553" spans="1:65" s="14" customFormat="1" ht="11.25">
      <c r="B553" s="198"/>
      <c r="C553" s="199"/>
      <c r="D553" s="189" t="s">
        <v>140</v>
      </c>
      <c r="E553" s="200" t="s">
        <v>44</v>
      </c>
      <c r="F553" s="201" t="s">
        <v>731</v>
      </c>
      <c r="G553" s="199"/>
      <c r="H553" s="202">
        <v>2</v>
      </c>
      <c r="I553" s="203"/>
      <c r="J553" s="199"/>
      <c r="K553" s="199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140</v>
      </c>
      <c r="AU553" s="208" t="s">
        <v>91</v>
      </c>
      <c r="AV553" s="14" t="s">
        <v>91</v>
      </c>
      <c r="AW553" s="14" t="s">
        <v>42</v>
      </c>
      <c r="AX553" s="14" t="s">
        <v>89</v>
      </c>
      <c r="AY553" s="208" t="s">
        <v>131</v>
      </c>
    </row>
    <row r="554" spans="1:65" s="2" customFormat="1" ht="62.65" customHeight="1">
      <c r="A554" s="35"/>
      <c r="B554" s="36"/>
      <c r="C554" s="174" t="s">
        <v>770</v>
      </c>
      <c r="D554" s="174" t="s">
        <v>133</v>
      </c>
      <c r="E554" s="175" t="s">
        <v>771</v>
      </c>
      <c r="F554" s="176" t="s">
        <v>772</v>
      </c>
      <c r="G554" s="177" t="s">
        <v>490</v>
      </c>
      <c r="H554" s="178">
        <v>2</v>
      </c>
      <c r="I554" s="179"/>
      <c r="J554" s="180">
        <f>ROUND(I554*H554,2)</f>
        <v>0</v>
      </c>
      <c r="K554" s="176" t="s">
        <v>137</v>
      </c>
      <c r="L554" s="40"/>
      <c r="M554" s="181" t="s">
        <v>44</v>
      </c>
      <c r="N554" s="182" t="s">
        <v>52</v>
      </c>
      <c r="O554" s="65"/>
      <c r="P554" s="183">
        <f>O554*H554</f>
        <v>0</v>
      </c>
      <c r="Q554" s="183">
        <v>0</v>
      </c>
      <c r="R554" s="183">
        <f>Q554*H554</f>
        <v>0</v>
      </c>
      <c r="S554" s="183">
        <v>0</v>
      </c>
      <c r="T554" s="184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5" t="s">
        <v>89</v>
      </c>
      <c r="AT554" s="185" t="s">
        <v>133</v>
      </c>
      <c r="AU554" s="185" t="s">
        <v>91</v>
      </c>
      <c r="AY554" s="17" t="s">
        <v>131</v>
      </c>
      <c r="BE554" s="186">
        <f>IF(N554="základní",J554,0)</f>
        <v>0</v>
      </c>
      <c r="BF554" s="186">
        <f>IF(N554="snížená",J554,0)</f>
        <v>0</v>
      </c>
      <c r="BG554" s="186">
        <f>IF(N554="zákl. přenesená",J554,0)</f>
        <v>0</v>
      </c>
      <c r="BH554" s="186">
        <f>IF(N554="sníž. přenesená",J554,0)</f>
        <v>0</v>
      </c>
      <c r="BI554" s="186">
        <f>IF(N554="nulová",J554,0)</f>
        <v>0</v>
      </c>
      <c r="BJ554" s="17" t="s">
        <v>89</v>
      </c>
      <c r="BK554" s="186">
        <f>ROUND(I554*H554,2)</f>
        <v>0</v>
      </c>
      <c r="BL554" s="17" t="s">
        <v>89</v>
      </c>
      <c r="BM554" s="185" t="s">
        <v>773</v>
      </c>
    </row>
    <row r="555" spans="1:65" s="13" customFormat="1" ht="11.25">
      <c r="B555" s="187"/>
      <c r="C555" s="188"/>
      <c r="D555" s="189" t="s">
        <v>140</v>
      </c>
      <c r="E555" s="190" t="s">
        <v>44</v>
      </c>
      <c r="F555" s="191" t="s">
        <v>589</v>
      </c>
      <c r="G555" s="188"/>
      <c r="H555" s="190" t="s">
        <v>44</v>
      </c>
      <c r="I555" s="192"/>
      <c r="J555" s="188"/>
      <c r="K555" s="188"/>
      <c r="L555" s="193"/>
      <c r="M555" s="194"/>
      <c r="N555" s="195"/>
      <c r="O555" s="195"/>
      <c r="P555" s="195"/>
      <c r="Q555" s="195"/>
      <c r="R555" s="195"/>
      <c r="S555" s="195"/>
      <c r="T555" s="196"/>
      <c r="AT555" s="197" t="s">
        <v>140</v>
      </c>
      <c r="AU555" s="197" t="s">
        <v>91</v>
      </c>
      <c r="AV555" s="13" t="s">
        <v>89</v>
      </c>
      <c r="AW555" s="13" t="s">
        <v>42</v>
      </c>
      <c r="AX555" s="13" t="s">
        <v>81</v>
      </c>
      <c r="AY555" s="197" t="s">
        <v>131</v>
      </c>
    </row>
    <row r="556" spans="1:65" s="13" customFormat="1" ht="11.25">
      <c r="B556" s="187"/>
      <c r="C556" s="188"/>
      <c r="D556" s="189" t="s">
        <v>140</v>
      </c>
      <c r="E556" s="190" t="s">
        <v>44</v>
      </c>
      <c r="F556" s="191" t="s">
        <v>769</v>
      </c>
      <c r="G556" s="188"/>
      <c r="H556" s="190" t="s">
        <v>44</v>
      </c>
      <c r="I556" s="192"/>
      <c r="J556" s="188"/>
      <c r="K556" s="188"/>
      <c r="L556" s="193"/>
      <c r="M556" s="194"/>
      <c r="N556" s="195"/>
      <c r="O556" s="195"/>
      <c r="P556" s="195"/>
      <c r="Q556" s="195"/>
      <c r="R556" s="195"/>
      <c r="S556" s="195"/>
      <c r="T556" s="196"/>
      <c r="AT556" s="197" t="s">
        <v>140</v>
      </c>
      <c r="AU556" s="197" t="s">
        <v>91</v>
      </c>
      <c r="AV556" s="13" t="s">
        <v>89</v>
      </c>
      <c r="AW556" s="13" t="s">
        <v>42</v>
      </c>
      <c r="AX556" s="13" t="s">
        <v>81</v>
      </c>
      <c r="AY556" s="197" t="s">
        <v>131</v>
      </c>
    </row>
    <row r="557" spans="1:65" s="14" customFormat="1" ht="11.25">
      <c r="B557" s="198"/>
      <c r="C557" s="199"/>
      <c r="D557" s="189" t="s">
        <v>140</v>
      </c>
      <c r="E557" s="200" t="s">
        <v>44</v>
      </c>
      <c r="F557" s="201" t="s">
        <v>731</v>
      </c>
      <c r="G557" s="199"/>
      <c r="H557" s="202">
        <v>2</v>
      </c>
      <c r="I557" s="203"/>
      <c r="J557" s="199"/>
      <c r="K557" s="199"/>
      <c r="L557" s="204"/>
      <c r="M557" s="205"/>
      <c r="N557" s="206"/>
      <c r="O557" s="206"/>
      <c r="P557" s="206"/>
      <c r="Q557" s="206"/>
      <c r="R557" s="206"/>
      <c r="S557" s="206"/>
      <c r="T557" s="207"/>
      <c r="AT557" s="208" t="s">
        <v>140</v>
      </c>
      <c r="AU557" s="208" t="s">
        <v>91</v>
      </c>
      <c r="AV557" s="14" t="s">
        <v>91</v>
      </c>
      <c r="AW557" s="14" t="s">
        <v>42</v>
      </c>
      <c r="AX557" s="14" t="s">
        <v>89</v>
      </c>
      <c r="AY557" s="208" t="s">
        <v>131</v>
      </c>
    </row>
    <row r="558" spans="1:65" s="2" customFormat="1" ht="24.2" customHeight="1">
      <c r="A558" s="35"/>
      <c r="B558" s="36"/>
      <c r="C558" s="220" t="s">
        <v>774</v>
      </c>
      <c r="D558" s="220" t="s">
        <v>220</v>
      </c>
      <c r="E558" s="221" t="s">
        <v>775</v>
      </c>
      <c r="F558" s="222" t="s">
        <v>776</v>
      </c>
      <c r="G558" s="223" t="s">
        <v>152</v>
      </c>
      <c r="H558" s="224">
        <v>0.2</v>
      </c>
      <c r="I558" s="225"/>
      <c r="J558" s="226">
        <f>ROUND(I558*H558,2)</f>
        <v>0</v>
      </c>
      <c r="K558" s="222" t="s">
        <v>137</v>
      </c>
      <c r="L558" s="227"/>
      <c r="M558" s="228" t="s">
        <v>44</v>
      </c>
      <c r="N558" s="229" t="s">
        <v>52</v>
      </c>
      <c r="O558" s="65"/>
      <c r="P558" s="183">
        <f>O558*H558</f>
        <v>0</v>
      </c>
      <c r="Q558" s="183">
        <v>1.1E-4</v>
      </c>
      <c r="R558" s="183">
        <f>Q558*H558</f>
        <v>2.2000000000000003E-5</v>
      </c>
      <c r="S558" s="183">
        <v>0</v>
      </c>
      <c r="T558" s="184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5" t="s">
        <v>91</v>
      </c>
      <c r="AT558" s="185" t="s">
        <v>220</v>
      </c>
      <c r="AU558" s="185" t="s">
        <v>91</v>
      </c>
      <c r="AY558" s="17" t="s">
        <v>131</v>
      </c>
      <c r="BE558" s="186">
        <f>IF(N558="základní",J558,0)</f>
        <v>0</v>
      </c>
      <c r="BF558" s="186">
        <f>IF(N558="snížená",J558,0)</f>
        <v>0</v>
      </c>
      <c r="BG558" s="186">
        <f>IF(N558="zákl. přenesená",J558,0)</f>
        <v>0</v>
      </c>
      <c r="BH558" s="186">
        <f>IF(N558="sníž. přenesená",J558,0)</f>
        <v>0</v>
      </c>
      <c r="BI558" s="186">
        <f>IF(N558="nulová",J558,0)</f>
        <v>0</v>
      </c>
      <c r="BJ558" s="17" t="s">
        <v>89</v>
      </c>
      <c r="BK558" s="186">
        <f>ROUND(I558*H558,2)</f>
        <v>0</v>
      </c>
      <c r="BL558" s="17" t="s">
        <v>89</v>
      </c>
      <c r="BM558" s="185" t="s">
        <v>777</v>
      </c>
    </row>
    <row r="559" spans="1:65" s="13" customFormat="1" ht="11.25">
      <c r="B559" s="187"/>
      <c r="C559" s="188"/>
      <c r="D559" s="189" t="s">
        <v>140</v>
      </c>
      <c r="E559" s="190" t="s">
        <v>44</v>
      </c>
      <c r="F559" s="191" t="s">
        <v>589</v>
      </c>
      <c r="G559" s="188"/>
      <c r="H559" s="190" t="s">
        <v>44</v>
      </c>
      <c r="I559" s="192"/>
      <c r="J559" s="188"/>
      <c r="K559" s="188"/>
      <c r="L559" s="193"/>
      <c r="M559" s="194"/>
      <c r="N559" s="195"/>
      <c r="O559" s="195"/>
      <c r="P559" s="195"/>
      <c r="Q559" s="195"/>
      <c r="R559" s="195"/>
      <c r="S559" s="195"/>
      <c r="T559" s="196"/>
      <c r="AT559" s="197" t="s">
        <v>140</v>
      </c>
      <c r="AU559" s="197" t="s">
        <v>91</v>
      </c>
      <c r="AV559" s="13" t="s">
        <v>89</v>
      </c>
      <c r="AW559" s="13" t="s">
        <v>42</v>
      </c>
      <c r="AX559" s="13" t="s">
        <v>81</v>
      </c>
      <c r="AY559" s="197" t="s">
        <v>131</v>
      </c>
    </row>
    <row r="560" spans="1:65" s="13" customFormat="1" ht="11.25">
      <c r="B560" s="187"/>
      <c r="C560" s="188"/>
      <c r="D560" s="189" t="s">
        <v>140</v>
      </c>
      <c r="E560" s="190" t="s">
        <v>44</v>
      </c>
      <c r="F560" s="191" t="s">
        <v>769</v>
      </c>
      <c r="G560" s="188"/>
      <c r="H560" s="190" t="s">
        <v>44</v>
      </c>
      <c r="I560" s="192"/>
      <c r="J560" s="188"/>
      <c r="K560" s="188"/>
      <c r="L560" s="193"/>
      <c r="M560" s="194"/>
      <c r="N560" s="195"/>
      <c r="O560" s="195"/>
      <c r="P560" s="195"/>
      <c r="Q560" s="195"/>
      <c r="R560" s="195"/>
      <c r="S560" s="195"/>
      <c r="T560" s="196"/>
      <c r="AT560" s="197" t="s">
        <v>140</v>
      </c>
      <c r="AU560" s="197" t="s">
        <v>91</v>
      </c>
      <c r="AV560" s="13" t="s">
        <v>89</v>
      </c>
      <c r="AW560" s="13" t="s">
        <v>42</v>
      </c>
      <c r="AX560" s="13" t="s">
        <v>81</v>
      </c>
      <c r="AY560" s="197" t="s">
        <v>131</v>
      </c>
    </row>
    <row r="561" spans="1:65" s="14" customFormat="1" ht="11.25">
      <c r="B561" s="198"/>
      <c r="C561" s="199"/>
      <c r="D561" s="189" t="s">
        <v>140</v>
      </c>
      <c r="E561" s="200" t="s">
        <v>44</v>
      </c>
      <c r="F561" s="201" t="s">
        <v>778</v>
      </c>
      <c r="G561" s="199"/>
      <c r="H561" s="202">
        <v>0.2</v>
      </c>
      <c r="I561" s="203"/>
      <c r="J561" s="199"/>
      <c r="K561" s="199"/>
      <c r="L561" s="204"/>
      <c r="M561" s="205"/>
      <c r="N561" s="206"/>
      <c r="O561" s="206"/>
      <c r="P561" s="206"/>
      <c r="Q561" s="206"/>
      <c r="R561" s="206"/>
      <c r="S561" s="206"/>
      <c r="T561" s="207"/>
      <c r="AT561" s="208" t="s">
        <v>140</v>
      </c>
      <c r="AU561" s="208" t="s">
        <v>91</v>
      </c>
      <c r="AV561" s="14" t="s">
        <v>91</v>
      </c>
      <c r="AW561" s="14" t="s">
        <v>42</v>
      </c>
      <c r="AX561" s="14" t="s">
        <v>89</v>
      </c>
      <c r="AY561" s="208" t="s">
        <v>131</v>
      </c>
    </row>
    <row r="562" spans="1:65" s="2" customFormat="1" ht="37.9" customHeight="1">
      <c r="A562" s="35"/>
      <c r="B562" s="36"/>
      <c r="C562" s="174" t="s">
        <v>779</v>
      </c>
      <c r="D562" s="174" t="s">
        <v>133</v>
      </c>
      <c r="E562" s="175" t="s">
        <v>780</v>
      </c>
      <c r="F562" s="176" t="s">
        <v>781</v>
      </c>
      <c r="G562" s="177" t="s">
        <v>490</v>
      </c>
      <c r="H562" s="178">
        <v>2</v>
      </c>
      <c r="I562" s="179"/>
      <c r="J562" s="180">
        <f>ROUND(I562*H562,2)</f>
        <v>0</v>
      </c>
      <c r="K562" s="176" t="s">
        <v>137</v>
      </c>
      <c r="L562" s="40"/>
      <c r="M562" s="181" t="s">
        <v>44</v>
      </c>
      <c r="N562" s="182" t="s">
        <v>52</v>
      </c>
      <c r="O562" s="65"/>
      <c r="P562" s="183">
        <f>O562*H562</f>
        <v>0</v>
      </c>
      <c r="Q562" s="183">
        <v>0</v>
      </c>
      <c r="R562" s="183">
        <f>Q562*H562</f>
        <v>0</v>
      </c>
      <c r="S562" s="183">
        <v>0</v>
      </c>
      <c r="T562" s="184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85" t="s">
        <v>89</v>
      </c>
      <c r="AT562" s="185" t="s">
        <v>133</v>
      </c>
      <c r="AU562" s="185" t="s">
        <v>91</v>
      </c>
      <c r="AY562" s="17" t="s">
        <v>131</v>
      </c>
      <c r="BE562" s="186">
        <f>IF(N562="základní",J562,0)</f>
        <v>0</v>
      </c>
      <c r="BF562" s="186">
        <f>IF(N562="snížená",J562,0)</f>
        <v>0</v>
      </c>
      <c r="BG562" s="186">
        <f>IF(N562="zákl. přenesená",J562,0)</f>
        <v>0</v>
      </c>
      <c r="BH562" s="186">
        <f>IF(N562="sníž. přenesená",J562,0)</f>
        <v>0</v>
      </c>
      <c r="BI562" s="186">
        <f>IF(N562="nulová",J562,0)</f>
        <v>0</v>
      </c>
      <c r="BJ562" s="17" t="s">
        <v>89</v>
      </c>
      <c r="BK562" s="186">
        <f>ROUND(I562*H562,2)</f>
        <v>0</v>
      </c>
      <c r="BL562" s="17" t="s">
        <v>89</v>
      </c>
      <c r="BM562" s="185" t="s">
        <v>782</v>
      </c>
    </row>
    <row r="563" spans="1:65" s="13" customFormat="1" ht="11.25">
      <c r="B563" s="187"/>
      <c r="C563" s="188"/>
      <c r="D563" s="189" t="s">
        <v>140</v>
      </c>
      <c r="E563" s="190" t="s">
        <v>44</v>
      </c>
      <c r="F563" s="191" t="s">
        <v>589</v>
      </c>
      <c r="G563" s="188"/>
      <c r="H563" s="190" t="s">
        <v>44</v>
      </c>
      <c r="I563" s="192"/>
      <c r="J563" s="188"/>
      <c r="K563" s="188"/>
      <c r="L563" s="193"/>
      <c r="M563" s="194"/>
      <c r="N563" s="195"/>
      <c r="O563" s="195"/>
      <c r="P563" s="195"/>
      <c r="Q563" s="195"/>
      <c r="R563" s="195"/>
      <c r="S563" s="195"/>
      <c r="T563" s="196"/>
      <c r="AT563" s="197" t="s">
        <v>140</v>
      </c>
      <c r="AU563" s="197" t="s">
        <v>91</v>
      </c>
      <c r="AV563" s="13" t="s">
        <v>89</v>
      </c>
      <c r="AW563" s="13" t="s">
        <v>42</v>
      </c>
      <c r="AX563" s="13" t="s">
        <v>81</v>
      </c>
      <c r="AY563" s="197" t="s">
        <v>131</v>
      </c>
    </row>
    <row r="564" spans="1:65" s="13" customFormat="1" ht="11.25">
      <c r="B564" s="187"/>
      <c r="C564" s="188"/>
      <c r="D564" s="189" t="s">
        <v>140</v>
      </c>
      <c r="E564" s="190" t="s">
        <v>44</v>
      </c>
      <c r="F564" s="191" t="s">
        <v>783</v>
      </c>
      <c r="G564" s="188"/>
      <c r="H564" s="190" t="s">
        <v>44</v>
      </c>
      <c r="I564" s="192"/>
      <c r="J564" s="188"/>
      <c r="K564" s="188"/>
      <c r="L564" s="193"/>
      <c r="M564" s="194"/>
      <c r="N564" s="195"/>
      <c r="O564" s="195"/>
      <c r="P564" s="195"/>
      <c r="Q564" s="195"/>
      <c r="R564" s="195"/>
      <c r="S564" s="195"/>
      <c r="T564" s="196"/>
      <c r="AT564" s="197" t="s">
        <v>140</v>
      </c>
      <c r="AU564" s="197" t="s">
        <v>91</v>
      </c>
      <c r="AV564" s="13" t="s">
        <v>89</v>
      </c>
      <c r="AW564" s="13" t="s">
        <v>42</v>
      </c>
      <c r="AX564" s="13" t="s">
        <v>81</v>
      </c>
      <c r="AY564" s="197" t="s">
        <v>131</v>
      </c>
    </row>
    <row r="565" spans="1:65" s="14" customFormat="1" ht="11.25">
      <c r="B565" s="198"/>
      <c r="C565" s="199"/>
      <c r="D565" s="189" t="s">
        <v>140</v>
      </c>
      <c r="E565" s="200" t="s">
        <v>44</v>
      </c>
      <c r="F565" s="201" t="s">
        <v>731</v>
      </c>
      <c r="G565" s="199"/>
      <c r="H565" s="202">
        <v>2</v>
      </c>
      <c r="I565" s="203"/>
      <c r="J565" s="199"/>
      <c r="K565" s="199"/>
      <c r="L565" s="204"/>
      <c r="M565" s="205"/>
      <c r="N565" s="206"/>
      <c r="O565" s="206"/>
      <c r="P565" s="206"/>
      <c r="Q565" s="206"/>
      <c r="R565" s="206"/>
      <c r="S565" s="206"/>
      <c r="T565" s="207"/>
      <c r="AT565" s="208" t="s">
        <v>140</v>
      </c>
      <c r="AU565" s="208" t="s">
        <v>91</v>
      </c>
      <c r="AV565" s="14" t="s">
        <v>91</v>
      </c>
      <c r="AW565" s="14" t="s">
        <v>42</v>
      </c>
      <c r="AX565" s="14" t="s">
        <v>89</v>
      </c>
      <c r="AY565" s="208" t="s">
        <v>131</v>
      </c>
    </row>
    <row r="566" spans="1:65" s="2" customFormat="1" ht="62.65" customHeight="1">
      <c r="A566" s="35"/>
      <c r="B566" s="36"/>
      <c r="C566" s="174" t="s">
        <v>784</v>
      </c>
      <c r="D566" s="174" t="s">
        <v>133</v>
      </c>
      <c r="E566" s="175" t="s">
        <v>771</v>
      </c>
      <c r="F566" s="176" t="s">
        <v>772</v>
      </c>
      <c r="G566" s="177" t="s">
        <v>490</v>
      </c>
      <c r="H566" s="178">
        <v>2</v>
      </c>
      <c r="I566" s="179"/>
      <c r="J566" s="180">
        <f>ROUND(I566*H566,2)</f>
        <v>0</v>
      </c>
      <c r="K566" s="176" t="s">
        <v>137</v>
      </c>
      <c r="L566" s="40"/>
      <c r="M566" s="181" t="s">
        <v>44</v>
      </c>
      <c r="N566" s="182" t="s">
        <v>52</v>
      </c>
      <c r="O566" s="65"/>
      <c r="P566" s="183">
        <f>O566*H566</f>
        <v>0</v>
      </c>
      <c r="Q566" s="183">
        <v>0</v>
      </c>
      <c r="R566" s="183">
        <f>Q566*H566</f>
        <v>0</v>
      </c>
      <c r="S566" s="183">
        <v>0</v>
      </c>
      <c r="T566" s="184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85" t="s">
        <v>89</v>
      </c>
      <c r="AT566" s="185" t="s">
        <v>133</v>
      </c>
      <c r="AU566" s="185" t="s">
        <v>91</v>
      </c>
      <c r="AY566" s="17" t="s">
        <v>131</v>
      </c>
      <c r="BE566" s="186">
        <f>IF(N566="základní",J566,0)</f>
        <v>0</v>
      </c>
      <c r="BF566" s="186">
        <f>IF(N566="snížená",J566,0)</f>
        <v>0</v>
      </c>
      <c r="BG566" s="186">
        <f>IF(N566="zákl. přenesená",J566,0)</f>
        <v>0</v>
      </c>
      <c r="BH566" s="186">
        <f>IF(N566="sníž. přenesená",J566,0)</f>
        <v>0</v>
      </c>
      <c r="BI566" s="186">
        <f>IF(N566="nulová",J566,0)</f>
        <v>0</v>
      </c>
      <c r="BJ566" s="17" t="s">
        <v>89</v>
      </c>
      <c r="BK566" s="186">
        <f>ROUND(I566*H566,2)</f>
        <v>0</v>
      </c>
      <c r="BL566" s="17" t="s">
        <v>89</v>
      </c>
      <c r="BM566" s="185" t="s">
        <v>785</v>
      </c>
    </row>
    <row r="567" spans="1:65" s="13" customFormat="1" ht="11.25">
      <c r="B567" s="187"/>
      <c r="C567" s="188"/>
      <c r="D567" s="189" t="s">
        <v>140</v>
      </c>
      <c r="E567" s="190" t="s">
        <v>44</v>
      </c>
      <c r="F567" s="191" t="s">
        <v>589</v>
      </c>
      <c r="G567" s="188"/>
      <c r="H567" s="190" t="s">
        <v>44</v>
      </c>
      <c r="I567" s="192"/>
      <c r="J567" s="188"/>
      <c r="K567" s="188"/>
      <c r="L567" s="193"/>
      <c r="M567" s="194"/>
      <c r="N567" s="195"/>
      <c r="O567" s="195"/>
      <c r="P567" s="195"/>
      <c r="Q567" s="195"/>
      <c r="R567" s="195"/>
      <c r="S567" s="195"/>
      <c r="T567" s="196"/>
      <c r="AT567" s="197" t="s">
        <v>140</v>
      </c>
      <c r="AU567" s="197" t="s">
        <v>91</v>
      </c>
      <c r="AV567" s="13" t="s">
        <v>89</v>
      </c>
      <c r="AW567" s="13" t="s">
        <v>42</v>
      </c>
      <c r="AX567" s="13" t="s">
        <v>81</v>
      </c>
      <c r="AY567" s="197" t="s">
        <v>131</v>
      </c>
    </row>
    <row r="568" spans="1:65" s="13" customFormat="1" ht="11.25">
      <c r="B568" s="187"/>
      <c r="C568" s="188"/>
      <c r="D568" s="189" t="s">
        <v>140</v>
      </c>
      <c r="E568" s="190" t="s">
        <v>44</v>
      </c>
      <c r="F568" s="191" t="s">
        <v>783</v>
      </c>
      <c r="G568" s="188"/>
      <c r="H568" s="190" t="s">
        <v>44</v>
      </c>
      <c r="I568" s="192"/>
      <c r="J568" s="188"/>
      <c r="K568" s="188"/>
      <c r="L568" s="193"/>
      <c r="M568" s="194"/>
      <c r="N568" s="195"/>
      <c r="O568" s="195"/>
      <c r="P568" s="195"/>
      <c r="Q568" s="195"/>
      <c r="R568" s="195"/>
      <c r="S568" s="195"/>
      <c r="T568" s="196"/>
      <c r="AT568" s="197" t="s">
        <v>140</v>
      </c>
      <c r="AU568" s="197" t="s">
        <v>91</v>
      </c>
      <c r="AV568" s="13" t="s">
        <v>89</v>
      </c>
      <c r="AW568" s="13" t="s">
        <v>42</v>
      </c>
      <c r="AX568" s="13" t="s">
        <v>81</v>
      </c>
      <c r="AY568" s="197" t="s">
        <v>131</v>
      </c>
    </row>
    <row r="569" spans="1:65" s="14" customFormat="1" ht="11.25">
      <c r="B569" s="198"/>
      <c r="C569" s="199"/>
      <c r="D569" s="189" t="s">
        <v>140</v>
      </c>
      <c r="E569" s="200" t="s">
        <v>44</v>
      </c>
      <c r="F569" s="201" t="s">
        <v>731</v>
      </c>
      <c r="G569" s="199"/>
      <c r="H569" s="202">
        <v>2</v>
      </c>
      <c r="I569" s="203"/>
      <c r="J569" s="199"/>
      <c r="K569" s="199"/>
      <c r="L569" s="204"/>
      <c r="M569" s="205"/>
      <c r="N569" s="206"/>
      <c r="O569" s="206"/>
      <c r="P569" s="206"/>
      <c r="Q569" s="206"/>
      <c r="R569" s="206"/>
      <c r="S569" s="206"/>
      <c r="T569" s="207"/>
      <c r="AT569" s="208" t="s">
        <v>140</v>
      </c>
      <c r="AU569" s="208" t="s">
        <v>91</v>
      </c>
      <c r="AV569" s="14" t="s">
        <v>91</v>
      </c>
      <c r="AW569" s="14" t="s">
        <v>42</v>
      </c>
      <c r="AX569" s="14" t="s">
        <v>89</v>
      </c>
      <c r="AY569" s="208" t="s">
        <v>131</v>
      </c>
    </row>
    <row r="570" spans="1:65" s="2" customFormat="1" ht="24.2" customHeight="1">
      <c r="A570" s="35"/>
      <c r="B570" s="36"/>
      <c r="C570" s="220" t="s">
        <v>786</v>
      </c>
      <c r="D570" s="220" t="s">
        <v>220</v>
      </c>
      <c r="E570" s="221" t="s">
        <v>787</v>
      </c>
      <c r="F570" s="222" t="s">
        <v>788</v>
      </c>
      <c r="G570" s="223" t="s">
        <v>152</v>
      </c>
      <c r="H570" s="224">
        <v>0.2</v>
      </c>
      <c r="I570" s="225"/>
      <c r="J570" s="226">
        <f>ROUND(I570*H570,2)</f>
        <v>0</v>
      </c>
      <c r="K570" s="222" t="s">
        <v>137</v>
      </c>
      <c r="L570" s="227"/>
      <c r="M570" s="228" t="s">
        <v>44</v>
      </c>
      <c r="N570" s="229" t="s">
        <v>52</v>
      </c>
      <c r="O570" s="65"/>
      <c r="P570" s="183">
        <f>O570*H570</f>
        <v>0</v>
      </c>
      <c r="Q570" s="183">
        <v>1.2999999999999999E-4</v>
      </c>
      <c r="R570" s="183">
        <f>Q570*H570</f>
        <v>2.5999999999999998E-5</v>
      </c>
      <c r="S570" s="183">
        <v>0</v>
      </c>
      <c r="T570" s="184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85" t="s">
        <v>91</v>
      </c>
      <c r="AT570" s="185" t="s">
        <v>220</v>
      </c>
      <c r="AU570" s="185" t="s">
        <v>91</v>
      </c>
      <c r="AY570" s="17" t="s">
        <v>131</v>
      </c>
      <c r="BE570" s="186">
        <f>IF(N570="základní",J570,0)</f>
        <v>0</v>
      </c>
      <c r="BF570" s="186">
        <f>IF(N570="snížená",J570,0)</f>
        <v>0</v>
      </c>
      <c r="BG570" s="186">
        <f>IF(N570="zákl. přenesená",J570,0)</f>
        <v>0</v>
      </c>
      <c r="BH570" s="186">
        <f>IF(N570="sníž. přenesená",J570,0)</f>
        <v>0</v>
      </c>
      <c r="BI570" s="186">
        <f>IF(N570="nulová",J570,0)</f>
        <v>0</v>
      </c>
      <c r="BJ570" s="17" t="s">
        <v>89</v>
      </c>
      <c r="BK570" s="186">
        <f>ROUND(I570*H570,2)</f>
        <v>0</v>
      </c>
      <c r="BL570" s="17" t="s">
        <v>89</v>
      </c>
      <c r="BM570" s="185" t="s">
        <v>789</v>
      </c>
    </row>
    <row r="571" spans="1:65" s="13" customFormat="1" ht="11.25">
      <c r="B571" s="187"/>
      <c r="C571" s="188"/>
      <c r="D571" s="189" t="s">
        <v>140</v>
      </c>
      <c r="E571" s="190" t="s">
        <v>44</v>
      </c>
      <c r="F571" s="191" t="s">
        <v>589</v>
      </c>
      <c r="G571" s="188"/>
      <c r="H571" s="190" t="s">
        <v>44</v>
      </c>
      <c r="I571" s="192"/>
      <c r="J571" s="188"/>
      <c r="K571" s="188"/>
      <c r="L571" s="193"/>
      <c r="M571" s="194"/>
      <c r="N571" s="195"/>
      <c r="O571" s="195"/>
      <c r="P571" s="195"/>
      <c r="Q571" s="195"/>
      <c r="R571" s="195"/>
      <c r="S571" s="195"/>
      <c r="T571" s="196"/>
      <c r="AT571" s="197" t="s">
        <v>140</v>
      </c>
      <c r="AU571" s="197" t="s">
        <v>91</v>
      </c>
      <c r="AV571" s="13" t="s">
        <v>89</v>
      </c>
      <c r="AW571" s="13" t="s">
        <v>42</v>
      </c>
      <c r="AX571" s="13" t="s">
        <v>81</v>
      </c>
      <c r="AY571" s="197" t="s">
        <v>131</v>
      </c>
    </row>
    <row r="572" spans="1:65" s="13" customFormat="1" ht="11.25">
      <c r="B572" s="187"/>
      <c r="C572" s="188"/>
      <c r="D572" s="189" t="s">
        <v>140</v>
      </c>
      <c r="E572" s="190" t="s">
        <v>44</v>
      </c>
      <c r="F572" s="191" t="s">
        <v>783</v>
      </c>
      <c r="G572" s="188"/>
      <c r="H572" s="190" t="s">
        <v>44</v>
      </c>
      <c r="I572" s="192"/>
      <c r="J572" s="188"/>
      <c r="K572" s="188"/>
      <c r="L572" s="193"/>
      <c r="M572" s="194"/>
      <c r="N572" s="195"/>
      <c r="O572" s="195"/>
      <c r="P572" s="195"/>
      <c r="Q572" s="195"/>
      <c r="R572" s="195"/>
      <c r="S572" s="195"/>
      <c r="T572" s="196"/>
      <c r="AT572" s="197" t="s">
        <v>140</v>
      </c>
      <c r="AU572" s="197" t="s">
        <v>91</v>
      </c>
      <c r="AV572" s="13" t="s">
        <v>89</v>
      </c>
      <c r="AW572" s="13" t="s">
        <v>42</v>
      </c>
      <c r="AX572" s="13" t="s">
        <v>81</v>
      </c>
      <c r="AY572" s="197" t="s">
        <v>131</v>
      </c>
    </row>
    <row r="573" spans="1:65" s="14" customFormat="1" ht="11.25">
      <c r="B573" s="198"/>
      <c r="C573" s="199"/>
      <c r="D573" s="189" t="s">
        <v>140</v>
      </c>
      <c r="E573" s="200" t="s">
        <v>44</v>
      </c>
      <c r="F573" s="201" t="s">
        <v>778</v>
      </c>
      <c r="G573" s="199"/>
      <c r="H573" s="202">
        <v>0.2</v>
      </c>
      <c r="I573" s="203"/>
      <c r="J573" s="199"/>
      <c r="K573" s="199"/>
      <c r="L573" s="204"/>
      <c r="M573" s="205"/>
      <c r="N573" s="206"/>
      <c r="O573" s="206"/>
      <c r="P573" s="206"/>
      <c r="Q573" s="206"/>
      <c r="R573" s="206"/>
      <c r="S573" s="206"/>
      <c r="T573" s="207"/>
      <c r="AT573" s="208" t="s">
        <v>140</v>
      </c>
      <c r="AU573" s="208" t="s">
        <v>91</v>
      </c>
      <c r="AV573" s="14" t="s">
        <v>91</v>
      </c>
      <c r="AW573" s="14" t="s">
        <v>42</v>
      </c>
      <c r="AX573" s="14" t="s">
        <v>89</v>
      </c>
      <c r="AY573" s="208" t="s">
        <v>131</v>
      </c>
    </row>
    <row r="574" spans="1:65" s="2" customFormat="1" ht="49.15" customHeight="1">
      <c r="A574" s="35"/>
      <c r="B574" s="36"/>
      <c r="C574" s="174" t="s">
        <v>790</v>
      </c>
      <c r="D574" s="174" t="s">
        <v>133</v>
      </c>
      <c r="E574" s="175" t="s">
        <v>791</v>
      </c>
      <c r="F574" s="176" t="s">
        <v>792</v>
      </c>
      <c r="G574" s="177" t="s">
        <v>490</v>
      </c>
      <c r="H574" s="178">
        <v>1</v>
      </c>
      <c r="I574" s="179"/>
      <c r="J574" s="180">
        <f>ROUND(I574*H574,2)</f>
        <v>0</v>
      </c>
      <c r="K574" s="176" t="s">
        <v>137</v>
      </c>
      <c r="L574" s="40"/>
      <c r="M574" s="181" t="s">
        <v>44</v>
      </c>
      <c r="N574" s="182" t="s">
        <v>52</v>
      </c>
      <c r="O574" s="65"/>
      <c r="P574" s="183">
        <f>O574*H574</f>
        <v>0</v>
      </c>
      <c r="Q574" s="183">
        <v>0.57010000000000005</v>
      </c>
      <c r="R574" s="183">
        <f>Q574*H574</f>
        <v>0.57010000000000005</v>
      </c>
      <c r="S574" s="183">
        <v>0</v>
      </c>
      <c r="T574" s="184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5" t="s">
        <v>89</v>
      </c>
      <c r="AT574" s="185" t="s">
        <v>133</v>
      </c>
      <c r="AU574" s="185" t="s">
        <v>91</v>
      </c>
      <c r="AY574" s="17" t="s">
        <v>131</v>
      </c>
      <c r="BE574" s="186">
        <f>IF(N574="základní",J574,0)</f>
        <v>0</v>
      </c>
      <c r="BF574" s="186">
        <f>IF(N574="snížená",J574,0)</f>
        <v>0</v>
      </c>
      <c r="BG574" s="186">
        <f>IF(N574="zákl. přenesená",J574,0)</f>
        <v>0</v>
      </c>
      <c r="BH574" s="186">
        <f>IF(N574="sníž. přenesená",J574,0)</f>
        <v>0</v>
      </c>
      <c r="BI574" s="186">
        <f>IF(N574="nulová",J574,0)</f>
        <v>0</v>
      </c>
      <c r="BJ574" s="17" t="s">
        <v>89</v>
      </c>
      <c r="BK574" s="186">
        <f>ROUND(I574*H574,2)</f>
        <v>0</v>
      </c>
      <c r="BL574" s="17" t="s">
        <v>89</v>
      </c>
      <c r="BM574" s="185" t="s">
        <v>793</v>
      </c>
    </row>
    <row r="575" spans="1:65" s="13" customFormat="1" ht="11.25">
      <c r="B575" s="187"/>
      <c r="C575" s="188"/>
      <c r="D575" s="189" t="s">
        <v>140</v>
      </c>
      <c r="E575" s="190" t="s">
        <v>44</v>
      </c>
      <c r="F575" s="191" t="s">
        <v>543</v>
      </c>
      <c r="G575" s="188"/>
      <c r="H575" s="190" t="s">
        <v>44</v>
      </c>
      <c r="I575" s="192"/>
      <c r="J575" s="188"/>
      <c r="K575" s="188"/>
      <c r="L575" s="193"/>
      <c r="M575" s="194"/>
      <c r="N575" s="195"/>
      <c r="O575" s="195"/>
      <c r="P575" s="195"/>
      <c r="Q575" s="195"/>
      <c r="R575" s="195"/>
      <c r="S575" s="195"/>
      <c r="T575" s="196"/>
      <c r="AT575" s="197" t="s">
        <v>140</v>
      </c>
      <c r="AU575" s="197" t="s">
        <v>91</v>
      </c>
      <c r="AV575" s="13" t="s">
        <v>89</v>
      </c>
      <c r="AW575" s="13" t="s">
        <v>42</v>
      </c>
      <c r="AX575" s="13" t="s">
        <v>81</v>
      </c>
      <c r="AY575" s="197" t="s">
        <v>131</v>
      </c>
    </row>
    <row r="576" spans="1:65" s="13" customFormat="1" ht="11.25">
      <c r="B576" s="187"/>
      <c r="C576" s="188"/>
      <c r="D576" s="189" t="s">
        <v>140</v>
      </c>
      <c r="E576" s="190" t="s">
        <v>44</v>
      </c>
      <c r="F576" s="191" t="s">
        <v>671</v>
      </c>
      <c r="G576" s="188"/>
      <c r="H576" s="190" t="s">
        <v>44</v>
      </c>
      <c r="I576" s="192"/>
      <c r="J576" s="188"/>
      <c r="K576" s="188"/>
      <c r="L576" s="193"/>
      <c r="M576" s="194"/>
      <c r="N576" s="195"/>
      <c r="O576" s="195"/>
      <c r="P576" s="195"/>
      <c r="Q576" s="195"/>
      <c r="R576" s="195"/>
      <c r="S576" s="195"/>
      <c r="T576" s="196"/>
      <c r="AT576" s="197" t="s">
        <v>140</v>
      </c>
      <c r="AU576" s="197" t="s">
        <v>91</v>
      </c>
      <c r="AV576" s="13" t="s">
        <v>89</v>
      </c>
      <c r="AW576" s="13" t="s">
        <v>42</v>
      </c>
      <c r="AX576" s="13" t="s">
        <v>81</v>
      </c>
      <c r="AY576" s="197" t="s">
        <v>131</v>
      </c>
    </row>
    <row r="577" spans="1:65" s="14" customFormat="1" ht="11.25">
      <c r="B577" s="198"/>
      <c r="C577" s="199"/>
      <c r="D577" s="189" t="s">
        <v>140</v>
      </c>
      <c r="E577" s="200" t="s">
        <v>44</v>
      </c>
      <c r="F577" s="201" t="s">
        <v>89</v>
      </c>
      <c r="G577" s="199"/>
      <c r="H577" s="202">
        <v>1</v>
      </c>
      <c r="I577" s="203"/>
      <c r="J577" s="199"/>
      <c r="K577" s="199"/>
      <c r="L577" s="204"/>
      <c r="M577" s="205"/>
      <c r="N577" s="206"/>
      <c r="O577" s="206"/>
      <c r="P577" s="206"/>
      <c r="Q577" s="206"/>
      <c r="R577" s="206"/>
      <c r="S577" s="206"/>
      <c r="T577" s="207"/>
      <c r="AT577" s="208" t="s">
        <v>140</v>
      </c>
      <c r="AU577" s="208" t="s">
        <v>91</v>
      </c>
      <c r="AV577" s="14" t="s">
        <v>91</v>
      </c>
      <c r="AW577" s="14" t="s">
        <v>42</v>
      </c>
      <c r="AX577" s="14" t="s">
        <v>89</v>
      </c>
      <c r="AY577" s="208" t="s">
        <v>131</v>
      </c>
    </row>
    <row r="578" spans="1:65" s="2" customFormat="1" ht="14.45" customHeight="1">
      <c r="A578" s="35"/>
      <c r="B578" s="36"/>
      <c r="C578" s="220" t="s">
        <v>794</v>
      </c>
      <c r="D578" s="220" t="s">
        <v>220</v>
      </c>
      <c r="E578" s="221" t="s">
        <v>795</v>
      </c>
      <c r="F578" s="222" t="s">
        <v>796</v>
      </c>
      <c r="G578" s="223" t="s">
        <v>490</v>
      </c>
      <c r="H578" s="224">
        <v>1</v>
      </c>
      <c r="I578" s="225"/>
      <c r="J578" s="226">
        <f>ROUND(I578*H578,2)</f>
        <v>0</v>
      </c>
      <c r="K578" s="222" t="s">
        <v>303</v>
      </c>
      <c r="L578" s="227"/>
      <c r="M578" s="228" t="s">
        <v>44</v>
      </c>
      <c r="N578" s="229" t="s">
        <v>52</v>
      </c>
      <c r="O578" s="65"/>
      <c r="P578" s="183">
        <f>O578*H578</f>
        <v>0</v>
      </c>
      <c r="Q578" s="183">
        <v>0</v>
      </c>
      <c r="R578" s="183">
        <f>Q578*H578</f>
        <v>0</v>
      </c>
      <c r="S578" s="183">
        <v>0</v>
      </c>
      <c r="T578" s="184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85" t="s">
        <v>91</v>
      </c>
      <c r="AT578" s="185" t="s">
        <v>220</v>
      </c>
      <c r="AU578" s="185" t="s">
        <v>91</v>
      </c>
      <c r="AY578" s="17" t="s">
        <v>131</v>
      </c>
      <c r="BE578" s="186">
        <f>IF(N578="základní",J578,0)</f>
        <v>0</v>
      </c>
      <c r="BF578" s="186">
        <f>IF(N578="snížená",J578,0)</f>
        <v>0</v>
      </c>
      <c r="BG578" s="186">
        <f>IF(N578="zákl. přenesená",J578,0)</f>
        <v>0</v>
      </c>
      <c r="BH578" s="186">
        <f>IF(N578="sníž. přenesená",J578,0)</f>
        <v>0</v>
      </c>
      <c r="BI578" s="186">
        <f>IF(N578="nulová",J578,0)</f>
        <v>0</v>
      </c>
      <c r="BJ578" s="17" t="s">
        <v>89</v>
      </c>
      <c r="BK578" s="186">
        <f>ROUND(I578*H578,2)</f>
        <v>0</v>
      </c>
      <c r="BL578" s="17" t="s">
        <v>89</v>
      </c>
      <c r="BM578" s="185" t="s">
        <v>797</v>
      </c>
    </row>
    <row r="579" spans="1:65" s="13" customFormat="1" ht="11.25">
      <c r="B579" s="187"/>
      <c r="C579" s="188"/>
      <c r="D579" s="189" t="s">
        <v>140</v>
      </c>
      <c r="E579" s="190" t="s">
        <v>44</v>
      </c>
      <c r="F579" s="191" t="s">
        <v>543</v>
      </c>
      <c r="G579" s="188"/>
      <c r="H579" s="190" t="s">
        <v>44</v>
      </c>
      <c r="I579" s="192"/>
      <c r="J579" s="188"/>
      <c r="K579" s="188"/>
      <c r="L579" s="193"/>
      <c r="M579" s="194"/>
      <c r="N579" s="195"/>
      <c r="O579" s="195"/>
      <c r="P579" s="195"/>
      <c r="Q579" s="195"/>
      <c r="R579" s="195"/>
      <c r="S579" s="195"/>
      <c r="T579" s="196"/>
      <c r="AT579" s="197" t="s">
        <v>140</v>
      </c>
      <c r="AU579" s="197" t="s">
        <v>91</v>
      </c>
      <c r="AV579" s="13" t="s">
        <v>89</v>
      </c>
      <c r="AW579" s="13" t="s">
        <v>42</v>
      </c>
      <c r="AX579" s="13" t="s">
        <v>81</v>
      </c>
      <c r="AY579" s="197" t="s">
        <v>131</v>
      </c>
    </row>
    <row r="580" spans="1:65" s="13" customFormat="1" ht="11.25">
      <c r="B580" s="187"/>
      <c r="C580" s="188"/>
      <c r="D580" s="189" t="s">
        <v>140</v>
      </c>
      <c r="E580" s="190" t="s">
        <v>44</v>
      </c>
      <c r="F580" s="191" t="s">
        <v>671</v>
      </c>
      <c r="G580" s="188"/>
      <c r="H580" s="190" t="s">
        <v>44</v>
      </c>
      <c r="I580" s="192"/>
      <c r="J580" s="188"/>
      <c r="K580" s="188"/>
      <c r="L580" s="193"/>
      <c r="M580" s="194"/>
      <c r="N580" s="195"/>
      <c r="O580" s="195"/>
      <c r="P580" s="195"/>
      <c r="Q580" s="195"/>
      <c r="R580" s="195"/>
      <c r="S580" s="195"/>
      <c r="T580" s="196"/>
      <c r="AT580" s="197" t="s">
        <v>140</v>
      </c>
      <c r="AU580" s="197" t="s">
        <v>91</v>
      </c>
      <c r="AV580" s="13" t="s">
        <v>89</v>
      </c>
      <c r="AW580" s="13" t="s">
        <v>42</v>
      </c>
      <c r="AX580" s="13" t="s">
        <v>81</v>
      </c>
      <c r="AY580" s="197" t="s">
        <v>131</v>
      </c>
    </row>
    <row r="581" spans="1:65" s="14" customFormat="1" ht="11.25">
      <c r="B581" s="198"/>
      <c r="C581" s="199"/>
      <c r="D581" s="189" t="s">
        <v>140</v>
      </c>
      <c r="E581" s="200" t="s">
        <v>44</v>
      </c>
      <c r="F581" s="201" t="s">
        <v>89</v>
      </c>
      <c r="G581" s="199"/>
      <c r="H581" s="202">
        <v>1</v>
      </c>
      <c r="I581" s="203"/>
      <c r="J581" s="199"/>
      <c r="K581" s="199"/>
      <c r="L581" s="204"/>
      <c r="M581" s="205"/>
      <c r="N581" s="206"/>
      <c r="O581" s="206"/>
      <c r="P581" s="206"/>
      <c r="Q581" s="206"/>
      <c r="R581" s="206"/>
      <c r="S581" s="206"/>
      <c r="T581" s="207"/>
      <c r="AT581" s="208" t="s">
        <v>140</v>
      </c>
      <c r="AU581" s="208" t="s">
        <v>91</v>
      </c>
      <c r="AV581" s="14" t="s">
        <v>91</v>
      </c>
      <c r="AW581" s="14" t="s">
        <v>42</v>
      </c>
      <c r="AX581" s="14" t="s">
        <v>89</v>
      </c>
      <c r="AY581" s="208" t="s">
        <v>131</v>
      </c>
    </row>
    <row r="582" spans="1:65" s="2" customFormat="1" ht="14.45" customHeight="1">
      <c r="A582" s="35"/>
      <c r="B582" s="36"/>
      <c r="C582" s="220" t="s">
        <v>798</v>
      </c>
      <c r="D582" s="220" t="s">
        <v>220</v>
      </c>
      <c r="E582" s="221" t="s">
        <v>799</v>
      </c>
      <c r="F582" s="222" t="s">
        <v>800</v>
      </c>
      <c r="G582" s="223" t="s">
        <v>490</v>
      </c>
      <c r="H582" s="224">
        <v>1</v>
      </c>
      <c r="I582" s="225"/>
      <c r="J582" s="226">
        <f>ROUND(I582*H582,2)</f>
        <v>0</v>
      </c>
      <c r="K582" s="222" t="s">
        <v>303</v>
      </c>
      <c r="L582" s="227"/>
      <c r="M582" s="228" t="s">
        <v>44</v>
      </c>
      <c r="N582" s="229" t="s">
        <v>52</v>
      </c>
      <c r="O582" s="65"/>
      <c r="P582" s="183">
        <f>O582*H582</f>
        <v>0</v>
      </c>
      <c r="Q582" s="183">
        <v>0</v>
      </c>
      <c r="R582" s="183">
        <f>Q582*H582</f>
        <v>0</v>
      </c>
      <c r="S582" s="183">
        <v>0</v>
      </c>
      <c r="T582" s="184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5" t="s">
        <v>91</v>
      </c>
      <c r="AT582" s="185" t="s">
        <v>220</v>
      </c>
      <c r="AU582" s="185" t="s">
        <v>91</v>
      </c>
      <c r="AY582" s="17" t="s">
        <v>131</v>
      </c>
      <c r="BE582" s="186">
        <f>IF(N582="základní",J582,0)</f>
        <v>0</v>
      </c>
      <c r="BF582" s="186">
        <f>IF(N582="snížená",J582,0)</f>
        <v>0</v>
      </c>
      <c r="BG582" s="186">
        <f>IF(N582="zákl. přenesená",J582,0)</f>
        <v>0</v>
      </c>
      <c r="BH582" s="186">
        <f>IF(N582="sníž. přenesená",J582,0)</f>
        <v>0</v>
      </c>
      <c r="BI582" s="186">
        <f>IF(N582="nulová",J582,0)</f>
        <v>0</v>
      </c>
      <c r="BJ582" s="17" t="s">
        <v>89</v>
      </c>
      <c r="BK582" s="186">
        <f>ROUND(I582*H582,2)</f>
        <v>0</v>
      </c>
      <c r="BL582" s="17" t="s">
        <v>89</v>
      </c>
      <c r="BM582" s="185" t="s">
        <v>801</v>
      </c>
    </row>
    <row r="583" spans="1:65" s="13" customFormat="1" ht="11.25">
      <c r="B583" s="187"/>
      <c r="C583" s="188"/>
      <c r="D583" s="189" t="s">
        <v>140</v>
      </c>
      <c r="E583" s="190" t="s">
        <v>44</v>
      </c>
      <c r="F583" s="191" t="s">
        <v>543</v>
      </c>
      <c r="G583" s="188"/>
      <c r="H583" s="190" t="s">
        <v>44</v>
      </c>
      <c r="I583" s="192"/>
      <c r="J583" s="188"/>
      <c r="K583" s="188"/>
      <c r="L583" s="193"/>
      <c r="M583" s="194"/>
      <c r="N583" s="195"/>
      <c r="O583" s="195"/>
      <c r="P583" s="195"/>
      <c r="Q583" s="195"/>
      <c r="R583" s="195"/>
      <c r="S583" s="195"/>
      <c r="T583" s="196"/>
      <c r="AT583" s="197" t="s">
        <v>140</v>
      </c>
      <c r="AU583" s="197" t="s">
        <v>91</v>
      </c>
      <c r="AV583" s="13" t="s">
        <v>89</v>
      </c>
      <c r="AW583" s="13" t="s">
        <v>42</v>
      </c>
      <c r="AX583" s="13" t="s">
        <v>81</v>
      </c>
      <c r="AY583" s="197" t="s">
        <v>131</v>
      </c>
    </row>
    <row r="584" spans="1:65" s="13" customFormat="1" ht="11.25">
      <c r="B584" s="187"/>
      <c r="C584" s="188"/>
      <c r="D584" s="189" t="s">
        <v>140</v>
      </c>
      <c r="E584" s="190" t="s">
        <v>44</v>
      </c>
      <c r="F584" s="191" t="s">
        <v>671</v>
      </c>
      <c r="G584" s="188"/>
      <c r="H584" s="190" t="s">
        <v>44</v>
      </c>
      <c r="I584" s="192"/>
      <c r="J584" s="188"/>
      <c r="K584" s="188"/>
      <c r="L584" s="193"/>
      <c r="M584" s="194"/>
      <c r="N584" s="195"/>
      <c r="O584" s="195"/>
      <c r="P584" s="195"/>
      <c r="Q584" s="195"/>
      <c r="R584" s="195"/>
      <c r="S584" s="195"/>
      <c r="T584" s="196"/>
      <c r="AT584" s="197" t="s">
        <v>140</v>
      </c>
      <c r="AU584" s="197" t="s">
        <v>91</v>
      </c>
      <c r="AV584" s="13" t="s">
        <v>89</v>
      </c>
      <c r="AW584" s="13" t="s">
        <v>42</v>
      </c>
      <c r="AX584" s="13" t="s">
        <v>81</v>
      </c>
      <c r="AY584" s="197" t="s">
        <v>131</v>
      </c>
    </row>
    <row r="585" spans="1:65" s="14" customFormat="1" ht="11.25">
      <c r="B585" s="198"/>
      <c r="C585" s="199"/>
      <c r="D585" s="189" t="s">
        <v>140</v>
      </c>
      <c r="E585" s="200" t="s">
        <v>44</v>
      </c>
      <c r="F585" s="201" t="s">
        <v>89</v>
      </c>
      <c r="G585" s="199"/>
      <c r="H585" s="202">
        <v>1</v>
      </c>
      <c r="I585" s="203"/>
      <c r="J585" s="199"/>
      <c r="K585" s="199"/>
      <c r="L585" s="204"/>
      <c r="M585" s="205"/>
      <c r="N585" s="206"/>
      <c r="O585" s="206"/>
      <c r="P585" s="206"/>
      <c r="Q585" s="206"/>
      <c r="R585" s="206"/>
      <c r="S585" s="206"/>
      <c r="T585" s="207"/>
      <c r="AT585" s="208" t="s">
        <v>140</v>
      </c>
      <c r="AU585" s="208" t="s">
        <v>91</v>
      </c>
      <c r="AV585" s="14" t="s">
        <v>91</v>
      </c>
      <c r="AW585" s="14" t="s">
        <v>42</v>
      </c>
      <c r="AX585" s="14" t="s">
        <v>89</v>
      </c>
      <c r="AY585" s="208" t="s">
        <v>131</v>
      </c>
    </row>
    <row r="586" spans="1:65" s="2" customFormat="1" ht="49.15" customHeight="1">
      <c r="A586" s="35"/>
      <c r="B586" s="36"/>
      <c r="C586" s="174" t="s">
        <v>802</v>
      </c>
      <c r="D586" s="174" t="s">
        <v>133</v>
      </c>
      <c r="E586" s="175" t="s">
        <v>803</v>
      </c>
      <c r="F586" s="176" t="s">
        <v>804</v>
      </c>
      <c r="G586" s="177" t="s">
        <v>490</v>
      </c>
      <c r="H586" s="178">
        <v>1</v>
      </c>
      <c r="I586" s="179"/>
      <c r="J586" s="180">
        <f>ROUND(I586*H586,2)</f>
        <v>0</v>
      </c>
      <c r="K586" s="176" t="s">
        <v>137</v>
      </c>
      <c r="L586" s="40"/>
      <c r="M586" s="181" t="s">
        <v>44</v>
      </c>
      <c r="N586" s="182" t="s">
        <v>52</v>
      </c>
      <c r="O586" s="65"/>
      <c r="P586" s="183">
        <f>O586*H586</f>
        <v>0</v>
      </c>
      <c r="Q586" s="183">
        <v>2.2001499999999998</v>
      </c>
      <c r="R586" s="183">
        <f>Q586*H586</f>
        <v>2.2001499999999998</v>
      </c>
      <c r="S586" s="183">
        <v>0</v>
      </c>
      <c r="T586" s="184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85" t="s">
        <v>89</v>
      </c>
      <c r="AT586" s="185" t="s">
        <v>133</v>
      </c>
      <c r="AU586" s="185" t="s">
        <v>91</v>
      </c>
      <c r="AY586" s="17" t="s">
        <v>131</v>
      </c>
      <c r="BE586" s="186">
        <f>IF(N586="základní",J586,0)</f>
        <v>0</v>
      </c>
      <c r="BF586" s="186">
        <f>IF(N586="snížená",J586,0)</f>
        <v>0</v>
      </c>
      <c r="BG586" s="186">
        <f>IF(N586="zákl. přenesená",J586,0)</f>
        <v>0</v>
      </c>
      <c r="BH586" s="186">
        <f>IF(N586="sníž. přenesená",J586,0)</f>
        <v>0</v>
      </c>
      <c r="BI586" s="186">
        <f>IF(N586="nulová",J586,0)</f>
        <v>0</v>
      </c>
      <c r="BJ586" s="17" t="s">
        <v>89</v>
      </c>
      <c r="BK586" s="186">
        <f>ROUND(I586*H586,2)</f>
        <v>0</v>
      </c>
      <c r="BL586" s="17" t="s">
        <v>89</v>
      </c>
      <c r="BM586" s="185" t="s">
        <v>805</v>
      </c>
    </row>
    <row r="587" spans="1:65" s="13" customFormat="1" ht="11.25">
      <c r="B587" s="187"/>
      <c r="C587" s="188"/>
      <c r="D587" s="189" t="s">
        <v>140</v>
      </c>
      <c r="E587" s="190" t="s">
        <v>44</v>
      </c>
      <c r="F587" s="191" t="s">
        <v>543</v>
      </c>
      <c r="G587" s="188"/>
      <c r="H587" s="190" t="s">
        <v>44</v>
      </c>
      <c r="I587" s="192"/>
      <c r="J587" s="188"/>
      <c r="K587" s="188"/>
      <c r="L587" s="193"/>
      <c r="M587" s="194"/>
      <c r="N587" s="195"/>
      <c r="O587" s="195"/>
      <c r="P587" s="195"/>
      <c r="Q587" s="195"/>
      <c r="R587" s="195"/>
      <c r="S587" s="195"/>
      <c r="T587" s="196"/>
      <c r="AT587" s="197" t="s">
        <v>140</v>
      </c>
      <c r="AU587" s="197" t="s">
        <v>91</v>
      </c>
      <c r="AV587" s="13" t="s">
        <v>89</v>
      </c>
      <c r="AW587" s="13" t="s">
        <v>42</v>
      </c>
      <c r="AX587" s="13" t="s">
        <v>81</v>
      </c>
      <c r="AY587" s="197" t="s">
        <v>131</v>
      </c>
    </row>
    <row r="588" spans="1:65" s="13" customFormat="1" ht="11.25">
      <c r="B588" s="187"/>
      <c r="C588" s="188"/>
      <c r="D588" s="189" t="s">
        <v>140</v>
      </c>
      <c r="E588" s="190" t="s">
        <v>44</v>
      </c>
      <c r="F588" s="191" t="s">
        <v>673</v>
      </c>
      <c r="G588" s="188"/>
      <c r="H588" s="190" t="s">
        <v>44</v>
      </c>
      <c r="I588" s="192"/>
      <c r="J588" s="188"/>
      <c r="K588" s="188"/>
      <c r="L588" s="193"/>
      <c r="M588" s="194"/>
      <c r="N588" s="195"/>
      <c r="O588" s="195"/>
      <c r="P588" s="195"/>
      <c r="Q588" s="195"/>
      <c r="R588" s="195"/>
      <c r="S588" s="195"/>
      <c r="T588" s="196"/>
      <c r="AT588" s="197" t="s">
        <v>140</v>
      </c>
      <c r="AU588" s="197" t="s">
        <v>91</v>
      </c>
      <c r="AV588" s="13" t="s">
        <v>89</v>
      </c>
      <c r="AW588" s="13" t="s">
        <v>42</v>
      </c>
      <c r="AX588" s="13" t="s">
        <v>81</v>
      </c>
      <c r="AY588" s="197" t="s">
        <v>131</v>
      </c>
    </row>
    <row r="589" spans="1:65" s="14" customFormat="1" ht="11.25">
      <c r="B589" s="198"/>
      <c r="C589" s="199"/>
      <c r="D589" s="189" t="s">
        <v>140</v>
      </c>
      <c r="E589" s="200" t="s">
        <v>44</v>
      </c>
      <c r="F589" s="201" t="s">
        <v>89</v>
      </c>
      <c r="G589" s="199"/>
      <c r="H589" s="202">
        <v>1</v>
      </c>
      <c r="I589" s="203"/>
      <c r="J589" s="199"/>
      <c r="K589" s="199"/>
      <c r="L589" s="204"/>
      <c r="M589" s="205"/>
      <c r="N589" s="206"/>
      <c r="O589" s="206"/>
      <c r="P589" s="206"/>
      <c r="Q589" s="206"/>
      <c r="R589" s="206"/>
      <c r="S589" s="206"/>
      <c r="T589" s="207"/>
      <c r="AT589" s="208" t="s">
        <v>140</v>
      </c>
      <c r="AU589" s="208" t="s">
        <v>91</v>
      </c>
      <c r="AV589" s="14" t="s">
        <v>91</v>
      </c>
      <c r="AW589" s="14" t="s">
        <v>42</v>
      </c>
      <c r="AX589" s="14" t="s">
        <v>89</v>
      </c>
      <c r="AY589" s="208" t="s">
        <v>131</v>
      </c>
    </row>
    <row r="590" spans="1:65" s="2" customFormat="1" ht="49.15" customHeight="1">
      <c r="A590" s="35"/>
      <c r="B590" s="36"/>
      <c r="C590" s="174" t="s">
        <v>806</v>
      </c>
      <c r="D590" s="174" t="s">
        <v>133</v>
      </c>
      <c r="E590" s="175" t="s">
        <v>807</v>
      </c>
      <c r="F590" s="176" t="s">
        <v>808</v>
      </c>
      <c r="G590" s="177" t="s">
        <v>490</v>
      </c>
      <c r="H590" s="178">
        <v>1</v>
      </c>
      <c r="I590" s="179"/>
      <c r="J590" s="180">
        <f>ROUND(I590*H590,2)</f>
        <v>0</v>
      </c>
      <c r="K590" s="176" t="s">
        <v>137</v>
      </c>
      <c r="L590" s="40"/>
      <c r="M590" s="181" t="s">
        <v>44</v>
      </c>
      <c r="N590" s="182" t="s">
        <v>52</v>
      </c>
      <c r="O590" s="65"/>
      <c r="P590" s="183">
        <f>O590*H590</f>
        <v>0</v>
      </c>
      <c r="Q590" s="183">
        <v>0</v>
      </c>
      <c r="R590" s="183">
        <f>Q590*H590</f>
        <v>0</v>
      </c>
      <c r="S590" s="183">
        <v>0</v>
      </c>
      <c r="T590" s="184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85" t="s">
        <v>89</v>
      </c>
      <c r="AT590" s="185" t="s">
        <v>133</v>
      </c>
      <c r="AU590" s="185" t="s">
        <v>91</v>
      </c>
      <c r="AY590" s="17" t="s">
        <v>131</v>
      </c>
      <c r="BE590" s="186">
        <f>IF(N590="základní",J590,0)</f>
        <v>0</v>
      </c>
      <c r="BF590" s="186">
        <f>IF(N590="snížená",J590,0)</f>
        <v>0</v>
      </c>
      <c r="BG590" s="186">
        <f>IF(N590="zákl. přenesená",J590,0)</f>
        <v>0</v>
      </c>
      <c r="BH590" s="186">
        <f>IF(N590="sníž. přenesená",J590,0)</f>
        <v>0</v>
      </c>
      <c r="BI590" s="186">
        <f>IF(N590="nulová",J590,0)</f>
        <v>0</v>
      </c>
      <c r="BJ590" s="17" t="s">
        <v>89</v>
      </c>
      <c r="BK590" s="186">
        <f>ROUND(I590*H590,2)</f>
        <v>0</v>
      </c>
      <c r="BL590" s="17" t="s">
        <v>89</v>
      </c>
      <c r="BM590" s="185" t="s">
        <v>809</v>
      </c>
    </row>
    <row r="591" spans="1:65" s="13" customFormat="1" ht="11.25">
      <c r="B591" s="187"/>
      <c r="C591" s="188"/>
      <c r="D591" s="189" t="s">
        <v>140</v>
      </c>
      <c r="E591" s="190" t="s">
        <v>44</v>
      </c>
      <c r="F591" s="191" t="s">
        <v>543</v>
      </c>
      <c r="G591" s="188"/>
      <c r="H591" s="190" t="s">
        <v>44</v>
      </c>
      <c r="I591" s="192"/>
      <c r="J591" s="188"/>
      <c r="K591" s="188"/>
      <c r="L591" s="193"/>
      <c r="M591" s="194"/>
      <c r="N591" s="195"/>
      <c r="O591" s="195"/>
      <c r="P591" s="195"/>
      <c r="Q591" s="195"/>
      <c r="R591" s="195"/>
      <c r="S591" s="195"/>
      <c r="T591" s="196"/>
      <c r="AT591" s="197" t="s">
        <v>140</v>
      </c>
      <c r="AU591" s="197" t="s">
        <v>91</v>
      </c>
      <c r="AV591" s="13" t="s">
        <v>89</v>
      </c>
      <c r="AW591" s="13" t="s">
        <v>42</v>
      </c>
      <c r="AX591" s="13" t="s">
        <v>81</v>
      </c>
      <c r="AY591" s="197" t="s">
        <v>131</v>
      </c>
    </row>
    <row r="592" spans="1:65" s="13" customFormat="1" ht="11.25">
      <c r="B592" s="187"/>
      <c r="C592" s="188"/>
      <c r="D592" s="189" t="s">
        <v>140</v>
      </c>
      <c r="E592" s="190" t="s">
        <v>44</v>
      </c>
      <c r="F592" s="191" t="s">
        <v>673</v>
      </c>
      <c r="G592" s="188"/>
      <c r="H592" s="190" t="s">
        <v>44</v>
      </c>
      <c r="I592" s="192"/>
      <c r="J592" s="188"/>
      <c r="K592" s="188"/>
      <c r="L592" s="193"/>
      <c r="M592" s="194"/>
      <c r="N592" s="195"/>
      <c r="O592" s="195"/>
      <c r="P592" s="195"/>
      <c r="Q592" s="195"/>
      <c r="R592" s="195"/>
      <c r="S592" s="195"/>
      <c r="T592" s="196"/>
      <c r="AT592" s="197" t="s">
        <v>140</v>
      </c>
      <c r="AU592" s="197" t="s">
        <v>91</v>
      </c>
      <c r="AV592" s="13" t="s">
        <v>89</v>
      </c>
      <c r="AW592" s="13" t="s">
        <v>42</v>
      </c>
      <c r="AX592" s="13" t="s">
        <v>81</v>
      </c>
      <c r="AY592" s="197" t="s">
        <v>131</v>
      </c>
    </row>
    <row r="593" spans="1:65" s="14" customFormat="1" ht="11.25">
      <c r="B593" s="198"/>
      <c r="C593" s="199"/>
      <c r="D593" s="189" t="s">
        <v>140</v>
      </c>
      <c r="E593" s="200" t="s">
        <v>44</v>
      </c>
      <c r="F593" s="201" t="s">
        <v>89</v>
      </c>
      <c r="G593" s="199"/>
      <c r="H593" s="202">
        <v>1</v>
      </c>
      <c r="I593" s="203"/>
      <c r="J593" s="199"/>
      <c r="K593" s="199"/>
      <c r="L593" s="204"/>
      <c r="M593" s="205"/>
      <c r="N593" s="206"/>
      <c r="O593" s="206"/>
      <c r="P593" s="206"/>
      <c r="Q593" s="206"/>
      <c r="R593" s="206"/>
      <c r="S593" s="206"/>
      <c r="T593" s="207"/>
      <c r="AT593" s="208" t="s">
        <v>140</v>
      </c>
      <c r="AU593" s="208" t="s">
        <v>91</v>
      </c>
      <c r="AV593" s="14" t="s">
        <v>91</v>
      </c>
      <c r="AW593" s="14" t="s">
        <v>42</v>
      </c>
      <c r="AX593" s="14" t="s">
        <v>89</v>
      </c>
      <c r="AY593" s="208" t="s">
        <v>131</v>
      </c>
    </row>
    <row r="594" spans="1:65" s="2" customFormat="1" ht="14.45" customHeight="1">
      <c r="A594" s="35"/>
      <c r="B594" s="36"/>
      <c r="C594" s="220" t="s">
        <v>810</v>
      </c>
      <c r="D594" s="220" t="s">
        <v>220</v>
      </c>
      <c r="E594" s="221" t="s">
        <v>811</v>
      </c>
      <c r="F594" s="222" t="s">
        <v>812</v>
      </c>
      <c r="G594" s="223" t="s">
        <v>490</v>
      </c>
      <c r="H594" s="224">
        <v>1</v>
      </c>
      <c r="I594" s="225"/>
      <c r="J594" s="226">
        <f>ROUND(I594*H594,2)</f>
        <v>0</v>
      </c>
      <c r="K594" s="222" t="s">
        <v>303</v>
      </c>
      <c r="L594" s="227"/>
      <c r="M594" s="228" t="s">
        <v>44</v>
      </c>
      <c r="N594" s="229" t="s">
        <v>52</v>
      </c>
      <c r="O594" s="65"/>
      <c r="P594" s="183">
        <f>O594*H594</f>
        <v>0</v>
      </c>
      <c r="Q594" s="183">
        <v>0</v>
      </c>
      <c r="R594" s="183">
        <f>Q594*H594</f>
        <v>0</v>
      </c>
      <c r="S594" s="183">
        <v>0</v>
      </c>
      <c r="T594" s="184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85" t="s">
        <v>91</v>
      </c>
      <c r="AT594" s="185" t="s">
        <v>220</v>
      </c>
      <c r="AU594" s="185" t="s">
        <v>91</v>
      </c>
      <c r="AY594" s="17" t="s">
        <v>131</v>
      </c>
      <c r="BE594" s="186">
        <f>IF(N594="základní",J594,0)</f>
        <v>0</v>
      </c>
      <c r="BF594" s="186">
        <f>IF(N594="snížená",J594,0)</f>
        <v>0</v>
      </c>
      <c r="BG594" s="186">
        <f>IF(N594="zákl. přenesená",J594,0)</f>
        <v>0</v>
      </c>
      <c r="BH594" s="186">
        <f>IF(N594="sníž. přenesená",J594,0)</f>
        <v>0</v>
      </c>
      <c r="BI594" s="186">
        <f>IF(N594="nulová",J594,0)</f>
        <v>0</v>
      </c>
      <c r="BJ594" s="17" t="s">
        <v>89</v>
      </c>
      <c r="BK594" s="186">
        <f>ROUND(I594*H594,2)</f>
        <v>0</v>
      </c>
      <c r="BL594" s="17" t="s">
        <v>89</v>
      </c>
      <c r="BM594" s="185" t="s">
        <v>813</v>
      </c>
    </row>
    <row r="595" spans="1:65" s="13" customFormat="1" ht="11.25">
      <c r="B595" s="187"/>
      <c r="C595" s="188"/>
      <c r="D595" s="189" t="s">
        <v>140</v>
      </c>
      <c r="E595" s="190" t="s">
        <v>44</v>
      </c>
      <c r="F595" s="191" t="s">
        <v>543</v>
      </c>
      <c r="G595" s="188"/>
      <c r="H595" s="190" t="s">
        <v>44</v>
      </c>
      <c r="I595" s="192"/>
      <c r="J595" s="188"/>
      <c r="K595" s="188"/>
      <c r="L595" s="193"/>
      <c r="M595" s="194"/>
      <c r="N595" s="195"/>
      <c r="O595" s="195"/>
      <c r="P595" s="195"/>
      <c r="Q595" s="195"/>
      <c r="R595" s="195"/>
      <c r="S595" s="195"/>
      <c r="T595" s="196"/>
      <c r="AT595" s="197" t="s">
        <v>140</v>
      </c>
      <c r="AU595" s="197" t="s">
        <v>91</v>
      </c>
      <c r="AV595" s="13" t="s">
        <v>89</v>
      </c>
      <c r="AW595" s="13" t="s">
        <v>42</v>
      </c>
      <c r="AX595" s="13" t="s">
        <v>81</v>
      </c>
      <c r="AY595" s="197" t="s">
        <v>131</v>
      </c>
    </row>
    <row r="596" spans="1:65" s="13" customFormat="1" ht="11.25">
      <c r="B596" s="187"/>
      <c r="C596" s="188"/>
      <c r="D596" s="189" t="s">
        <v>140</v>
      </c>
      <c r="E596" s="190" t="s">
        <v>44</v>
      </c>
      <c r="F596" s="191" t="s">
        <v>673</v>
      </c>
      <c r="G596" s="188"/>
      <c r="H596" s="190" t="s">
        <v>44</v>
      </c>
      <c r="I596" s="192"/>
      <c r="J596" s="188"/>
      <c r="K596" s="188"/>
      <c r="L596" s="193"/>
      <c r="M596" s="194"/>
      <c r="N596" s="195"/>
      <c r="O596" s="195"/>
      <c r="P596" s="195"/>
      <c r="Q596" s="195"/>
      <c r="R596" s="195"/>
      <c r="S596" s="195"/>
      <c r="T596" s="196"/>
      <c r="AT596" s="197" t="s">
        <v>140</v>
      </c>
      <c r="AU596" s="197" t="s">
        <v>91</v>
      </c>
      <c r="AV596" s="13" t="s">
        <v>89</v>
      </c>
      <c r="AW596" s="13" t="s">
        <v>42</v>
      </c>
      <c r="AX596" s="13" t="s">
        <v>81</v>
      </c>
      <c r="AY596" s="197" t="s">
        <v>131</v>
      </c>
    </row>
    <row r="597" spans="1:65" s="14" customFormat="1" ht="11.25">
      <c r="B597" s="198"/>
      <c r="C597" s="199"/>
      <c r="D597" s="189" t="s">
        <v>140</v>
      </c>
      <c r="E597" s="200" t="s">
        <v>44</v>
      </c>
      <c r="F597" s="201" t="s">
        <v>89</v>
      </c>
      <c r="G597" s="199"/>
      <c r="H597" s="202">
        <v>1</v>
      </c>
      <c r="I597" s="203"/>
      <c r="J597" s="199"/>
      <c r="K597" s="199"/>
      <c r="L597" s="204"/>
      <c r="M597" s="205"/>
      <c r="N597" s="206"/>
      <c r="O597" s="206"/>
      <c r="P597" s="206"/>
      <c r="Q597" s="206"/>
      <c r="R597" s="206"/>
      <c r="S597" s="206"/>
      <c r="T597" s="207"/>
      <c r="AT597" s="208" t="s">
        <v>140</v>
      </c>
      <c r="AU597" s="208" t="s">
        <v>91</v>
      </c>
      <c r="AV597" s="14" t="s">
        <v>91</v>
      </c>
      <c r="AW597" s="14" t="s">
        <v>42</v>
      </c>
      <c r="AX597" s="14" t="s">
        <v>89</v>
      </c>
      <c r="AY597" s="208" t="s">
        <v>131</v>
      </c>
    </row>
    <row r="598" spans="1:65" s="2" customFormat="1" ht="14.45" customHeight="1">
      <c r="A598" s="35"/>
      <c r="B598" s="36"/>
      <c r="C598" s="174" t="s">
        <v>814</v>
      </c>
      <c r="D598" s="174" t="s">
        <v>133</v>
      </c>
      <c r="E598" s="175" t="s">
        <v>815</v>
      </c>
      <c r="F598" s="176" t="s">
        <v>816</v>
      </c>
      <c r="G598" s="177" t="s">
        <v>490</v>
      </c>
      <c r="H598" s="178">
        <v>2</v>
      </c>
      <c r="I598" s="179"/>
      <c r="J598" s="180">
        <f>ROUND(I598*H598,2)</f>
        <v>0</v>
      </c>
      <c r="K598" s="176" t="s">
        <v>137</v>
      </c>
      <c r="L598" s="40"/>
      <c r="M598" s="181" t="s">
        <v>44</v>
      </c>
      <c r="N598" s="182" t="s">
        <v>52</v>
      </c>
      <c r="O598" s="65"/>
      <c r="P598" s="183">
        <f>O598*H598</f>
        <v>0</v>
      </c>
      <c r="Q598" s="183">
        <v>0</v>
      </c>
      <c r="R598" s="183">
        <f>Q598*H598</f>
        <v>0</v>
      </c>
      <c r="S598" s="183">
        <v>0</v>
      </c>
      <c r="T598" s="184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5" t="s">
        <v>89</v>
      </c>
      <c r="AT598" s="185" t="s">
        <v>133</v>
      </c>
      <c r="AU598" s="185" t="s">
        <v>91</v>
      </c>
      <c r="AY598" s="17" t="s">
        <v>131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7" t="s">
        <v>89</v>
      </c>
      <c r="BK598" s="186">
        <f>ROUND(I598*H598,2)</f>
        <v>0</v>
      </c>
      <c r="BL598" s="17" t="s">
        <v>89</v>
      </c>
      <c r="BM598" s="185" t="s">
        <v>817</v>
      </c>
    </row>
    <row r="599" spans="1:65" s="13" customFormat="1" ht="11.25">
      <c r="B599" s="187"/>
      <c r="C599" s="188"/>
      <c r="D599" s="189" t="s">
        <v>140</v>
      </c>
      <c r="E599" s="190" t="s">
        <v>44</v>
      </c>
      <c r="F599" s="191" t="s">
        <v>543</v>
      </c>
      <c r="G599" s="188"/>
      <c r="H599" s="190" t="s">
        <v>44</v>
      </c>
      <c r="I599" s="192"/>
      <c r="J599" s="188"/>
      <c r="K599" s="188"/>
      <c r="L599" s="193"/>
      <c r="M599" s="194"/>
      <c r="N599" s="195"/>
      <c r="O599" s="195"/>
      <c r="P599" s="195"/>
      <c r="Q599" s="195"/>
      <c r="R599" s="195"/>
      <c r="S599" s="195"/>
      <c r="T599" s="196"/>
      <c r="AT599" s="197" t="s">
        <v>140</v>
      </c>
      <c r="AU599" s="197" t="s">
        <v>91</v>
      </c>
      <c r="AV599" s="13" t="s">
        <v>89</v>
      </c>
      <c r="AW599" s="13" t="s">
        <v>42</v>
      </c>
      <c r="AX599" s="13" t="s">
        <v>81</v>
      </c>
      <c r="AY599" s="197" t="s">
        <v>131</v>
      </c>
    </row>
    <row r="600" spans="1:65" s="13" customFormat="1" ht="11.25">
      <c r="B600" s="187"/>
      <c r="C600" s="188"/>
      <c r="D600" s="189" t="s">
        <v>140</v>
      </c>
      <c r="E600" s="190" t="s">
        <v>44</v>
      </c>
      <c r="F600" s="191" t="s">
        <v>671</v>
      </c>
      <c r="G600" s="188"/>
      <c r="H600" s="190" t="s">
        <v>44</v>
      </c>
      <c r="I600" s="192"/>
      <c r="J600" s="188"/>
      <c r="K600" s="188"/>
      <c r="L600" s="193"/>
      <c r="M600" s="194"/>
      <c r="N600" s="195"/>
      <c r="O600" s="195"/>
      <c r="P600" s="195"/>
      <c r="Q600" s="195"/>
      <c r="R600" s="195"/>
      <c r="S600" s="195"/>
      <c r="T600" s="196"/>
      <c r="AT600" s="197" t="s">
        <v>140</v>
      </c>
      <c r="AU600" s="197" t="s">
        <v>91</v>
      </c>
      <c r="AV600" s="13" t="s">
        <v>89</v>
      </c>
      <c r="AW600" s="13" t="s">
        <v>42</v>
      </c>
      <c r="AX600" s="13" t="s">
        <v>81</v>
      </c>
      <c r="AY600" s="197" t="s">
        <v>131</v>
      </c>
    </row>
    <row r="601" spans="1:65" s="14" customFormat="1" ht="11.25">
      <c r="B601" s="198"/>
      <c r="C601" s="199"/>
      <c r="D601" s="189" t="s">
        <v>140</v>
      </c>
      <c r="E601" s="200" t="s">
        <v>44</v>
      </c>
      <c r="F601" s="201" t="s">
        <v>89</v>
      </c>
      <c r="G601" s="199"/>
      <c r="H601" s="202">
        <v>1</v>
      </c>
      <c r="I601" s="203"/>
      <c r="J601" s="199"/>
      <c r="K601" s="199"/>
      <c r="L601" s="204"/>
      <c r="M601" s="205"/>
      <c r="N601" s="206"/>
      <c r="O601" s="206"/>
      <c r="P601" s="206"/>
      <c r="Q601" s="206"/>
      <c r="R601" s="206"/>
      <c r="S601" s="206"/>
      <c r="T601" s="207"/>
      <c r="AT601" s="208" t="s">
        <v>140</v>
      </c>
      <c r="AU601" s="208" t="s">
        <v>91</v>
      </c>
      <c r="AV601" s="14" t="s">
        <v>91</v>
      </c>
      <c r="AW601" s="14" t="s">
        <v>42</v>
      </c>
      <c r="AX601" s="14" t="s">
        <v>81</v>
      </c>
      <c r="AY601" s="208" t="s">
        <v>131</v>
      </c>
    </row>
    <row r="602" spans="1:65" s="13" customFormat="1" ht="11.25">
      <c r="B602" s="187"/>
      <c r="C602" s="188"/>
      <c r="D602" s="189" t="s">
        <v>140</v>
      </c>
      <c r="E602" s="190" t="s">
        <v>44</v>
      </c>
      <c r="F602" s="191" t="s">
        <v>673</v>
      </c>
      <c r="G602" s="188"/>
      <c r="H602" s="190" t="s">
        <v>44</v>
      </c>
      <c r="I602" s="192"/>
      <c r="J602" s="188"/>
      <c r="K602" s="188"/>
      <c r="L602" s="193"/>
      <c r="M602" s="194"/>
      <c r="N602" s="195"/>
      <c r="O602" s="195"/>
      <c r="P602" s="195"/>
      <c r="Q602" s="195"/>
      <c r="R602" s="195"/>
      <c r="S602" s="195"/>
      <c r="T602" s="196"/>
      <c r="AT602" s="197" t="s">
        <v>140</v>
      </c>
      <c r="AU602" s="197" t="s">
        <v>91</v>
      </c>
      <c r="AV602" s="13" t="s">
        <v>89</v>
      </c>
      <c r="AW602" s="13" t="s">
        <v>42</v>
      </c>
      <c r="AX602" s="13" t="s">
        <v>81</v>
      </c>
      <c r="AY602" s="197" t="s">
        <v>131</v>
      </c>
    </row>
    <row r="603" spans="1:65" s="14" customFormat="1" ht="11.25">
      <c r="B603" s="198"/>
      <c r="C603" s="199"/>
      <c r="D603" s="189" t="s">
        <v>140</v>
      </c>
      <c r="E603" s="200" t="s">
        <v>44</v>
      </c>
      <c r="F603" s="201" t="s">
        <v>89</v>
      </c>
      <c r="G603" s="199"/>
      <c r="H603" s="202">
        <v>1</v>
      </c>
      <c r="I603" s="203"/>
      <c r="J603" s="199"/>
      <c r="K603" s="199"/>
      <c r="L603" s="204"/>
      <c r="M603" s="205"/>
      <c r="N603" s="206"/>
      <c r="O603" s="206"/>
      <c r="P603" s="206"/>
      <c r="Q603" s="206"/>
      <c r="R603" s="206"/>
      <c r="S603" s="206"/>
      <c r="T603" s="207"/>
      <c r="AT603" s="208" t="s">
        <v>140</v>
      </c>
      <c r="AU603" s="208" t="s">
        <v>91</v>
      </c>
      <c r="AV603" s="14" t="s">
        <v>91</v>
      </c>
      <c r="AW603" s="14" t="s">
        <v>42</v>
      </c>
      <c r="AX603" s="14" t="s">
        <v>81</v>
      </c>
      <c r="AY603" s="208" t="s">
        <v>131</v>
      </c>
    </row>
    <row r="604" spans="1:65" s="15" customFormat="1" ht="11.25">
      <c r="B604" s="209"/>
      <c r="C604" s="210"/>
      <c r="D604" s="189" t="s">
        <v>140</v>
      </c>
      <c r="E604" s="211" t="s">
        <v>44</v>
      </c>
      <c r="F604" s="212" t="s">
        <v>170</v>
      </c>
      <c r="G604" s="210"/>
      <c r="H604" s="213">
        <v>2</v>
      </c>
      <c r="I604" s="214"/>
      <c r="J604" s="210"/>
      <c r="K604" s="210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140</v>
      </c>
      <c r="AU604" s="219" t="s">
        <v>91</v>
      </c>
      <c r="AV604" s="15" t="s">
        <v>138</v>
      </c>
      <c r="AW604" s="15" t="s">
        <v>42</v>
      </c>
      <c r="AX604" s="15" t="s">
        <v>89</v>
      </c>
      <c r="AY604" s="219" t="s">
        <v>131</v>
      </c>
    </row>
    <row r="605" spans="1:65" s="2" customFormat="1" ht="14.45" customHeight="1">
      <c r="A605" s="35"/>
      <c r="B605" s="36"/>
      <c r="C605" s="220" t="s">
        <v>818</v>
      </c>
      <c r="D605" s="220" t="s">
        <v>220</v>
      </c>
      <c r="E605" s="221" t="s">
        <v>819</v>
      </c>
      <c r="F605" s="222" t="s">
        <v>820</v>
      </c>
      <c r="G605" s="223" t="s">
        <v>490</v>
      </c>
      <c r="H605" s="224">
        <v>2</v>
      </c>
      <c r="I605" s="225"/>
      <c r="J605" s="226">
        <f>ROUND(I605*H605,2)</f>
        <v>0</v>
      </c>
      <c r="K605" s="222" t="s">
        <v>303</v>
      </c>
      <c r="L605" s="227"/>
      <c r="M605" s="228" t="s">
        <v>44</v>
      </c>
      <c r="N605" s="229" t="s">
        <v>52</v>
      </c>
      <c r="O605" s="65"/>
      <c r="P605" s="183">
        <f>O605*H605</f>
        <v>0</v>
      </c>
      <c r="Q605" s="183">
        <v>0</v>
      </c>
      <c r="R605" s="183">
        <f>Q605*H605</f>
        <v>0</v>
      </c>
      <c r="S605" s="183">
        <v>0</v>
      </c>
      <c r="T605" s="184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85" t="s">
        <v>91</v>
      </c>
      <c r="AT605" s="185" t="s">
        <v>220</v>
      </c>
      <c r="AU605" s="185" t="s">
        <v>91</v>
      </c>
      <c r="AY605" s="17" t="s">
        <v>131</v>
      </c>
      <c r="BE605" s="186">
        <f>IF(N605="základní",J605,0)</f>
        <v>0</v>
      </c>
      <c r="BF605" s="186">
        <f>IF(N605="snížená",J605,0)</f>
        <v>0</v>
      </c>
      <c r="BG605" s="186">
        <f>IF(N605="zákl. přenesená",J605,0)</f>
        <v>0</v>
      </c>
      <c r="BH605" s="186">
        <f>IF(N605="sníž. přenesená",J605,0)</f>
        <v>0</v>
      </c>
      <c r="BI605" s="186">
        <f>IF(N605="nulová",J605,0)</f>
        <v>0</v>
      </c>
      <c r="BJ605" s="17" t="s">
        <v>89</v>
      </c>
      <c r="BK605" s="186">
        <f>ROUND(I605*H605,2)</f>
        <v>0</v>
      </c>
      <c r="BL605" s="17" t="s">
        <v>89</v>
      </c>
      <c r="BM605" s="185" t="s">
        <v>821</v>
      </c>
    </row>
    <row r="606" spans="1:65" s="13" customFormat="1" ht="11.25">
      <c r="B606" s="187"/>
      <c r="C606" s="188"/>
      <c r="D606" s="189" t="s">
        <v>140</v>
      </c>
      <c r="E606" s="190" t="s">
        <v>44</v>
      </c>
      <c r="F606" s="191" t="s">
        <v>543</v>
      </c>
      <c r="G606" s="188"/>
      <c r="H606" s="190" t="s">
        <v>44</v>
      </c>
      <c r="I606" s="192"/>
      <c r="J606" s="188"/>
      <c r="K606" s="188"/>
      <c r="L606" s="193"/>
      <c r="M606" s="194"/>
      <c r="N606" s="195"/>
      <c r="O606" s="195"/>
      <c r="P606" s="195"/>
      <c r="Q606" s="195"/>
      <c r="R606" s="195"/>
      <c r="S606" s="195"/>
      <c r="T606" s="196"/>
      <c r="AT606" s="197" t="s">
        <v>140</v>
      </c>
      <c r="AU606" s="197" t="s">
        <v>91</v>
      </c>
      <c r="AV606" s="13" t="s">
        <v>89</v>
      </c>
      <c r="AW606" s="13" t="s">
        <v>42</v>
      </c>
      <c r="AX606" s="13" t="s">
        <v>81</v>
      </c>
      <c r="AY606" s="197" t="s">
        <v>131</v>
      </c>
    </row>
    <row r="607" spans="1:65" s="13" customFormat="1" ht="11.25">
      <c r="B607" s="187"/>
      <c r="C607" s="188"/>
      <c r="D607" s="189" t="s">
        <v>140</v>
      </c>
      <c r="E607" s="190" t="s">
        <v>44</v>
      </c>
      <c r="F607" s="191" t="s">
        <v>671</v>
      </c>
      <c r="G607" s="188"/>
      <c r="H607" s="190" t="s">
        <v>44</v>
      </c>
      <c r="I607" s="192"/>
      <c r="J607" s="188"/>
      <c r="K607" s="188"/>
      <c r="L607" s="193"/>
      <c r="M607" s="194"/>
      <c r="N607" s="195"/>
      <c r="O607" s="195"/>
      <c r="P607" s="195"/>
      <c r="Q607" s="195"/>
      <c r="R607" s="195"/>
      <c r="S607" s="195"/>
      <c r="T607" s="196"/>
      <c r="AT607" s="197" t="s">
        <v>140</v>
      </c>
      <c r="AU607" s="197" t="s">
        <v>91</v>
      </c>
      <c r="AV607" s="13" t="s">
        <v>89</v>
      </c>
      <c r="AW607" s="13" t="s">
        <v>42</v>
      </c>
      <c r="AX607" s="13" t="s">
        <v>81</v>
      </c>
      <c r="AY607" s="197" t="s">
        <v>131</v>
      </c>
    </row>
    <row r="608" spans="1:65" s="14" customFormat="1" ht="11.25">
      <c r="B608" s="198"/>
      <c r="C608" s="199"/>
      <c r="D608" s="189" t="s">
        <v>140</v>
      </c>
      <c r="E608" s="200" t="s">
        <v>44</v>
      </c>
      <c r="F608" s="201" t="s">
        <v>89</v>
      </c>
      <c r="G608" s="199"/>
      <c r="H608" s="202">
        <v>1</v>
      </c>
      <c r="I608" s="203"/>
      <c r="J608" s="199"/>
      <c r="K608" s="199"/>
      <c r="L608" s="204"/>
      <c r="M608" s="205"/>
      <c r="N608" s="206"/>
      <c r="O608" s="206"/>
      <c r="P608" s="206"/>
      <c r="Q608" s="206"/>
      <c r="R608" s="206"/>
      <c r="S608" s="206"/>
      <c r="T608" s="207"/>
      <c r="AT608" s="208" t="s">
        <v>140</v>
      </c>
      <c r="AU608" s="208" t="s">
        <v>91</v>
      </c>
      <c r="AV608" s="14" t="s">
        <v>91</v>
      </c>
      <c r="AW608" s="14" t="s">
        <v>42</v>
      </c>
      <c r="AX608" s="14" t="s">
        <v>81</v>
      </c>
      <c r="AY608" s="208" t="s">
        <v>131</v>
      </c>
    </row>
    <row r="609" spans="1:65" s="13" customFormat="1" ht="11.25">
      <c r="B609" s="187"/>
      <c r="C609" s="188"/>
      <c r="D609" s="189" t="s">
        <v>140</v>
      </c>
      <c r="E609" s="190" t="s">
        <v>44</v>
      </c>
      <c r="F609" s="191" t="s">
        <v>673</v>
      </c>
      <c r="G609" s="188"/>
      <c r="H609" s="190" t="s">
        <v>44</v>
      </c>
      <c r="I609" s="192"/>
      <c r="J609" s="188"/>
      <c r="K609" s="188"/>
      <c r="L609" s="193"/>
      <c r="M609" s="194"/>
      <c r="N609" s="195"/>
      <c r="O609" s="195"/>
      <c r="P609" s="195"/>
      <c r="Q609" s="195"/>
      <c r="R609" s="195"/>
      <c r="S609" s="195"/>
      <c r="T609" s="196"/>
      <c r="AT609" s="197" t="s">
        <v>140</v>
      </c>
      <c r="AU609" s="197" t="s">
        <v>91</v>
      </c>
      <c r="AV609" s="13" t="s">
        <v>89</v>
      </c>
      <c r="AW609" s="13" t="s">
        <v>42</v>
      </c>
      <c r="AX609" s="13" t="s">
        <v>81</v>
      </c>
      <c r="AY609" s="197" t="s">
        <v>131</v>
      </c>
    </row>
    <row r="610" spans="1:65" s="14" customFormat="1" ht="11.25">
      <c r="B610" s="198"/>
      <c r="C610" s="199"/>
      <c r="D610" s="189" t="s">
        <v>140</v>
      </c>
      <c r="E610" s="200" t="s">
        <v>44</v>
      </c>
      <c r="F610" s="201" t="s">
        <v>89</v>
      </c>
      <c r="G610" s="199"/>
      <c r="H610" s="202">
        <v>1</v>
      </c>
      <c r="I610" s="203"/>
      <c r="J610" s="199"/>
      <c r="K610" s="199"/>
      <c r="L610" s="204"/>
      <c r="M610" s="205"/>
      <c r="N610" s="206"/>
      <c r="O610" s="206"/>
      <c r="P610" s="206"/>
      <c r="Q610" s="206"/>
      <c r="R610" s="206"/>
      <c r="S610" s="206"/>
      <c r="T610" s="207"/>
      <c r="AT610" s="208" t="s">
        <v>140</v>
      </c>
      <c r="AU610" s="208" t="s">
        <v>91</v>
      </c>
      <c r="AV610" s="14" t="s">
        <v>91</v>
      </c>
      <c r="AW610" s="14" t="s">
        <v>42</v>
      </c>
      <c r="AX610" s="14" t="s">
        <v>81</v>
      </c>
      <c r="AY610" s="208" t="s">
        <v>131</v>
      </c>
    </row>
    <row r="611" spans="1:65" s="15" customFormat="1" ht="11.25">
      <c r="B611" s="209"/>
      <c r="C611" s="210"/>
      <c r="D611" s="189" t="s">
        <v>140</v>
      </c>
      <c r="E611" s="211" t="s">
        <v>44</v>
      </c>
      <c r="F611" s="212" t="s">
        <v>170</v>
      </c>
      <c r="G611" s="210"/>
      <c r="H611" s="213">
        <v>2</v>
      </c>
      <c r="I611" s="214"/>
      <c r="J611" s="210"/>
      <c r="K611" s="210"/>
      <c r="L611" s="215"/>
      <c r="M611" s="216"/>
      <c r="N611" s="217"/>
      <c r="O611" s="217"/>
      <c r="P611" s="217"/>
      <c r="Q611" s="217"/>
      <c r="R611" s="217"/>
      <c r="S611" s="217"/>
      <c r="T611" s="218"/>
      <c r="AT611" s="219" t="s">
        <v>140</v>
      </c>
      <c r="AU611" s="219" t="s">
        <v>91</v>
      </c>
      <c r="AV611" s="15" t="s">
        <v>138</v>
      </c>
      <c r="AW611" s="15" t="s">
        <v>42</v>
      </c>
      <c r="AX611" s="15" t="s">
        <v>89</v>
      </c>
      <c r="AY611" s="219" t="s">
        <v>131</v>
      </c>
    </row>
    <row r="612" spans="1:65" s="2" customFormat="1" ht="76.349999999999994" customHeight="1">
      <c r="A612" s="35"/>
      <c r="B612" s="36"/>
      <c r="C612" s="174" t="s">
        <v>822</v>
      </c>
      <c r="D612" s="174" t="s">
        <v>133</v>
      </c>
      <c r="E612" s="175" t="s">
        <v>823</v>
      </c>
      <c r="F612" s="176" t="s">
        <v>824</v>
      </c>
      <c r="G612" s="177" t="s">
        <v>490</v>
      </c>
      <c r="H612" s="178">
        <v>2</v>
      </c>
      <c r="I612" s="179"/>
      <c r="J612" s="180">
        <f>ROUND(I612*H612,2)</f>
        <v>0</v>
      </c>
      <c r="K612" s="176" t="s">
        <v>137</v>
      </c>
      <c r="L612" s="40"/>
      <c r="M612" s="181" t="s">
        <v>44</v>
      </c>
      <c r="N612" s="182" t="s">
        <v>52</v>
      </c>
      <c r="O612" s="65"/>
      <c r="P612" s="183">
        <f>O612*H612</f>
        <v>0</v>
      </c>
      <c r="Q612" s="183">
        <v>0</v>
      </c>
      <c r="R612" s="183">
        <f>Q612*H612</f>
        <v>0</v>
      </c>
      <c r="S612" s="183">
        <v>0</v>
      </c>
      <c r="T612" s="184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5" t="s">
        <v>89</v>
      </c>
      <c r="AT612" s="185" t="s">
        <v>133</v>
      </c>
      <c r="AU612" s="185" t="s">
        <v>91</v>
      </c>
      <c r="AY612" s="17" t="s">
        <v>131</v>
      </c>
      <c r="BE612" s="186">
        <f>IF(N612="základní",J612,0)</f>
        <v>0</v>
      </c>
      <c r="BF612" s="186">
        <f>IF(N612="snížená",J612,0)</f>
        <v>0</v>
      </c>
      <c r="BG612" s="186">
        <f>IF(N612="zákl. přenesená",J612,0)</f>
        <v>0</v>
      </c>
      <c r="BH612" s="186">
        <f>IF(N612="sníž. přenesená",J612,0)</f>
        <v>0</v>
      </c>
      <c r="BI612" s="186">
        <f>IF(N612="nulová",J612,0)</f>
        <v>0</v>
      </c>
      <c r="BJ612" s="17" t="s">
        <v>89</v>
      </c>
      <c r="BK612" s="186">
        <f>ROUND(I612*H612,2)</f>
        <v>0</v>
      </c>
      <c r="BL612" s="17" t="s">
        <v>89</v>
      </c>
      <c r="BM612" s="185" t="s">
        <v>825</v>
      </c>
    </row>
    <row r="613" spans="1:65" s="13" customFormat="1" ht="11.25">
      <c r="B613" s="187"/>
      <c r="C613" s="188"/>
      <c r="D613" s="189" t="s">
        <v>140</v>
      </c>
      <c r="E613" s="190" t="s">
        <v>44</v>
      </c>
      <c r="F613" s="191" t="s">
        <v>543</v>
      </c>
      <c r="G613" s="188"/>
      <c r="H613" s="190" t="s">
        <v>44</v>
      </c>
      <c r="I613" s="192"/>
      <c r="J613" s="188"/>
      <c r="K613" s="188"/>
      <c r="L613" s="193"/>
      <c r="M613" s="194"/>
      <c r="N613" s="195"/>
      <c r="O613" s="195"/>
      <c r="P613" s="195"/>
      <c r="Q613" s="195"/>
      <c r="R613" s="195"/>
      <c r="S613" s="195"/>
      <c r="T613" s="196"/>
      <c r="AT613" s="197" t="s">
        <v>140</v>
      </c>
      <c r="AU613" s="197" t="s">
        <v>91</v>
      </c>
      <c r="AV613" s="13" t="s">
        <v>89</v>
      </c>
      <c r="AW613" s="13" t="s">
        <v>42</v>
      </c>
      <c r="AX613" s="13" t="s">
        <v>81</v>
      </c>
      <c r="AY613" s="197" t="s">
        <v>131</v>
      </c>
    </row>
    <row r="614" spans="1:65" s="13" customFormat="1" ht="11.25">
      <c r="B614" s="187"/>
      <c r="C614" s="188"/>
      <c r="D614" s="189" t="s">
        <v>140</v>
      </c>
      <c r="E614" s="190" t="s">
        <v>44</v>
      </c>
      <c r="F614" s="191" t="s">
        <v>671</v>
      </c>
      <c r="G614" s="188"/>
      <c r="H614" s="190" t="s">
        <v>44</v>
      </c>
      <c r="I614" s="192"/>
      <c r="J614" s="188"/>
      <c r="K614" s="188"/>
      <c r="L614" s="193"/>
      <c r="M614" s="194"/>
      <c r="N614" s="195"/>
      <c r="O614" s="195"/>
      <c r="P614" s="195"/>
      <c r="Q614" s="195"/>
      <c r="R614" s="195"/>
      <c r="S614" s="195"/>
      <c r="T614" s="196"/>
      <c r="AT614" s="197" t="s">
        <v>140</v>
      </c>
      <c r="AU614" s="197" t="s">
        <v>91</v>
      </c>
      <c r="AV614" s="13" t="s">
        <v>89</v>
      </c>
      <c r="AW614" s="13" t="s">
        <v>42</v>
      </c>
      <c r="AX614" s="13" t="s">
        <v>81</v>
      </c>
      <c r="AY614" s="197" t="s">
        <v>131</v>
      </c>
    </row>
    <row r="615" spans="1:65" s="14" customFormat="1" ht="11.25">
      <c r="B615" s="198"/>
      <c r="C615" s="199"/>
      <c r="D615" s="189" t="s">
        <v>140</v>
      </c>
      <c r="E615" s="200" t="s">
        <v>44</v>
      </c>
      <c r="F615" s="201" t="s">
        <v>89</v>
      </c>
      <c r="G615" s="199"/>
      <c r="H615" s="202">
        <v>1</v>
      </c>
      <c r="I615" s="203"/>
      <c r="J615" s="199"/>
      <c r="K615" s="199"/>
      <c r="L615" s="204"/>
      <c r="M615" s="205"/>
      <c r="N615" s="206"/>
      <c r="O615" s="206"/>
      <c r="P615" s="206"/>
      <c r="Q615" s="206"/>
      <c r="R615" s="206"/>
      <c r="S615" s="206"/>
      <c r="T615" s="207"/>
      <c r="AT615" s="208" t="s">
        <v>140</v>
      </c>
      <c r="AU615" s="208" t="s">
        <v>91</v>
      </c>
      <c r="AV615" s="14" t="s">
        <v>91</v>
      </c>
      <c r="AW615" s="14" t="s">
        <v>42</v>
      </c>
      <c r="AX615" s="14" t="s">
        <v>81</v>
      </c>
      <c r="AY615" s="208" t="s">
        <v>131</v>
      </c>
    </row>
    <row r="616" spans="1:65" s="13" customFormat="1" ht="11.25">
      <c r="B616" s="187"/>
      <c r="C616" s="188"/>
      <c r="D616" s="189" t="s">
        <v>140</v>
      </c>
      <c r="E616" s="190" t="s">
        <v>44</v>
      </c>
      <c r="F616" s="191" t="s">
        <v>673</v>
      </c>
      <c r="G616" s="188"/>
      <c r="H616" s="190" t="s">
        <v>44</v>
      </c>
      <c r="I616" s="192"/>
      <c r="J616" s="188"/>
      <c r="K616" s="188"/>
      <c r="L616" s="193"/>
      <c r="M616" s="194"/>
      <c r="N616" s="195"/>
      <c r="O616" s="195"/>
      <c r="P616" s="195"/>
      <c r="Q616" s="195"/>
      <c r="R616" s="195"/>
      <c r="S616" s="195"/>
      <c r="T616" s="196"/>
      <c r="AT616" s="197" t="s">
        <v>140</v>
      </c>
      <c r="AU616" s="197" t="s">
        <v>91</v>
      </c>
      <c r="AV616" s="13" t="s">
        <v>89</v>
      </c>
      <c r="AW616" s="13" t="s">
        <v>42</v>
      </c>
      <c r="AX616" s="13" t="s">
        <v>81</v>
      </c>
      <c r="AY616" s="197" t="s">
        <v>131</v>
      </c>
    </row>
    <row r="617" spans="1:65" s="14" customFormat="1" ht="11.25">
      <c r="B617" s="198"/>
      <c r="C617" s="199"/>
      <c r="D617" s="189" t="s">
        <v>140</v>
      </c>
      <c r="E617" s="200" t="s">
        <v>44</v>
      </c>
      <c r="F617" s="201" t="s">
        <v>89</v>
      </c>
      <c r="G617" s="199"/>
      <c r="H617" s="202">
        <v>1</v>
      </c>
      <c r="I617" s="203"/>
      <c r="J617" s="199"/>
      <c r="K617" s="199"/>
      <c r="L617" s="204"/>
      <c r="M617" s="205"/>
      <c r="N617" s="206"/>
      <c r="O617" s="206"/>
      <c r="P617" s="206"/>
      <c r="Q617" s="206"/>
      <c r="R617" s="206"/>
      <c r="S617" s="206"/>
      <c r="T617" s="207"/>
      <c r="AT617" s="208" t="s">
        <v>140</v>
      </c>
      <c r="AU617" s="208" t="s">
        <v>91</v>
      </c>
      <c r="AV617" s="14" t="s">
        <v>91</v>
      </c>
      <c r="AW617" s="14" t="s">
        <v>42</v>
      </c>
      <c r="AX617" s="14" t="s">
        <v>81</v>
      </c>
      <c r="AY617" s="208" t="s">
        <v>131</v>
      </c>
    </row>
    <row r="618" spans="1:65" s="15" customFormat="1" ht="11.25">
      <c r="B618" s="209"/>
      <c r="C618" s="210"/>
      <c r="D618" s="189" t="s">
        <v>140</v>
      </c>
      <c r="E618" s="211" t="s">
        <v>44</v>
      </c>
      <c r="F618" s="212" t="s">
        <v>170</v>
      </c>
      <c r="G618" s="210"/>
      <c r="H618" s="213">
        <v>2</v>
      </c>
      <c r="I618" s="214"/>
      <c r="J618" s="210"/>
      <c r="K618" s="210"/>
      <c r="L618" s="215"/>
      <c r="M618" s="216"/>
      <c r="N618" s="217"/>
      <c r="O618" s="217"/>
      <c r="P618" s="217"/>
      <c r="Q618" s="217"/>
      <c r="R618" s="217"/>
      <c r="S618" s="217"/>
      <c r="T618" s="218"/>
      <c r="AT618" s="219" t="s">
        <v>140</v>
      </c>
      <c r="AU618" s="219" t="s">
        <v>91</v>
      </c>
      <c r="AV618" s="15" t="s">
        <v>138</v>
      </c>
      <c r="AW618" s="15" t="s">
        <v>42</v>
      </c>
      <c r="AX618" s="15" t="s">
        <v>89</v>
      </c>
      <c r="AY618" s="219" t="s">
        <v>131</v>
      </c>
    </row>
    <row r="619" spans="1:65" s="2" customFormat="1" ht="24.2" customHeight="1">
      <c r="A619" s="35"/>
      <c r="B619" s="36"/>
      <c r="C619" s="220" t="s">
        <v>826</v>
      </c>
      <c r="D619" s="220" t="s">
        <v>220</v>
      </c>
      <c r="E619" s="221" t="s">
        <v>827</v>
      </c>
      <c r="F619" s="222" t="s">
        <v>828</v>
      </c>
      <c r="G619" s="223" t="s">
        <v>490</v>
      </c>
      <c r="H619" s="224">
        <v>2</v>
      </c>
      <c r="I619" s="225"/>
      <c r="J619" s="226">
        <f>ROUND(I619*H619,2)</f>
        <v>0</v>
      </c>
      <c r="K619" s="222" t="s">
        <v>303</v>
      </c>
      <c r="L619" s="227"/>
      <c r="M619" s="228" t="s">
        <v>44</v>
      </c>
      <c r="N619" s="229" t="s">
        <v>52</v>
      </c>
      <c r="O619" s="65"/>
      <c r="P619" s="183">
        <f>O619*H619</f>
        <v>0</v>
      </c>
      <c r="Q619" s="183">
        <v>0</v>
      </c>
      <c r="R619" s="183">
        <f>Q619*H619</f>
        <v>0</v>
      </c>
      <c r="S619" s="183">
        <v>0</v>
      </c>
      <c r="T619" s="184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85" t="s">
        <v>91</v>
      </c>
      <c r="AT619" s="185" t="s">
        <v>220</v>
      </c>
      <c r="AU619" s="185" t="s">
        <v>91</v>
      </c>
      <c r="AY619" s="17" t="s">
        <v>131</v>
      </c>
      <c r="BE619" s="186">
        <f>IF(N619="základní",J619,0)</f>
        <v>0</v>
      </c>
      <c r="BF619" s="186">
        <f>IF(N619="snížená",J619,0)</f>
        <v>0</v>
      </c>
      <c r="BG619" s="186">
        <f>IF(N619="zákl. přenesená",J619,0)</f>
        <v>0</v>
      </c>
      <c r="BH619" s="186">
        <f>IF(N619="sníž. přenesená",J619,0)</f>
        <v>0</v>
      </c>
      <c r="BI619" s="186">
        <f>IF(N619="nulová",J619,0)</f>
        <v>0</v>
      </c>
      <c r="BJ619" s="17" t="s">
        <v>89</v>
      </c>
      <c r="BK619" s="186">
        <f>ROUND(I619*H619,2)</f>
        <v>0</v>
      </c>
      <c r="BL619" s="17" t="s">
        <v>89</v>
      </c>
      <c r="BM619" s="185" t="s">
        <v>829</v>
      </c>
    </row>
    <row r="620" spans="1:65" s="13" customFormat="1" ht="11.25">
      <c r="B620" s="187"/>
      <c r="C620" s="188"/>
      <c r="D620" s="189" t="s">
        <v>140</v>
      </c>
      <c r="E620" s="190" t="s">
        <v>44</v>
      </c>
      <c r="F620" s="191" t="s">
        <v>543</v>
      </c>
      <c r="G620" s="188"/>
      <c r="H620" s="190" t="s">
        <v>44</v>
      </c>
      <c r="I620" s="192"/>
      <c r="J620" s="188"/>
      <c r="K620" s="188"/>
      <c r="L620" s="193"/>
      <c r="M620" s="194"/>
      <c r="N620" s="195"/>
      <c r="O620" s="195"/>
      <c r="P620" s="195"/>
      <c r="Q620" s="195"/>
      <c r="R620" s="195"/>
      <c r="S620" s="195"/>
      <c r="T620" s="196"/>
      <c r="AT620" s="197" t="s">
        <v>140</v>
      </c>
      <c r="AU620" s="197" t="s">
        <v>91</v>
      </c>
      <c r="AV620" s="13" t="s">
        <v>89</v>
      </c>
      <c r="AW620" s="13" t="s">
        <v>42</v>
      </c>
      <c r="AX620" s="13" t="s">
        <v>81</v>
      </c>
      <c r="AY620" s="197" t="s">
        <v>131</v>
      </c>
    </row>
    <row r="621" spans="1:65" s="13" customFormat="1" ht="11.25">
      <c r="B621" s="187"/>
      <c r="C621" s="188"/>
      <c r="D621" s="189" t="s">
        <v>140</v>
      </c>
      <c r="E621" s="190" t="s">
        <v>44</v>
      </c>
      <c r="F621" s="191" t="s">
        <v>671</v>
      </c>
      <c r="G621" s="188"/>
      <c r="H621" s="190" t="s">
        <v>44</v>
      </c>
      <c r="I621" s="192"/>
      <c r="J621" s="188"/>
      <c r="K621" s="188"/>
      <c r="L621" s="193"/>
      <c r="M621" s="194"/>
      <c r="N621" s="195"/>
      <c r="O621" s="195"/>
      <c r="P621" s="195"/>
      <c r="Q621" s="195"/>
      <c r="R621" s="195"/>
      <c r="S621" s="195"/>
      <c r="T621" s="196"/>
      <c r="AT621" s="197" t="s">
        <v>140</v>
      </c>
      <c r="AU621" s="197" t="s">
        <v>91</v>
      </c>
      <c r="AV621" s="13" t="s">
        <v>89</v>
      </c>
      <c r="AW621" s="13" t="s">
        <v>42</v>
      </c>
      <c r="AX621" s="13" t="s">
        <v>81</v>
      </c>
      <c r="AY621" s="197" t="s">
        <v>131</v>
      </c>
    </row>
    <row r="622" spans="1:65" s="14" customFormat="1" ht="11.25">
      <c r="B622" s="198"/>
      <c r="C622" s="199"/>
      <c r="D622" s="189" t="s">
        <v>140</v>
      </c>
      <c r="E622" s="200" t="s">
        <v>44</v>
      </c>
      <c r="F622" s="201" t="s">
        <v>89</v>
      </c>
      <c r="G622" s="199"/>
      <c r="H622" s="202">
        <v>1</v>
      </c>
      <c r="I622" s="203"/>
      <c r="J622" s="199"/>
      <c r="K622" s="199"/>
      <c r="L622" s="204"/>
      <c r="M622" s="205"/>
      <c r="N622" s="206"/>
      <c r="O622" s="206"/>
      <c r="P622" s="206"/>
      <c r="Q622" s="206"/>
      <c r="R622" s="206"/>
      <c r="S622" s="206"/>
      <c r="T622" s="207"/>
      <c r="AT622" s="208" t="s">
        <v>140</v>
      </c>
      <c r="AU622" s="208" t="s">
        <v>91</v>
      </c>
      <c r="AV622" s="14" t="s">
        <v>91</v>
      </c>
      <c r="AW622" s="14" t="s">
        <v>42</v>
      </c>
      <c r="AX622" s="14" t="s">
        <v>81</v>
      </c>
      <c r="AY622" s="208" t="s">
        <v>131</v>
      </c>
    </row>
    <row r="623" spans="1:65" s="13" customFormat="1" ht="11.25">
      <c r="B623" s="187"/>
      <c r="C623" s="188"/>
      <c r="D623" s="189" t="s">
        <v>140</v>
      </c>
      <c r="E623" s="190" t="s">
        <v>44</v>
      </c>
      <c r="F623" s="191" t="s">
        <v>673</v>
      </c>
      <c r="G623" s="188"/>
      <c r="H623" s="190" t="s">
        <v>44</v>
      </c>
      <c r="I623" s="192"/>
      <c r="J623" s="188"/>
      <c r="K623" s="188"/>
      <c r="L623" s="193"/>
      <c r="M623" s="194"/>
      <c r="N623" s="195"/>
      <c r="O623" s="195"/>
      <c r="P623" s="195"/>
      <c r="Q623" s="195"/>
      <c r="R623" s="195"/>
      <c r="S623" s="195"/>
      <c r="T623" s="196"/>
      <c r="AT623" s="197" t="s">
        <v>140</v>
      </c>
      <c r="AU623" s="197" t="s">
        <v>91</v>
      </c>
      <c r="AV623" s="13" t="s">
        <v>89</v>
      </c>
      <c r="AW623" s="13" t="s">
        <v>42</v>
      </c>
      <c r="AX623" s="13" t="s">
        <v>81</v>
      </c>
      <c r="AY623" s="197" t="s">
        <v>131</v>
      </c>
    </row>
    <row r="624" spans="1:65" s="14" customFormat="1" ht="11.25">
      <c r="B624" s="198"/>
      <c r="C624" s="199"/>
      <c r="D624" s="189" t="s">
        <v>140</v>
      </c>
      <c r="E624" s="200" t="s">
        <v>44</v>
      </c>
      <c r="F624" s="201" t="s">
        <v>89</v>
      </c>
      <c r="G624" s="199"/>
      <c r="H624" s="202">
        <v>1</v>
      </c>
      <c r="I624" s="203"/>
      <c r="J624" s="199"/>
      <c r="K624" s="199"/>
      <c r="L624" s="204"/>
      <c r="M624" s="205"/>
      <c r="N624" s="206"/>
      <c r="O624" s="206"/>
      <c r="P624" s="206"/>
      <c r="Q624" s="206"/>
      <c r="R624" s="206"/>
      <c r="S624" s="206"/>
      <c r="T624" s="207"/>
      <c r="AT624" s="208" t="s">
        <v>140</v>
      </c>
      <c r="AU624" s="208" t="s">
        <v>91</v>
      </c>
      <c r="AV624" s="14" t="s">
        <v>91</v>
      </c>
      <c r="AW624" s="14" t="s">
        <v>42</v>
      </c>
      <c r="AX624" s="14" t="s">
        <v>81</v>
      </c>
      <c r="AY624" s="208" t="s">
        <v>131</v>
      </c>
    </row>
    <row r="625" spans="1:65" s="15" customFormat="1" ht="11.25">
      <c r="B625" s="209"/>
      <c r="C625" s="210"/>
      <c r="D625" s="189" t="s">
        <v>140</v>
      </c>
      <c r="E625" s="211" t="s">
        <v>44</v>
      </c>
      <c r="F625" s="212" t="s">
        <v>170</v>
      </c>
      <c r="G625" s="210"/>
      <c r="H625" s="213">
        <v>2</v>
      </c>
      <c r="I625" s="214"/>
      <c r="J625" s="210"/>
      <c r="K625" s="210"/>
      <c r="L625" s="215"/>
      <c r="M625" s="216"/>
      <c r="N625" s="217"/>
      <c r="O625" s="217"/>
      <c r="P625" s="217"/>
      <c r="Q625" s="217"/>
      <c r="R625" s="217"/>
      <c r="S625" s="217"/>
      <c r="T625" s="218"/>
      <c r="AT625" s="219" t="s">
        <v>140</v>
      </c>
      <c r="AU625" s="219" t="s">
        <v>91</v>
      </c>
      <c r="AV625" s="15" t="s">
        <v>138</v>
      </c>
      <c r="AW625" s="15" t="s">
        <v>42</v>
      </c>
      <c r="AX625" s="15" t="s">
        <v>89</v>
      </c>
      <c r="AY625" s="219" t="s">
        <v>131</v>
      </c>
    </row>
    <row r="626" spans="1:65" s="2" customFormat="1" ht="14.45" customHeight="1">
      <c r="A626" s="35"/>
      <c r="B626" s="36"/>
      <c r="C626" s="220" t="s">
        <v>830</v>
      </c>
      <c r="D626" s="220" t="s">
        <v>220</v>
      </c>
      <c r="E626" s="221" t="s">
        <v>831</v>
      </c>
      <c r="F626" s="222" t="s">
        <v>832</v>
      </c>
      <c r="G626" s="223" t="s">
        <v>490</v>
      </c>
      <c r="H626" s="224">
        <v>2</v>
      </c>
      <c r="I626" s="225"/>
      <c r="J626" s="226">
        <f>ROUND(I626*H626,2)</f>
        <v>0</v>
      </c>
      <c r="K626" s="222" t="s">
        <v>303</v>
      </c>
      <c r="L626" s="227"/>
      <c r="M626" s="228" t="s">
        <v>44</v>
      </c>
      <c r="N626" s="229" t="s">
        <v>52</v>
      </c>
      <c r="O626" s="65"/>
      <c r="P626" s="183">
        <f>O626*H626</f>
        <v>0</v>
      </c>
      <c r="Q626" s="183">
        <v>0</v>
      </c>
      <c r="R626" s="183">
        <f>Q626*H626</f>
        <v>0</v>
      </c>
      <c r="S626" s="183">
        <v>0</v>
      </c>
      <c r="T626" s="184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85" t="s">
        <v>91</v>
      </c>
      <c r="AT626" s="185" t="s">
        <v>220</v>
      </c>
      <c r="AU626" s="185" t="s">
        <v>91</v>
      </c>
      <c r="AY626" s="17" t="s">
        <v>131</v>
      </c>
      <c r="BE626" s="186">
        <f>IF(N626="základní",J626,0)</f>
        <v>0</v>
      </c>
      <c r="BF626" s="186">
        <f>IF(N626="snížená",J626,0)</f>
        <v>0</v>
      </c>
      <c r="BG626" s="186">
        <f>IF(N626="zákl. přenesená",J626,0)</f>
        <v>0</v>
      </c>
      <c r="BH626" s="186">
        <f>IF(N626="sníž. přenesená",J626,0)</f>
        <v>0</v>
      </c>
      <c r="BI626" s="186">
        <f>IF(N626="nulová",J626,0)</f>
        <v>0</v>
      </c>
      <c r="BJ626" s="17" t="s">
        <v>89</v>
      </c>
      <c r="BK626" s="186">
        <f>ROUND(I626*H626,2)</f>
        <v>0</v>
      </c>
      <c r="BL626" s="17" t="s">
        <v>89</v>
      </c>
      <c r="BM626" s="185" t="s">
        <v>833</v>
      </c>
    </row>
    <row r="627" spans="1:65" s="13" customFormat="1" ht="11.25">
      <c r="B627" s="187"/>
      <c r="C627" s="188"/>
      <c r="D627" s="189" t="s">
        <v>140</v>
      </c>
      <c r="E627" s="190" t="s">
        <v>44</v>
      </c>
      <c r="F627" s="191" t="s">
        <v>543</v>
      </c>
      <c r="G627" s="188"/>
      <c r="H627" s="190" t="s">
        <v>44</v>
      </c>
      <c r="I627" s="192"/>
      <c r="J627" s="188"/>
      <c r="K627" s="188"/>
      <c r="L627" s="193"/>
      <c r="M627" s="194"/>
      <c r="N627" s="195"/>
      <c r="O627" s="195"/>
      <c r="P627" s="195"/>
      <c r="Q627" s="195"/>
      <c r="R627" s="195"/>
      <c r="S627" s="195"/>
      <c r="T627" s="196"/>
      <c r="AT627" s="197" t="s">
        <v>140</v>
      </c>
      <c r="AU627" s="197" t="s">
        <v>91</v>
      </c>
      <c r="AV627" s="13" t="s">
        <v>89</v>
      </c>
      <c r="AW627" s="13" t="s">
        <v>42</v>
      </c>
      <c r="AX627" s="13" t="s">
        <v>81</v>
      </c>
      <c r="AY627" s="197" t="s">
        <v>131</v>
      </c>
    </row>
    <row r="628" spans="1:65" s="13" customFormat="1" ht="11.25">
      <c r="B628" s="187"/>
      <c r="C628" s="188"/>
      <c r="D628" s="189" t="s">
        <v>140</v>
      </c>
      <c r="E628" s="190" t="s">
        <v>44</v>
      </c>
      <c r="F628" s="191" t="s">
        <v>671</v>
      </c>
      <c r="G628" s="188"/>
      <c r="H628" s="190" t="s">
        <v>44</v>
      </c>
      <c r="I628" s="192"/>
      <c r="J628" s="188"/>
      <c r="K628" s="188"/>
      <c r="L628" s="193"/>
      <c r="M628" s="194"/>
      <c r="N628" s="195"/>
      <c r="O628" s="195"/>
      <c r="P628" s="195"/>
      <c r="Q628" s="195"/>
      <c r="R628" s="195"/>
      <c r="S628" s="195"/>
      <c r="T628" s="196"/>
      <c r="AT628" s="197" t="s">
        <v>140</v>
      </c>
      <c r="AU628" s="197" t="s">
        <v>91</v>
      </c>
      <c r="AV628" s="13" t="s">
        <v>89</v>
      </c>
      <c r="AW628" s="13" t="s">
        <v>42</v>
      </c>
      <c r="AX628" s="13" t="s">
        <v>81</v>
      </c>
      <c r="AY628" s="197" t="s">
        <v>131</v>
      </c>
    </row>
    <row r="629" spans="1:65" s="14" customFormat="1" ht="11.25">
      <c r="B629" s="198"/>
      <c r="C629" s="199"/>
      <c r="D629" s="189" t="s">
        <v>140</v>
      </c>
      <c r="E629" s="200" t="s">
        <v>44</v>
      </c>
      <c r="F629" s="201" t="s">
        <v>89</v>
      </c>
      <c r="G629" s="199"/>
      <c r="H629" s="202">
        <v>1</v>
      </c>
      <c r="I629" s="203"/>
      <c r="J629" s="199"/>
      <c r="K629" s="199"/>
      <c r="L629" s="204"/>
      <c r="M629" s="205"/>
      <c r="N629" s="206"/>
      <c r="O629" s="206"/>
      <c r="P629" s="206"/>
      <c r="Q629" s="206"/>
      <c r="R629" s="206"/>
      <c r="S629" s="206"/>
      <c r="T629" s="207"/>
      <c r="AT629" s="208" t="s">
        <v>140</v>
      </c>
      <c r="AU629" s="208" t="s">
        <v>91</v>
      </c>
      <c r="AV629" s="14" t="s">
        <v>91</v>
      </c>
      <c r="AW629" s="14" t="s">
        <v>42</v>
      </c>
      <c r="AX629" s="14" t="s">
        <v>81</v>
      </c>
      <c r="AY629" s="208" t="s">
        <v>131</v>
      </c>
    </row>
    <row r="630" spans="1:65" s="13" customFormat="1" ht="11.25">
      <c r="B630" s="187"/>
      <c r="C630" s="188"/>
      <c r="D630" s="189" t="s">
        <v>140</v>
      </c>
      <c r="E630" s="190" t="s">
        <v>44</v>
      </c>
      <c r="F630" s="191" t="s">
        <v>673</v>
      </c>
      <c r="G630" s="188"/>
      <c r="H630" s="190" t="s">
        <v>44</v>
      </c>
      <c r="I630" s="192"/>
      <c r="J630" s="188"/>
      <c r="K630" s="188"/>
      <c r="L630" s="193"/>
      <c r="M630" s="194"/>
      <c r="N630" s="195"/>
      <c r="O630" s="195"/>
      <c r="P630" s="195"/>
      <c r="Q630" s="195"/>
      <c r="R630" s="195"/>
      <c r="S630" s="195"/>
      <c r="T630" s="196"/>
      <c r="AT630" s="197" t="s">
        <v>140</v>
      </c>
      <c r="AU630" s="197" t="s">
        <v>91</v>
      </c>
      <c r="AV630" s="13" t="s">
        <v>89</v>
      </c>
      <c r="AW630" s="13" t="s">
        <v>42</v>
      </c>
      <c r="AX630" s="13" t="s">
        <v>81</v>
      </c>
      <c r="AY630" s="197" t="s">
        <v>131</v>
      </c>
    </row>
    <row r="631" spans="1:65" s="14" customFormat="1" ht="11.25">
      <c r="B631" s="198"/>
      <c r="C631" s="199"/>
      <c r="D631" s="189" t="s">
        <v>140</v>
      </c>
      <c r="E631" s="200" t="s">
        <v>44</v>
      </c>
      <c r="F631" s="201" t="s">
        <v>89</v>
      </c>
      <c r="G631" s="199"/>
      <c r="H631" s="202">
        <v>1</v>
      </c>
      <c r="I631" s="203"/>
      <c r="J631" s="199"/>
      <c r="K631" s="199"/>
      <c r="L631" s="204"/>
      <c r="M631" s="205"/>
      <c r="N631" s="206"/>
      <c r="O631" s="206"/>
      <c r="P631" s="206"/>
      <c r="Q631" s="206"/>
      <c r="R631" s="206"/>
      <c r="S631" s="206"/>
      <c r="T631" s="207"/>
      <c r="AT631" s="208" t="s">
        <v>140</v>
      </c>
      <c r="AU631" s="208" t="s">
        <v>91</v>
      </c>
      <c r="AV631" s="14" t="s">
        <v>91</v>
      </c>
      <c r="AW631" s="14" t="s">
        <v>42</v>
      </c>
      <c r="AX631" s="14" t="s">
        <v>81</v>
      </c>
      <c r="AY631" s="208" t="s">
        <v>131</v>
      </c>
    </row>
    <row r="632" spans="1:65" s="15" customFormat="1" ht="11.25">
      <c r="B632" s="209"/>
      <c r="C632" s="210"/>
      <c r="D632" s="189" t="s">
        <v>140</v>
      </c>
      <c r="E632" s="211" t="s">
        <v>44</v>
      </c>
      <c r="F632" s="212" t="s">
        <v>170</v>
      </c>
      <c r="G632" s="210"/>
      <c r="H632" s="213">
        <v>2</v>
      </c>
      <c r="I632" s="214"/>
      <c r="J632" s="210"/>
      <c r="K632" s="210"/>
      <c r="L632" s="215"/>
      <c r="M632" s="216"/>
      <c r="N632" s="217"/>
      <c r="O632" s="217"/>
      <c r="P632" s="217"/>
      <c r="Q632" s="217"/>
      <c r="R632" s="217"/>
      <c r="S632" s="217"/>
      <c r="T632" s="218"/>
      <c r="AT632" s="219" t="s">
        <v>140</v>
      </c>
      <c r="AU632" s="219" t="s">
        <v>91</v>
      </c>
      <c r="AV632" s="15" t="s">
        <v>138</v>
      </c>
      <c r="AW632" s="15" t="s">
        <v>42</v>
      </c>
      <c r="AX632" s="15" t="s">
        <v>89</v>
      </c>
      <c r="AY632" s="219" t="s">
        <v>131</v>
      </c>
    </row>
    <row r="633" spans="1:65" s="2" customFormat="1" ht="14.45" customHeight="1">
      <c r="A633" s="35"/>
      <c r="B633" s="36"/>
      <c r="C633" s="220" t="s">
        <v>834</v>
      </c>
      <c r="D633" s="220" t="s">
        <v>220</v>
      </c>
      <c r="E633" s="221" t="s">
        <v>835</v>
      </c>
      <c r="F633" s="222" t="s">
        <v>836</v>
      </c>
      <c r="G633" s="223" t="s">
        <v>490</v>
      </c>
      <c r="H633" s="224">
        <v>2</v>
      </c>
      <c r="I633" s="225"/>
      <c r="J633" s="226">
        <f>ROUND(I633*H633,2)</f>
        <v>0</v>
      </c>
      <c r="K633" s="222" t="s">
        <v>303</v>
      </c>
      <c r="L633" s="227"/>
      <c r="M633" s="228" t="s">
        <v>44</v>
      </c>
      <c r="N633" s="229" t="s">
        <v>52</v>
      </c>
      <c r="O633" s="65"/>
      <c r="P633" s="183">
        <f>O633*H633</f>
        <v>0</v>
      </c>
      <c r="Q633" s="183">
        <v>0</v>
      </c>
      <c r="R633" s="183">
        <f>Q633*H633</f>
        <v>0</v>
      </c>
      <c r="S633" s="183">
        <v>0</v>
      </c>
      <c r="T633" s="184">
        <f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185" t="s">
        <v>91</v>
      </c>
      <c r="AT633" s="185" t="s">
        <v>220</v>
      </c>
      <c r="AU633" s="185" t="s">
        <v>91</v>
      </c>
      <c r="AY633" s="17" t="s">
        <v>131</v>
      </c>
      <c r="BE633" s="186">
        <f>IF(N633="základní",J633,0)</f>
        <v>0</v>
      </c>
      <c r="BF633" s="186">
        <f>IF(N633="snížená",J633,0)</f>
        <v>0</v>
      </c>
      <c r="BG633" s="186">
        <f>IF(N633="zákl. přenesená",J633,0)</f>
        <v>0</v>
      </c>
      <c r="BH633" s="186">
        <f>IF(N633="sníž. přenesená",J633,0)</f>
        <v>0</v>
      </c>
      <c r="BI633" s="186">
        <f>IF(N633="nulová",J633,0)</f>
        <v>0</v>
      </c>
      <c r="BJ633" s="17" t="s">
        <v>89</v>
      </c>
      <c r="BK633" s="186">
        <f>ROUND(I633*H633,2)</f>
        <v>0</v>
      </c>
      <c r="BL633" s="17" t="s">
        <v>89</v>
      </c>
      <c r="BM633" s="185" t="s">
        <v>837</v>
      </c>
    </row>
    <row r="634" spans="1:65" s="13" customFormat="1" ht="11.25">
      <c r="B634" s="187"/>
      <c r="C634" s="188"/>
      <c r="D634" s="189" t="s">
        <v>140</v>
      </c>
      <c r="E634" s="190" t="s">
        <v>44</v>
      </c>
      <c r="F634" s="191" t="s">
        <v>543</v>
      </c>
      <c r="G634" s="188"/>
      <c r="H634" s="190" t="s">
        <v>44</v>
      </c>
      <c r="I634" s="192"/>
      <c r="J634" s="188"/>
      <c r="K634" s="188"/>
      <c r="L634" s="193"/>
      <c r="M634" s="194"/>
      <c r="N634" s="195"/>
      <c r="O634" s="195"/>
      <c r="P634" s="195"/>
      <c r="Q634" s="195"/>
      <c r="R634" s="195"/>
      <c r="S634" s="195"/>
      <c r="T634" s="196"/>
      <c r="AT634" s="197" t="s">
        <v>140</v>
      </c>
      <c r="AU634" s="197" t="s">
        <v>91</v>
      </c>
      <c r="AV634" s="13" t="s">
        <v>89</v>
      </c>
      <c r="AW634" s="13" t="s">
        <v>42</v>
      </c>
      <c r="AX634" s="13" t="s">
        <v>81</v>
      </c>
      <c r="AY634" s="197" t="s">
        <v>131</v>
      </c>
    </row>
    <row r="635" spans="1:65" s="13" customFormat="1" ht="11.25">
      <c r="B635" s="187"/>
      <c r="C635" s="188"/>
      <c r="D635" s="189" t="s">
        <v>140</v>
      </c>
      <c r="E635" s="190" t="s">
        <v>44</v>
      </c>
      <c r="F635" s="191" t="s">
        <v>671</v>
      </c>
      <c r="G635" s="188"/>
      <c r="H635" s="190" t="s">
        <v>44</v>
      </c>
      <c r="I635" s="192"/>
      <c r="J635" s="188"/>
      <c r="K635" s="188"/>
      <c r="L635" s="193"/>
      <c r="M635" s="194"/>
      <c r="N635" s="195"/>
      <c r="O635" s="195"/>
      <c r="P635" s="195"/>
      <c r="Q635" s="195"/>
      <c r="R635" s="195"/>
      <c r="S635" s="195"/>
      <c r="T635" s="196"/>
      <c r="AT635" s="197" t="s">
        <v>140</v>
      </c>
      <c r="AU635" s="197" t="s">
        <v>91</v>
      </c>
      <c r="AV635" s="13" t="s">
        <v>89</v>
      </c>
      <c r="AW635" s="13" t="s">
        <v>42</v>
      </c>
      <c r="AX635" s="13" t="s">
        <v>81</v>
      </c>
      <c r="AY635" s="197" t="s">
        <v>131</v>
      </c>
    </row>
    <row r="636" spans="1:65" s="14" customFormat="1" ht="11.25">
      <c r="B636" s="198"/>
      <c r="C636" s="199"/>
      <c r="D636" s="189" t="s">
        <v>140</v>
      </c>
      <c r="E636" s="200" t="s">
        <v>44</v>
      </c>
      <c r="F636" s="201" t="s">
        <v>89</v>
      </c>
      <c r="G636" s="199"/>
      <c r="H636" s="202">
        <v>1</v>
      </c>
      <c r="I636" s="203"/>
      <c r="J636" s="199"/>
      <c r="K636" s="199"/>
      <c r="L636" s="204"/>
      <c r="M636" s="205"/>
      <c r="N636" s="206"/>
      <c r="O636" s="206"/>
      <c r="P636" s="206"/>
      <c r="Q636" s="206"/>
      <c r="R636" s="206"/>
      <c r="S636" s="206"/>
      <c r="T636" s="207"/>
      <c r="AT636" s="208" t="s">
        <v>140</v>
      </c>
      <c r="AU636" s="208" t="s">
        <v>91</v>
      </c>
      <c r="AV636" s="14" t="s">
        <v>91</v>
      </c>
      <c r="AW636" s="14" t="s">
        <v>42</v>
      </c>
      <c r="AX636" s="14" t="s">
        <v>81</v>
      </c>
      <c r="AY636" s="208" t="s">
        <v>131</v>
      </c>
    </row>
    <row r="637" spans="1:65" s="13" customFormat="1" ht="11.25">
      <c r="B637" s="187"/>
      <c r="C637" s="188"/>
      <c r="D637" s="189" t="s">
        <v>140</v>
      </c>
      <c r="E637" s="190" t="s">
        <v>44</v>
      </c>
      <c r="F637" s="191" t="s">
        <v>673</v>
      </c>
      <c r="G637" s="188"/>
      <c r="H637" s="190" t="s">
        <v>44</v>
      </c>
      <c r="I637" s="192"/>
      <c r="J637" s="188"/>
      <c r="K637" s="188"/>
      <c r="L637" s="193"/>
      <c r="M637" s="194"/>
      <c r="N637" s="195"/>
      <c r="O637" s="195"/>
      <c r="P637" s="195"/>
      <c r="Q637" s="195"/>
      <c r="R637" s="195"/>
      <c r="S637" s="195"/>
      <c r="T637" s="196"/>
      <c r="AT637" s="197" t="s">
        <v>140</v>
      </c>
      <c r="AU637" s="197" t="s">
        <v>91</v>
      </c>
      <c r="AV637" s="13" t="s">
        <v>89</v>
      </c>
      <c r="AW637" s="13" t="s">
        <v>42</v>
      </c>
      <c r="AX637" s="13" t="s">
        <v>81</v>
      </c>
      <c r="AY637" s="197" t="s">
        <v>131</v>
      </c>
    </row>
    <row r="638" spans="1:65" s="14" customFormat="1" ht="11.25">
      <c r="B638" s="198"/>
      <c r="C638" s="199"/>
      <c r="D638" s="189" t="s">
        <v>140</v>
      </c>
      <c r="E638" s="200" t="s">
        <v>44</v>
      </c>
      <c r="F638" s="201" t="s">
        <v>89</v>
      </c>
      <c r="G638" s="199"/>
      <c r="H638" s="202">
        <v>1</v>
      </c>
      <c r="I638" s="203"/>
      <c r="J638" s="199"/>
      <c r="K638" s="199"/>
      <c r="L638" s="204"/>
      <c r="M638" s="205"/>
      <c r="N638" s="206"/>
      <c r="O638" s="206"/>
      <c r="P638" s="206"/>
      <c r="Q638" s="206"/>
      <c r="R638" s="206"/>
      <c r="S638" s="206"/>
      <c r="T638" s="207"/>
      <c r="AT638" s="208" t="s">
        <v>140</v>
      </c>
      <c r="AU638" s="208" t="s">
        <v>91</v>
      </c>
      <c r="AV638" s="14" t="s">
        <v>91</v>
      </c>
      <c r="AW638" s="14" t="s">
        <v>42</v>
      </c>
      <c r="AX638" s="14" t="s">
        <v>81</v>
      </c>
      <c r="AY638" s="208" t="s">
        <v>131</v>
      </c>
    </row>
    <row r="639" spans="1:65" s="15" customFormat="1" ht="11.25">
      <c r="B639" s="209"/>
      <c r="C639" s="210"/>
      <c r="D639" s="189" t="s">
        <v>140</v>
      </c>
      <c r="E639" s="211" t="s">
        <v>44</v>
      </c>
      <c r="F639" s="212" t="s">
        <v>170</v>
      </c>
      <c r="G639" s="210"/>
      <c r="H639" s="213">
        <v>2</v>
      </c>
      <c r="I639" s="214"/>
      <c r="J639" s="210"/>
      <c r="K639" s="210"/>
      <c r="L639" s="215"/>
      <c r="M639" s="216"/>
      <c r="N639" s="217"/>
      <c r="O639" s="217"/>
      <c r="P639" s="217"/>
      <c r="Q639" s="217"/>
      <c r="R639" s="217"/>
      <c r="S639" s="217"/>
      <c r="T639" s="218"/>
      <c r="AT639" s="219" t="s">
        <v>140</v>
      </c>
      <c r="AU639" s="219" t="s">
        <v>91</v>
      </c>
      <c r="AV639" s="15" t="s">
        <v>138</v>
      </c>
      <c r="AW639" s="15" t="s">
        <v>42</v>
      </c>
      <c r="AX639" s="15" t="s">
        <v>89</v>
      </c>
      <c r="AY639" s="219" t="s">
        <v>131</v>
      </c>
    </row>
    <row r="640" spans="1:65" s="2" customFormat="1" ht="76.349999999999994" customHeight="1">
      <c r="A640" s="35"/>
      <c r="B640" s="36"/>
      <c r="C640" s="174" t="s">
        <v>838</v>
      </c>
      <c r="D640" s="174" t="s">
        <v>133</v>
      </c>
      <c r="E640" s="175" t="s">
        <v>839</v>
      </c>
      <c r="F640" s="176" t="s">
        <v>840</v>
      </c>
      <c r="G640" s="177" t="s">
        <v>490</v>
      </c>
      <c r="H640" s="178">
        <v>2</v>
      </c>
      <c r="I640" s="179"/>
      <c r="J640" s="180">
        <f>ROUND(I640*H640,2)</f>
        <v>0</v>
      </c>
      <c r="K640" s="176" t="s">
        <v>137</v>
      </c>
      <c r="L640" s="40"/>
      <c r="M640" s="181" t="s">
        <v>44</v>
      </c>
      <c r="N640" s="182" t="s">
        <v>52</v>
      </c>
      <c r="O640" s="65"/>
      <c r="P640" s="183">
        <f>O640*H640</f>
        <v>0</v>
      </c>
      <c r="Q640" s="183">
        <v>0</v>
      </c>
      <c r="R640" s="183">
        <f>Q640*H640</f>
        <v>0</v>
      </c>
      <c r="S640" s="183">
        <v>0</v>
      </c>
      <c r="T640" s="184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85" t="s">
        <v>89</v>
      </c>
      <c r="AT640" s="185" t="s">
        <v>133</v>
      </c>
      <c r="AU640" s="185" t="s">
        <v>91</v>
      </c>
      <c r="AY640" s="17" t="s">
        <v>131</v>
      </c>
      <c r="BE640" s="186">
        <f>IF(N640="základní",J640,0)</f>
        <v>0</v>
      </c>
      <c r="BF640" s="186">
        <f>IF(N640="snížená",J640,0)</f>
        <v>0</v>
      </c>
      <c r="BG640" s="186">
        <f>IF(N640="zákl. přenesená",J640,0)</f>
        <v>0</v>
      </c>
      <c r="BH640" s="186">
        <f>IF(N640="sníž. přenesená",J640,0)</f>
        <v>0</v>
      </c>
      <c r="BI640" s="186">
        <f>IF(N640="nulová",J640,0)</f>
        <v>0</v>
      </c>
      <c r="BJ640" s="17" t="s">
        <v>89</v>
      </c>
      <c r="BK640" s="186">
        <f>ROUND(I640*H640,2)</f>
        <v>0</v>
      </c>
      <c r="BL640" s="17" t="s">
        <v>89</v>
      </c>
      <c r="BM640" s="185" t="s">
        <v>841</v>
      </c>
    </row>
    <row r="641" spans="1:65" s="13" customFormat="1" ht="11.25">
      <c r="B641" s="187"/>
      <c r="C641" s="188"/>
      <c r="D641" s="189" t="s">
        <v>140</v>
      </c>
      <c r="E641" s="190" t="s">
        <v>44</v>
      </c>
      <c r="F641" s="191" t="s">
        <v>543</v>
      </c>
      <c r="G641" s="188"/>
      <c r="H641" s="190" t="s">
        <v>44</v>
      </c>
      <c r="I641" s="192"/>
      <c r="J641" s="188"/>
      <c r="K641" s="188"/>
      <c r="L641" s="193"/>
      <c r="M641" s="194"/>
      <c r="N641" s="195"/>
      <c r="O641" s="195"/>
      <c r="P641" s="195"/>
      <c r="Q641" s="195"/>
      <c r="R641" s="195"/>
      <c r="S641" s="195"/>
      <c r="T641" s="196"/>
      <c r="AT641" s="197" t="s">
        <v>140</v>
      </c>
      <c r="AU641" s="197" t="s">
        <v>91</v>
      </c>
      <c r="AV641" s="13" t="s">
        <v>89</v>
      </c>
      <c r="AW641" s="13" t="s">
        <v>42</v>
      </c>
      <c r="AX641" s="13" t="s">
        <v>81</v>
      </c>
      <c r="AY641" s="197" t="s">
        <v>131</v>
      </c>
    </row>
    <row r="642" spans="1:65" s="13" customFormat="1" ht="11.25">
      <c r="B642" s="187"/>
      <c r="C642" s="188"/>
      <c r="D642" s="189" t="s">
        <v>140</v>
      </c>
      <c r="E642" s="190" t="s">
        <v>44</v>
      </c>
      <c r="F642" s="191" t="s">
        <v>671</v>
      </c>
      <c r="G642" s="188"/>
      <c r="H642" s="190" t="s">
        <v>44</v>
      </c>
      <c r="I642" s="192"/>
      <c r="J642" s="188"/>
      <c r="K642" s="188"/>
      <c r="L642" s="193"/>
      <c r="M642" s="194"/>
      <c r="N642" s="195"/>
      <c r="O642" s="195"/>
      <c r="P642" s="195"/>
      <c r="Q642" s="195"/>
      <c r="R642" s="195"/>
      <c r="S642" s="195"/>
      <c r="T642" s="196"/>
      <c r="AT642" s="197" t="s">
        <v>140</v>
      </c>
      <c r="AU642" s="197" t="s">
        <v>91</v>
      </c>
      <c r="AV642" s="13" t="s">
        <v>89</v>
      </c>
      <c r="AW642" s="13" t="s">
        <v>42</v>
      </c>
      <c r="AX642" s="13" t="s">
        <v>81</v>
      </c>
      <c r="AY642" s="197" t="s">
        <v>131</v>
      </c>
    </row>
    <row r="643" spans="1:65" s="14" customFormat="1" ht="11.25">
      <c r="B643" s="198"/>
      <c r="C643" s="199"/>
      <c r="D643" s="189" t="s">
        <v>140</v>
      </c>
      <c r="E643" s="200" t="s">
        <v>44</v>
      </c>
      <c r="F643" s="201" t="s">
        <v>89</v>
      </c>
      <c r="G643" s="199"/>
      <c r="H643" s="202">
        <v>1</v>
      </c>
      <c r="I643" s="203"/>
      <c r="J643" s="199"/>
      <c r="K643" s="199"/>
      <c r="L643" s="204"/>
      <c r="M643" s="205"/>
      <c r="N643" s="206"/>
      <c r="O643" s="206"/>
      <c r="P643" s="206"/>
      <c r="Q643" s="206"/>
      <c r="R643" s="206"/>
      <c r="S643" s="206"/>
      <c r="T643" s="207"/>
      <c r="AT643" s="208" t="s">
        <v>140</v>
      </c>
      <c r="AU643" s="208" t="s">
        <v>91</v>
      </c>
      <c r="AV643" s="14" t="s">
        <v>91</v>
      </c>
      <c r="AW643" s="14" t="s">
        <v>42</v>
      </c>
      <c r="AX643" s="14" t="s">
        <v>81</v>
      </c>
      <c r="AY643" s="208" t="s">
        <v>131</v>
      </c>
    </row>
    <row r="644" spans="1:65" s="13" customFormat="1" ht="11.25">
      <c r="B644" s="187"/>
      <c r="C644" s="188"/>
      <c r="D644" s="189" t="s">
        <v>140</v>
      </c>
      <c r="E644" s="190" t="s">
        <v>44</v>
      </c>
      <c r="F644" s="191" t="s">
        <v>673</v>
      </c>
      <c r="G644" s="188"/>
      <c r="H644" s="190" t="s">
        <v>44</v>
      </c>
      <c r="I644" s="192"/>
      <c r="J644" s="188"/>
      <c r="K644" s="188"/>
      <c r="L644" s="193"/>
      <c r="M644" s="194"/>
      <c r="N644" s="195"/>
      <c r="O644" s="195"/>
      <c r="P644" s="195"/>
      <c r="Q644" s="195"/>
      <c r="R644" s="195"/>
      <c r="S644" s="195"/>
      <c r="T644" s="196"/>
      <c r="AT644" s="197" t="s">
        <v>140</v>
      </c>
      <c r="AU644" s="197" t="s">
        <v>91</v>
      </c>
      <c r="AV644" s="13" t="s">
        <v>89</v>
      </c>
      <c r="AW644" s="13" t="s">
        <v>42</v>
      </c>
      <c r="AX644" s="13" t="s">
        <v>81</v>
      </c>
      <c r="AY644" s="197" t="s">
        <v>131</v>
      </c>
    </row>
    <row r="645" spans="1:65" s="14" customFormat="1" ht="11.25">
      <c r="B645" s="198"/>
      <c r="C645" s="199"/>
      <c r="D645" s="189" t="s">
        <v>140</v>
      </c>
      <c r="E645" s="200" t="s">
        <v>44</v>
      </c>
      <c r="F645" s="201" t="s">
        <v>89</v>
      </c>
      <c r="G645" s="199"/>
      <c r="H645" s="202">
        <v>1</v>
      </c>
      <c r="I645" s="203"/>
      <c r="J645" s="199"/>
      <c r="K645" s="199"/>
      <c r="L645" s="204"/>
      <c r="M645" s="205"/>
      <c r="N645" s="206"/>
      <c r="O645" s="206"/>
      <c r="P645" s="206"/>
      <c r="Q645" s="206"/>
      <c r="R645" s="206"/>
      <c r="S645" s="206"/>
      <c r="T645" s="207"/>
      <c r="AT645" s="208" t="s">
        <v>140</v>
      </c>
      <c r="AU645" s="208" t="s">
        <v>91</v>
      </c>
      <c r="AV645" s="14" t="s">
        <v>91</v>
      </c>
      <c r="AW645" s="14" t="s">
        <v>42</v>
      </c>
      <c r="AX645" s="14" t="s">
        <v>81</v>
      </c>
      <c r="AY645" s="208" t="s">
        <v>131</v>
      </c>
    </row>
    <row r="646" spans="1:65" s="15" customFormat="1" ht="11.25">
      <c r="B646" s="209"/>
      <c r="C646" s="210"/>
      <c r="D646" s="189" t="s">
        <v>140</v>
      </c>
      <c r="E646" s="211" t="s">
        <v>44</v>
      </c>
      <c r="F646" s="212" t="s">
        <v>170</v>
      </c>
      <c r="G646" s="210"/>
      <c r="H646" s="213">
        <v>2</v>
      </c>
      <c r="I646" s="214"/>
      <c r="J646" s="210"/>
      <c r="K646" s="210"/>
      <c r="L646" s="215"/>
      <c r="M646" s="216"/>
      <c r="N646" s="217"/>
      <c r="O646" s="217"/>
      <c r="P646" s="217"/>
      <c r="Q646" s="217"/>
      <c r="R646" s="217"/>
      <c r="S646" s="217"/>
      <c r="T646" s="218"/>
      <c r="AT646" s="219" t="s">
        <v>140</v>
      </c>
      <c r="AU646" s="219" t="s">
        <v>91</v>
      </c>
      <c r="AV646" s="15" t="s">
        <v>138</v>
      </c>
      <c r="AW646" s="15" t="s">
        <v>42</v>
      </c>
      <c r="AX646" s="15" t="s">
        <v>89</v>
      </c>
      <c r="AY646" s="219" t="s">
        <v>131</v>
      </c>
    </row>
    <row r="647" spans="1:65" s="2" customFormat="1" ht="76.349999999999994" customHeight="1">
      <c r="A647" s="35"/>
      <c r="B647" s="36"/>
      <c r="C647" s="174" t="s">
        <v>842</v>
      </c>
      <c r="D647" s="174" t="s">
        <v>133</v>
      </c>
      <c r="E647" s="175" t="s">
        <v>843</v>
      </c>
      <c r="F647" s="176" t="s">
        <v>844</v>
      </c>
      <c r="G647" s="177" t="s">
        <v>490</v>
      </c>
      <c r="H647" s="178">
        <v>2</v>
      </c>
      <c r="I647" s="179"/>
      <c r="J647" s="180">
        <f>ROUND(I647*H647,2)</f>
        <v>0</v>
      </c>
      <c r="K647" s="176" t="s">
        <v>137</v>
      </c>
      <c r="L647" s="40"/>
      <c r="M647" s="181" t="s">
        <v>44</v>
      </c>
      <c r="N647" s="182" t="s">
        <v>52</v>
      </c>
      <c r="O647" s="65"/>
      <c r="P647" s="183">
        <f>O647*H647</f>
        <v>0</v>
      </c>
      <c r="Q647" s="183">
        <v>0</v>
      </c>
      <c r="R647" s="183">
        <f>Q647*H647</f>
        <v>0</v>
      </c>
      <c r="S647" s="183">
        <v>0</v>
      </c>
      <c r="T647" s="184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85" t="s">
        <v>89</v>
      </c>
      <c r="AT647" s="185" t="s">
        <v>133</v>
      </c>
      <c r="AU647" s="185" t="s">
        <v>91</v>
      </c>
      <c r="AY647" s="17" t="s">
        <v>131</v>
      </c>
      <c r="BE647" s="186">
        <f>IF(N647="základní",J647,0)</f>
        <v>0</v>
      </c>
      <c r="BF647" s="186">
        <f>IF(N647="snížená",J647,0)</f>
        <v>0</v>
      </c>
      <c r="BG647" s="186">
        <f>IF(N647="zákl. přenesená",J647,0)</f>
        <v>0</v>
      </c>
      <c r="BH647" s="186">
        <f>IF(N647="sníž. přenesená",J647,0)</f>
        <v>0</v>
      </c>
      <c r="BI647" s="186">
        <f>IF(N647="nulová",J647,0)</f>
        <v>0</v>
      </c>
      <c r="BJ647" s="17" t="s">
        <v>89</v>
      </c>
      <c r="BK647" s="186">
        <f>ROUND(I647*H647,2)</f>
        <v>0</v>
      </c>
      <c r="BL647" s="17" t="s">
        <v>89</v>
      </c>
      <c r="BM647" s="185" t="s">
        <v>845</v>
      </c>
    </row>
    <row r="648" spans="1:65" s="13" customFormat="1" ht="11.25">
      <c r="B648" s="187"/>
      <c r="C648" s="188"/>
      <c r="D648" s="189" t="s">
        <v>140</v>
      </c>
      <c r="E648" s="190" t="s">
        <v>44</v>
      </c>
      <c r="F648" s="191" t="s">
        <v>543</v>
      </c>
      <c r="G648" s="188"/>
      <c r="H648" s="190" t="s">
        <v>44</v>
      </c>
      <c r="I648" s="192"/>
      <c r="J648" s="188"/>
      <c r="K648" s="188"/>
      <c r="L648" s="193"/>
      <c r="M648" s="194"/>
      <c r="N648" s="195"/>
      <c r="O648" s="195"/>
      <c r="P648" s="195"/>
      <c r="Q648" s="195"/>
      <c r="R648" s="195"/>
      <c r="S648" s="195"/>
      <c r="T648" s="196"/>
      <c r="AT648" s="197" t="s">
        <v>140</v>
      </c>
      <c r="AU648" s="197" t="s">
        <v>91</v>
      </c>
      <c r="AV648" s="13" t="s">
        <v>89</v>
      </c>
      <c r="AW648" s="13" t="s">
        <v>42</v>
      </c>
      <c r="AX648" s="13" t="s">
        <v>81</v>
      </c>
      <c r="AY648" s="197" t="s">
        <v>131</v>
      </c>
    </row>
    <row r="649" spans="1:65" s="13" customFormat="1" ht="11.25">
      <c r="B649" s="187"/>
      <c r="C649" s="188"/>
      <c r="D649" s="189" t="s">
        <v>140</v>
      </c>
      <c r="E649" s="190" t="s">
        <v>44</v>
      </c>
      <c r="F649" s="191" t="s">
        <v>673</v>
      </c>
      <c r="G649" s="188"/>
      <c r="H649" s="190" t="s">
        <v>44</v>
      </c>
      <c r="I649" s="192"/>
      <c r="J649" s="188"/>
      <c r="K649" s="188"/>
      <c r="L649" s="193"/>
      <c r="M649" s="194"/>
      <c r="N649" s="195"/>
      <c r="O649" s="195"/>
      <c r="P649" s="195"/>
      <c r="Q649" s="195"/>
      <c r="R649" s="195"/>
      <c r="S649" s="195"/>
      <c r="T649" s="196"/>
      <c r="AT649" s="197" t="s">
        <v>140</v>
      </c>
      <c r="AU649" s="197" t="s">
        <v>91</v>
      </c>
      <c r="AV649" s="13" t="s">
        <v>89</v>
      </c>
      <c r="AW649" s="13" t="s">
        <v>42</v>
      </c>
      <c r="AX649" s="13" t="s">
        <v>81</v>
      </c>
      <c r="AY649" s="197" t="s">
        <v>131</v>
      </c>
    </row>
    <row r="650" spans="1:65" s="14" customFormat="1" ht="11.25">
      <c r="B650" s="198"/>
      <c r="C650" s="199"/>
      <c r="D650" s="189" t="s">
        <v>140</v>
      </c>
      <c r="E650" s="200" t="s">
        <v>44</v>
      </c>
      <c r="F650" s="201" t="s">
        <v>91</v>
      </c>
      <c r="G650" s="199"/>
      <c r="H650" s="202">
        <v>2</v>
      </c>
      <c r="I650" s="203"/>
      <c r="J650" s="199"/>
      <c r="K650" s="199"/>
      <c r="L650" s="204"/>
      <c r="M650" s="205"/>
      <c r="N650" s="206"/>
      <c r="O650" s="206"/>
      <c r="P650" s="206"/>
      <c r="Q650" s="206"/>
      <c r="R650" s="206"/>
      <c r="S650" s="206"/>
      <c r="T650" s="207"/>
      <c r="AT650" s="208" t="s">
        <v>140</v>
      </c>
      <c r="AU650" s="208" t="s">
        <v>91</v>
      </c>
      <c r="AV650" s="14" t="s">
        <v>91</v>
      </c>
      <c r="AW650" s="14" t="s">
        <v>42</v>
      </c>
      <c r="AX650" s="14" t="s">
        <v>89</v>
      </c>
      <c r="AY650" s="208" t="s">
        <v>131</v>
      </c>
    </row>
    <row r="651" spans="1:65" s="2" customFormat="1" ht="24.2" customHeight="1">
      <c r="A651" s="35"/>
      <c r="B651" s="36"/>
      <c r="C651" s="220" t="s">
        <v>846</v>
      </c>
      <c r="D651" s="220" t="s">
        <v>220</v>
      </c>
      <c r="E651" s="221" t="s">
        <v>847</v>
      </c>
      <c r="F651" s="222" t="s">
        <v>848</v>
      </c>
      <c r="G651" s="223" t="s">
        <v>490</v>
      </c>
      <c r="H651" s="224">
        <v>4</v>
      </c>
      <c r="I651" s="225"/>
      <c r="J651" s="226">
        <f>ROUND(I651*H651,2)</f>
        <v>0</v>
      </c>
      <c r="K651" s="222" t="s">
        <v>303</v>
      </c>
      <c r="L651" s="227"/>
      <c r="M651" s="228" t="s">
        <v>44</v>
      </c>
      <c r="N651" s="229" t="s">
        <v>52</v>
      </c>
      <c r="O651" s="65"/>
      <c r="P651" s="183">
        <f>O651*H651</f>
        <v>0</v>
      </c>
      <c r="Q651" s="183">
        <v>0</v>
      </c>
      <c r="R651" s="183">
        <f>Q651*H651</f>
        <v>0</v>
      </c>
      <c r="S651" s="183">
        <v>0</v>
      </c>
      <c r="T651" s="184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5" t="s">
        <v>91</v>
      </c>
      <c r="AT651" s="185" t="s">
        <v>220</v>
      </c>
      <c r="AU651" s="185" t="s">
        <v>91</v>
      </c>
      <c r="AY651" s="17" t="s">
        <v>131</v>
      </c>
      <c r="BE651" s="186">
        <f>IF(N651="základní",J651,0)</f>
        <v>0</v>
      </c>
      <c r="BF651" s="186">
        <f>IF(N651="snížená",J651,0)</f>
        <v>0</v>
      </c>
      <c r="BG651" s="186">
        <f>IF(N651="zákl. přenesená",J651,0)</f>
        <v>0</v>
      </c>
      <c r="BH651" s="186">
        <f>IF(N651="sníž. přenesená",J651,0)</f>
        <v>0</v>
      </c>
      <c r="BI651" s="186">
        <f>IF(N651="nulová",J651,0)</f>
        <v>0</v>
      </c>
      <c r="BJ651" s="17" t="s">
        <v>89</v>
      </c>
      <c r="BK651" s="186">
        <f>ROUND(I651*H651,2)</f>
        <v>0</v>
      </c>
      <c r="BL651" s="17" t="s">
        <v>89</v>
      </c>
      <c r="BM651" s="185" t="s">
        <v>849</v>
      </c>
    </row>
    <row r="652" spans="1:65" s="13" customFormat="1" ht="11.25">
      <c r="B652" s="187"/>
      <c r="C652" s="188"/>
      <c r="D652" s="189" t="s">
        <v>140</v>
      </c>
      <c r="E652" s="190" t="s">
        <v>44</v>
      </c>
      <c r="F652" s="191" t="s">
        <v>543</v>
      </c>
      <c r="G652" s="188"/>
      <c r="H652" s="190" t="s">
        <v>44</v>
      </c>
      <c r="I652" s="192"/>
      <c r="J652" s="188"/>
      <c r="K652" s="188"/>
      <c r="L652" s="193"/>
      <c r="M652" s="194"/>
      <c r="N652" s="195"/>
      <c r="O652" s="195"/>
      <c r="P652" s="195"/>
      <c r="Q652" s="195"/>
      <c r="R652" s="195"/>
      <c r="S652" s="195"/>
      <c r="T652" s="196"/>
      <c r="AT652" s="197" t="s">
        <v>140</v>
      </c>
      <c r="AU652" s="197" t="s">
        <v>91</v>
      </c>
      <c r="AV652" s="13" t="s">
        <v>89</v>
      </c>
      <c r="AW652" s="13" t="s">
        <v>42</v>
      </c>
      <c r="AX652" s="13" t="s">
        <v>81</v>
      </c>
      <c r="AY652" s="197" t="s">
        <v>131</v>
      </c>
    </row>
    <row r="653" spans="1:65" s="13" customFormat="1" ht="11.25">
      <c r="B653" s="187"/>
      <c r="C653" s="188"/>
      <c r="D653" s="189" t="s">
        <v>140</v>
      </c>
      <c r="E653" s="190" t="s">
        <v>44</v>
      </c>
      <c r="F653" s="191" t="s">
        <v>671</v>
      </c>
      <c r="G653" s="188"/>
      <c r="H653" s="190" t="s">
        <v>44</v>
      </c>
      <c r="I653" s="192"/>
      <c r="J653" s="188"/>
      <c r="K653" s="188"/>
      <c r="L653" s="193"/>
      <c r="M653" s="194"/>
      <c r="N653" s="195"/>
      <c r="O653" s="195"/>
      <c r="P653" s="195"/>
      <c r="Q653" s="195"/>
      <c r="R653" s="195"/>
      <c r="S653" s="195"/>
      <c r="T653" s="196"/>
      <c r="AT653" s="197" t="s">
        <v>140</v>
      </c>
      <c r="AU653" s="197" t="s">
        <v>91</v>
      </c>
      <c r="AV653" s="13" t="s">
        <v>89</v>
      </c>
      <c r="AW653" s="13" t="s">
        <v>42</v>
      </c>
      <c r="AX653" s="13" t="s">
        <v>81</v>
      </c>
      <c r="AY653" s="197" t="s">
        <v>131</v>
      </c>
    </row>
    <row r="654" spans="1:65" s="14" customFormat="1" ht="11.25">
      <c r="B654" s="198"/>
      <c r="C654" s="199"/>
      <c r="D654" s="189" t="s">
        <v>140</v>
      </c>
      <c r="E654" s="200" t="s">
        <v>44</v>
      </c>
      <c r="F654" s="201" t="s">
        <v>850</v>
      </c>
      <c r="G654" s="199"/>
      <c r="H654" s="202">
        <v>1</v>
      </c>
      <c r="I654" s="203"/>
      <c r="J654" s="199"/>
      <c r="K654" s="199"/>
      <c r="L654" s="204"/>
      <c r="M654" s="205"/>
      <c r="N654" s="206"/>
      <c r="O654" s="206"/>
      <c r="P654" s="206"/>
      <c r="Q654" s="206"/>
      <c r="R654" s="206"/>
      <c r="S654" s="206"/>
      <c r="T654" s="207"/>
      <c r="AT654" s="208" t="s">
        <v>140</v>
      </c>
      <c r="AU654" s="208" t="s">
        <v>91</v>
      </c>
      <c r="AV654" s="14" t="s">
        <v>91</v>
      </c>
      <c r="AW654" s="14" t="s">
        <v>42</v>
      </c>
      <c r="AX654" s="14" t="s">
        <v>81</v>
      </c>
      <c r="AY654" s="208" t="s">
        <v>131</v>
      </c>
    </row>
    <row r="655" spans="1:65" s="13" customFormat="1" ht="11.25">
      <c r="B655" s="187"/>
      <c r="C655" s="188"/>
      <c r="D655" s="189" t="s">
        <v>140</v>
      </c>
      <c r="E655" s="190" t="s">
        <v>44</v>
      </c>
      <c r="F655" s="191" t="s">
        <v>673</v>
      </c>
      <c r="G655" s="188"/>
      <c r="H655" s="190" t="s">
        <v>44</v>
      </c>
      <c r="I655" s="192"/>
      <c r="J655" s="188"/>
      <c r="K655" s="188"/>
      <c r="L655" s="193"/>
      <c r="M655" s="194"/>
      <c r="N655" s="195"/>
      <c r="O655" s="195"/>
      <c r="P655" s="195"/>
      <c r="Q655" s="195"/>
      <c r="R655" s="195"/>
      <c r="S655" s="195"/>
      <c r="T655" s="196"/>
      <c r="AT655" s="197" t="s">
        <v>140</v>
      </c>
      <c r="AU655" s="197" t="s">
        <v>91</v>
      </c>
      <c r="AV655" s="13" t="s">
        <v>89</v>
      </c>
      <c r="AW655" s="13" t="s">
        <v>42</v>
      </c>
      <c r="AX655" s="13" t="s">
        <v>81</v>
      </c>
      <c r="AY655" s="197" t="s">
        <v>131</v>
      </c>
    </row>
    <row r="656" spans="1:65" s="14" customFormat="1" ht="11.25">
      <c r="B656" s="198"/>
      <c r="C656" s="199"/>
      <c r="D656" s="189" t="s">
        <v>140</v>
      </c>
      <c r="E656" s="200" t="s">
        <v>44</v>
      </c>
      <c r="F656" s="201" t="s">
        <v>851</v>
      </c>
      <c r="G656" s="199"/>
      <c r="H656" s="202">
        <v>3</v>
      </c>
      <c r="I656" s="203"/>
      <c r="J656" s="199"/>
      <c r="K656" s="199"/>
      <c r="L656" s="204"/>
      <c r="M656" s="205"/>
      <c r="N656" s="206"/>
      <c r="O656" s="206"/>
      <c r="P656" s="206"/>
      <c r="Q656" s="206"/>
      <c r="R656" s="206"/>
      <c r="S656" s="206"/>
      <c r="T656" s="207"/>
      <c r="AT656" s="208" t="s">
        <v>140</v>
      </c>
      <c r="AU656" s="208" t="s">
        <v>91</v>
      </c>
      <c r="AV656" s="14" t="s">
        <v>91</v>
      </c>
      <c r="AW656" s="14" t="s">
        <v>42</v>
      </c>
      <c r="AX656" s="14" t="s">
        <v>81</v>
      </c>
      <c r="AY656" s="208" t="s">
        <v>131</v>
      </c>
    </row>
    <row r="657" spans="1:65" s="15" customFormat="1" ht="11.25">
      <c r="B657" s="209"/>
      <c r="C657" s="210"/>
      <c r="D657" s="189" t="s">
        <v>140</v>
      </c>
      <c r="E657" s="211" t="s">
        <v>44</v>
      </c>
      <c r="F657" s="212" t="s">
        <v>170</v>
      </c>
      <c r="G657" s="210"/>
      <c r="H657" s="213">
        <v>4</v>
      </c>
      <c r="I657" s="214"/>
      <c r="J657" s="210"/>
      <c r="K657" s="210"/>
      <c r="L657" s="215"/>
      <c r="M657" s="216"/>
      <c r="N657" s="217"/>
      <c r="O657" s="217"/>
      <c r="P657" s="217"/>
      <c r="Q657" s="217"/>
      <c r="R657" s="217"/>
      <c r="S657" s="217"/>
      <c r="T657" s="218"/>
      <c r="AT657" s="219" t="s">
        <v>140</v>
      </c>
      <c r="AU657" s="219" t="s">
        <v>91</v>
      </c>
      <c r="AV657" s="15" t="s">
        <v>138</v>
      </c>
      <c r="AW657" s="15" t="s">
        <v>42</v>
      </c>
      <c r="AX657" s="15" t="s">
        <v>89</v>
      </c>
      <c r="AY657" s="219" t="s">
        <v>131</v>
      </c>
    </row>
    <row r="658" spans="1:65" s="2" customFormat="1" ht="14.45" customHeight="1">
      <c r="A658" s="35"/>
      <c r="B658" s="36"/>
      <c r="C658" s="220" t="s">
        <v>852</v>
      </c>
      <c r="D658" s="220" t="s">
        <v>220</v>
      </c>
      <c r="E658" s="221" t="s">
        <v>853</v>
      </c>
      <c r="F658" s="222" t="s">
        <v>854</v>
      </c>
      <c r="G658" s="223" t="s">
        <v>490</v>
      </c>
      <c r="H658" s="224">
        <v>2</v>
      </c>
      <c r="I658" s="225"/>
      <c r="J658" s="226">
        <f>ROUND(I658*H658,2)</f>
        <v>0</v>
      </c>
      <c r="K658" s="222" t="s">
        <v>303</v>
      </c>
      <c r="L658" s="227"/>
      <c r="M658" s="228" t="s">
        <v>44</v>
      </c>
      <c r="N658" s="229" t="s">
        <v>52</v>
      </c>
      <c r="O658" s="65"/>
      <c r="P658" s="183">
        <f>O658*H658</f>
        <v>0</v>
      </c>
      <c r="Q658" s="183">
        <v>0</v>
      </c>
      <c r="R658" s="183">
        <f>Q658*H658</f>
        <v>0</v>
      </c>
      <c r="S658" s="183">
        <v>0</v>
      </c>
      <c r="T658" s="184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85" t="s">
        <v>91</v>
      </c>
      <c r="AT658" s="185" t="s">
        <v>220</v>
      </c>
      <c r="AU658" s="185" t="s">
        <v>91</v>
      </c>
      <c r="AY658" s="17" t="s">
        <v>131</v>
      </c>
      <c r="BE658" s="186">
        <f>IF(N658="základní",J658,0)</f>
        <v>0</v>
      </c>
      <c r="BF658" s="186">
        <f>IF(N658="snížená",J658,0)</f>
        <v>0</v>
      </c>
      <c r="BG658" s="186">
        <f>IF(N658="zákl. přenesená",J658,0)</f>
        <v>0</v>
      </c>
      <c r="BH658" s="186">
        <f>IF(N658="sníž. přenesená",J658,0)</f>
        <v>0</v>
      </c>
      <c r="BI658" s="186">
        <f>IF(N658="nulová",J658,0)</f>
        <v>0</v>
      </c>
      <c r="BJ658" s="17" t="s">
        <v>89</v>
      </c>
      <c r="BK658" s="186">
        <f>ROUND(I658*H658,2)</f>
        <v>0</v>
      </c>
      <c r="BL658" s="17" t="s">
        <v>89</v>
      </c>
      <c r="BM658" s="185" t="s">
        <v>855</v>
      </c>
    </row>
    <row r="659" spans="1:65" s="13" customFormat="1" ht="11.25">
      <c r="B659" s="187"/>
      <c r="C659" s="188"/>
      <c r="D659" s="189" t="s">
        <v>140</v>
      </c>
      <c r="E659" s="190" t="s">
        <v>44</v>
      </c>
      <c r="F659" s="191" t="s">
        <v>543</v>
      </c>
      <c r="G659" s="188"/>
      <c r="H659" s="190" t="s">
        <v>44</v>
      </c>
      <c r="I659" s="192"/>
      <c r="J659" s="188"/>
      <c r="K659" s="188"/>
      <c r="L659" s="193"/>
      <c r="M659" s="194"/>
      <c r="N659" s="195"/>
      <c r="O659" s="195"/>
      <c r="P659" s="195"/>
      <c r="Q659" s="195"/>
      <c r="R659" s="195"/>
      <c r="S659" s="195"/>
      <c r="T659" s="196"/>
      <c r="AT659" s="197" t="s">
        <v>140</v>
      </c>
      <c r="AU659" s="197" t="s">
        <v>91</v>
      </c>
      <c r="AV659" s="13" t="s">
        <v>89</v>
      </c>
      <c r="AW659" s="13" t="s">
        <v>42</v>
      </c>
      <c r="AX659" s="13" t="s">
        <v>81</v>
      </c>
      <c r="AY659" s="197" t="s">
        <v>131</v>
      </c>
    </row>
    <row r="660" spans="1:65" s="13" customFormat="1" ht="11.25">
      <c r="B660" s="187"/>
      <c r="C660" s="188"/>
      <c r="D660" s="189" t="s">
        <v>140</v>
      </c>
      <c r="E660" s="190" t="s">
        <v>44</v>
      </c>
      <c r="F660" s="191" t="s">
        <v>673</v>
      </c>
      <c r="G660" s="188"/>
      <c r="H660" s="190" t="s">
        <v>44</v>
      </c>
      <c r="I660" s="192"/>
      <c r="J660" s="188"/>
      <c r="K660" s="188"/>
      <c r="L660" s="193"/>
      <c r="M660" s="194"/>
      <c r="N660" s="195"/>
      <c r="O660" s="195"/>
      <c r="P660" s="195"/>
      <c r="Q660" s="195"/>
      <c r="R660" s="195"/>
      <c r="S660" s="195"/>
      <c r="T660" s="196"/>
      <c r="AT660" s="197" t="s">
        <v>140</v>
      </c>
      <c r="AU660" s="197" t="s">
        <v>91</v>
      </c>
      <c r="AV660" s="13" t="s">
        <v>89</v>
      </c>
      <c r="AW660" s="13" t="s">
        <v>42</v>
      </c>
      <c r="AX660" s="13" t="s">
        <v>81</v>
      </c>
      <c r="AY660" s="197" t="s">
        <v>131</v>
      </c>
    </row>
    <row r="661" spans="1:65" s="14" customFormat="1" ht="11.25">
      <c r="B661" s="198"/>
      <c r="C661" s="199"/>
      <c r="D661" s="189" t="s">
        <v>140</v>
      </c>
      <c r="E661" s="200" t="s">
        <v>44</v>
      </c>
      <c r="F661" s="201" t="s">
        <v>91</v>
      </c>
      <c r="G661" s="199"/>
      <c r="H661" s="202">
        <v>2</v>
      </c>
      <c r="I661" s="203"/>
      <c r="J661" s="199"/>
      <c r="K661" s="199"/>
      <c r="L661" s="204"/>
      <c r="M661" s="205"/>
      <c r="N661" s="206"/>
      <c r="O661" s="206"/>
      <c r="P661" s="206"/>
      <c r="Q661" s="206"/>
      <c r="R661" s="206"/>
      <c r="S661" s="206"/>
      <c r="T661" s="207"/>
      <c r="AT661" s="208" t="s">
        <v>140</v>
      </c>
      <c r="AU661" s="208" t="s">
        <v>91</v>
      </c>
      <c r="AV661" s="14" t="s">
        <v>91</v>
      </c>
      <c r="AW661" s="14" t="s">
        <v>42</v>
      </c>
      <c r="AX661" s="14" t="s">
        <v>89</v>
      </c>
      <c r="AY661" s="208" t="s">
        <v>131</v>
      </c>
    </row>
    <row r="662" spans="1:65" s="2" customFormat="1" ht="14.45" customHeight="1">
      <c r="A662" s="35"/>
      <c r="B662" s="36"/>
      <c r="C662" s="220" t="s">
        <v>856</v>
      </c>
      <c r="D662" s="220" t="s">
        <v>220</v>
      </c>
      <c r="E662" s="221" t="s">
        <v>857</v>
      </c>
      <c r="F662" s="222" t="s">
        <v>858</v>
      </c>
      <c r="G662" s="223" t="s">
        <v>490</v>
      </c>
      <c r="H662" s="224">
        <v>12</v>
      </c>
      <c r="I662" s="225"/>
      <c r="J662" s="226">
        <f>ROUND(I662*H662,2)</f>
        <v>0</v>
      </c>
      <c r="K662" s="222" t="s">
        <v>303</v>
      </c>
      <c r="L662" s="227"/>
      <c r="M662" s="228" t="s">
        <v>44</v>
      </c>
      <c r="N662" s="229" t="s">
        <v>52</v>
      </c>
      <c r="O662" s="65"/>
      <c r="P662" s="183">
        <f>O662*H662</f>
        <v>0</v>
      </c>
      <c r="Q662" s="183">
        <v>0</v>
      </c>
      <c r="R662" s="183">
        <f>Q662*H662</f>
        <v>0</v>
      </c>
      <c r="S662" s="183">
        <v>0</v>
      </c>
      <c r="T662" s="184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5" t="s">
        <v>91</v>
      </c>
      <c r="AT662" s="185" t="s">
        <v>220</v>
      </c>
      <c r="AU662" s="185" t="s">
        <v>91</v>
      </c>
      <c r="AY662" s="17" t="s">
        <v>131</v>
      </c>
      <c r="BE662" s="186">
        <f>IF(N662="základní",J662,0)</f>
        <v>0</v>
      </c>
      <c r="BF662" s="186">
        <f>IF(N662="snížená",J662,0)</f>
        <v>0</v>
      </c>
      <c r="BG662" s="186">
        <f>IF(N662="zákl. přenesená",J662,0)</f>
        <v>0</v>
      </c>
      <c r="BH662" s="186">
        <f>IF(N662="sníž. přenesená",J662,0)</f>
        <v>0</v>
      </c>
      <c r="BI662" s="186">
        <f>IF(N662="nulová",J662,0)</f>
        <v>0</v>
      </c>
      <c r="BJ662" s="17" t="s">
        <v>89</v>
      </c>
      <c r="BK662" s="186">
        <f>ROUND(I662*H662,2)</f>
        <v>0</v>
      </c>
      <c r="BL662" s="17" t="s">
        <v>89</v>
      </c>
      <c r="BM662" s="185" t="s">
        <v>859</v>
      </c>
    </row>
    <row r="663" spans="1:65" s="13" customFormat="1" ht="11.25">
      <c r="B663" s="187"/>
      <c r="C663" s="188"/>
      <c r="D663" s="189" t="s">
        <v>140</v>
      </c>
      <c r="E663" s="190" t="s">
        <v>44</v>
      </c>
      <c r="F663" s="191" t="s">
        <v>543</v>
      </c>
      <c r="G663" s="188"/>
      <c r="H663" s="190" t="s">
        <v>44</v>
      </c>
      <c r="I663" s="192"/>
      <c r="J663" s="188"/>
      <c r="K663" s="188"/>
      <c r="L663" s="193"/>
      <c r="M663" s="194"/>
      <c r="N663" s="195"/>
      <c r="O663" s="195"/>
      <c r="P663" s="195"/>
      <c r="Q663" s="195"/>
      <c r="R663" s="195"/>
      <c r="S663" s="195"/>
      <c r="T663" s="196"/>
      <c r="AT663" s="197" t="s">
        <v>140</v>
      </c>
      <c r="AU663" s="197" t="s">
        <v>91</v>
      </c>
      <c r="AV663" s="13" t="s">
        <v>89</v>
      </c>
      <c r="AW663" s="13" t="s">
        <v>42</v>
      </c>
      <c r="AX663" s="13" t="s">
        <v>81</v>
      </c>
      <c r="AY663" s="197" t="s">
        <v>131</v>
      </c>
    </row>
    <row r="664" spans="1:65" s="13" customFormat="1" ht="11.25">
      <c r="B664" s="187"/>
      <c r="C664" s="188"/>
      <c r="D664" s="189" t="s">
        <v>140</v>
      </c>
      <c r="E664" s="190" t="s">
        <v>44</v>
      </c>
      <c r="F664" s="191" t="s">
        <v>671</v>
      </c>
      <c r="G664" s="188"/>
      <c r="H664" s="190" t="s">
        <v>44</v>
      </c>
      <c r="I664" s="192"/>
      <c r="J664" s="188"/>
      <c r="K664" s="188"/>
      <c r="L664" s="193"/>
      <c r="M664" s="194"/>
      <c r="N664" s="195"/>
      <c r="O664" s="195"/>
      <c r="P664" s="195"/>
      <c r="Q664" s="195"/>
      <c r="R664" s="195"/>
      <c r="S664" s="195"/>
      <c r="T664" s="196"/>
      <c r="AT664" s="197" t="s">
        <v>140</v>
      </c>
      <c r="AU664" s="197" t="s">
        <v>91</v>
      </c>
      <c r="AV664" s="13" t="s">
        <v>89</v>
      </c>
      <c r="AW664" s="13" t="s">
        <v>42</v>
      </c>
      <c r="AX664" s="13" t="s">
        <v>81</v>
      </c>
      <c r="AY664" s="197" t="s">
        <v>131</v>
      </c>
    </row>
    <row r="665" spans="1:65" s="14" customFormat="1" ht="11.25">
      <c r="B665" s="198"/>
      <c r="C665" s="199"/>
      <c r="D665" s="189" t="s">
        <v>140</v>
      </c>
      <c r="E665" s="200" t="s">
        <v>44</v>
      </c>
      <c r="F665" s="201" t="s">
        <v>729</v>
      </c>
      <c r="G665" s="199"/>
      <c r="H665" s="202">
        <v>4</v>
      </c>
      <c r="I665" s="203"/>
      <c r="J665" s="199"/>
      <c r="K665" s="199"/>
      <c r="L665" s="204"/>
      <c r="M665" s="205"/>
      <c r="N665" s="206"/>
      <c r="O665" s="206"/>
      <c r="P665" s="206"/>
      <c r="Q665" s="206"/>
      <c r="R665" s="206"/>
      <c r="S665" s="206"/>
      <c r="T665" s="207"/>
      <c r="AT665" s="208" t="s">
        <v>140</v>
      </c>
      <c r="AU665" s="208" t="s">
        <v>91</v>
      </c>
      <c r="AV665" s="14" t="s">
        <v>91</v>
      </c>
      <c r="AW665" s="14" t="s">
        <v>42</v>
      </c>
      <c r="AX665" s="14" t="s">
        <v>81</v>
      </c>
      <c r="AY665" s="208" t="s">
        <v>131</v>
      </c>
    </row>
    <row r="666" spans="1:65" s="13" customFormat="1" ht="11.25">
      <c r="B666" s="187"/>
      <c r="C666" s="188"/>
      <c r="D666" s="189" t="s">
        <v>140</v>
      </c>
      <c r="E666" s="190" t="s">
        <v>44</v>
      </c>
      <c r="F666" s="191" t="s">
        <v>673</v>
      </c>
      <c r="G666" s="188"/>
      <c r="H666" s="190" t="s">
        <v>44</v>
      </c>
      <c r="I666" s="192"/>
      <c r="J666" s="188"/>
      <c r="K666" s="188"/>
      <c r="L666" s="193"/>
      <c r="M666" s="194"/>
      <c r="N666" s="195"/>
      <c r="O666" s="195"/>
      <c r="P666" s="195"/>
      <c r="Q666" s="195"/>
      <c r="R666" s="195"/>
      <c r="S666" s="195"/>
      <c r="T666" s="196"/>
      <c r="AT666" s="197" t="s">
        <v>140</v>
      </c>
      <c r="AU666" s="197" t="s">
        <v>91</v>
      </c>
      <c r="AV666" s="13" t="s">
        <v>89</v>
      </c>
      <c r="AW666" s="13" t="s">
        <v>42</v>
      </c>
      <c r="AX666" s="13" t="s">
        <v>81</v>
      </c>
      <c r="AY666" s="197" t="s">
        <v>131</v>
      </c>
    </row>
    <row r="667" spans="1:65" s="14" customFormat="1" ht="11.25">
      <c r="B667" s="198"/>
      <c r="C667" s="199"/>
      <c r="D667" s="189" t="s">
        <v>140</v>
      </c>
      <c r="E667" s="200" t="s">
        <v>44</v>
      </c>
      <c r="F667" s="201" t="s">
        <v>860</v>
      </c>
      <c r="G667" s="199"/>
      <c r="H667" s="202">
        <v>8</v>
      </c>
      <c r="I667" s="203"/>
      <c r="J667" s="199"/>
      <c r="K667" s="199"/>
      <c r="L667" s="204"/>
      <c r="M667" s="205"/>
      <c r="N667" s="206"/>
      <c r="O667" s="206"/>
      <c r="P667" s="206"/>
      <c r="Q667" s="206"/>
      <c r="R667" s="206"/>
      <c r="S667" s="206"/>
      <c r="T667" s="207"/>
      <c r="AT667" s="208" t="s">
        <v>140</v>
      </c>
      <c r="AU667" s="208" t="s">
        <v>91</v>
      </c>
      <c r="AV667" s="14" t="s">
        <v>91</v>
      </c>
      <c r="AW667" s="14" t="s">
        <v>42</v>
      </c>
      <c r="AX667" s="14" t="s">
        <v>81</v>
      </c>
      <c r="AY667" s="208" t="s">
        <v>131</v>
      </c>
    </row>
    <row r="668" spans="1:65" s="15" customFormat="1" ht="11.25">
      <c r="B668" s="209"/>
      <c r="C668" s="210"/>
      <c r="D668" s="189" t="s">
        <v>140</v>
      </c>
      <c r="E668" s="211" t="s">
        <v>44</v>
      </c>
      <c r="F668" s="212" t="s">
        <v>170</v>
      </c>
      <c r="G668" s="210"/>
      <c r="H668" s="213">
        <v>12</v>
      </c>
      <c r="I668" s="214"/>
      <c r="J668" s="210"/>
      <c r="K668" s="210"/>
      <c r="L668" s="215"/>
      <c r="M668" s="216"/>
      <c r="N668" s="217"/>
      <c r="O668" s="217"/>
      <c r="P668" s="217"/>
      <c r="Q668" s="217"/>
      <c r="R668" s="217"/>
      <c r="S668" s="217"/>
      <c r="T668" s="218"/>
      <c r="AT668" s="219" t="s">
        <v>140</v>
      </c>
      <c r="AU668" s="219" t="s">
        <v>91</v>
      </c>
      <c r="AV668" s="15" t="s">
        <v>138</v>
      </c>
      <c r="AW668" s="15" t="s">
        <v>42</v>
      </c>
      <c r="AX668" s="15" t="s">
        <v>89</v>
      </c>
      <c r="AY668" s="219" t="s">
        <v>131</v>
      </c>
    </row>
    <row r="669" spans="1:65" s="2" customFormat="1" ht="14.45" customHeight="1">
      <c r="A669" s="35"/>
      <c r="B669" s="36"/>
      <c r="C669" s="220" t="s">
        <v>861</v>
      </c>
      <c r="D669" s="220" t="s">
        <v>220</v>
      </c>
      <c r="E669" s="221" t="s">
        <v>862</v>
      </c>
      <c r="F669" s="222" t="s">
        <v>863</v>
      </c>
      <c r="G669" s="223" t="s">
        <v>864</v>
      </c>
      <c r="H669" s="224">
        <v>6</v>
      </c>
      <c r="I669" s="225"/>
      <c r="J669" s="226">
        <f>ROUND(I669*H669,2)</f>
        <v>0</v>
      </c>
      <c r="K669" s="222" t="s">
        <v>303</v>
      </c>
      <c r="L669" s="227"/>
      <c r="M669" s="228" t="s">
        <v>44</v>
      </c>
      <c r="N669" s="229" t="s">
        <v>52</v>
      </c>
      <c r="O669" s="65"/>
      <c r="P669" s="183">
        <f>O669*H669</f>
        <v>0</v>
      </c>
      <c r="Q669" s="183">
        <v>0</v>
      </c>
      <c r="R669" s="183">
        <f>Q669*H669</f>
        <v>0</v>
      </c>
      <c r="S669" s="183">
        <v>0</v>
      </c>
      <c r="T669" s="184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5" t="s">
        <v>91</v>
      </c>
      <c r="AT669" s="185" t="s">
        <v>220</v>
      </c>
      <c r="AU669" s="185" t="s">
        <v>91</v>
      </c>
      <c r="AY669" s="17" t="s">
        <v>131</v>
      </c>
      <c r="BE669" s="186">
        <f>IF(N669="základní",J669,0)</f>
        <v>0</v>
      </c>
      <c r="BF669" s="186">
        <f>IF(N669="snížená",J669,0)</f>
        <v>0</v>
      </c>
      <c r="BG669" s="186">
        <f>IF(N669="zákl. přenesená",J669,0)</f>
        <v>0</v>
      </c>
      <c r="BH669" s="186">
        <f>IF(N669="sníž. přenesená",J669,0)</f>
        <v>0</v>
      </c>
      <c r="BI669" s="186">
        <f>IF(N669="nulová",J669,0)</f>
        <v>0</v>
      </c>
      <c r="BJ669" s="17" t="s">
        <v>89</v>
      </c>
      <c r="BK669" s="186">
        <f>ROUND(I669*H669,2)</f>
        <v>0</v>
      </c>
      <c r="BL669" s="17" t="s">
        <v>89</v>
      </c>
      <c r="BM669" s="185" t="s">
        <v>865</v>
      </c>
    </row>
    <row r="670" spans="1:65" s="13" customFormat="1" ht="11.25">
      <c r="B670" s="187"/>
      <c r="C670" s="188"/>
      <c r="D670" s="189" t="s">
        <v>140</v>
      </c>
      <c r="E670" s="190" t="s">
        <v>44</v>
      </c>
      <c r="F670" s="191" t="s">
        <v>543</v>
      </c>
      <c r="G670" s="188"/>
      <c r="H670" s="190" t="s">
        <v>44</v>
      </c>
      <c r="I670" s="192"/>
      <c r="J670" s="188"/>
      <c r="K670" s="188"/>
      <c r="L670" s="193"/>
      <c r="M670" s="194"/>
      <c r="N670" s="195"/>
      <c r="O670" s="195"/>
      <c r="P670" s="195"/>
      <c r="Q670" s="195"/>
      <c r="R670" s="195"/>
      <c r="S670" s="195"/>
      <c r="T670" s="196"/>
      <c r="AT670" s="197" t="s">
        <v>140</v>
      </c>
      <c r="AU670" s="197" t="s">
        <v>91</v>
      </c>
      <c r="AV670" s="13" t="s">
        <v>89</v>
      </c>
      <c r="AW670" s="13" t="s">
        <v>42</v>
      </c>
      <c r="AX670" s="13" t="s">
        <v>81</v>
      </c>
      <c r="AY670" s="197" t="s">
        <v>131</v>
      </c>
    </row>
    <row r="671" spans="1:65" s="13" customFormat="1" ht="11.25">
      <c r="B671" s="187"/>
      <c r="C671" s="188"/>
      <c r="D671" s="189" t="s">
        <v>140</v>
      </c>
      <c r="E671" s="190" t="s">
        <v>44</v>
      </c>
      <c r="F671" s="191" t="s">
        <v>671</v>
      </c>
      <c r="G671" s="188"/>
      <c r="H671" s="190" t="s">
        <v>44</v>
      </c>
      <c r="I671" s="192"/>
      <c r="J671" s="188"/>
      <c r="K671" s="188"/>
      <c r="L671" s="193"/>
      <c r="M671" s="194"/>
      <c r="N671" s="195"/>
      <c r="O671" s="195"/>
      <c r="P671" s="195"/>
      <c r="Q671" s="195"/>
      <c r="R671" s="195"/>
      <c r="S671" s="195"/>
      <c r="T671" s="196"/>
      <c r="AT671" s="197" t="s">
        <v>140</v>
      </c>
      <c r="AU671" s="197" t="s">
        <v>91</v>
      </c>
      <c r="AV671" s="13" t="s">
        <v>89</v>
      </c>
      <c r="AW671" s="13" t="s">
        <v>42</v>
      </c>
      <c r="AX671" s="13" t="s">
        <v>81</v>
      </c>
      <c r="AY671" s="197" t="s">
        <v>131</v>
      </c>
    </row>
    <row r="672" spans="1:65" s="14" customFormat="1" ht="11.25">
      <c r="B672" s="198"/>
      <c r="C672" s="199"/>
      <c r="D672" s="189" t="s">
        <v>140</v>
      </c>
      <c r="E672" s="200" t="s">
        <v>44</v>
      </c>
      <c r="F672" s="201" t="s">
        <v>91</v>
      </c>
      <c r="G672" s="199"/>
      <c r="H672" s="202">
        <v>2</v>
      </c>
      <c r="I672" s="203"/>
      <c r="J672" s="199"/>
      <c r="K672" s="199"/>
      <c r="L672" s="204"/>
      <c r="M672" s="205"/>
      <c r="N672" s="206"/>
      <c r="O672" s="206"/>
      <c r="P672" s="206"/>
      <c r="Q672" s="206"/>
      <c r="R672" s="206"/>
      <c r="S672" s="206"/>
      <c r="T672" s="207"/>
      <c r="AT672" s="208" t="s">
        <v>140</v>
      </c>
      <c r="AU672" s="208" t="s">
        <v>91</v>
      </c>
      <c r="AV672" s="14" t="s">
        <v>91</v>
      </c>
      <c r="AW672" s="14" t="s">
        <v>42</v>
      </c>
      <c r="AX672" s="14" t="s">
        <v>81</v>
      </c>
      <c r="AY672" s="208" t="s">
        <v>131</v>
      </c>
    </row>
    <row r="673" spans="1:65" s="13" customFormat="1" ht="11.25">
      <c r="B673" s="187"/>
      <c r="C673" s="188"/>
      <c r="D673" s="189" t="s">
        <v>140</v>
      </c>
      <c r="E673" s="190" t="s">
        <v>44</v>
      </c>
      <c r="F673" s="191" t="s">
        <v>673</v>
      </c>
      <c r="G673" s="188"/>
      <c r="H673" s="190" t="s">
        <v>44</v>
      </c>
      <c r="I673" s="192"/>
      <c r="J673" s="188"/>
      <c r="K673" s="188"/>
      <c r="L673" s="193"/>
      <c r="M673" s="194"/>
      <c r="N673" s="195"/>
      <c r="O673" s="195"/>
      <c r="P673" s="195"/>
      <c r="Q673" s="195"/>
      <c r="R673" s="195"/>
      <c r="S673" s="195"/>
      <c r="T673" s="196"/>
      <c r="AT673" s="197" t="s">
        <v>140</v>
      </c>
      <c r="AU673" s="197" t="s">
        <v>91</v>
      </c>
      <c r="AV673" s="13" t="s">
        <v>89</v>
      </c>
      <c r="AW673" s="13" t="s">
        <v>42</v>
      </c>
      <c r="AX673" s="13" t="s">
        <v>81</v>
      </c>
      <c r="AY673" s="197" t="s">
        <v>131</v>
      </c>
    </row>
    <row r="674" spans="1:65" s="14" customFormat="1" ht="11.25">
      <c r="B674" s="198"/>
      <c r="C674" s="199"/>
      <c r="D674" s="189" t="s">
        <v>140</v>
      </c>
      <c r="E674" s="200" t="s">
        <v>44</v>
      </c>
      <c r="F674" s="201" t="s">
        <v>138</v>
      </c>
      <c r="G674" s="199"/>
      <c r="H674" s="202">
        <v>4</v>
      </c>
      <c r="I674" s="203"/>
      <c r="J674" s="199"/>
      <c r="K674" s="199"/>
      <c r="L674" s="204"/>
      <c r="M674" s="205"/>
      <c r="N674" s="206"/>
      <c r="O674" s="206"/>
      <c r="P674" s="206"/>
      <c r="Q674" s="206"/>
      <c r="R674" s="206"/>
      <c r="S674" s="206"/>
      <c r="T674" s="207"/>
      <c r="AT674" s="208" t="s">
        <v>140</v>
      </c>
      <c r="AU674" s="208" t="s">
        <v>91</v>
      </c>
      <c r="AV674" s="14" t="s">
        <v>91</v>
      </c>
      <c r="AW674" s="14" t="s">
        <v>42</v>
      </c>
      <c r="AX674" s="14" t="s">
        <v>81</v>
      </c>
      <c r="AY674" s="208" t="s">
        <v>131</v>
      </c>
    </row>
    <row r="675" spans="1:65" s="15" customFormat="1" ht="11.25">
      <c r="B675" s="209"/>
      <c r="C675" s="210"/>
      <c r="D675" s="189" t="s">
        <v>140</v>
      </c>
      <c r="E675" s="211" t="s">
        <v>44</v>
      </c>
      <c r="F675" s="212" t="s">
        <v>170</v>
      </c>
      <c r="G675" s="210"/>
      <c r="H675" s="213">
        <v>6</v>
      </c>
      <c r="I675" s="214"/>
      <c r="J675" s="210"/>
      <c r="K675" s="210"/>
      <c r="L675" s="215"/>
      <c r="M675" s="216"/>
      <c r="N675" s="217"/>
      <c r="O675" s="217"/>
      <c r="P675" s="217"/>
      <c r="Q675" s="217"/>
      <c r="R675" s="217"/>
      <c r="S675" s="217"/>
      <c r="T675" s="218"/>
      <c r="AT675" s="219" t="s">
        <v>140</v>
      </c>
      <c r="AU675" s="219" t="s">
        <v>91</v>
      </c>
      <c r="AV675" s="15" t="s">
        <v>138</v>
      </c>
      <c r="AW675" s="15" t="s">
        <v>42</v>
      </c>
      <c r="AX675" s="15" t="s">
        <v>89</v>
      </c>
      <c r="AY675" s="219" t="s">
        <v>131</v>
      </c>
    </row>
    <row r="676" spans="1:65" s="2" customFormat="1" ht="14.45" customHeight="1">
      <c r="A676" s="35"/>
      <c r="B676" s="36"/>
      <c r="C676" s="220" t="s">
        <v>866</v>
      </c>
      <c r="D676" s="220" t="s">
        <v>220</v>
      </c>
      <c r="E676" s="221" t="s">
        <v>867</v>
      </c>
      <c r="F676" s="222" t="s">
        <v>503</v>
      </c>
      <c r="G676" s="223" t="s">
        <v>152</v>
      </c>
      <c r="H676" s="224">
        <v>3.7679999999999998</v>
      </c>
      <c r="I676" s="225"/>
      <c r="J676" s="226">
        <f>ROUND(I676*H676,2)</f>
        <v>0</v>
      </c>
      <c r="K676" s="222" t="s">
        <v>137</v>
      </c>
      <c r="L676" s="227"/>
      <c r="M676" s="228" t="s">
        <v>44</v>
      </c>
      <c r="N676" s="229" t="s">
        <v>52</v>
      </c>
      <c r="O676" s="65"/>
      <c r="P676" s="183">
        <f>O676*H676</f>
        <v>0</v>
      </c>
      <c r="Q676" s="183">
        <v>8.0000000000000007E-5</v>
      </c>
      <c r="R676" s="183">
        <f>Q676*H676</f>
        <v>3.0143999999999999E-4</v>
      </c>
      <c r="S676" s="183">
        <v>0</v>
      </c>
      <c r="T676" s="184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5" t="s">
        <v>91</v>
      </c>
      <c r="AT676" s="185" t="s">
        <v>220</v>
      </c>
      <c r="AU676" s="185" t="s">
        <v>91</v>
      </c>
      <c r="AY676" s="17" t="s">
        <v>131</v>
      </c>
      <c r="BE676" s="186">
        <f>IF(N676="základní",J676,0)</f>
        <v>0</v>
      </c>
      <c r="BF676" s="186">
        <f>IF(N676="snížená",J676,0)</f>
        <v>0</v>
      </c>
      <c r="BG676" s="186">
        <f>IF(N676="zákl. přenesená",J676,0)</f>
        <v>0</v>
      </c>
      <c r="BH676" s="186">
        <f>IF(N676="sníž. přenesená",J676,0)</f>
        <v>0</v>
      </c>
      <c r="BI676" s="186">
        <f>IF(N676="nulová",J676,0)</f>
        <v>0</v>
      </c>
      <c r="BJ676" s="17" t="s">
        <v>89</v>
      </c>
      <c r="BK676" s="186">
        <f>ROUND(I676*H676,2)</f>
        <v>0</v>
      </c>
      <c r="BL676" s="17" t="s">
        <v>89</v>
      </c>
      <c r="BM676" s="185" t="s">
        <v>868</v>
      </c>
    </row>
    <row r="677" spans="1:65" s="13" customFormat="1" ht="11.25">
      <c r="B677" s="187"/>
      <c r="C677" s="188"/>
      <c r="D677" s="189" t="s">
        <v>140</v>
      </c>
      <c r="E677" s="190" t="s">
        <v>44</v>
      </c>
      <c r="F677" s="191" t="s">
        <v>543</v>
      </c>
      <c r="G677" s="188"/>
      <c r="H677" s="190" t="s">
        <v>44</v>
      </c>
      <c r="I677" s="192"/>
      <c r="J677" s="188"/>
      <c r="K677" s="188"/>
      <c r="L677" s="193"/>
      <c r="M677" s="194"/>
      <c r="N677" s="195"/>
      <c r="O677" s="195"/>
      <c r="P677" s="195"/>
      <c r="Q677" s="195"/>
      <c r="R677" s="195"/>
      <c r="S677" s="195"/>
      <c r="T677" s="196"/>
      <c r="AT677" s="197" t="s">
        <v>140</v>
      </c>
      <c r="AU677" s="197" t="s">
        <v>91</v>
      </c>
      <c r="AV677" s="13" t="s">
        <v>89</v>
      </c>
      <c r="AW677" s="13" t="s">
        <v>42</v>
      </c>
      <c r="AX677" s="13" t="s">
        <v>81</v>
      </c>
      <c r="AY677" s="197" t="s">
        <v>131</v>
      </c>
    </row>
    <row r="678" spans="1:65" s="13" customFormat="1" ht="11.25">
      <c r="B678" s="187"/>
      <c r="C678" s="188"/>
      <c r="D678" s="189" t="s">
        <v>140</v>
      </c>
      <c r="E678" s="190" t="s">
        <v>44</v>
      </c>
      <c r="F678" s="191" t="s">
        <v>671</v>
      </c>
      <c r="G678" s="188"/>
      <c r="H678" s="190" t="s">
        <v>44</v>
      </c>
      <c r="I678" s="192"/>
      <c r="J678" s="188"/>
      <c r="K678" s="188"/>
      <c r="L678" s="193"/>
      <c r="M678" s="194"/>
      <c r="N678" s="195"/>
      <c r="O678" s="195"/>
      <c r="P678" s="195"/>
      <c r="Q678" s="195"/>
      <c r="R678" s="195"/>
      <c r="S678" s="195"/>
      <c r="T678" s="196"/>
      <c r="AT678" s="197" t="s">
        <v>140</v>
      </c>
      <c r="AU678" s="197" t="s">
        <v>91</v>
      </c>
      <c r="AV678" s="13" t="s">
        <v>89</v>
      </c>
      <c r="AW678" s="13" t="s">
        <v>42</v>
      </c>
      <c r="AX678" s="13" t="s">
        <v>81</v>
      </c>
      <c r="AY678" s="197" t="s">
        <v>131</v>
      </c>
    </row>
    <row r="679" spans="1:65" s="14" customFormat="1" ht="11.25">
      <c r="B679" s="198"/>
      <c r="C679" s="199"/>
      <c r="D679" s="189" t="s">
        <v>140</v>
      </c>
      <c r="E679" s="200" t="s">
        <v>44</v>
      </c>
      <c r="F679" s="201" t="s">
        <v>505</v>
      </c>
      <c r="G679" s="199"/>
      <c r="H679" s="202">
        <v>1.256</v>
      </c>
      <c r="I679" s="203"/>
      <c r="J679" s="199"/>
      <c r="K679" s="199"/>
      <c r="L679" s="204"/>
      <c r="M679" s="205"/>
      <c r="N679" s="206"/>
      <c r="O679" s="206"/>
      <c r="P679" s="206"/>
      <c r="Q679" s="206"/>
      <c r="R679" s="206"/>
      <c r="S679" s="206"/>
      <c r="T679" s="207"/>
      <c r="AT679" s="208" t="s">
        <v>140</v>
      </c>
      <c r="AU679" s="208" t="s">
        <v>91</v>
      </c>
      <c r="AV679" s="14" t="s">
        <v>91</v>
      </c>
      <c r="AW679" s="14" t="s">
        <v>42</v>
      </c>
      <c r="AX679" s="14" t="s">
        <v>81</v>
      </c>
      <c r="AY679" s="208" t="s">
        <v>131</v>
      </c>
    </row>
    <row r="680" spans="1:65" s="13" customFormat="1" ht="11.25">
      <c r="B680" s="187"/>
      <c r="C680" s="188"/>
      <c r="D680" s="189" t="s">
        <v>140</v>
      </c>
      <c r="E680" s="190" t="s">
        <v>44</v>
      </c>
      <c r="F680" s="191" t="s">
        <v>673</v>
      </c>
      <c r="G680" s="188"/>
      <c r="H680" s="190" t="s">
        <v>44</v>
      </c>
      <c r="I680" s="192"/>
      <c r="J680" s="188"/>
      <c r="K680" s="188"/>
      <c r="L680" s="193"/>
      <c r="M680" s="194"/>
      <c r="N680" s="195"/>
      <c r="O680" s="195"/>
      <c r="P680" s="195"/>
      <c r="Q680" s="195"/>
      <c r="R680" s="195"/>
      <c r="S680" s="195"/>
      <c r="T680" s="196"/>
      <c r="AT680" s="197" t="s">
        <v>140</v>
      </c>
      <c r="AU680" s="197" t="s">
        <v>91</v>
      </c>
      <c r="AV680" s="13" t="s">
        <v>89</v>
      </c>
      <c r="AW680" s="13" t="s">
        <v>42</v>
      </c>
      <c r="AX680" s="13" t="s">
        <v>81</v>
      </c>
      <c r="AY680" s="197" t="s">
        <v>131</v>
      </c>
    </row>
    <row r="681" spans="1:65" s="14" customFormat="1" ht="11.25">
      <c r="B681" s="198"/>
      <c r="C681" s="199"/>
      <c r="D681" s="189" t="s">
        <v>140</v>
      </c>
      <c r="E681" s="200" t="s">
        <v>44</v>
      </c>
      <c r="F681" s="201" t="s">
        <v>869</v>
      </c>
      <c r="G681" s="199"/>
      <c r="H681" s="202">
        <v>2.512</v>
      </c>
      <c r="I681" s="203"/>
      <c r="J681" s="199"/>
      <c r="K681" s="199"/>
      <c r="L681" s="204"/>
      <c r="M681" s="205"/>
      <c r="N681" s="206"/>
      <c r="O681" s="206"/>
      <c r="P681" s="206"/>
      <c r="Q681" s="206"/>
      <c r="R681" s="206"/>
      <c r="S681" s="206"/>
      <c r="T681" s="207"/>
      <c r="AT681" s="208" t="s">
        <v>140</v>
      </c>
      <c r="AU681" s="208" t="s">
        <v>91</v>
      </c>
      <c r="AV681" s="14" t="s">
        <v>91</v>
      </c>
      <c r="AW681" s="14" t="s">
        <v>42</v>
      </c>
      <c r="AX681" s="14" t="s">
        <v>81</v>
      </c>
      <c r="AY681" s="208" t="s">
        <v>131</v>
      </c>
    </row>
    <row r="682" spans="1:65" s="15" customFormat="1" ht="11.25">
      <c r="B682" s="209"/>
      <c r="C682" s="210"/>
      <c r="D682" s="189" t="s">
        <v>140</v>
      </c>
      <c r="E682" s="211" t="s">
        <v>44</v>
      </c>
      <c r="F682" s="212" t="s">
        <v>170</v>
      </c>
      <c r="G682" s="210"/>
      <c r="H682" s="213">
        <v>3.7679999999999998</v>
      </c>
      <c r="I682" s="214"/>
      <c r="J682" s="210"/>
      <c r="K682" s="210"/>
      <c r="L682" s="215"/>
      <c r="M682" s="216"/>
      <c r="N682" s="217"/>
      <c r="O682" s="217"/>
      <c r="P682" s="217"/>
      <c r="Q682" s="217"/>
      <c r="R682" s="217"/>
      <c r="S682" s="217"/>
      <c r="T682" s="218"/>
      <c r="AT682" s="219" t="s">
        <v>140</v>
      </c>
      <c r="AU682" s="219" t="s">
        <v>91</v>
      </c>
      <c r="AV682" s="15" t="s">
        <v>138</v>
      </c>
      <c r="AW682" s="15" t="s">
        <v>42</v>
      </c>
      <c r="AX682" s="15" t="s">
        <v>89</v>
      </c>
      <c r="AY682" s="219" t="s">
        <v>131</v>
      </c>
    </row>
    <row r="683" spans="1:65" s="2" customFormat="1" ht="24.2" customHeight="1">
      <c r="A683" s="35"/>
      <c r="B683" s="36"/>
      <c r="C683" s="220" t="s">
        <v>870</v>
      </c>
      <c r="D683" s="220" t="s">
        <v>220</v>
      </c>
      <c r="E683" s="221" t="s">
        <v>871</v>
      </c>
      <c r="F683" s="222" t="s">
        <v>522</v>
      </c>
      <c r="G683" s="223" t="s">
        <v>523</v>
      </c>
      <c r="H683" s="224">
        <v>0.06</v>
      </c>
      <c r="I683" s="225"/>
      <c r="J683" s="226">
        <f>ROUND(I683*H683,2)</f>
        <v>0</v>
      </c>
      <c r="K683" s="222" t="s">
        <v>137</v>
      </c>
      <c r="L683" s="227"/>
      <c r="M683" s="228" t="s">
        <v>44</v>
      </c>
      <c r="N683" s="229" t="s">
        <v>52</v>
      </c>
      <c r="O683" s="65"/>
      <c r="P683" s="183">
        <f>O683*H683</f>
        <v>0</v>
      </c>
      <c r="Q683" s="183">
        <v>5.0000000000000001E-4</v>
      </c>
      <c r="R683" s="183">
        <f>Q683*H683</f>
        <v>3.0000000000000001E-5</v>
      </c>
      <c r="S683" s="183">
        <v>0</v>
      </c>
      <c r="T683" s="184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85" t="s">
        <v>91</v>
      </c>
      <c r="AT683" s="185" t="s">
        <v>220</v>
      </c>
      <c r="AU683" s="185" t="s">
        <v>91</v>
      </c>
      <c r="AY683" s="17" t="s">
        <v>131</v>
      </c>
      <c r="BE683" s="186">
        <f>IF(N683="základní",J683,0)</f>
        <v>0</v>
      </c>
      <c r="BF683" s="186">
        <f>IF(N683="snížená",J683,0)</f>
        <v>0</v>
      </c>
      <c r="BG683" s="186">
        <f>IF(N683="zákl. přenesená",J683,0)</f>
        <v>0</v>
      </c>
      <c r="BH683" s="186">
        <f>IF(N683="sníž. přenesená",J683,0)</f>
        <v>0</v>
      </c>
      <c r="BI683" s="186">
        <f>IF(N683="nulová",J683,0)</f>
        <v>0</v>
      </c>
      <c r="BJ683" s="17" t="s">
        <v>89</v>
      </c>
      <c r="BK683" s="186">
        <f>ROUND(I683*H683,2)</f>
        <v>0</v>
      </c>
      <c r="BL683" s="17" t="s">
        <v>89</v>
      </c>
      <c r="BM683" s="185" t="s">
        <v>872</v>
      </c>
    </row>
    <row r="684" spans="1:65" s="13" customFormat="1" ht="11.25">
      <c r="B684" s="187"/>
      <c r="C684" s="188"/>
      <c r="D684" s="189" t="s">
        <v>140</v>
      </c>
      <c r="E684" s="190" t="s">
        <v>44</v>
      </c>
      <c r="F684" s="191" t="s">
        <v>543</v>
      </c>
      <c r="G684" s="188"/>
      <c r="H684" s="190" t="s">
        <v>44</v>
      </c>
      <c r="I684" s="192"/>
      <c r="J684" s="188"/>
      <c r="K684" s="188"/>
      <c r="L684" s="193"/>
      <c r="M684" s="194"/>
      <c r="N684" s="195"/>
      <c r="O684" s="195"/>
      <c r="P684" s="195"/>
      <c r="Q684" s="195"/>
      <c r="R684" s="195"/>
      <c r="S684" s="195"/>
      <c r="T684" s="196"/>
      <c r="AT684" s="197" t="s">
        <v>140</v>
      </c>
      <c r="AU684" s="197" t="s">
        <v>91</v>
      </c>
      <c r="AV684" s="13" t="s">
        <v>89</v>
      </c>
      <c r="AW684" s="13" t="s">
        <v>42</v>
      </c>
      <c r="AX684" s="13" t="s">
        <v>81</v>
      </c>
      <c r="AY684" s="197" t="s">
        <v>131</v>
      </c>
    </row>
    <row r="685" spans="1:65" s="13" customFormat="1" ht="11.25">
      <c r="B685" s="187"/>
      <c r="C685" s="188"/>
      <c r="D685" s="189" t="s">
        <v>140</v>
      </c>
      <c r="E685" s="190" t="s">
        <v>44</v>
      </c>
      <c r="F685" s="191" t="s">
        <v>671</v>
      </c>
      <c r="G685" s="188"/>
      <c r="H685" s="190" t="s">
        <v>44</v>
      </c>
      <c r="I685" s="192"/>
      <c r="J685" s="188"/>
      <c r="K685" s="188"/>
      <c r="L685" s="193"/>
      <c r="M685" s="194"/>
      <c r="N685" s="195"/>
      <c r="O685" s="195"/>
      <c r="P685" s="195"/>
      <c r="Q685" s="195"/>
      <c r="R685" s="195"/>
      <c r="S685" s="195"/>
      <c r="T685" s="196"/>
      <c r="AT685" s="197" t="s">
        <v>140</v>
      </c>
      <c r="AU685" s="197" t="s">
        <v>91</v>
      </c>
      <c r="AV685" s="13" t="s">
        <v>89</v>
      </c>
      <c r="AW685" s="13" t="s">
        <v>42</v>
      </c>
      <c r="AX685" s="13" t="s">
        <v>81</v>
      </c>
      <c r="AY685" s="197" t="s">
        <v>131</v>
      </c>
    </row>
    <row r="686" spans="1:65" s="14" customFormat="1" ht="11.25">
      <c r="B686" s="198"/>
      <c r="C686" s="199"/>
      <c r="D686" s="189" t="s">
        <v>140</v>
      </c>
      <c r="E686" s="200" t="s">
        <v>44</v>
      </c>
      <c r="F686" s="201" t="s">
        <v>525</v>
      </c>
      <c r="G686" s="199"/>
      <c r="H686" s="202">
        <v>0.02</v>
      </c>
      <c r="I686" s="203"/>
      <c r="J686" s="199"/>
      <c r="K686" s="199"/>
      <c r="L686" s="204"/>
      <c r="M686" s="205"/>
      <c r="N686" s="206"/>
      <c r="O686" s="206"/>
      <c r="P686" s="206"/>
      <c r="Q686" s="206"/>
      <c r="R686" s="206"/>
      <c r="S686" s="206"/>
      <c r="T686" s="207"/>
      <c r="AT686" s="208" t="s">
        <v>140</v>
      </c>
      <c r="AU686" s="208" t="s">
        <v>91</v>
      </c>
      <c r="AV686" s="14" t="s">
        <v>91</v>
      </c>
      <c r="AW686" s="14" t="s">
        <v>42</v>
      </c>
      <c r="AX686" s="14" t="s">
        <v>81</v>
      </c>
      <c r="AY686" s="208" t="s">
        <v>131</v>
      </c>
    </row>
    <row r="687" spans="1:65" s="13" customFormat="1" ht="11.25">
      <c r="B687" s="187"/>
      <c r="C687" s="188"/>
      <c r="D687" s="189" t="s">
        <v>140</v>
      </c>
      <c r="E687" s="190" t="s">
        <v>44</v>
      </c>
      <c r="F687" s="191" t="s">
        <v>673</v>
      </c>
      <c r="G687" s="188"/>
      <c r="H687" s="190" t="s">
        <v>44</v>
      </c>
      <c r="I687" s="192"/>
      <c r="J687" s="188"/>
      <c r="K687" s="188"/>
      <c r="L687" s="193"/>
      <c r="M687" s="194"/>
      <c r="N687" s="195"/>
      <c r="O687" s="195"/>
      <c r="P687" s="195"/>
      <c r="Q687" s="195"/>
      <c r="R687" s="195"/>
      <c r="S687" s="195"/>
      <c r="T687" s="196"/>
      <c r="AT687" s="197" t="s">
        <v>140</v>
      </c>
      <c r="AU687" s="197" t="s">
        <v>91</v>
      </c>
      <c r="AV687" s="13" t="s">
        <v>89</v>
      </c>
      <c r="AW687" s="13" t="s">
        <v>42</v>
      </c>
      <c r="AX687" s="13" t="s">
        <v>81</v>
      </c>
      <c r="AY687" s="197" t="s">
        <v>131</v>
      </c>
    </row>
    <row r="688" spans="1:65" s="14" customFormat="1" ht="11.25">
      <c r="B688" s="198"/>
      <c r="C688" s="199"/>
      <c r="D688" s="189" t="s">
        <v>140</v>
      </c>
      <c r="E688" s="200" t="s">
        <v>44</v>
      </c>
      <c r="F688" s="201" t="s">
        <v>873</v>
      </c>
      <c r="G688" s="199"/>
      <c r="H688" s="202">
        <v>0.04</v>
      </c>
      <c r="I688" s="203"/>
      <c r="J688" s="199"/>
      <c r="K688" s="199"/>
      <c r="L688" s="204"/>
      <c r="M688" s="205"/>
      <c r="N688" s="206"/>
      <c r="O688" s="206"/>
      <c r="P688" s="206"/>
      <c r="Q688" s="206"/>
      <c r="R688" s="206"/>
      <c r="S688" s="206"/>
      <c r="T688" s="207"/>
      <c r="AT688" s="208" t="s">
        <v>140</v>
      </c>
      <c r="AU688" s="208" t="s">
        <v>91</v>
      </c>
      <c r="AV688" s="14" t="s">
        <v>91</v>
      </c>
      <c r="AW688" s="14" t="s">
        <v>42</v>
      </c>
      <c r="AX688" s="14" t="s">
        <v>81</v>
      </c>
      <c r="AY688" s="208" t="s">
        <v>131</v>
      </c>
    </row>
    <row r="689" spans="1:65" s="15" customFormat="1" ht="11.25">
      <c r="B689" s="209"/>
      <c r="C689" s="210"/>
      <c r="D689" s="189" t="s">
        <v>140</v>
      </c>
      <c r="E689" s="211" t="s">
        <v>44</v>
      </c>
      <c r="F689" s="212" t="s">
        <v>170</v>
      </c>
      <c r="G689" s="210"/>
      <c r="H689" s="213">
        <v>0.06</v>
      </c>
      <c r="I689" s="214"/>
      <c r="J689" s="210"/>
      <c r="K689" s="210"/>
      <c r="L689" s="215"/>
      <c r="M689" s="216"/>
      <c r="N689" s="217"/>
      <c r="O689" s="217"/>
      <c r="P689" s="217"/>
      <c r="Q689" s="217"/>
      <c r="R689" s="217"/>
      <c r="S689" s="217"/>
      <c r="T689" s="218"/>
      <c r="AT689" s="219" t="s">
        <v>140</v>
      </c>
      <c r="AU689" s="219" t="s">
        <v>91</v>
      </c>
      <c r="AV689" s="15" t="s">
        <v>138</v>
      </c>
      <c r="AW689" s="15" t="s">
        <v>42</v>
      </c>
      <c r="AX689" s="15" t="s">
        <v>89</v>
      </c>
      <c r="AY689" s="219" t="s">
        <v>131</v>
      </c>
    </row>
    <row r="690" spans="1:65" s="2" customFormat="1" ht="24.2" customHeight="1">
      <c r="A690" s="35"/>
      <c r="B690" s="36"/>
      <c r="C690" s="174" t="s">
        <v>874</v>
      </c>
      <c r="D690" s="174" t="s">
        <v>133</v>
      </c>
      <c r="E690" s="175" t="s">
        <v>875</v>
      </c>
      <c r="F690" s="176" t="s">
        <v>876</v>
      </c>
      <c r="G690" s="177" t="s">
        <v>490</v>
      </c>
      <c r="H690" s="178">
        <v>2</v>
      </c>
      <c r="I690" s="179"/>
      <c r="J690" s="180">
        <f>ROUND(I690*H690,2)</f>
        <v>0</v>
      </c>
      <c r="K690" s="176" t="s">
        <v>137</v>
      </c>
      <c r="L690" s="40"/>
      <c r="M690" s="181" t="s">
        <v>44</v>
      </c>
      <c r="N690" s="182" t="s">
        <v>52</v>
      </c>
      <c r="O690" s="65"/>
      <c r="P690" s="183">
        <f>O690*H690</f>
        <v>0</v>
      </c>
      <c r="Q690" s="183">
        <v>0</v>
      </c>
      <c r="R690" s="183">
        <f>Q690*H690</f>
        <v>0</v>
      </c>
      <c r="S690" s="183">
        <v>0</v>
      </c>
      <c r="T690" s="184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85" t="s">
        <v>89</v>
      </c>
      <c r="AT690" s="185" t="s">
        <v>133</v>
      </c>
      <c r="AU690" s="185" t="s">
        <v>91</v>
      </c>
      <c r="AY690" s="17" t="s">
        <v>131</v>
      </c>
      <c r="BE690" s="186">
        <f>IF(N690="základní",J690,0)</f>
        <v>0</v>
      </c>
      <c r="BF690" s="186">
        <f>IF(N690="snížená",J690,0)</f>
        <v>0</v>
      </c>
      <c r="BG690" s="186">
        <f>IF(N690="zákl. přenesená",J690,0)</f>
        <v>0</v>
      </c>
      <c r="BH690" s="186">
        <f>IF(N690="sníž. přenesená",J690,0)</f>
        <v>0</v>
      </c>
      <c r="BI690" s="186">
        <f>IF(N690="nulová",J690,0)</f>
        <v>0</v>
      </c>
      <c r="BJ690" s="17" t="s">
        <v>89</v>
      </c>
      <c r="BK690" s="186">
        <f>ROUND(I690*H690,2)</f>
        <v>0</v>
      </c>
      <c r="BL690" s="17" t="s">
        <v>89</v>
      </c>
      <c r="BM690" s="185" t="s">
        <v>877</v>
      </c>
    </row>
    <row r="691" spans="1:65" s="13" customFormat="1" ht="11.25">
      <c r="B691" s="187"/>
      <c r="C691" s="188"/>
      <c r="D691" s="189" t="s">
        <v>140</v>
      </c>
      <c r="E691" s="190" t="s">
        <v>44</v>
      </c>
      <c r="F691" s="191" t="s">
        <v>543</v>
      </c>
      <c r="G691" s="188"/>
      <c r="H691" s="190" t="s">
        <v>44</v>
      </c>
      <c r="I691" s="192"/>
      <c r="J691" s="188"/>
      <c r="K691" s="188"/>
      <c r="L691" s="193"/>
      <c r="M691" s="194"/>
      <c r="N691" s="195"/>
      <c r="O691" s="195"/>
      <c r="P691" s="195"/>
      <c r="Q691" s="195"/>
      <c r="R691" s="195"/>
      <c r="S691" s="195"/>
      <c r="T691" s="196"/>
      <c r="AT691" s="197" t="s">
        <v>140</v>
      </c>
      <c r="AU691" s="197" t="s">
        <v>91</v>
      </c>
      <c r="AV691" s="13" t="s">
        <v>89</v>
      </c>
      <c r="AW691" s="13" t="s">
        <v>42</v>
      </c>
      <c r="AX691" s="13" t="s">
        <v>81</v>
      </c>
      <c r="AY691" s="197" t="s">
        <v>131</v>
      </c>
    </row>
    <row r="692" spans="1:65" s="13" customFormat="1" ht="11.25">
      <c r="B692" s="187"/>
      <c r="C692" s="188"/>
      <c r="D692" s="189" t="s">
        <v>140</v>
      </c>
      <c r="E692" s="190" t="s">
        <v>44</v>
      </c>
      <c r="F692" s="191" t="s">
        <v>671</v>
      </c>
      <c r="G692" s="188"/>
      <c r="H692" s="190" t="s">
        <v>44</v>
      </c>
      <c r="I692" s="192"/>
      <c r="J692" s="188"/>
      <c r="K692" s="188"/>
      <c r="L692" s="193"/>
      <c r="M692" s="194"/>
      <c r="N692" s="195"/>
      <c r="O692" s="195"/>
      <c r="P692" s="195"/>
      <c r="Q692" s="195"/>
      <c r="R692" s="195"/>
      <c r="S692" s="195"/>
      <c r="T692" s="196"/>
      <c r="AT692" s="197" t="s">
        <v>140</v>
      </c>
      <c r="AU692" s="197" t="s">
        <v>91</v>
      </c>
      <c r="AV692" s="13" t="s">
        <v>89</v>
      </c>
      <c r="AW692" s="13" t="s">
        <v>42</v>
      </c>
      <c r="AX692" s="13" t="s">
        <v>81</v>
      </c>
      <c r="AY692" s="197" t="s">
        <v>131</v>
      </c>
    </row>
    <row r="693" spans="1:65" s="14" customFormat="1" ht="11.25">
      <c r="B693" s="198"/>
      <c r="C693" s="199"/>
      <c r="D693" s="189" t="s">
        <v>140</v>
      </c>
      <c r="E693" s="200" t="s">
        <v>44</v>
      </c>
      <c r="F693" s="201" t="s">
        <v>89</v>
      </c>
      <c r="G693" s="199"/>
      <c r="H693" s="202">
        <v>1</v>
      </c>
      <c r="I693" s="203"/>
      <c r="J693" s="199"/>
      <c r="K693" s="199"/>
      <c r="L693" s="204"/>
      <c r="M693" s="205"/>
      <c r="N693" s="206"/>
      <c r="O693" s="206"/>
      <c r="P693" s="206"/>
      <c r="Q693" s="206"/>
      <c r="R693" s="206"/>
      <c r="S693" s="206"/>
      <c r="T693" s="207"/>
      <c r="AT693" s="208" t="s">
        <v>140</v>
      </c>
      <c r="AU693" s="208" t="s">
        <v>91</v>
      </c>
      <c r="AV693" s="14" t="s">
        <v>91</v>
      </c>
      <c r="AW693" s="14" t="s">
        <v>42</v>
      </c>
      <c r="AX693" s="14" t="s">
        <v>81</v>
      </c>
      <c r="AY693" s="208" t="s">
        <v>131</v>
      </c>
    </row>
    <row r="694" spans="1:65" s="13" customFormat="1" ht="11.25">
      <c r="B694" s="187"/>
      <c r="C694" s="188"/>
      <c r="D694" s="189" t="s">
        <v>140</v>
      </c>
      <c r="E694" s="190" t="s">
        <v>44</v>
      </c>
      <c r="F694" s="191" t="s">
        <v>673</v>
      </c>
      <c r="G694" s="188"/>
      <c r="H694" s="190" t="s">
        <v>44</v>
      </c>
      <c r="I694" s="192"/>
      <c r="J694" s="188"/>
      <c r="K694" s="188"/>
      <c r="L694" s="193"/>
      <c r="M694" s="194"/>
      <c r="N694" s="195"/>
      <c r="O694" s="195"/>
      <c r="P694" s="195"/>
      <c r="Q694" s="195"/>
      <c r="R694" s="195"/>
      <c r="S694" s="195"/>
      <c r="T694" s="196"/>
      <c r="AT694" s="197" t="s">
        <v>140</v>
      </c>
      <c r="AU694" s="197" t="s">
        <v>91</v>
      </c>
      <c r="AV694" s="13" t="s">
        <v>89</v>
      </c>
      <c r="AW694" s="13" t="s">
        <v>42</v>
      </c>
      <c r="AX694" s="13" t="s">
        <v>81</v>
      </c>
      <c r="AY694" s="197" t="s">
        <v>131</v>
      </c>
    </row>
    <row r="695" spans="1:65" s="14" customFormat="1" ht="11.25">
      <c r="B695" s="198"/>
      <c r="C695" s="199"/>
      <c r="D695" s="189" t="s">
        <v>140</v>
      </c>
      <c r="E695" s="200" t="s">
        <v>44</v>
      </c>
      <c r="F695" s="201" t="s">
        <v>89</v>
      </c>
      <c r="G695" s="199"/>
      <c r="H695" s="202">
        <v>1</v>
      </c>
      <c r="I695" s="203"/>
      <c r="J695" s="199"/>
      <c r="K695" s="199"/>
      <c r="L695" s="204"/>
      <c r="M695" s="205"/>
      <c r="N695" s="206"/>
      <c r="O695" s="206"/>
      <c r="P695" s="206"/>
      <c r="Q695" s="206"/>
      <c r="R695" s="206"/>
      <c r="S695" s="206"/>
      <c r="T695" s="207"/>
      <c r="AT695" s="208" t="s">
        <v>140</v>
      </c>
      <c r="AU695" s="208" t="s">
        <v>91</v>
      </c>
      <c r="AV695" s="14" t="s">
        <v>91</v>
      </c>
      <c r="AW695" s="14" t="s">
        <v>42</v>
      </c>
      <c r="AX695" s="14" t="s">
        <v>81</v>
      </c>
      <c r="AY695" s="208" t="s">
        <v>131</v>
      </c>
    </row>
    <row r="696" spans="1:65" s="15" customFormat="1" ht="11.25">
      <c r="B696" s="209"/>
      <c r="C696" s="210"/>
      <c r="D696" s="189" t="s">
        <v>140</v>
      </c>
      <c r="E696" s="211" t="s">
        <v>44</v>
      </c>
      <c r="F696" s="212" t="s">
        <v>170</v>
      </c>
      <c r="G696" s="210"/>
      <c r="H696" s="213">
        <v>2</v>
      </c>
      <c r="I696" s="214"/>
      <c r="J696" s="210"/>
      <c r="K696" s="210"/>
      <c r="L696" s="215"/>
      <c r="M696" s="216"/>
      <c r="N696" s="217"/>
      <c r="O696" s="217"/>
      <c r="P696" s="217"/>
      <c r="Q696" s="217"/>
      <c r="R696" s="217"/>
      <c r="S696" s="217"/>
      <c r="T696" s="218"/>
      <c r="AT696" s="219" t="s">
        <v>140</v>
      </c>
      <c r="AU696" s="219" t="s">
        <v>91</v>
      </c>
      <c r="AV696" s="15" t="s">
        <v>138</v>
      </c>
      <c r="AW696" s="15" t="s">
        <v>42</v>
      </c>
      <c r="AX696" s="15" t="s">
        <v>89</v>
      </c>
      <c r="AY696" s="219" t="s">
        <v>131</v>
      </c>
    </row>
    <row r="697" spans="1:65" s="2" customFormat="1" ht="14.45" customHeight="1">
      <c r="A697" s="35"/>
      <c r="B697" s="36"/>
      <c r="C697" s="220" t="s">
        <v>878</v>
      </c>
      <c r="D697" s="220" t="s">
        <v>220</v>
      </c>
      <c r="E697" s="221" t="s">
        <v>879</v>
      </c>
      <c r="F697" s="222" t="s">
        <v>880</v>
      </c>
      <c r="G697" s="223" t="s">
        <v>490</v>
      </c>
      <c r="H697" s="224">
        <v>2</v>
      </c>
      <c r="I697" s="225"/>
      <c r="J697" s="226">
        <f>ROUND(I697*H697,2)</f>
        <v>0</v>
      </c>
      <c r="K697" s="222" t="s">
        <v>303</v>
      </c>
      <c r="L697" s="227"/>
      <c r="M697" s="228" t="s">
        <v>44</v>
      </c>
      <c r="N697" s="229" t="s">
        <v>52</v>
      </c>
      <c r="O697" s="65"/>
      <c r="P697" s="183">
        <f>O697*H697</f>
        <v>0</v>
      </c>
      <c r="Q697" s="183">
        <v>0</v>
      </c>
      <c r="R697" s="183">
        <f>Q697*H697</f>
        <v>0</v>
      </c>
      <c r="S697" s="183">
        <v>0</v>
      </c>
      <c r="T697" s="184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85" t="s">
        <v>91</v>
      </c>
      <c r="AT697" s="185" t="s">
        <v>220</v>
      </c>
      <c r="AU697" s="185" t="s">
        <v>91</v>
      </c>
      <c r="AY697" s="17" t="s">
        <v>131</v>
      </c>
      <c r="BE697" s="186">
        <f>IF(N697="základní",J697,0)</f>
        <v>0</v>
      </c>
      <c r="BF697" s="186">
        <f>IF(N697="snížená",J697,0)</f>
        <v>0</v>
      </c>
      <c r="BG697" s="186">
        <f>IF(N697="zákl. přenesená",J697,0)</f>
        <v>0</v>
      </c>
      <c r="BH697" s="186">
        <f>IF(N697="sníž. přenesená",J697,0)</f>
        <v>0</v>
      </c>
      <c r="BI697" s="186">
        <f>IF(N697="nulová",J697,0)</f>
        <v>0</v>
      </c>
      <c r="BJ697" s="17" t="s">
        <v>89</v>
      </c>
      <c r="BK697" s="186">
        <f>ROUND(I697*H697,2)</f>
        <v>0</v>
      </c>
      <c r="BL697" s="17" t="s">
        <v>89</v>
      </c>
      <c r="BM697" s="185" t="s">
        <v>881</v>
      </c>
    </row>
    <row r="698" spans="1:65" s="13" customFormat="1" ht="11.25">
      <c r="B698" s="187"/>
      <c r="C698" s="188"/>
      <c r="D698" s="189" t="s">
        <v>140</v>
      </c>
      <c r="E698" s="190" t="s">
        <v>44</v>
      </c>
      <c r="F698" s="191" t="s">
        <v>543</v>
      </c>
      <c r="G698" s="188"/>
      <c r="H698" s="190" t="s">
        <v>44</v>
      </c>
      <c r="I698" s="192"/>
      <c r="J698" s="188"/>
      <c r="K698" s="188"/>
      <c r="L698" s="193"/>
      <c r="M698" s="194"/>
      <c r="N698" s="195"/>
      <c r="O698" s="195"/>
      <c r="P698" s="195"/>
      <c r="Q698" s="195"/>
      <c r="R698" s="195"/>
      <c r="S698" s="195"/>
      <c r="T698" s="196"/>
      <c r="AT698" s="197" t="s">
        <v>140</v>
      </c>
      <c r="AU698" s="197" t="s">
        <v>91</v>
      </c>
      <c r="AV698" s="13" t="s">
        <v>89</v>
      </c>
      <c r="AW698" s="13" t="s">
        <v>42</v>
      </c>
      <c r="AX698" s="13" t="s">
        <v>81</v>
      </c>
      <c r="AY698" s="197" t="s">
        <v>131</v>
      </c>
    </row>
    <row r="699" spans="1:65" s="13" customFormat="1" ht="11.25">
      <c r="B699" s="187"/>
      <c r="C699" s="188"/>
      <c r="D699" s="189" t="s">
        <v>140</v>
      </c>
      <c r="E699" s="190" t="s">
        <v>44</v>
      </c>
      <c r="F699" s="191" t="s">
        <v>671</v>
      </c>
      <c r="G699" s="188"/>
      <c r="H699" s="190" t="s">
        <v>44</v>
      </c>
      <c r="I699" s="192"/>
      <c r="J699" s="188"/>
      <c r="K699" s="188"/>
      <c r="L699" s="193"/>
      <c r="M699" s="194"/>
      <c r="N699" s="195"/>
      <c r="O699" s="195"/>
      <c r="P699" s="195"/>
      <c r="Q699" s="195"/>
      <c r="R699" s="195"/>
      <c r="S699" s="195"/>
      <c r="T699" s="196"/>
      <c r="AT699" s="197" t="s">
        <v>140</v>
      </c>
      <c r="AU699" s="197" t="s">
        <v>91</v>
      </c>
      <c r="AV699" s="13" t="s">
        <v>89</v>
      </c>
      <c r="AW699" s="13" t="s">
        <v>42</v>
      </c>
      <c r="AX699" s="13" t="s">
        <v>81</v>
      </c>
      <c r="AY699" s="197" t="s">
        <v>131</v>
      </c>
    </row>
    <row r="700" spans="1:65" s="14" customFormat="1" ht="11.25">
      <c r="B700" s="198"/>
      <c r="C700" s="199"/>
      <c r="D700" s="189" t="s">
        <v>140</v>
      </c>
      <c r="E700" s="200" t="s">
        <v>44</v>
      </c>
      <c r="F700" s="201" t="s">
        <v>89</v>
      </c>
      <c r="G700" s="199"/>
      <c r="H700" s="202">
        <v>1</v>
      </c>
      <c r="I700" s="203"/>
      <c r="J700" s="199"/>
      <c r="K700" s="199"/>
      <c r="L700" s="204"/>
      <c r="M700" s="205"/>
      <c r="N700" s="206"/>
      <c r="O700" s="206"/>
      <c r="P700" s="206"/>
      <c r="Q700" s="206"/>
      <c r="R700" s="206"/>
      <c r="S700" s="206"/>
      <c r="T700" s="207"/>
      <c r="AT700" s="208" t="s">
        <v>140</v>
      </c>
      <c r="AU700" s="208" t="s">
        <v>91</v>
      </c>
      <c r="AV700" s="14" t="s">
        <v>91</v>
      </c>
      <c r="AW700" s="14" t="s">
        <v>42</v>
      </c>
      <c r="AX700" s="14" t="s">
        <v>81</v>
      </c>
      <c r="AY700" s="208" t="s">
        <v>131</v>
      </c>
    </row>
    <row r="701" spans="1:65" s="13" customFormat="1" ht="11.25">
      <c r="B701" s="187"/>
      <c r="C701" s="188"/>
      <c r="D701" s="189" t="s">
        <v>140</v>
      </c>
      <c r="E701" s="190" t="s">
        <v>44</v>
      </c>
      <c r="F701" s="191" t="s">
        <v>673</v>
      </c>
      <c r="G701" s="188"/>
      <c r="H701" s="190" t="s">
        <v>44</v>
      </c>
      <c r="I701" s="192"/>
      <c r="J701" s="188"/>
      <c r="K701" s="188"/>
      <c r="L701" s="193"/>
      <c r="M701" s="194"/>
      <c r="N701" s="195"/>
      <c r="O701" s="195"/>
      <c r="P701" s="195"/>
      <c r="Q701" s="195"/>
      <c r="R701" s="195"/>
      <c r="S701" s="195"/>
      <c r="T701" s="196"/>
      <c r="AT701" s="197" t="s">
        <v>140</v>
      </c>
      <c r="AU701" s="197" t="s">
        <v>91</v>
      </c>
      <c r="AV701" s="13" t="s">
        <v>89</v>
      </c>
      <c r="AW701" s="13" t="s">
        <v>42</v>
      </c>
      <c r="AX701" s="13" t="s">
        <v>81</v>
      </c>
      <c r="AY701" s="197" t="s">
        <v>131</v>
      </c>
    </row>
    <row r="702" spans="1:65" s="14" customFormat="1" ht="11.25">
      <c r="B702" s="198"/>
      <c r="C702" s="199"/>
      <c r="D702" s="189" t="s">
        <v>140</v>
      </c>
      <c r="E702" s="200" t="s">
        <v>44</v>
      </c>
      <c r="F702" s="201" t="s">
        <v>89</v>
      </c>
      <c r="G702" s="199"/>
      <c r="H702" s="202">
        <v>1</v>
      </c>
      <c r="I702" s="203"/>
      <c r="J702" s="199"/>
      <c r="K702" s="199"/>
      <c r="L702" s="204"/>
      <c r="M702" s="205"/>
      <c r="N702" s="206"/>
      <c r="O702" s="206"/>
      <c r="P702" s="206"/>
      <c r="Q702" s="206"/>
      <c r="R702" s="206"/>
      <c r="S702" s="206"/>
      <c r="T702" s="207"/>
      <c r="AT702" s="208" t="s">
        <v>140</v>
      </c>
      <c r="AU702" s="208" t="s">
        <v>91</v>
      </c>
      <c r="AV702" s="14" t="s">
        <v>91</v>
      </c>
      <c r="AW702" s="14" t="s">
        <v>42</v>
      </c>
      <c r="AX702" s="14" t="s">
        <v>81</v>
      </c>
      <c r="AY702" s="208" t="s">
        <v>131</v>
      </c>
    </row>
    <row r="703" spans="1:65" s="15" customFormat="1" ht="11.25">
      <c r="B703" s="209"/>
      <c r="C703" s="210"/>
      <c r="D703" s="189" t="s">
        <v>140</v>
      </c>
      <c r="E703" s="211" t="s">
        <v>44</v>
      </c>
      <c r="F703" s="212" t="s">
        <v>170</v>
      </c>
      <c r="G703" s="210"/>
      <c r="H703" s="213">
        <v>2</v>
      </c>
      <c r="I703" s="214"/>
      <c r="J703" s="210"/>
      <c r="K703" s="210"/>
      <c r="L703" s="215"/>
      <c r="M703" s="216"/>
      <c r="N703" s="217"/>
      <c r="O703" s="217"/>
      <c r="P703" s="217"/>
      <c r="Q703" s="217"/>
      <c r="R703" s="217"/>
      <c r="S703" s="217"/>
      <c r="T703" s="218"/>
      <c r="AT703" s="219" t="s">
        <v>140</v>
      </c>
      <c r="AU703" s="219" t="s">
        <v>91</v>
      </c>
      <c r="AV703" s="15" t="s">
        <v>138</v>
      </c>
      <c r="AW703" s="15" t="s">
        <v>42</v>
      </c>
      <c r="AX703" s="15" t="s">
        <v>89</v>
      </c>
      <c r="AY703" s="219" t="s">
        <v>131</v>
      </c>
    </row>
    <row r="704" spans="1:65" s="2" customFormat="1" ht="49.15" customHeight="1">
      <c r="A704" s="35"/>
      <c r="B704" s="36"/>
      <c r="C704" s="174" t="s">
        <v>882</v>
      </c>
      <c r="D704" s="174" t="s">
        <v>133</v>
      </c>
      <c r="E704" s="175" t="s">
        <v>883</v>
      </c>
      <c r="F704" s="176" t="s">
        <v>884</v>
      </c>
      <c r="G704" s="177" t="s">
        <v>490</v>
      </c>
      <c r="H704" s="178">
        <v>1</v>
      </c>
      <c r="I704" s="179"/>
      <c r="J704" s="180">
        <f>ROUND(I704*H704,2)</f>
        <v>0</v>
      </c>
      <c r="K704" s="176" t="s">
        <v>303</v>
      </c>
      <c r="L704" s="40"/>
      <c r="M704" s="181" t="s">
        <v>44</v>
      </c>
      <c r="N704" s="182" t="s">
        <v>52</v>
      </c>
      <c r="O704" s="65"/>
      <c r="P704" s="183">
        <f>O704*H704</f>
        <v>0</v>
      </c>
      <c r="Q704" s="183">
        <v>0</v>
      </c>
      <c r="R704" s="183">
        <f>Q704*H704</f>
        <v>0</v>
      </c>
      <c r="S704" s="183">
        <v>0</v>
      </c>
      <c r="T704" s="184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85" t="s">
        <v>89</v>
      </c>
      <c r="AT704" s="185" t="s">
        <v>133</v>
      </c>
      <c r="AU704" s="185" t="s">
        <v>91</v>
      </c>
      <c r="AY704" s="17" t="s">
        <v>131</v>
      </c>
      <c r="BE704" s="186">
        <f>IF(N704="základní",J704,0)</f>
        <v>0</v>
      </c>
      <c r="BF704" s="186">
        <f>IF(N704="snížená",J704,0)</f>
        <v>0</v>
      </c>
      <c r="BG704" s="186">
        <f>IF(N704="zákl. přenesená",J704,0)</f>
        <v>0</v>
      </c>
      <c r="BH704" s="186">
        <f>IF(N704="sníž. přenesená",J704,0)</f>
        <v>0</v>
      </c>
      <c r="BI704" s="186">
        <f>IF(N704="nulová",J704,0)</f>
        <v>0</v>
      </c>
      <c r="BJ704" s="17" t="s">
        <v>89</v>
      </c>
      <c r="BK704" s="186">
        <f>ROUND(I704*H704,2)</f>
        <v>0</v>
      </c>
      <c r="BL704" s="17" t="s">
        <v>89</v>
      </c>
      <c r="BM704" s="185" t="s">
        <v>885</v>
      </c>
    </row>
    <row r="705" spans="1:65" s="13" customFormat="1" ht="11.25">
      <c r="B705" s="187"/>
      <c r="C705" s="188"/>
      <c r="D705" s="189" t="s">
        <v>140</v>
      </c>
      <c r="E705" s="190" t="s">
        <v>44</v>
      </c>
      <c r="F705" s="191" t="s">
        <v>543</v>
      </c>
      <c r="G705" s="188"/>
      <c r="H705" s="190" t="s">
        <v>44</v>
      </c>
      <c r="I705" s="192"/>
      <c r="J705" s="188"/>
      <c r="K705" s="188"/>
      <c r="L705" s="193"/>
      <c r="M705" s="194"/>
      <c r="N705" s="195"/>
      <c r="O705" s="195"/>
      <c r="P705" s="195"/>
      <c r="Q705" s="195"/>
      <c r="R705" s="195"/>
      <c r="S705" s="195"/>
      <c r="T705" s="196"/>
      <c r="AT705" s="197" t="s">
        <v>140</v>
      </c>
      <c r="AU705" s="197" t="s">
        <v>91</v>
      </c>
      <c r="AV705" s="13" t="s">
        <v>89</v>
      </c>
      <c r="AW705" s="13" t="s">
        <v>42</v>
      </c>
      <c r="AX705" s="13" t="s">
        <v>81</v>
      </c>
      <c r="AY705" s="197" t="s">
        <v>131</v>
      </c>
    </row>
    <row r="706" spans="1:65" s="13" customFormat="1" ht="11.25">
      <c r="B706" s="187"/>
      <c r="C706" s="188"/>
      <c r="D706" s="189" t="s">
        <v>140</v>
      </c>
      <c r="E706" s="190" t="s">
        <v>44</v>
      </c>
      <c r="F706" s="191" t="s">
        <v>673</v>
      </c>
      <c r="G706" s="188"/>
      <c r="H706" s="190" t="s">
        <v>44</v>
      </c>
      <c r="I706" s="192"/>
      <c r="J706" s="188"/>
      <c r="K706" s="188"/>
      <c r="L706" s="193"/>
      <c r="M706" s="194"/>
      <c r="N706" s="195"/>
      <c r="O706" s="195"/>
      <c r="P706" s="195"/>
      <c r="Q706" s="195"/>
      <c r="R706" s="195"/>
      <c r="S706" s="195"/>
      <c r="T706" s="196"/>
      <c r="AT706" s="197" t="s">
        <v>140</v>
      </c>
      <c r="AU706" s="197" t="s">
        <v>91</v>
      </c>
      <c r="AV706" s="13" t="s">
        <v>89</v>
      </c>
      <c r="AW706" s="13" t="s">
        <v>42</v>
      </c>
      <c r="AX706" s="13" t="s">
        <v>81</v>
      </c>
      <c r="AY706" s="197" t="s">
        <v>131</v>
      </c>
    </row>
    <row r="707" spans="1:65" s="14" customFormat="1" ht="11.25">
      <c r="B707" s="198"/>
      <c r="C707" s="199"/>
      <c r="D707" s="189" t="s">
        <v>140</v>
      </c>
      <c r="E707" s="200" t="s">
        <v>44</v>
      </c>
      <c r="F707" s="201" t="s">
        <v>89</v>
      </c>
      <c r="G707" s="199"/>
      <c r="H707" s="202">
        <v>1</v>
      </c>
      <c r="I707" s="203"/>
      <c r="J707" s="199"/>
      <c r="K707" s="199"/>
      <c r="L707" s="204"/>
      <c r="M707" s="205"/>
      <c r="N707" s="206"/>
      <c r="O707" s="206"/>
      <c r="P707" s="206"/>
      <c r="Q707" s="206"/>
      <c r="R707" s="206"/>
      <c r="S707" s="206"/>
      <c r="T707" s="207"/>
      <c r="AT707" s="208" t="s">
        <v>140</v>
      </c>
      <c r="AU707" s="208" t="s">
        <v>91</v>
      </c>
      <c r="AV707" s="14" t="s">
        <v>91</v>
      </c>
      <c r="AW707" s="14" t="s">
        <v>42</v>
      </c>
      <c r="AX707" s="14" t="s">
        <v>89</v>
      </c>
      <c r="AY707" s="208" t="s">
        <v>131</v>
      </c>
    </row>
    <row r="708" spans="1:65" s="2" customFormat="1" ht="14.45" customHeight="1">
      <c r="A708" s="35"/>
      <c r="B708" s="36"/>
      <c r="C708" s="220" t="s">
        <v>886</v>
      </c>
      <c r="D708" s="220" t="s">
        <v>220</v>
      </c>
      <c r="E708" s="221" t="s">
        <v>887</v>
      </c>
      <c r="F708" s="222" t="s">
        <v>888</v>
      </c>
      <c r="G708" s="223" t="s">
        <v>490</v>
      </c>
      <c r="H708" s="224">
        <v>1</v>
      </c>
      <c r="I708" s="225"/>
      <c r="J708" s="226">
        <f>ROUND(I708*H708,2)</f>
        <v>0</v>
      </c>
      <c r="K708" s="222" t="s">
        <v>303</v>
      </c>
      <c r="L708" s="227"/>
      <c r="M708" s="228" t="s">
        <v>44</v>
      </c>
      <c r="N708" s="229" t="s">
        <v>52</v>
      </c>
      <c r="O708" s="65"/>
      <c r="P708" s="183">
        <f>O708*H708</f>
        <v>0</v>
      </c>
      <c r="Q708" s="183">
        <v>0</v>
      </c>
      <c r="R708" s="183">
        <f>Q708*H708</f>
        <v>0</v>
      </c>
      <c r="S708" s="183">
        <v>0</v>
      </c>
      <c r="T708" s="184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185" t="s">
        <v>91</v>
      </c>
      <c r="AT708" s="185" t="s">
        <v>220</v>
      </c>
      <c r="AU708" s="185" t="s">
        <v>91</v>
      </c>
      <c r="AY708" s="17" t="s">
        <v>131</v>
      </c>
      <c r="BE708" s="186">
        <f>IF(N708="základní",J708,0)</f>
        <v>0</v>
      </c>
      <c r="BF708" s="186">
        <f>IF(N708="snížená",J708,0)</f>
        <v>0</v>
      </c>
      <c r="BG708" s="186">
        <f>IF(N708="zákl. přenesená",J708,0)</f>
        <v>0</v>
      </c>
      <c r="BH708" s="186">
        <f>IF(N708="sníž. přenesená",J708,0)</f>
        <v>0</v>
      </c>
      <c r="BI708" s="186">
        <f>IF(N708="nulová",J708,0)</f>
        <v>0</v>
      </c>
      <c r="BJ708" s="17" t="s">
        <v>89</v>
      </c>
      <c r="BK708" s="186">
        <f>ROUND(I708*H708,2)</f>
        <v>0</v>
      </c>
      <c r="BL708" s="17" t="s">
        <v>89</v>
      </c>
      <c r="BM708" s="185" t="s">
        <v>889</v>
      </c>
    </row>
    <row r="709" spans="1:65" s="13" customFormat="1" ht="11.25">
      <c r="B709" s="187"/>
      <c r="C709" s="188"/>
      <c r="D709" s="189" t="s">
        <v>140</v>
      </c>
      <c r="E709" s="190" t="s">
        <v>44</v>
      </c>
      <c r="F709" s="191" t="s">
        <v>543</v>
      </c>
      <c r="G709" s="188"/>
      <c r="H709" s="190" t="s">
        <v>44</v>
      </c>
      <c r="I709" s="192"/>
      <c r="J709" s="188"/>
      <c r="K709" s="188"/>
      <c r="L709" s="193"/>
      <c r="M709" s="194"/>
      <c r="N709" s="195"/>
      <c r="O709" s="195"/>
      <c r="P709" s="195"/>
      <c r="Q709" s="195"/>
      <c r="R709" s="195"/>
      <c r="S709" s="195"/>
      <c r="T709" s="196"/>
      <c r="AT709" s="197" t="s">
        <v>140</v>
      </c>
      <c r="AU709" s="197" t="s">
        <v>91</v>
      </c>
      <c r="AV709" s="13" t="s">
        <v>89</v>
      </c>
      <c r="AW709" s="13" t="s">
        <v>42</v>
      </c>
      <c r="AX709" s="13" t="s">
        <v>81</v>
      </c>
      <c r="AY709" s="197" t="s">
        <v>131</v>
      </c>
    </row>
    <row r="710" spans="1:65" s="13" customFormat="1" ht="11.25">
      <c r="B710" s="187"/>
      <c r="C710" s="188"/>
      <c r="D710" s="189" t="s">
        <v>140</v>
      </c>
      <c r="E710" s="190" t="s">
        <v>44</v>
      </c>
      <c r="F710" s="191" t="s">
        <v>673</v>
      </c>
      <c r="G710" s="188"/>
      <c r="H710" s="190" t="s">
        <v>44</v>
      </c>
      <c r="I710" s="192"/>
      <c r="J710" s="188"/>
      <c r="K710" s="188"/>
      <c r="L710" s="193"/>
      <c r="M710" s="194"/>
      <c r="N710" s="195"/>
      <c r="O710" s="195"/>
      <c r="P710" s="195"/>
      <c r="Q710" s="195"/>
      <c r="R710" s="195"/>
      <c r="S710" s="195"/>
      <c r="T710" s="196"/>
      <c r="AT710" s="197" t="s">
        <v>140</v>
      </c>
      <c r="AU710" s="197" t="s">
        <v>91</v>
      </c>
      <c r="AV710" s="13" t="s">
        <v>89</v>
      </c>
      <c r="AW710" s="13" t="s">
        <v>42</v>
      </c>
      <c r="AX710" s="13" t="s">
        <v>81</v>
      </c>
      <c r="AY710" s="197" t="s">
        <v>131</v>
      </c>
    </row>
    <row r="711" spans="1:65" s="14" customFormat="1" ht="11.25">
      <c r="B711" s="198"/>
      <c r="C711" s="199"/>
      <c r="D711" s="189" t="s">
        <v>140</v>
      </c>
      <c r="E711" s="200" t="s">
        <v>44</v>
      </c>
      <c r="F711" s="201" t="s">
        <v>89</v>
      </c>
      <c r="G711" s="199"/>
      <c r="H711" s="202">
        <v>1</v>
      </c>
      <c r="I711" s="203"/>
      <c r="J711" s="199"/>
      <c r="K711" s="199"/>
      <c r="L711" s="204"/>
      <c r="M711" s="205"/>
      <c r="N711" s="206"/>
      <c r="O711" s="206"/>
      <c r="P711" s="206"/>
      <c r="Q711" s="206"/>
      <c r="R711" s="206"/>
      <c r="S711" s="206"/>
      <c r="T711" s="207"/>
      <c r="AT711" s="208" t="s">
        <v>140</v>
      </c>
      <c r="AU711" s="208" t="s">
        <v>91</v>
      </c>
      <c r="AV711" s="14" t="s">
        <v>91</v>
      </c>
      <c r="AW711" s="14" t="s">
        <v>42</v>
      </c>
      <c r="AX711" s="14" t="s">
        <v>89</v>
      </c>
      <c r="AY711" s="208" t="s">
        <v>131</v>
      </c>
    </row>
    <row r="712" spans="1:65" s="2" customFormat="1" ht="24.2" customHeight="1">
      <c r="A712" s="35"/>
      <c r="B712" s="36"/>
      <c r="C712" s="220" t="s">
        <v>890</v>
      </c>
      <c r="D712" s="220" t="s">
        <v>220</v>
      </c>
      <c r="E712" s="221" t="s">
        <v>891</v>
      </c>
      <c r="F712" s="222" t="s">
        <v>892</v>
      </c>
      <c r="G712" s="223" t="s">
        <v>490</v>
      </c>
      <c r="H712" s="224">
        <v>1</v>
      </c>
      <c r="I712" s="225"/>
      <c r="J712" s="226">
        <f>ROUND(I712*H712,2)</f>
        <v>0</v>
      </c>
      <c r="K712" s="222" t="s">
        <v>303</v>
      </c>
      <c r="L712" s="227"/>
      <c r="M712" s="228" t="s">
        <v>44</v>
      </c>
      <c r="N712" s="229" t="s">
        <v>52</v>
      </c>
      <c r="O712" s="65"/>
      <c r="P712" s="183">
        <f>O712*H712</f>
        <v>0</v>
      </c>
      <c r="Q712" s="183">
        <v>0</v>
      </c>
      <c r="R712" s="183">
        <f>Q712*H712</f>
        <v>0</v>
      </c>
      <c r="S712" s="183">
        <v>0</v>
      </c>
      <c r="T712" s="184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85" t="s">
        <v>91</v>
      </c>
      <c r="AT712" s="185" t="s">
        <v>220</v>
      </c>
      <c r="AU712" s="185" t="s">
        <v>91</v>
      </c>
      <c r="AY712" s="17" t="s">
        <v>131</v>
      </c>
      <c r="BE712" s="186">
        <f>IF(N712="základní",J712,0)</f>
        <v>0</v>
      </c>
      <c r="BF712" s="186">
        <f>IF(N712="snížená",J712,0)</f>
        <v>0</v>
      </c>
      <c r="BG712" s="186">
        <f>IF(N712="zákl. přenesená",J712,0)</f>
        <v>0</v>
      </c>
      <c r="BH712" s="186">
        <f>IF(N712="sníž. přenesená",J712,0)</f>
        <v>0</v>
      </c>
      <c r="BI712" s="186">
        <f>IF(N712="nulová",J712,0)</f>
        <v>0</v>
      </c>
      <c r="BJ712" s="17" t="s">
        <v>89</v>
      </c>
      <c r="BK712" s="186">
        <f>ROUND(I712*H712,2)</f>
        <v>0</v>
      </c>
      <c r="BL712" s="17" t="s">
        <v>89</v>
      </c>
      <c r="BM712" s="185" t="s">
        <v>893</v>
      </c>
    </row>
    <row r="713" spans="1:65" s="13" customFormat="1" ht="11.25">
      <c r="B713" s="187"/>
      <c r="C713" s="188"/>
      <c r="D713" s="189" t="s">
        <v>140</v>
      </c>
      <c r="E713" s="190" t="s">
        <v>44</v>
      </c>
      <c r="F713" s="191" t="s">
        <v>894</v>
      </c>
      <c r="G713" s="188"/>
      <c r="H713" s="190" t="s">
        <v>44</v>
      </c>
      <c r="I713" s="192"/>
      <c r="J713" s="188"/>
      <c r="K713" s="188"/>
      <c r="L713" s="193"/>
      <c r="M713" s="194"/>
      <c r="N713" s="195"/>
      <c r="O713" s="195"/>
      <c r="P713" s="195"/>
      <c r="Q713" s="195"/>
      <c r="R713" s="195"/>
      <c r="S713" s="195"/>
      <c r="T713" s="196"/>
      <c r="AT713" s="197" t="s">
        <v>140</v>
      </c>
      <c r="AU713" s="197" t="s">
        <v>91</v>
      </c>
      <c r="AV713" s="13" t="s">
        <v>89</v>
      </c>
      <c r="AW713" s="13" t="s">
        <v>42</v>
      </c>
      <c r="AX713" s="13" t="s">
        <v>81</v>
      </c>
      <c r="AY713" s="197" t="s">
        <v>131</v>
      </c>
    </row>
    <row r="714" spans="1:65" s="14" customFormat="1" ht="11.25">
      <c r="B714" s="198"/>
      <c r="C714" s="199"/>
      <c r="D714" s="189" t="s">
        <v>140</v>
      </c>
      <c r="E714" s="200" t="s">
        <v>44</v>
      </c>
      <c r="F714" s="201" t="s">
        <v>89</v>
      </c>
      <c r="G714" s="199"/>
      <c r="H714" s="202">
        <v>1</v>
      </c>
      <c r="I714" s="203"/>
      <c r="J714" s="199"/>
      <c r="K714" s="199"/>
      <c r="L714" s="204"/>
      <c r="M714" s="205"/>
      <c r="N714" s="206"/>
      <c r="O714" s="206"/>
      <c r="P714" s="206"/>
      <c r="Q714" s="206"/>
      <c r="R714" s="206"/>
      <c r="S714" s="206"/>
      <c r="T714" s="207"/>
      <c r="AT714" s="208" t="s">
        <v>140</v>
      </c>
      <c r="AU714" s="208" t="s">
        <v>91</v>
      </c>
      <c r="AV714" s="14" t="s">
        <v>91</v>
      </c>
      <c r="AW714" s="14" t="s">
        <v>42</v>
      </c>
      <c r="AX714" s="14" t="s">
        <v>89</v>
      </c>
      <c r="AY714" s="208" t="s">
        <v>131</v>
      </c>
    </row>
    <row r="715" spans="1:65" s="2" customFormat="1" ht="49.15" customHeight="1">
      <c r="A715" s="35"/>
      <c r="B715" s="36"/>
      <c r="C715" s="174" t="s">
        <v>895</v>
      </c>
      <c r="D715" s="174" t="s">
        <v>133</v>
      </c>
      <c r="E715" s="175" t="s">
        <v>896</v>
      </c>
      <c r="F715" s="176" t="s">
        <v>897</v>
      </c>
      <c r="G715" s="177" t="s">
        <v>490</v>
      </c>
      <c r="H715" s="178">
        <v>2</v>
      </c>
      <c r="I715" s="179"/>
      <c r="J715" s="180">
        <f>ROUND(I715*H715,2)</f>
        <v>0</v>
      </c>
      <c r="K715" s="176" t="s">
        <v>137</v>
      </c>
      <c r="L715" s="40"/>
      <c r="M715" s="181" t="s">
        <v>44</v>
      </c>
      <c r="N715" s="182" t="s">
        <v>52</v>
      </c>
      <c r="O715" s="65"/>
      <c r="P715" s="183">
        <f>O715*H715</f>
        <v>0</v>
      </c>
      <c r="Q715" s="183">
        <v>0</v>
      </c>
      <c r="R715" s="183">
        <f>Q715*H715</f>
        <v>0</v>
      </c>
      <c r="S715" s="183">
        <v>0</v>
      </c>
      <c r="T715" s="184">
        <f>S715*H715</f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185" t="s">
        <v>89</v>
      </c>
      <c r="AT715" s="185" t="s">
        <v>133</v>
      </c>
      <c r="AU715" s="185" t="s">
        <v>91</v>
      </c>
      <c r="AY715" s="17" t="s">
        <v>131</v>
      </c>
      <c r="BE715" s="186">
        <f>IF(N715="základní",J715,0)</f>
        <v>0</v>
      </c>
      <c r="BF715" s="186">
        <f>IF(N715="snížená",J715,0)</f>
        <v>0</v>
      </c>
      <c r="BG715" s="186">
        <f>IF(N715="zákl. přenesená",J715,0)</f>
        <v>0</v>
      </c>
      <c r="BH715" s="186">
        <f>IF(N715="sníž. přenesená",J715,0)</f>
        <v>0</v>
      </c>
      <c r="BI715" s="186">
        <f>IF(N715="nulová",J715,0)</f>
        <v>0</v>
      </c>
      <c r="BJ715" s="17" t="s">
        <v>89</v>
      </c>
      <c r="BK715" s="186">
        <f>ROUND(I715*H715,2)</f>
        <v>0</v>
      </c>
      <c r="BL715" s="17" t="s">
        <v>89</v>
      </c>
      <c r="BM715" s="185" t="s">
        <v>898</v>
      </c>
    </row>
    <row r="716" spans="1:65" s="13" customFormat="1" ht="11.25">
      <c r="B716" s="187"/>
      <c r="C716" s="188"/>
      <c r="D716" s="189" t="s">
        <v>140</v>
      </c>
      <c r="E716" s="190" t="s">
        <v>44</v>
      </c>
      <c r="F716" s="191" t="s">
        <v>543</v>
      </c>
      <c r="G716" s="188"/>
      <c r="H716" s="190" t="s">
        <v>44</v>
      </c>
      <c r="I716" s="192"/>
      <c r="J716" s="188"/>
      <c r="K716" s="188"/>
      <c r="L716" s="193"/>
      <c r="M716" s="194"/>
      <c r="N716" s="195"/>
      <c r="O716" s="195"/>
      <c r="P716" s="195"/>
      <c r="Q716" s="195"/>
      <c r="R716" s="195"/>
      <c r="S716" s="195"/>
      <c r="T716" s="196"/>
      <c r="AT716" s="197" t="s">
        <v>140</v>
      </c>
      <c r="AU716" s="197" t="s">
        <v>91</v>
      </c>
      <c r="AV716" s="13" t="s">
        <v>89</v>
      </c>
      <c r="AW716" s="13" t="s">
        <v>42</v>
      </c>
      <c r="AX716" s="13" t="s">
        <v>81</v>
      </c>
      <c r="AY716" s="197" t="s">
        <v>131</v>
      </c>
    </row>
    <row r="717" spans="1:65" s="13" customFormat="1" ht="11.25">
      <c r="B717" s="187"/>
      <c r="C717" s="188"/>
      <c r="D717" s="189" t="s">
        <v>140</v>
      </c>
      <c r="E717" s="190" t="s">
        <v>44</v>
      </c>
      <c r="F717" s="191" t="s">
        <v>671</v>
      </c>
      <c r="G717" s="188"/>
      <c r="H717" s="190" t="s">
        <v>44</v>
      </c>
      <c r="I717" s="192"/>
      <c r="J717" s="188"/>
      <c r="K717" s="188"/>
      <c r="L717" s="193"/>
      <c r="M717" s="194"/>
      <c r="N717" s="195"/>
      <c r="O717" s="195"/>
      <c r="P717" s="195"/>
      <c r="Q717" s="195"/>
      <c r="R717" s="195"/>
      <c r="S717" s="195"/>
      <c r="T717" s="196"/>
      <c r="AT717" s="197" t="s">
        <v>140</v>
      </c>
      <c r="AU717" s="197" t="s">
        <v>91</v>
      </c>
      <c r="AV717" s="13" t="s">
        <v>89</v>
      </c>
      <c r="AW717" s="13" t="s">
        <v>42</v>
      </c>
      <c r="AX717" s="13" t="s">
        <v>81</v>
      </c>
      <c r="AY717" s="197" t="s">
        <v>131</v>
      </c>
    </row>
    <row r="718" spans="1:65" s="14" customFormat="1" ht="11.25">
      <c r="B718" s="198"/>
      <c r="C718" s="199"/>
      <c r="D718" s="189" t="s">
        <v>140</v>
      </c>
      <c r="E718" s="200" t="s">
        <v>44</v>
      </c>
      <c r="F718" s="201" t="s">
        <v>89</v>
      </c>
      <c r="G718" s="199"/>
      <c r="H718" s="202">
        <v>1</v>
      </c>
      <c r="I718" s="203"/>
      <c r="J718" s="199"/>
      <c r="K718" s="199"/>
      <c r="L718" s="204"/>
      <c r="M718" s="205"/>
      <c r="N718" s="206"/>
      <c r="O718" s="206"/>
      <c r="P718" s="206"/>
      <c r="Q718" s="206"/>
      <c r="R718" s="206"/>
      <c r="S718" s="206"/>
      <c r="T718" s="207"/>
      <c r="AT718" s="208" t="s">
        <v>140</v>
      </c>
      <c r="AU718" s="208" t="s">
        <v>91</v>
      </c>
      <c r="AV718" s="14" t="s">
        <v>91</v>
      </c>
      <c r="AW718" s="14" t="s">
        <v>42</v>
      </c>
      <c r="AX718" s="14" t="s">
        <v>81</v>
      </c>
      <c r="AY718" s="208" t="s">
        <v>131</v>
      </c>
    </row>
    <row r="719" spans="1:65" s="13" customFormat="1" ht="11.25">
      <c r="B719" s="187"/>
      <c r="C719" s="188"/>
      <c r="D719" s="189" t="s">
        <v>140</v>
      </c>
      <c r="E719" s="190" t="s">
        <v>44</v>
      </c>
      <c r="F719" s="191" t="s">
        <v>673</v>
      </c>
      <c r="G719" s="188"/>
      <c r="H719" s="190" t="s">
        <v>44</v>
      </c>
      <c r="I719" s="192"/>
      <c r="J719" s="188"/>
      <c r="K719" s="188"/>
      <c r="L719" s="193"/>
      <c r="M719" s="194"/>
      <c r="N719" s="195"/>
      <c r="O719" s="195"/>
      <c r="P719" s="195"/>
      <c r="Q719" s="195"/>
      <c r="R719" s="195"/>
      <c r="S719" s="195"/>
      <c r="T719" s="196"/>
      <c r="AT719" s="197" t="s">
        <v>140</v>
      </c>
      <c r="AU719" s="197" t="s">
        <v>91</v>
      </c>
      <c r="AV719" s="13" t="s">
        <v>89</v>
      </c>
      <c r="AW719" s="13" t="s">
        <v>42</v>
      </c>
      <c r="AX719" s="13" t="s">
        <v>81</v>
      </c>
      <c r="AY719" s="197" t="s">
        <v>131</v>
      </c>
    </row>
    <row r="720" spans="1:65" s="14" customFormat="1" ht="11.25">
      <c r="B720" s="198"/>
      <c r="C720" s="199"/>
      <c r="D720" s="189" t="s">
        <v>140</v>
      </c>
      <c r="E720" s="200" t="s">
        <v>44</v>
      </c>
      <c r="F720" s="201" t="s">
        <v>89</v>
      </c>
      <c r="G720" s="199"/>
      <c r="H720" s="202">
        <v>1</v>
      </c>
      <c r="I720" s="203"/>
      <c r="J720" s="199"/>
      <c r="K720" s="199"/>
      <c r="L720" s="204"/>
      <c r="M720" s="205"/>
      <c r="N720" s="206"/>
      <c r="O720" s="206"/>
      <c r="P720" s="206"/>
      <c r="Q720" s="206"/>
      <c r="R720" s="206"/>
      <c r="S720" s="206"/>
      <c r="T720" s="207"/>
      <c r="AT720" s="208" t="s">
        <v>140</v>
      </c>
      <c r="AU720" s="208" t="s">
        <v>91</v>
      </c>
      <c r="AV720" s="14" t="s">
        <v>91</v>
      </c>
      <c r="AW720" s="14" t="s">
        <v>42</v>
      </c>
      <c r="AX720" s="14" t="s">
        <v>81</v>
      </c>
      <c r="AY720" s="208" t="s">
        <v>131</v>
      </c>
    </row>
    <row r="721" spans="1:65" s="15" customFormat="1" ht="11.25">
      <c r="B721" s="209"/>
      <c r="C721" s="210"/>
      <c r="D721" s="189" t="s">
        <v>140</v>
      </c>
      <c r="E721" s="211" t="s">
        <v>44</v>
      </c>
      <c r="F721" s="212" t="s">
        <v>170</v>
      </c>
      <c r="G721" s="210"/>
      <c r="H721" s="213">
        <v>2</v>
      </c>
      <c r="I721" s="214"/>
      <c r="J721" s="210"/>
      <c r="K721" s="210"/>
      <c r="L721" s="215"/>
      <c r="M721" s="216"/>
      <c r="N721" s="217"/>
      <c r="O721" s="217"/>
      <c r="P721" s="217"/>
      <c r="Q721" s="217"/>
      <c r="R721" s="217"/>
      <c r="S721" s="217"/>
      <c r="T721" s="218"/>
      <c r="AT721" s="219" t="s">
        <v>140</v>
      </c>
      <c r="AU721" s="219" t="s">
        <v>91</v>
      </c>
      <c r="AV721" s="15" t="s">
        <v>138</v>
      </c>
      <c r="AW721" s="15" t="s">
        <v>42</v>
      </c>
      <c r="AX721" s="15" t="s">
        <v>89</v>
      </c>
      <c r="AY721" s="219" t="s">
        <v>131</v>
      </c>
    </row>
    <row r="722" spans="1:65" s="2" customFormat="1" ht="14.45" customHeight="1">
      <c r="A722" s="35"/>
      <c r="B722" s="36"/>
      <c r="C722" s="220" t="s">
        <v>899</v>
      </c>
      <c r="D722" s="220" t="s">
        <v>220</v>
      </c>
      <c r="E722" s="221" t="s">
        <v>900</v>
      </c>
      <c r="F722" s="222" t="s">
        <v>901</v>
      </c>
      <c r="G722" s="223" t="s">
        <v>490</v>
      </c>
      <c r="H722" s="224">
        <v>2</v>
      </c>
      <c r="I722" s="225"/>
      <c r="J722" s="226">
        <f>ROUND(I722*H722,2)</f>
        <v>0</v>
      </c>
      <c r="K722" s="222" t="s">
        <v>303</v>
      </c>
      <c r="L722" s="227"/>
      <c r="M722" s="228" t="s">
        <v>44</v>
      </c>
      <c r="N722" s="229" t="s">
        <v>52</v>
      </c>
      <c r="O722" s="65"/>
      <c r="P722" s="183">
        <f>O722*H722</f>
        <v>0</v>
      </c>
      <c r="Q722" s="183">
        <v>0</v>
      </c>
      <c r="R722" s="183">
        <f>Q722*H722</f>
        <v>0</v>
      </c>
      <c r="S722" s="183">
        <v>0</v>
      </c>
      <c r="T722" s="184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85" t="s">
        <v>91</v>
      </c>
      <c r="AT722" s="185" t="s">
        <v>220</v>
      </c>
      <c r="AU722" s="185" t="s">
        <v>91</v>
      </c>
      <c r="AY722" s="17" t="s">
        <v>131</v>
      </c>
      <c r="BE722" s="186">
        <f>IF(N722="základní",J722,0)</f>
        <v>0</v>
      </c>
      <c r="BF722" s="186">
        <f>IF(N722="snížená",J722,0)</f>
        <v>0</v>
      </c>
      <c r="BG722" s="186">
        <f>IF(N722="zákl. přenesená",J722,0)</f>
        <v>0</v>
      </c>
      <c r="BH722" s="186">
        <f>IF(N722="sníž. přenesená",J722,0)</f>
        <v>0</v>
      </c>
      <c r="BI722" s="186">
        <f>IF(N722="nulová",J722,0)</f>
        <v>0</v>
      </c>
      <c r="BJ722" s="17" t="s">
        <v>89</v>
      </c>
      <c r="BK722" s="186">
        <f>ROUND(I722*H722,2)</f>
        <v>0</v>
      </c>
      <c r="BL722" s="17" t="s">
        <v>89</v>
      </c>
      <c r="BM722" s="185" t="s">
        <v>902</v>
      </c>
    </row>
    <row r="723" spans="1:65" s="13" customFormat="1" ht="11.25">
      <c r="B723" s="187"/>
      <c r="C723" s="188"/>
      <c r="D723" s="189" t="s">
        <v>140</v>
      </c>
      <c r="E723" s="190" t="s">
        <v>44</v>
      </c>
      <c r="F723" s="191" t="s">
        <v>543</v>
      </c>
      <c r="G723" s="188"/>
      <c r="H723" s="190" t="s">
        <v>44</v>
      </c>
      <c r="I723" s="192"/>
      <c r="J723" s="188"/>
      <c r="K723" s="188"/>
      <c r="L723" s="193"/>
      <c r="M723" s="194"/>
      <c r="N723" s="195"/>
      <c r="O723" s="195"/>
      <c r="P723" s="195"/>
      <c r="Q723" s="195"/>
      <c r="R723" s="195"/>
      <c r="S723" s="195"/>
      <c r="T723" s="196"/>
      <c r="AT723" s="197" t="s">
        <v>140</v>
      </c>
      <c r="AU723" s="197" t="s">
        <v>91</v>
      </c>
      <c r="AV723" s="13" t="s">
        <v>89</v>
      </c>
      <c r="AW723" s="13" t="s">
        <v>42</v>
      </c>
      <c r="AX723" s="13" t="s">
        <v>81</v>
      </c>
      <c r="AY723" s="197" t="s">
        <v>131</v>
      </c>
    </row>
    <row r="724" spans="1:65" s="13" customFormat="1" ht="11.25">
      <c r="B724" s="187"/>
      <c r="C724" s="188"/>
      <c r="D724" s="189" t="s">
        <v>140</v>
      </c>
      <c r="E724" s="190" t="s">
        <v>44</v>
      </c>
      <c r="F724" s="191" t="s">
        <v>671</v>
      </c>
      <c r="G724" s="188"/>
      <c r="H724" s="190" t="s">
        <v>44</v>
      </c>
      <c r="I724" s="192"/>
      <c r="J724" s="188"/>
      <c r="K724" s="188"/>
      <c r="L724" s="193"/>
      <c r="M724" s="194"/>
      <c r="N724" s="195"/>
      <c r="O724" s="195"/>
      <c r="P724" s="195"/>
      <c r="Q724" s="195"/>
      <c r="R724" s="195"/>
      <c r="S724" s="195"/>
      <c r="T724" s="196"/>
      <c r="AT724" s="197" t="s">
        <v>140</v>
      </c>
      <c r="AU724" s="197" t="s">
        <v>91</v>
      </c>
      <c r="AV724" s="13" t="s">
        <v>89</v>
      </c>
      <c r="AW724" s="13" t="s">
        <v>42</v>
      </c>
      <c r="AX724" s="13" t="s">
        <v>81</v>
      </c>
      <c r="AY724" s="197" t="s">
        <v>131</v>
      </c>
    </row>
    <row r="725" spans="1:65" s="14" customFormat="1" ht="11.25">
      <c r="B725" s="198"/>
      <c r="C725" s="199"/>
      <c r="D725" s="189" t="s">
        <v>140</v>
      </c>
      <c r="E725" s="200" t="s">
        <v>44</v>
      </c>
      <c r="F725" s="201" t="s">
        <v>89</v>
      </c>
      <c r="G725" s="199"/>
      <c r="H725" s="202">
        <v>1</v>
      </c>
      <c r="I725" s="203"/>
      <c r="J725" s="199"/>
      <c r="K725" s="199"/>
      <c r="L725" s="204"/>
      <c r="M725" s="205"/>
      <c r="N725" s="206"/>
      <c r="O725" s="206"/>
      <c r="P725" s="206"/>
      <c r="Q725" s="206"/>
      <c r="R725" s="206"/>
      <c r="S725" s="206"/>
      <c r="T725" s="207"/>
      <c r="AT725" s="208" t="s">
        <v>140</v>
      </c>
      <c r="AU725" s="208" t="s">
        <v>91</v>
      </c>
      <c r="AV725" s="14" t="s">
        <v>91</v>
      </c>
      <c r="AW725" s="14" t="s">
        <v>42</v>
      </c>
      <c r="AX725" s="14" t="s">
        <v>81</v>
      </c>
      <c r="AY725" s="208" t="s">
        <v>131</v>
      </c>
    </row>
    <row r="726" spans="1:65" s="13" customFormat="1" ht="11.25">
      <c r="B726" s="187"/>
      <c r="C726" s="188"/>
      <c r="D726" s="189" t="s">
        <v>140</v>
      </c>
      <c r="E726" s="190" t="s">
        <v>44</v>
      </c>
      <c r="F726" s="191" t="s">
        <v>673</v>
      </c>
      <c r="G726" s="188"/>
      <c r="H726" s="190" t="s">
        <v>44</v>
      </c>
      <c r="I726" s="192"/>
      <c r="J726" s="188"/>
      <c r="K726" s="188"/>
      <c r="L726" s="193"/>
      <c r="M726" s="194"/>
      <c r="N726" s="195"/>
      <c r="O726" s="195"/>
      <c r="P726" s="195"/>
      <c r="Q726" s="195"/>
      <c r="R726" s="195"/>
      <c r="S726" s="195"/>
      <c r="T726" s="196"/>
      <c r="AT726" s="197" t="s">
        <v>140</v>
      </c>
      <c r="AU726" s="197" t="s">
        <v>91</v>
      </c>
      <c r="AV726" s="13" t="s">
        <v>89</v>
      </c>
      <c r="AW726" s="13" t="s">
        <v>42</v>
      </c>
      <c r="AX726" s="13" t="s">
        <v>81</v>
      </c>
      <c r="AY726" s="197" t="s">
        <v>131</v>
      </c>
    </row>
    <row r="727" spans="1:65" s="14" customFormat="1" ht="11.25">
      <c r="B727" s="198"/>
      <c r="C727" s="199"/>
      <c r="D727" s="189" t="s">
        <v>140</v>
      </c>
      <c r="E727" s="200" t="s">
        <v>44</v>
      </c>
      <c r="F727" s="201" t="s">
        <v>89</v>
      </c>
      <c r="G727" s="199"/>
      <c r="H727" s="202">
        <v>1</v>
      </c>
      <c r="I727" s="203"/>
      <c r="J727" s="199"/>
      <c r="K727" s="199"/>
      <c r="L727" s="204"/>
      <c r="M727" s="205"/>
      <c r="N727" s="206"/>
      <c r="O727" s="206"/>
      <c r="P727" s="206"/>
      <c r="Q727" s="206"/>
      <c r="R727" s="206"/>
      <c r="S727" s="206"/>
      <c r="T727" s="207"/>
      <c r="AT727" s="208" t="s">
        <v>140</v>
      </c>
      <c r="AU727" s="208" t="s">
        <v>91</v>
      </c>
      <c r="AV727" s="14" t="s">
        <v>91</v>
      </c>
      <c r="AW727" s="14" t="s">
        <v>42</v>
      </c>
      <c r="AX727" s="14" t="s">
        <v>81</v>
      </c>
      <c r="AY727" s="208" t="s">
        <v>131</v>
      </c>
    </row>
    <row r="728" spans="1:65" s="15" customFormat="1" ht="11.25">
      <c r="B728" s="209"/>
      <c r="C728" s="210"/>
      <c r="D728" s="189" t="s">
        <v>140</v>
      </c>
      <c r="E728" s="211" t="s">
        <v>44</v>
      </c>
      <c r="F728" s="212" t="s">
        <v>170</v>
      </c>
      <c r="G728" s="210"/>
      <c r="H728" s="213">
        <v>2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140</v>
      </c>
      <c r="AU728" s="219" t="s">
        <v>91</v>
      </c>
      <c r="AV728" s="15" t="s">
        <v>138</v>
      </c>
      <c r="AW728" s="15" t="s">
        <v>42</v>
      </c>
      <c r="AX728" s="15" t="s">
        <v>89</v>
      </c>
      <c r="AY728" s="219" t="s">
        <v>131</v>
      </c>
    </row>
    <row r="729" spans="1:65" s="2" customFormat="1" ht="24.2" customHeight="1">
      <c r="A729" s="35"/>
      <c r="B729" s="36"/>
      <c r="C729" s="174" t="s">
        <v>903</v>
      </c>
      <c r="D729" s="174" t="s">
        <v>133</v>
      </c>
      <c r="E729" s="175" t="s">
        <v>904</v>
      </c>
      <c r="F729" s="176" t="s">
        <v>905</v>
      </c>
      <c r="G729" s="177" t="s">
        <v>490</v>
      </c>
      <c r="H729" s="178">
        <v>2</v>
      </c>
      <c r="I729" s="179"/>
      <c r="J729" s="180">
        <f>ROUND(I729*H729,2)</f>
        <v>0</v>
      </c>
      <c r="K729" s="176" t="s">
        <v>137</v>
      </c>
      <c r="L729" s="40"/>
      <c r="M729" s="181" t="s">
        <v>44</v>
      </c>
      <c r="N729" s="182" t="s">
        <v>52</v>
      </c>
      <c r="O729" s="65"/>
      <c r="P729" s="183">
        <f>O729*H729</f>
        <v>0</v>
      </c>
      <c r="Q729" s="183">
        <v>0</v>
      </c>
      <c r="R729" s="183">
        <f>Q729*H729</f>
        <v>0</v>
      </c>
      <c r="S729" s="183">
        <v>0</v>
      </c>
      <c r="T729" s="184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85" t="s">
        <v>89</v>
      </c>
      <c r="AT729" s="185" t="s">
        <v>133</v>
      </c>
      <c r="AU729" s="185" t="s">
        <v>91</v>
      </c>
      <c r="AY729" s="17" t="s">
        <v>131</v>
      </c>
      <c r="BE729" s="186">
        <f>IF(N729="základní",J729,0)</f>
        <v>0</v>
      </c>
      <c r="BF729" s="186">
        <f>IF(N729="snížená",J729,0)</f>
        <v>0</v>
      </c>
      <c r="BG729" s="186">
        <f>IF(N729="zákl. přenesená",J729,0)</f>
        <v>0</v>
      </c>
      <c r="BH729" s="186">
        <f>IF(N729="sníž. přenesená",J729,0)</f>
        <v>0</v>
      </c>
      <c r="BI729" s="186">
        <f>IF(N729="nulová",J729,0)</f>
        <v>0</v>
      </c>
      <c r="BJ729" s="17" t="s">
        <v>89</v>
      </c>
      <c r="BK729" s="186">
        <f>ROUND(I729*H729,2)</f>
        <v>0</v>
      </c>
      <c r="BL729" s="17" t="s">
        <v>89</v>
      </c>
      <c r="BM729" s="185" t="s">
        <v>906</v>
      </c>
    </row>
    <row r="730" spans="1:65" s="13" customFormat="1" ht="11.25">
      <c r="B730" s="187"/>
      <c r="C730" s="188"/>
      <c r="D730" s="189" t="s">
        <v>140</v>
      </c>
      <c r="E730" s="190" t="s">
        <v>44</v>
      </c>
      <c r="F730" s="191" t="s">
        <v>543</v>
      </c>
      <c r="G730" s="188"/>
      <c r="H730" s="190" t="s">
        <v>44</v>
      </c>
      <c r="I730" s="192"/>
      <c r="J730" s="188"/>
      <c r="K730" s="188"/>
      <c r="L730" s="193"/>
      <c r="M730" s="194"/>
      <c r="N730" s="195"/>
      <c r="O730" s="195"/>
      <c r="P730" s="195"/>
      <c r="Q730" s="195"/>
      <c r="R730" s="195"/>
      <c r="S730" s="195"/>
      <c r="T730" s="196"/>
      <c r="AT730" s="197" t="s">
        <v>140</v>
      </c>
      <c r="AU730" s="197" t="s">
        <v>91</v>
      </c>
      <c r="AV730" s="13" t="s">
        <v>89</v>
      </c>
      <c r="AW730" s="13" t="s">
        <v>42</v>
      </c>
      <c r="AX730" s="13" t="s">
        <v>81</v>
      </c>
      <c r="AY730" s="197" t="s">
        <v>131</v>
      </c>
    </row>
    <row r="731" spans="1:65" s="13" customFormat="1" ht="11.25">
      <c r="B731" s="187"/>
      <c r="C731" s="188"/>
      <c r="D731" s="189" t="s">
        <v>140</v>
      </c>
      <c r="E731" s="190" t="s">
        <v>44</v>
      </c>
      <c r="F731" s="191" t="s">
        <v>673</v>
      </c>
      <c r="G731" s="188"/>
      <c r="H731" s="190" t="s">
        <v>44</v>
      </c>
      <c r="I731" s="192"/>
      <c r="J731" s="188"/>
      <c r="K731" s="188"/>
      <c r="L731" s="193"/>
      <c r="M731" s="194"/>
      <c r="N731" s="195"/>
      <c r="O731" s="195"/>
      <c r="P731" s="195"/>
      <c r="Q731" s="195"/>
      <c r="R731" s="195"/>
      <c r="S731" s="195"/>
      <c r="T731" s="196"/>
      <c r="AT731" s="197" t="s">
        <v>140</v>
      </c>
      <c r="AU731" s="197" t="s">
        <v>91</v>
      </c>
      <c r="AV731" s="13" t="s">
        <v>89</v>
      </c>
      <c r="AW731" s="13" t="s">
        <v>42</v>
      </c>
      <c r="AX731" s="13" t="s">
        <v>81</v>
      </c>
      <c r="AY731" s="197" t="s">
        <v>131</v>
      </c>
    </row>
    <row r="732" spans="1:65" s="14" customFormat="1" ht="11.25">
      <c r="B732" s="198"/>
      <c r="C732" s="199"/>
      <c r="D732" s="189" t="s">
        <v>140</v>
      </c>
      <c r="E732" s="200" t="s">
        <v>44</v>
      </c>
      <c r="F732" s="201" t="s">
        <v>494</v>
      </c>
      <c r="G732" s="199"/>
      <c r="H732" s="202">
        <v>2</v>
      </c>
      <c r="I732" s="203"/>
      <c r="J732" s="199"/>
      <c r="K732" s="199"/>
      <c r="L732" s="204"/>
      <c r="M732" s="205"/>
      <c r="N732" s="206"/>
      <c r="O732" s="206"/>
      <c r="P732" s="206"/>
      <c r="Q732" s="206"/>
      <c r="R732" s="206"/>
      <c r="S732" s="206"/>
      <c r="T732" s="207"/>
      <c r="AT732" s="208" t="s">
        <v>140</v>
      </c>
      <c r="AU732" s="208" t="s">
        <v>91</v>
      </c>
      <c r="AV732" s="14" t="s">
        <v>91</v>
      </c>
      <c r="AW732" s="14" t="s">
        <v>42</v>
      </c>
      <c r="AX732" s="14" t="s">
        <v>89</v>
      </c>
      <c r="AY732" s="208" t="s">
        <v>131</v>
      </c>
    </row>
    <row r="733" spans="1:65" s="2" customFormat="1" ht="14.45" customHeight="1">
      <c r="A733" s="35"/>
      <c r="B733" s="36"/>
      <c r="C733" s="220" t="s">
        <v>907</v>
      </c>
      <c r="D733" s="220" t="s">
        <v>220</v>
      </c>
      <c r="E733" s="221" t="s">
        <v>908</v>
      </c>
      <c r="F733" s="222" t="s">
        <v>909</v>
      </c>
      <c r="G733" s="223" t="s">
        <v>490</v>
      </c>
      <c r="H733" s="224">
        <v>2</v>
      </c>
      <c r="I733" s="225"/>
      <c r="J733" s="226">
        <f>ROUND(I733*H733,2)</f>
        <v>0</v>
      </c>
      <c r="K733" s="222" t="s">
        <v>303</v>
      </c>
      <c r="L733" s="227"/>
      <c r="M733" s="228" t="s">
        <v>44</v>
      </c>
      <c r="N733" s="229" t="s">
        <v>52</v>
      </c>
      <c r="O733" s="65"/>
      <c r="P733" s="183">
        <f>O733*H733</f>
        <v>0</v>
      </c>
      <c r="Q733" s="183">
        <v>0</v>
      </c>
      <c r="R733" s="183">
        <f>Q733*H733</f>
        <v>0</v>
      </c>
      <c r="S733" s="183">
        <v>0</v>
      </c>
      <c r="T733" s="184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85" t="s">
        <v>91</v>
      </c>
      <c r="AT733" s="185" t="s">
        <v>220</v>
      </c>
      <c r="AU733" s="185" t="s">
        <v>91</v>
      </c>
      <c r="AY733" s="17" t="s">
        <v>131</v>
      </c>
      <c r="BE733" s="186">
        <f>IF(N733="základní",J733,0)</f>
        <v>0</v>
      </c>
      <c r="BF733" s="186">
        <f>IF(N733="snížená",J733,0)</f>
        <v>0</v>
      </c>
      <c r="BG733" s="186">
        <f>IF(N733="zákl. přenesená",J733,0)</f>
        <v>0</v>
      </c>
      <c r="BH733" s="186">
        <f>IF(N733="sníž. přenesená",J733,0)</f>
        <v>0</v>
      </c>
      <c r="BI733" s="186">
        <f>IF(N733="nulová",J733,0)</f>
        <v>0</v>
      </c>
      <c r="BJ733" s="17" t="s">
        <v>89</v>
      </c>
      <c r="BK733" s="186">
        <f>ROUND(I733*H733,2)</f>
        <v>0</v>
      </c>
      <c r="BL733" s="17" t="s">
        <v>89</v>
      </c>
      <c r="BM733" s="185" t="s">
        <v>910</v>
      </c>
    </row>
    <row r="734" spans="1:65" s="13" customFormat="1" ht="11.25">
      <c r="B734" s="187"/>
      <c r="C734" s="188"/>
      <c r="D734" s="189" t="s">
        <v>140</v>
      </c>
      <c r="E734" s="190" t="s">
        <v>44</v>
      </c>
      <c r="F734" s="191" t="s">
        <v>543</v>
      </c>
      <c r="G734" s="188"/>
      <c r="H734" s="190" t="s">
        <v>44</v>
      </c>
      <c r="I734" s="192"/>
      <c r="J734" s="188"/>
      <c r="K734" s="188"/>
      <c r="L734" s="193"/>
      <c r="M734" s="194"/>
      <c r="N734" s="195"/>
      <c r="O734" s="195"/>
      <c r="P734" s="195"/>
      <c r="Q734" s="195"/>
      <c r="R734" s="195"/>
      <c r="S734" s="195"/>
      <c r="T734" s="196"/>
      <c r="AT734" s="197" t="s">
        <v>140</v>
      </c>
      <c r="AU734" s="197" t="s">
        <v>91</v>
      </c>
      <c r="AV734" s="13" t="s">
        <v>89</v>
      </c>
      <c r="AW734" s="13" t="s">
        <v>42</v>
      </c>
      <c r="AX734" s="13" t="s">
        <v>81</v>
      </c>
      <c r="AY734" s="197" t="s">
        <v>131</v>
      </c>
    </row>
    <row r="735" spans="1:65" s="13" customFormat="1" ht="11.25">
      <c r="B735" s="187"/>
      <c r="C735" s="188"/>
      <c r="D735" s="189" t="s">
        <v>140</v>
      </c>
      <c r="E735" s="190" t="s">
        <v>44</v>
      </c>
      <c r="F735" s="191" t="s">
        <v>673</v>
      </c>
      <c r="G735" s="188"/>
      <c r="H735" s="190" t="s">
        <v>44</v>
      </c>
      <c r="I735" s="192"/>
      <c r="J735" s="188"/>
      <c r="K735" s="188"/>
      <c r="L735" s="193"/>
      <c r="M735" s="194"/>
      <c r="N735" s="195"/>
      <c r="O735" s="195"/>
      <c r="P735" s="195"/>
      <c r="Q735" s="195"/>
      <c r="R735" s="195"/>
      <c r="S735" s="195"/>
      <c r="T735" s="196"/>
      <c r="AT735" s="197" t="s">
        <v>140</v>
      </c>
      <c r="AU735" s="197" t="s">
        <v>91</v>
      </c>
      <c r="AV735" s="13" t="s">
        <v>89</v>
      </c>
      <c r="AW735" s="13" t="s">
        <v>42</v>
      </c>
      <c r="AX735" s="13" t="s">
        <v>81</v>
      </c>
      <c r="AY735" s="197" t="s">
        <v>131</v>
      </c>
    </row>
    <row r="736" spans="1:65" s="14" customFormat="1" ht="11.25">
      <c r="B736" s="198"/>
      <c r="C736" s="199"/>
      <c r="D736" s="189" t="s">
        <v>140</v>
      </c>
      <c r="E736" s="200" t="s">
        <v>44</v>
      </c>
      <c r="F736" s="201" t="s">
        <v>494</v>
      </c>
      <c r="G736" s="199"/>
      <c r="H736" s="202">
        <v>2</v>
      </c>
      <c r="I736" s="203"/>
      <c r="J736" s="199"/>
      <c r="K736" s="199"/>
      <c r="L736" s="204"/>
      <c r="M736" s="205"/>
      <c r="N736" s="206"/>
      <c r="O736" s="206"/>
      <c r="P736" s="206"/>
      <c r="Q736" s="206"/>
      <c r="R736" s="206"/>
      <c r="S736" s="206"/>
      <c r="T736" s="207"/>
      <c r="AT736" s="208" t="s">
        <v>140</v>
      </c>
      <c r="AU736" s="208" t="s">
        <v>91</v>
      </c>
      <c r="AV736" s="14" t="s">
        <v>91</v>
      </c>
      <c r="AW736" s="14" t="s">
        <v>42</v>
      </c>
      <c r="AX736" s="14" t="s">
        <v>89</v>
      </c>
      <c r="AY736" s="208" t="s">
        <v>131</v>
      </c>
    </row>
    <row r="737" spans="1:65" s="2" customFormat="1" ht="24.2" customHeight="1">
      <c r="A737" s="35"/>
      <c r="B737" s="36"/>
      <c r="C737" s="174" t="s">
        <v>911</v>
      </c>
      <c r="D737" s="174" t="s">
        <v>133</v>
      </c>
      <c r="E737" s="175" t="s">
        <v>912</v>
      </c>
      <c r="F737" s="176" t="s">
        <v>913</v>
      </c>
      <c r="G737" s="177" t="s">
        <v>490</v>
      </c>
      <c r="H737" s="178">
        <v>1</v>
      </c>
      <c r="I737" s="179"/>
      <c r="J737" s="180">
        <f>ROUND(I737*H737,2)</f>
        <v>0</v>
      </c>
      <c r="K737" s="176" t="s">
        <v>137</v>
      </c>
      <c r="L737" s="40"/>
      <c r="M737" s="181" t="s">
        <v>44</v>
      </c>
      <c r="N737" s="182" t="s">
        <v>52</v>
      </c>
      <c r="O737" s="65"/>
      <c r="P737" s="183">
        <f>O737*H737</f>
        <v>0</v>
      </c>
      <c r="Q737" s="183">
        <v>1.82E-3</v>
      </c>
      <c r="R737" s="183">
        <f>Q737*H737</f>
        <v>1.82E-3</v>
      </c>
      <c r="S737" s="183">
        <v>0</v>
      </c>
      <c r="T737" s="184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85" t="s">
        <v>89</v>
      </c>
      <c r="AT737" s="185" t="s">
        <v>133</v>
      </c>
      <c r="AU737" s="185" t="s">
        <v>91</v>
      </c>
      <c r="AY737" s="17" t="s">
        <v>131</v>
      </c>
      <c r="BE737" s="186">
        <f>IF(N737="základní",J737,0)</f>
        <v>0</v>
      </c>
      <c r="BF737" s="186">
        <f>IF(N737="snížená",J737,0)</f>
        <v>0</v>
      </c>
      <c r="BG737" s="186">
        <f>IF(N737="zákl. přenesená",J737,0)</f>
        <v>0</v>
      </c>
      <c r="BH737" s="186">
        <f>IF(N737="sníž. přenesená",J737,0)</f>
        <v>0</v>
      </c>
      <c r="BI737" s="186">
        <f>IF(N737="nulová",J737,0)</f>
        <v>0</v>
      </c>
      <c r="BJ737" s="17" t="s">
        <v>89</v>
      </c>
      <c r="BK737" s="186">
        <f>ROUND(I737*H737,2)</f>
        <v>0</v>
      </c>
      <c r="BL737" s="17" t="s">
        <v>89</v>
      </c>
      <c r="BM737" s="185" t="s">
        <v>914</v>
      </c>
    </row>
    <row r="738" spans="1:65" s="13" customFormat="1" ht="11.25">
      <c r="B738" s="187"/>
      <c r="C738" s="188"/>
      <c r="D738" s="189" t="s">
        <v>140</v>
      </c>
      <c r="E738" s="190" t="s">
        <v>44</v>
      </c>
      <c r="F738" s="191" t="s">
        <v>894</v>
      </c>
      <c r="G738" s="188"/>
      <c r="H738" s="190" t="s">
        <v>44</v>
      </c>
      <c r="I738" s="192"/>
      <c r="J738" s="188"/>
      <c r="K738" s="188"/>
      <c r="L738" s="193"/>
      <c r="M738" s="194"/>
      <c r="N738" s="195"/>
      <c r="O738" s="195"/>
      <c r="P738" s="195"/>
      <c r="Q738" s="195"/>
      <c r="R738" s="195"/>
      <c r="S738" s="195"/>
      <c r="T738" s="196"/>
      <c r="AT738" s="197" t="s">
        <v>140</v>
      </c>
      <c r="AU738" s="197" t="s">
        <v>91</v>
      </c>
      <c r="AV738" s="13" t="s">
        <v>89</v>
      </c>
      <c r="AW738" s="13" t="s">
        <v>42</v>
      </c>
      <c r="AX738" s="13" t="s">
        <v>81</v>
      </c>
      <c r="AY738" s="197" t="s">
        <v>131</v>
      </c>
    </row>
    <row r="739" spans="1:65" s="13" customFormat="1" ht="11.25">
      <c r="B739" s="187"/>
      <c r="C739" s="188"/>
      <c r="D739" s="189" t="s">
        <v>140</v>
      </c>
      <c r="E739" s="190" t="s">
        <v>44</v>
      </c>
      <c r="F739" s="191" t="s">
        <v>423</v>
      </c>
      <c r="G739" s="188"/>
      <c r="H739" s="190" t="s">
        <v>44</v>
      </c>
      <c r="I739" s="192"/>
      <c r="J739" s="188"/>
      <c r="K739" s="188"/>
      <c r="L739" s="193"/>
      <c r="M739" s="194"/>
      <c r="N739" s="195"/>
      <c r="O739" s="195"/>
      <c r="P739" s="195"/>
      <c r="Q739" s="195"/>
      <c r="R739" s="195"/>
      <c r="S739" s="195"/>
      <c r="T739" s="196"/>
      <c r="AT739" s="197" t="s">
        <v>140</v>
      </c>
      <c r="AU739" s="197" t="s">
        <v>91</v>
      </c>
      <c r="AV739" s="13" t="s">
        <v>89</v>
      </c>
      <c r="AW739" s="13" t="s">
        <v>42</v>
      </c>
      <c r="AX739" s="13" t="s">
        <v>81</v>
      </c>
      <c r="AY739" s="197" t="s">
        <v>131</v>
      </c>
    </row>
    <row r="740" spans="1:65" s="14" customFormat="1" ht="11.25">
      <c r="B740" s="198"/>
      <c r="C740" s="199"/>
      <c r="D740" s="189" t="s">
        <v>140</v>
      </c>
      <c r="E740" s="200" t="s">
        <v>44</v>
      </c>
      <c r="F740" s="201" t="s">
        <v>89</v>
      </c>
      <c r="G740" s="199"/>
      <c r="H740" s="202">
        <v>1</v>
      </c>
      <c r="I740" s="203"/>
      <c r="J740" s="199"/>
      <c r="K740" s="199"/>
      <c r="L740" s="204"/>
      <c r="M740" s="205"/>
      <c r="N740" s="206"/>
      <c r="O740" s="206"/>
      <c r="P740" s="206"/>
      <c r="Q740" s="206"/>
      <c r="R740" s="206"/>
      <c r="S740" s="206"/>
      <c r="T740" s="207"/>
      <c r="AT740" s="208" t="s">
        <v>140</v>
      </c>
      <c r="AU740" s="208" t="s">
        <v>91</v>
      </c>
      <c r="AV740" s="14" t="s">
        <v>91</v>
      </c>
      <c r="AW740" s="14" t="s">
        <v>42</v>
      </c>
      <c r="AX740" s="14" t="s">
        <v>89</v>
      </c>
      <c r="AY740" s="208" t="s">
        <v>131</v>
      </c>
    </row>
    <row r="741" spans="1:65" s="2" customFormat="1" ht="14.45" customHeight="1">
      <c r="A741" s="35"/>
      <c r="B741" s="36"/>
      <c r="C741" s="220" t="s">
        <v>915</v>
      </c>
      <c r="D741" s="220" t="s">
        <v>220</v>
      </c>
      <c r="E741" s="221" t="s">
        <v>916</v>
      </c>
      <c r="F741" s="222" t="s">
        <v>917</v>
      </c>
      <c r="G741" s="223" t="s">
        <v>490</v>
      </c>
      <c r="H741" s="224">
        <v>1</v>
      </c>
      <c r="I741" s="225"/>
      <c r="J741" s="226">
        <f>ROUND(I741*H741,2)</f>
        <v>0</v>
      </c>
      <c r="K741" s="222" t="s">
        <v>303</v>
      </c>
      <c r="L741" s="227"/>
      <c r="M741" s="228" t="s">
        <v>44</v>
      </c>
      <c r="N741" s="229" t="s">
        <v>52</v>
      </c>
      <c r="O741" s="65"/>
      <c r="P741" s="183">
        <f>O741*H741</f>
        <v>0</v>
      </c>
      <c r="Q741" s="183">
        <v>0</v>
      </c>
      <c r="R741" s="183">
        <f>Q741*H741</f>
        <v>0</v>
      </c>
      <c r="S741" s="183">
        <v>0</v>
      </c>
      <c r="T741" s="184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185" t="s">
        <v>91</v>
      </c>
      <c r="AT741" s="185" t="s">
        <v>220</v>
      </c>
      <c r="AU741" s="185" t="s">
        <v>91</v>
      </c>
      <c r="AY741" s="17" t="s">
        <v>131</v>
      </c>
      <c r="BE741" s="186">
        <f>IF(N741="základní",J741,0)</f>
        <v>0</v>
      </c>
      <c r="BF741" s="186">
        <f>IF(N741="snížená",J741,0)</f>
        <v>0</v>
      </c>
      <c r="BG741" s="186">
        <f>IF(N741="zákl. přenesená",J741,0)</f>
        <v>0</v>
      </c>
      <c r="BH741" s="186">
        <f>IF(N741="sníž. přenesená",J741,0)</f>
        <v>0</v>
      </c>
      <c r="BI741" s="186">
        <f>IF(N741="nulová",J741,0)</f>
        <v>0</v>
      </c>
      <c r="BJ741" s="17" t="s">
        <v>89</v>
      </c>
      <c r="BK741" s="186">
        <f>ROUND(I741*H741,2)</f>
        <v>0</v>
      </c>
      <c r="BL741" s="17" t="s">
        <v>89</v>
      </c>
      <c r="BM741" s="185" t="s">
        <v>918</v>
      </c>
    </row>
    <row r="742" spans="1:65" s="13" customFormat="1" ht="11.25">
      <c r="B742" s="187"/>
      <c r="C742" s="188"/>
      <c r="D742" s="189" t="s">
        <v>140</v>
      </c>
      <c r="E742" s="190" t="s">
        <v>44</v>
      </c>
      <c r="F742" s="191" t="s">
        <v>894</v>
      </c>
      <c r="G742" s="188"/>
      <c r="H742" s="190" t="s">
        <v>44</v>
      </c>
      <c r="I742" s="192"/>
      <c r="J742" s="188"/>
      <c r="K742" s="188"/>
      <c r="L742" s="193"/>
      <c r="M742" s="194"/>
      <c r="N742" s="195"/>
      <c r="O742" s="195"/>
      <c r="P742" s="195"/>
      <c r="Q742" s="195"/>
      <c r="R742" s="195"/>
      <c r="S742" s="195"/>
      <c r="T742" s="196"/>
      <c r="AT742" s="197" t="s">
        <v>140</v>
      </c>
      <c r="AU742" s="197" t="s">
        <v>91</v>
      </c>
      <c r="AV742" s="13" t="s">
        <v>89</v>
      </c>
      <c r="AW742" s="13" t="s">
        <v>42</v>
      </c>
      <c r="AX742" s="13" t="s">
        <v>81</v>
      </c>
      <c r="AY742" s="197" t="s">
        <v>131</v>
      </c>
    </row>
    <row r="743" spans="1:65" s="13" customFormat="1" ht="11.25">
      <c r="B743" s="187"/>
      <c r="C743" s="188"/>
      <c r="D743" s="189" t="s">
        <v>140</v>
      </c>
      <c r="E743" s="190" t="s">
        <v>44</v>
      </c>
      <c r="F743" s="191" t="s">
        <v>423</v>
      </c>
      <c r="G743" s="188"/>
      <c r="H743" s="190" t="s">
        <v>44</v>
      </c>
      <c r="I743" s="192"/>
      <c r="J743" s="188"/>
      <c r="K743" s="188"/>
      <c r="L743" s="193"/>
      <c r="M743" s="194"/>
      <c r="N743" s="195"/>
      <c r="O743" s="195"/>
      <c r="P743" s="195"/>
      <c r="Q743" s="195"/>
      <c r="R743" s="195"/>
      <c r="S743" s="195"/>
      <c r="T743" s="196"/>
      <c r="AT743" s="197" t="s">
        <v>140</v>
      </c>
      <c r="AU743" s="197" t="s">
        <v>91</v>
      </c>
      <c r="AV743" s="13" t="s">
        <v>89</v>
      </c>
      <c r="AW743" s="13" t="s">
        <v>42</v>
      </c>
      <c r="AX743" s="13" t="s">
        <v>81</v>
      </c>
      <c r="AY743" s="197" t="s">
        <v>131</v>
      </c>
    </row>
    <row r="744" spans="1:65" s="14" customFormat="1" ht="11.25">
      <c r="B744" s="198"/>
      <c r="C744" s="199"/>
      <c r="D744" s="189" t="s">
        <v>140</v>
      </c>
      <c r="E744" s="200" t="s">
        <v>44</v>
      </c>
      <c r="F744" s="201" t="s">
        <v>89</v>
      </c>
      <c r="G744" s="199"/>
      <c r="H744" s="202">
        <v>1</v>
      </c>
      <c r="I744" s="203"/>
      <c r="J744" s="199"/>
      <c r="K744" s="199"/>
      <c r="L744" s="204"/>
      <c r="M744" s="205"/>
      <c r="N744" s="206"/>
      <c r="O744" s="206"/>
      <c r="P744" s="206"/>
      <c r="Q744" s="206"/>
      <c r="R744" s="206"/>
      <c r="S744" s="206"/>
      <c r="T744" s="207"/>
      <c r="AT744" s="208" t="s">
        <v>140</v>
      </c>
      <c r="AU744" s="208" t="s">
        <v>91</v>
      </c>
      <c r="AV744" s="14" t="s">
        <v>91</v>
      </c>
      <c r="AW744" s="14" t="s">
        <v>42</v>
      </c>
      <c r="AX744" s="14" t="s">
        <v>89</v>
      </c>
      <c r="AY744" s="208" t="s">
        <v>131</v>
      </c>
    </row>
    <row r="745" spans="1:65" s="2" customFormat="1" ht="14.45" customHeight="1">
      <c r="A745" s="35"/>
      <c r="B745" s="36"/>
      <c r="C745" s="220" t="s">
        <v>919</v>
      </c>
      <c r="D745" s="220" t="s">
        <v>220</v>
      </c>
      <c r="E745" s="221" t="s">
        <v>920</v>
      </c>
      <c r="F745" s="222" t="s">
        <v>921</v>
      </c>
      <c r="G745" s="223" t="s">
        <v>490</v>
      </c>
      <c r="H745" s="224">
        <v>1</v>
      </c>
      <c r="I745" s="225"/>
      <c r="J745" s="226">
        <f>ROUND(I745*H745,2)</f>
        <v>0</v>
      </c>
      <c r="K745" s="222" t="s">
        <v>303</v>
      </c>
      <c r="L745" s="227"/>
      <c r="M745" s="228" t="s">
        <v>44</v>
      </c>
      <c r="N745" s="229" t="s">
        <v>52</v>
      </c>
      <c r="O745" s="65"/>
      <c r="P745" s="183">
        <f>O745*H745</f>
        <v>0</v>
      </c>
      <c r="Q745" s="183">
        <v>0</v>
      </c>
      <c r="R745" s="183">
        <f>Q745*H745</f>
        <v>0</v>
      </c>
      <c r="S745" s="183">
        <v>0</v>
      </c>
      <c r="T745" s="184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85" t="s">
        <v>91</v>
      </c>
      <c r="AT745" s="185" t="s">
        <v>220</v>
      </c>
      <c r="AU745" s="185" t="s">
        <v>91</v>
      </c>
      <c r="AY745" s="17" t="s">
        <v>131</v>
      </c>
      <c r="BE745" s="186">
        <f>IF(N745="základní",J745,0)</f>
        <v>0</v>
      </c>
      <c r="BF745" s="186">
        <f>IF(N745="snížená",J745,0)</f>
        <v>0</v>
      </c>
      <c r="BG745" s="186">
        <f>IF(N745="zákl. přenesená",J745,0)</f>
        <v>0</v>
      </c>
      <c r="BH745" s="186">
        <f>IF(N745="sníž. přenesená",J745,0)</f>
        <v>0</v>
      </c>
      <c r="BI745" s="186">
        <f>IF(N745="nulová",J745,0)</f>
        <v>0</v>
      </c>
      <c r="BJ745" s="17" t="s">
        <v>89</v>
      </c>
      <c r="BK745" s="186">
        <f>ROUND(I745*H745,2)</f>
        <v>0</v>
      </c>
      <c r="BL745" s="17" t="s">
        <v>89</v>
      </c>
      <c r="BM745" s="185" t="s">
        <v>922</v>
      </c>
    </row>
    <row r="746" spans="1:65" s="13" customFormat="1" ht="11.25">
      <c r="B746" s="187"/>
      <c r="C746" s="188"/>
      <c r="D746" s="189" t="s">
        <v>140</v>
      </c>
      <c r="E746" s="190" t="s">
        <v>44</v>
      </c>
      <c r="F746" s="191" t="s">
        <v>894</v>
      </c>
      <c r="G746" s="188"/>
      <c r="H746" s="190" t="s">
        <v>44</v>
      </c>
      <c r="I746" s="192"/>
      <c r="J746" s="188"/>
      <c r="K746" s="188"/>
      <c r="L746" s="193"/>
      <c r="M746" s="194"/>
      <c r="N746" s="195"/>
      <c r="O746" s="195"/>
      <c r="P746" s="195"/>
      <c r="Q746" s="195"/>
      <c r="R746" s="195"/>
      <c r="S746" s="195"/>
      <c r="T746" s="196"/>
      <c r="AT746" s="197" t="s">
        <v>140</v>
      </c>
      <c r="AU746" s="197" t="s">
        <v>91</v>
      </c>
      <c r="AV746" s="13" t="s">
        <v>89</v>
      </c>
      <c r="AW746" s="13" t="s">
        <v>42</v>
      </c>
      <c r="AX746" s="13" t="s">
        <v>81</v>
      </c>
      <c r="AY746" s="197" t="s">
        <v>131</v>
      </c>
    </row>
    <row r="747" spans="1:65" s="13" customFormat="1" ht="11.25">
      <c r="B747" s="187"/>
      <c r="C747" s="188"/>
      <c r="D747" s="189" t="s">
        <v>140</v>
      </c>
      <c r="E747" s="190" t="s">
        <v>44</v>
      </c>
      <c r="F747" s="191" t="s">
        <v>423</v>
      </c>
      <c r="G747" s="188"/>
      <c r="H747" s="190" t="s">
        <v>44</v>
      </c>
      <c r="I747" s="192"/>
      <c r="J747" s="188"/>
      <c r="K747" s="188"/>
      <c r="L747" s="193"/>
      <c r="M747" s="194"/>
      <c r="N747" s="195"/>
      <c r="O747" s="195"/>
      <c r="P747" s="195"/>
      <c r="Q747" s="195"/>
      <c r="R747" s="195"/>
      <c r="S747" s="195"/>
      <c r="T747" s="196"/>
      <c r="AT747" s="197" t="s">
        <v>140</v>
      </c>
      <c r="AU747" s="197" t="s">
        <v>91</v>
      </c>
      <c r="AV747" s="13" t="s">
        <v>89</v>
      </c>
      <c r="AW747" s="13" t="s">
        <v>42</v>
      </c>
      <c r="AX747" s="13" t="s">
        <v>81</v>
      </c>
      <c r="AY747" s="197" t="s">
        <v>131</v>
      </c>
    </row>
    <row r="748" spans="1:65" s="14" customFormat="1" ht="11.25">
      <c r="B748" s="198"/>
      <c r="C748" s="199"/>
      <c r="D748" s="189" t="s">
        <v>140</v>
      </c>
      <c r="E748" s="200" t="s">
        <v>44</v>
      </c>
      <c r="F748" s="201" t="s">
        <v>89</v>
      </c>
      <c r="G748" s="199"/>
      <c r="H748" s="202">
        <v>1</v>
      </c>
      <c r="I748" s="203"/>
      <c r="J748" s="199"/>
      <c r="K748" s="199"/>
      <c r="L748" s="204"/>
      <c r="M748" s="205"/>
      <c r="N748" s="206"/>
      <c r="O748" s="206"/>
      <c r="P748" s="206"/>
      <c r="Q748" s="206"/>
      <c r="R748" s="206"/>
      <c r="S748" s="206"/>
      <c r="T748" s="207"/>
      <c r="AT748" s="208" t="s">
        <v>140</v>
      </c>
      <c r="AU748" s="208" t="s">
        <v>91</v>
      </c>
      <c r="AV748" s="14" t="s">
        <v>91</v>
      </c>
      <c r="AW748" s="14" t="s">
        <v>42</v>
      </c>
      <c r="AX748" s="14" t="s">
        <v>89</v>
      </c>
      <c r="AY748" s="208" t="s">
        <v>131</v>
      </c>
    </row>
    <row r="749" spans="1:65" s="2" customFormat="1" ht="24.2" customHeight="1">
      <c r="A749" s="35"/>
      <c r="B749" s="36"/>
      <c r="C749" s="174" t="s">
        <v>923</v>
      </c>
      <c r="D749" s="174" t="s">
        <v>133</v>
      </c>
      <c r="E749" s="175" t="s">
        <v>924</v>
      </c>
      <c r="F749" s="176" t="s">
        <v>925</v>
      </c>
      <c r="G749" s="177" t="s">
        <v>490</v>
      </c>
      <c r="H749" s="178">
        <v>1</v>
      </c>
      <c r="I749" s="179"/>
      <c r="J749" s="180">
        <f>ROUND(I749*H749,2)</f>
        <v>0</v>
      </c>
      <c r="K749" s="176" t="s">
        <v>137</v>
      </c>
      <c r="L749" s="40"/>
      <c r="M749" s="181" t="s">
        <v>44</v>
      </c>
      <c r="N749" s="182" t="s">
        <v>52</v>
      </c>
      <c r="O749" s="65"/>
      <c r="P749" s="183">
        <f>O749*H749</f>
        <v>0</v>
      </c>
      <c r="Q749" s="183">
        <v>0</v>
      </c>
      <c r="R749" s="183">
        <f>Q749*H749</f>
        <v>0</v>
      </c>
      <c r="S749" s="183">
        <v>0</v>
      </c>
      <c r="T749" s="184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85" t="s">
        <v>89</v>
      </c>
      <c r="AT749" s="185" t="s">
        <v>133</v>
      </c>
      <c r="AU749" s="185" t="s">
        <v>91</v>
      </c>
      <c r="AY749" s="17" t="s">
        <v>131</v>
      </c>
      <c r="BE749" s="186">
        <f>IF(N749="základní",J749,0)</f>
        <v>0</v>
      </c>
      <c r="BF749" s="186">
        <f>IF(N749="snížená",J749,0)</f>
        <v>0</v>
      </c>
      <c r="BG749" s="186">
        <f>IF(N749="zákl. přenesená",J749,0)</f>
        <v>0</v>
      </c>
      <c r="BH749" s="186">
        <f>IF(N749="sníž. přenesená",J749,0)</f>
        <v>0</v>
      </c>
      <c r="BI749" s="186">
        <f>IF(N749="nulová",J749,0)</f>
        <v>0</v>
      </c>
      <c r="BJ749" s="17" t="s">
        <v>89</v>
      </c>
      <c r="BK749" s="186">
        <f>ROUND(I749*H749,2)</f>
        <v>0</v>
      </c>
      <c r="BL749" s="17" t="s">
        <v>89</v>
      </c>
      <c r="BM749" s="185" t="s">
        <v>926</v>
      </c>
    </row>
    <row r="750" spans="1:65" s="13" customFormat="1" ht="11.25">
      <c r="B750" s="187"/>
      <c r="C750" s="188"/>
      <c r="D750" s="189" t="s">
        <v>140</v>
      </c>
      <c r="E750" s="190" t="s">
        <v>44</v>
      </c>
      <c r="F750" s="191" t="s">
        <v>894</v>
      </c>
      <c r="G750" s="188"/>
      <c r="H750" s="190" t="s">
        <v>44</v>
      </c>
      <c r="I750" s="192"/>
      <c r="J750" s="188"/>
      <c r="K750" s="188"/>
      <c r="L750" s="193"/>
      <c r="M750" s="194"/>
      <c r="N750" s="195"/>
      <c r="O750" s="195"/>
      <c r="P750" s="195"/>
      <c r="Q750" s="195"/>
      <c r="R750" s="195"/>
      <c r="S750" s="195"/>
      <c r="T750" s="196"/>
      <c r="AT750" s="197" t="s">
        <v>140</v>
      </c>
      <c r="AU750" s="197" t="s">
        <v>91</v>
      </c>
      <c r="AV750" s="13" t="s">
        <v>89</v>
      </c>
      <c r="AW750" s="13" t="s">
        <v>42</v>
      </c>
      <c r="AX750" s="13" t="s">
        <v>81</v>
      </c>
      <c r="AY750" s="197" t="s">
        <v>131</v>
      </c>
    </row>
    <row r="751" spans="1:65" s="13" customFormat="1" ht="11.25">
      <c r="B751" s="187"/>
      <c r="C751" s="188"/>
      <c r="D751" s="189" t="s">
        <v>140</v>
      </c>
      <c r="E751" s="190" t="s">
        <v>44</v>
      </c>
      <c r="F751" s="191" t="s">
        <v>423</v>
      </c>
      <c r="G751" s="188"/>
      <c r="H751" s="190" t="s">
        <v>44</v>
      </c>
      <c r="I751" s="192"/>
      <c r="J751" s="188"/>
      <c r="K751" s="188"/>
      <c r="L751" s="193"/>
      <c r="M751" s="194"/>
      <c r="N751" s="195"/>
      <c r="O751" s="195"/>
      <c r="P751" s="195"/>
      <c r="Q751" s="195"/>
      <c r="R751" s="195"/>
      <c r="S751" s="195"/>
      <c r="T751" s="196"/>
      <c r="AT751" s="197" t="s">
        <v>140</v>
      </c>
      <c r="AU751" s="197" t="s">
        <v>91</v>
      </c>
      <c r="AV751" s="13" t="s">
        <v>89</v>
      </c>
      <c r="AW751" s="13" t="s">
        <v>42</v>
      </c>
      <c r="AX751" s="13" t="s">
        <v>81</v>
      </c>
      <c r="AY751" s="197" t="s">
        <v>131</v>
      </c>
    </row>
    <row r="752" spans="1:65" s="13" customFormat="1" ht="11.25">
      <c r="B752" s="187"/>
      <c r="C752" s="188"/>
      <c r="D752" s="189" t="s">
        <v>140</v>
      </c>
      <c r="E752" s="190" t="s">
        <v>44</v>
      </c>
      <c r="F752" s="191" t="s">
        <v>543</v>
      </c>
      <c r="G752" s="188"/>
      <c r="H752" s="190" t="s">
        <v>44</v>
      </c>
      <c r="I752" s="192"/>
      <c r="J752" s="188"/>
      <c r="K752" s="188"/>
      <c r="L752" s="193"/>
      <c r="M752" s="194"/>
      <c r="N752" s="195"/>
      <c r="O752" s="195"/>
      <c r="P752" s="195"/>
      <c r="Q752" s="195"/>
      <c r="R752" s="195"/>
      <c r="S752" s="195"/>
      <c r="T752" s="196"/>
      <c r="AT752" s="197" t="s">
        <v>140</v>
      </c>
      <c r="AU752" s="197" t="s">
        <v>91</v>
      </c>
      <c r="AV752" s="13" t="s">
        <v>89</v>
      </c>
      <c r="AW752" s="13" t="s">
        <v>42</v>
      </c>
      <c r="AX752" s="13" t="s">
        <v>81</v>
      </c>
      <c r="AY752" s="197" t="s">
        <v>131</v>
      </c>
    </row>
    <row r="753" spans="1:65" s="13" customFormat="1" ht="11.25">
      <c r="B753" s="187"/>
      <c r="C753" s="188"/>
      <c r="D753" s="189" t="s">
        <v>140</v>
      </c>
      <c r="E753" s="190" t="s">
        <v>44</v>
      </c>
      <c r="F753" s="191" t="s">
        <v>927</v>
      </c>
      <c r="G753" s="188"/>
      <c r="H753" s="190" t="s">
        <v>44</v>
      </c>
      <c r="I753" s="192"/>
      <c r="J753" s="188"/>
      <c r="K753" s="188"/>
      <c r="L753" s="193"/>
      <c r="M753" s="194"/>
      <c r="N753" s="195"/>
      <c r="O753" s="195"/>
      <c r="P753" s="195"/>
      <c r="Q753" s="195"/>
      <c r="R753" s="195"/>
      <c r="S753" s="195"/>
      <c r="T753" s="196"/>
      <c r="AT753" s="197" t="s">
        <v>140</v>
      </c>
      <c r="AU753" s="197" t="s">
        <v>91</v>
      </c>
      <c r="AV753" s="13" t="s">
        <v>89</v>
      </c>
      <c r="AW753" s="13" t="s">
        <v>42</v>
      </c>
      <c r="AX753" s="13" t="s">
        <v>81</v>
      </c>
      <c r="AY753" s="197" t="s">
        <v>131</v>
      </c>
    </row>
    <row r="754" spans="1:65" s="14" customFormat="1" ht="11.25">
      <c r="B754" s="198"/>
      <c r="C754" s="199"/>
      <c r="D754" s="189" t="s">
        <v>140</v>
      </c>
      <c r="E754" s="200" t="s">
        <v>44</v>
      </c>
      <c r="F754" s="201" t="s">
        <v>89</v>
      </c>
      <c r="G754" s="199"/>
      <c r="H754" s="202">
        <v>1</v>
      </c>
      <c r="I754" s="203"/>
      <c r="J754" s="199"/>
      <c r="K754" s="199"/>
      <c r="L754" s="204"/>
      <c r="M754" s="205"/>
      <c r="N754" s="206"/>
      <c r="O754" s="206"/>
      <c r="P754" s="206"/>
      <c r="Q754" s="206"/>
      <c r="R754" s="206"/>
      <c r="S754" s="206"/>
      <c r="T754" s="207"/>
      <c r="AT754" s="208" t="s">
        <v>140</v>
      </c>
      <c r="AU754" s="208" t="s">
        <v>91</v>
      </c>
      <c r="AV754" s="14" t="s">
        <v>91</v>
      </c>
      <c r="AW754" s="14" t="s">
        <v>42</v>
      </c>
      <c r="AX754" s="14" t="s">
        <v>89</v>
      </c>
      <c r="AY754" s="208" t="s">
        <v>131</v>
      </c>
    </row>
    <row r="755" spans="1:65" s="2" customFormat="1" ht="24.2" customHeight="1">
      <c r="A755" s="35"/>
      <c r="B755" s="36"/>
      <c r="C755" s="174" t="s">
        <v>928</v>
      </c>
      <c r="D755" s="174" t="s">
        <v>133</v>
      </c>
      <c r="E755" s="175" t="s">
        <v>929</v>
      </c>
      <c r="F755" s="176" t="s">
        <v>930</v>
      </c>
      <c r="G755" s="177" t="s">
        <v>490</v>
      </c>
      <c r="H755" s="178">
        <v>1</v>
      </c>
      <c r="I755" s="179"/>
      <c r="J755" s="180">
        <f>ROUND(I755*H755,2)</f>
        <v>0</v>
      </c>
      <c r="K755" s="176" t="s">
        <v>137</v>
      </c>
      <c r="L755" s="40"/>
      <c r="M755" s="181" t="s">
        <v>44</v>
      </c>
      <c r="N755" s="182" t="s">
        <v>52</v>
      </c>
      <c r="O755" s="65"/>
      <c r="P755" s="183">
        <f>O755*H755</f>
        <v>0</v>
      </c>
      <c r="Q755" s="183">
        <v>0</v>
      </c>
      <c r="R755" s="183">
        <f>Q755*H755</f>
        <v>0</v>
      </c>
      <c r="S755" s="183">
        <v>0</v>
      </c>
      <c r="T755" s="184">
        <f>S755*H755</f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185" t="s">
        <v>89</v>
      </c>
      <c r="AT755" s="185" t="s">
        <v>133</v>
      </c>
      <c r="AU755" s="185" t="s">
        <v>91</v>
      </c>
      <c r="AY755" s="17" t="s">
        <v>131</v>
      </c>
      <c r="BE755" s="186">
        <f>IF(N755="základní",J755,0)</f>
        <v>0</v>
      </c>
      <c r="BF755" s="186">
        <f>IF(N755="snížená",J755,0)</f>
        <v>0</v>
      </c>
      <c r="BG755" s="186">
        <f>IF(N755="zákl. přenesená",J755,0)</f>
        <v>0</v>
      </c>
      <c r="BH755" s="186">
        <f>IF(N755="sníž. přenesená",J755,0)</f>
        <v>0</v>
      </c>
      <c r="BI755" s="186">
        <f>IF(N755="nulová",J755,0)</f>
        <v>0</v>
      </c>
      <c r="BJ755" s="17" t="s">
        <v>89</v>
      </c>
      <c r="BK755" s="186">
        <f>ROUND(I755*H755,2)</f>
        <v>0</v>
      </c>
      <c r="BL755" s="17" t="s">
        <v>89</v>
      </c>
      <c r="BM755" s="185" t="s">
        <v>931</v>
      </c>
    </row>
    <row r="756" spans="1:65" s="13" customFormat="1" ht="11.25">
      <c r="B756" s="187"/>
      <c r="C756" s="188"/>
      <c r="D756" s="189" t="s">
        <v>140</v>
      </c>
      <c r="E756" s="190" t="s">
        <v>44</v>
      </c>
      <c r="F756" s="191" t="s">
        <v>894</v>
      </c>
      <c r="G756" s="188"/>
      <c r="H756" s="190" t="s">
        <v>44</v>
      </c>
      <c r="I756" s="192"/>
      <c r="J756" s="188"/>
      <c r="K756" s="188"/>
      <c r="L756" s="193"/>
      <c r="M756" s="194"/>
      <c r="N756" s="195"/>
      <c r="O756" s="195"/>
      <c r="P756" s="195"/>
      <c r="Q756" s="195"/>
      <c r="R756" s="195"/>
      <c r="S756" s="195"/>
      <c r="T756" s="196"/>
      <c r="AT756" s="197" t="s">
        <v>140</v>
      </c>
      <c r="AU756" s="197" t="s">
        <v>91</v>
      </c>
      <c r="AV756" s="13" t="s">
        <v>89</v>
      </c>
      <c r="AW756" s="13" t="s">
        <v>42</v>
      </c>
      <c r="AX756" s="13" t="s">
        <v>81</v>
      </c>
      <c r="AY756" s="197" t="s">
        <v>131</v>
      </c>
    </row>
    <row r="757" spans="1:65" s="13" customFormat="1" ht="11.25">
      <c r="B757" s="187"/>
      <c r="C757" s="188"/>
      <c r="D757" s="189" t="s">
        <v>140</v>
      </c>
      <c r="E757" s="190" t="s">
        <v>44</v>
      </c>
      <c r="F757" s="191" t="s">
        <v>423</v>
      </c>
      <c r="G757" s="188"/>
      <c r="H757" s="190" t="s">
        <v>44</v>
      </c>
      <c r="I757" s="192"/>
      <c r="J757" s="188"/>
      <c r="K757" s="188"/>
      <c r="L757" s="193"/>
      <c r="M757" s="194"/>
      <c r="N757" s="195"/>
      <c r="O757" s="195"/>
      <c r="P757" s="195"/>
      <c r="Q757" s="195"/>
      <c r="R757" s="195"/>
      <c r="S757" s="195"/>
      <c r="T757" s="196"/>
      <c r="AT757" s="197" t="s">
        <v>140</v>
      </c>
      <c r="AU757" s="197" t="s">
        <v>91</v>
      </c>
      <c r="AV757" s="13" t="s">
        <v>89</v>
      </c>
      <c r="AW757" s="13" t="s">
        <v>42</v>
      </c>
      <c r="AX757" s="13" t="s">
        <v>81</v>
      </c>
      <c r="AY757" s="197" t="s">
        <v>131</v>
      </c>
    </row>
    <row r="758" spans="1:65" s="13" customFormat="1" ht="11.25">
      <c r="B758" s="187"/>
      <c r="C758" s="188"/>
      <c r="D758" s="189" t="s">
        <v>140</v>
      </c>
      <c r="E758" s="190" t="s">
        <v>44</v>
      </c>
      <c r="F758" s="191" t="s">
        <v>543</v>
      </c>
      <c r="G758" s="188"/>
      <c r="H758" s="190" t="s">
        <v>44</v>
      </c>
      <c r="I758" s="192"/>
      <c r="J758" s="188"/>
      <c r="K758" s="188"/>
      <c r="L758" s="193"/>
      <c r="M758" s="194"/>
      <c r="N758" s="195"/>
      <c r="O758" s="195"/>
      <c r="P758" s="195"/>
      <c r="Q758" s="195"/>
      <c r="R758" s="195"/>
      <c r="S758" s="195"/>
      <c r="T758" s="196"/>
      <c r="AT758" s="197" t="s">
        <v>140</v>
      </c>
      <c r="AU758" s="197" t="s">
        <v>91</v>
      </c>
      <c r="AV758" s="13" t="s">
        <v>89</v>
      </c>
      <c r="AW758" s="13" t="s">
        <v>42</v>
      </c>
      <c r="AX758" s="13" t="s">
        <v>81</v>
      </c>
      <c r="AY758" s="197" t="s">
        <v>131</v>
      </c>
    </row>
    <row r="759" spans="1:65" s="13" customFormat="1" ht="11.25">
      <c r="B759" s="187"/>
      <c r="C759" s="188"/>
      <c r="D759" s="189" t="s">
        <v>140</v>
      </c>
      <c r="E759" s="190" t="s">
        <v>44</v>
      </c>
      <c r="F759" s="191" t="s">
        <v>932</v>
      </c>
      <c r="G759" s="188"/>
      <c r="H759" s="190" t="s">
        <v>44</v>
      </c>
      <c r="I759" s="192"/>
      <c r="J759" s="188"/>
      <c r="K759" s="188"/>
      <c r="L759" s="193"/>
      <c r="M759" s="194"/>
      <c r="N759" s="195"/>
      <c r="O759" s="195"/>
      <c r="P759" s="195"/>
      <c r="Q759" s="195"/>
      <c r="R759" s="195"/>
      <c r="S759" s="195"/>
      <c r="T759" s="196"/>
      <c r="AT759" s="197" t="s">
        <v>140</v>
      </c>
      <c r="AU759" s="197" t="s">
        <v>91</v>
      </c>
      <c r="AV759" s="13" t="s">
        <v>89</v>
      </c>
      <c r="AW759" s="13" t="s">
        <v>42</v>
      </c>
      <c r="AX759" s="13" t="s">
        <v>81</v>
      </c>
      <c r="AY759" s="197" t="s">
        <v>131</v>
      </c>
    </row>
    <row r="760" spans="1:65" s="14" customFormat="1" ht="11.25">
      <c r="B760" s="198"/>
      <c r="C760" s="199"/>
      <c r="D760" s="189" t="s">
        <v>140</v>
      </c>
      <c r="E760" s="200" t="s">
        <v>44</v>
      </c>
      <c r="F760" s="201" t="s">
        <v>89</v>
      </c>
      <c r="G760" s="199"/>
      <c r="H760" s="202">
        <v>1</v>
      </c>
      <c r="I760" s="203"/>
      <c r="J760" s="199"/>
      <c r="K760" s="199"/>
      <c r="L760" s="204"/>
      <c r="M760" s="205"/>
      <c r="N760" s="206"/>
      <c r="O760" s="206"/>
      <c r="P760" s="206"/>
      <c r="Q760" s="206"/>
      <c r="R760" s="206"/>
      <c r="S760" s="206"/>
      <c r="T760" s="207"/>
      <c r="AT760" s="208" t="s">
        <v>140</v>
      </c>
      <c r="AU760" s="208" t="s">
        <v>91</v>
      </c>
      <c r="AV760" s="14" t="s">
        <v>91</v>
      </c>
      <c r="AW760" s="14" t="s">
        <v>42</v>
      </c>
      <c r="AX760" s="14" t="s">
        <v>89</v>
      </c>
      <c r="AY760" s="208" t="s">
        <v>131</v>
      </c>
    </row>
    <row r="761" spans="1:65" s="2" customFormat="1" ht="24.2" customHeight="1">
      <c r="A761" s="35"/>
      <c r="B761" s="36"/>
      <c r="C761" s="174" t="s">
        <v>933</v>
      </c>
      <c r="D761" s="174" t="s">
        <v>133</v>
      </c>
      <c r="E761" s="175" t="s">
        <v>934</v>
      </c>
      <c r="F761" s="176" t="s">
        <v>935</v>
      </c>
      <c r="G761" s="177" t="s">
        <v>490</v>
      </c>
      <c r="H761" s="178">
        <v>1</v>
      </c>
      <c r="I761" s="179"/>
      <c r="J761" s="180">
        <f>ROUND(I761*H761,2)</f>
        <v>0</v>
      </c>
      <c r="K761" s="176" t="s">
        <v>137</v>
      </c>
      <c r="L761" s="40"/>
      <c r="M761" s="181" t="s">
        <v>44</v>
      </c>
      <c r="N761" s="182" t="s">
        <v>52</v>
      </c>
      <c r="O761" s="65"/>
      <c r="P761" s="183">
        <f>O761*H761</f>
        <v>0</v>
      </c>
      <c r="Q761" s="183">
        <v>0</v>
      </c>
      <c r="R761" s="183">
        <f>Q761*H761</f>
        <v>0</v>
      </c>
      <c r="S761" s="183">
        <v>0</v>
      </c>
      <c r="T761" s="184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85" t="s">
        <v>89</v>
      </c>
      <c r="AT761" s="185" t="s">
        <v>133</v>
      </c>
      <c r="AU761" s="185" t="s">
        <v>91</v>
      </c>
      <c r="AY761" s="17" t="s">
        <v>131</v>
      </c>
      <c r="BE761" s="186">
        <f>IF(N761="základní",J761,0)</f>
        <v>0</v>
      </c>
      <c r="BF761" s="186">
        <f>IF(N761="snížená",J761,0)</f>
        <v>0</v>
      </c>
      <c r="BG761" s="186">
        <f>IF(N761="zákl. přenesená",J761,0)</f>
        <v>0</v>
      </c>
      <c r="BH761" s="186">
        <f>IF(N761="sníž. přenesená",J761,0)</f>
        <v>0</v>
      </c>
      <c r="BI761" s="186">
        <f>IF(N761="nulová",J761,0)</f>
        <v>0</v>
      </c>
      <c r="BJ761" s="17" t="s">
        <v>89</v>
      </c>
      <c r="BK761" s="186">
        <f>ROUND(I761*H761,2)</f>
        <v>0</v>
      </c>
      <c r="BL761" s="17" t="s">
        <v>89</v>
      </c>
      <c r="BM761" s="185" t="s">
        <v>936</v>
      </c>
    </row>
    <row r="762" spans="1:65" s="13" customFormat="1" ht="11.25">
      <c r="B762" s="187"/>
      <c r="C762" s="188"/>
      <c r="D762" s="189" t="s">
        <v>140</v>
      </c>
      <c r="E762" s="190" t="s">
        <v>44</v>
      </c>
      <c r="F762" s="191" t="s">
        <v>894</v>
      </c>
      <c r="G762" s="188"/>
      <c r="H762" s="190" t="s">
        <v>44</v>
      </c>
      <c r="I762" s="192"/>
      <c r="J762" s="188"/>
      <c r="K762" s="188"/>
      <c r="L762" s="193"/>
      <c r="M762" s="194"/>
      <c r="N762" s="195"/>
      <c r="O762" s="195"/>
      <c r="P762" s="195"/>
      <c r="Q762" s="195"/>
      <c r="R762" s="195"/>
      <c r="S762" s="195"/>
      <c r="T762" s="196"/>
      <c r="AT762" s="197" t="s">
        <v>140</v>
      </c>
      <c r="AU762" s="197" t="s">
        <v>91</v>
      </c>
      <c r="AV762" s="13" t="s">
        <v>89</v>
      </c>
      <c r="AW762" s="13" t="s">
        <v>42</v>
      </c>
      <c r="AX762" s="13" t="s">
        <v>81</v>
      </c>
      <c r="AY762" s="197" t="s">
        <v>131</v>
      </c>
    </row>
    <row r="763" spans="1:65" s="13" customFormat="1" ht="11.25">
      <c r="B763" s="187"/>
      <c r="C763" s="188"/>
      <c r="D763" s="189" t="s">
        <v>140</v>
      </c>
      <c r="E763" s="190" t="s">
        <v>44</v>
      </c>
      <c r="F763" s="191" t="s">
        <v>423</v>
      </c>
      <c r="G763" s="188"/>
      <c r="H763" s="190" t="s">
        <v>44</v>
      </c>
      <c r="I763" s="192"/>
      <c r="J763" s="188"/>
      <c r="K763" s="188"/>
      <c r="L763" s="193"/>
      <c r="M763" s="194"/>
      <c r="N763" s="195"/>
      <c r="O763" s="195"/>
      <c r="P763" s="195"/>
      <c r="Q763" s="195"/>
      <c r="R763" s="195"/>
      <c r="S763" s="195"/>
      <c r="T763" s="196"/>
      <c r="AT763" s="197" t="s">
        <v>140</v>
      </c>
      <c r="AU763" s="197" t="s">
        <v>91</v>
      </c>
      <c r="AV763" s="13" t="s">
        <v>89</v>
      </c>
      <c r="AW763" s="13" t="s">
        <v>42</v>
      </c>
      <c r="AX763" s="13" t="s">
        <v>81</v>
      </c>
      <c r="AY763" s="197" t="s">
        <v>131</v>
      </c>
    </row>
    <row r="764" spans="1:65" s="13" customFormat="1" ht="11.25">
      <c r="B764" s="187"/>
      <c r="C764" s="188"/>
      <c r="D764" s="189" t="s">
        <v>140</v>
      </c>
      <c r="E764" s="190" t="s">
        <v>44</v>
      </c>
      <c r="F764" s="191" t="s">
        <v>543</v>
      </c>
      <c r="G764" s="188"/>
      <c r="H764" s="190" t="s">
        <v>44</v>
      </c>
      <c r="I764" s="192"/>
      <c r="J764" s="188"/>
      <c r="K764" s="188"/>
      <c r="L764" s="193"/>
      <c r="M764" s="194"/>
      <c r="N764" s="195"/>
      <c r="O764" s="195"/>
      <c r="P764" s="195"/>
      <c r="Q764" s="195"/>
      <c r="R764" s="195"/>
      <c r="S764" s="195"/>
      <c r="T764" s="196"/>
      <c r="AT764" s="197" t="s">
        <v>140</v>
      </c>
      <c r="AU764" s="197" t="s">
        <v>91</v>
      </c>
      <c r="AV764" s="13" t="s">
        <v>89</v>
      </c>
      <c r="AW764" s="13" t="s">
        <v>42</v>
      </c>
      <c r="AX764" s="13" t="s">
        <v>81</v>
      </c>
      <c r="AY764" s="197" t="s">
        <v>131</v>
      </c>
    </row>
    <row r="765" spans="1:65" s="13" customFormat="1" ht="11.25">
      <c r="B765" s="187"/>
      <c r="C765" s="188"/>
      <c r="D765" s="189" t="s">
        <v>140</v>
      </c>
      <c r="E765" s="190" t="s">
        <v>44</v>
      </c>
      <c r="F765" s="191" t="s">
        <v>937</v>
      </c>
      <c r="G765" s="188"/>
      <c r="H765" s="190" t="s">
        <v>44</v>
      </c>
      <c r="I765" s="192"/>
      <c r="J765" s="188"/>
      <c r="K765" s="188"/>
      <c r="L765" s="193"/>
      <c r="M765" s="194"/>
      <c r="N765" s="195"/>
      <c r="O765" s="195"/>
      <c r="P765" s="195"/>
      <c r="Q765" s="195"/>
      <c r="R765" s="195"/>
      <c r="S765" s="195"/>
      <c r="T765" s="196"/>
      <c r="AT765" s="197" t="s">
        <v>140</v>
      </c>
      <c r="AU765" s="197" t="s">
        <v>91</v>
      </c>
      <c r="AV765" s="13" t="s">
        <v>89</v>
      </c>
      <c r="AW765" s="13" t="s">
        <v>42</v>
      </c>
      <c r="AX765" s="13" t="s">
        <v>81</v>
      </c>
      <c r="AY765" s="197" t="s">
        <v>131</v>
      </c>
    </row>
    <row r="766" spans="1:65" s="14" customFormat="1" ht="11.25">
      <c r="B766" s="198"/>
      <c r="C766" s="199"/>
      <c r="D766" s="189" t="s">
        <v>140</v>
      </c>
      <c r="E766" s="200" t="s">
        <v>44</v>
      </c>
      <c r="F766" s="201" t="s">
        <v>89</v>
      </c>
      <c r="G766" s="199"/>
      <c r="H766" s="202">
        <v>1</v>
      </c>
      <c r="I766" s="203"/>
      <c r="J766" s="199"/>
      <c r="K766" s="199"/>
      <c r="L766" s="204"/>
      <c r="M766" s="205"/>
      <c r="N766" s="206"/>
      <c r="O766" s="206"/>
      <c r="P766" s="206"/>
      <c r="Q766" s="206"/>
      <c r="R766" s="206"/>
      <c r="S766" s="206"/>
      <c r="T766" s="207"/>
      <c r="AT766" s="208" t="s">
        <v>140</v>
      </c>
      <c r="AU766" s="208" t="s">
        <v>91</v>
      </c>
      <c r="AV766" s="14" t="s">
        <v>91</v>
      </c>
      <c r="AW766" s="14" t="s">
        <v>42</v>
      </c>
      <c r="AX766" s="14" t="s">
        <v>89</v>
      </c>
      <c r="AY766" s="208" t="s">
        <v>131</v>
      </c>
    </row>
    <row r="767" spans="1:65" s="2" customFormat="1" ht="14.45" customHeight="1">
      <c r="A767" s="35"/>
      <c r="B767" s="36"/>
      <c r="C767" s="174" t="s">
        <v>938</v>
      </c>
      <c r="D767" s="174" t="s">
        <v>133</v>
      </c>
      <c r="E767" s="175" t="s">
        <v>939</v>
      </c>
      <c r="F767" s="176" t="s">
        <v>940</v>
      </c>
      <c r="G767" s="177" t="s">
        <v>490</v>
      </c>
      <c r="H767" s="178">
        <v>1</v>
      </c>
      <c r="I767" s="179"/>
      <c r="J767" s="180">
        <f>ROUND(I767*H767,2)</f>
        <v>0</v>
      </c>
      <c r="K767" s="176" t="s">
        <v>137</v>
      </c>
      <c r="L767" s="40"/>
      <c r="M767" s="181" t="s">
        <v>44</v>
      </c>
      <c r="N767" s="182" t="s">
        <v>52</v>
      </c>
      <c r="O767" s="65"/>
      <c r="P767" s="183">
        <f>O767*H767</f>
        <v>0</v>
      </c>
      <c r="Q767" s="183">
        <v>0</v>
      </c>
      <c r="R767" s="183">
        <f>Q767*H767</f>
        <v>0</v>
      </c>
      <c r="S767" s="183">
        <v>0</v>
      </c>
      <c r="T767" s="184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85" t="s">
        <v>89</v>
      </c>
      <c r="AT767" s="185" t="s">
        <v>133</v>
      </c>
      <c r="AU767" s="185" t="s">
        <v>91</v>
      </c>
      <c r="AY767" s="17" t="s">
        <v>131</v>
      </c>
      <c r="BE767" s="186">
        <f>IF(N767="základní",J767,0)</f>
        <v>0</v>
      </c>
      <c r="BF767" s="186">
        <f>IF(N767="snížená",J767,0)</f>
        <v>0</v>
      </c>
      <c r="BG767" s="186">
        <f>IF(N767="zákl. přenesená",J767,0)</f>
        <v>0</v>
      </c>
      <c r="BH767" s="186">
        <f>IF(N767="sníž. přenesená",J767,0)</f>
        <v>0</v>
      </c>
      <c r="BI767" s="186">
        <f>IF(N767="nulová",J767,0)</f>
        <v>0</v>
      </c>
      <c r="BJ767" s="17" t="s">
        <v>89</v>
      </c>
      <c r="BK767" s="186">
        <f>ROUND(I767*H767,2)</f>
        <v>0</v>
      </c>
      <c r="BL767" s="17" t="s">
        <v>89</v>
      </c>
      <c r="BM767" s="185" t="s">
        <v>941</v>
      </c>
    </row>
    <row r="768" spans="1:65" s="13" customFormat="1" ht="11.25">
      <c r="B768" s="187"/>
      <c r="C768" s="188"/>
      <c r="D768" s="189" t="s">
        <v>140</v>
      </c>
      <c r="E768" s="190" t="s">
        <v>44</v>
      </c>
      <c r="F768" s="191" t="s">
        <v>894</v>
      </c>
      <c r="G768" s="188"/>
      <c r="H768" s="190" t="s">
        <v>44</v>
      </c>
      <c r="I768" s="192"/>
      <c r="J768" s="188"/>
      <c r="K768" s="188"/>
      <c r="L768" s="193"/>
      <c r="M768" s="194"/>
      <c r="N768" s="195"/>
      <c r="O768" s="195"/>
      <c r="P768" s="195"/>
      <c r="Q768" s="195"/>
      <c r="R768" s="195"/>
      <c r="S768" s="195"/>
      <c r="T768" s="196"/>
      <c r="AT768" s="197" t="s">
        <v>140</v>
      </c>
      <c r="AU768" s="197" t="s">
        <v>91</v>
      </c>
      <c r="AV768" s="13" t="s">
        <v>89</v>
      </c>
      <c r="AW768" s="13" t="s">
        <v>42</v>
      </c>
      <c r="AX768" s="13" t="s">
        <v>81</v>
      </c>
      <c r="AY768" s="197" t="s">
        <v>131</v>
      </c>
    </row>
    <row r="769" spans="1:65" s="13" customFormat="1" ht="11.25">
      <c r="B769" s="187"/>
      <c r="C769" s="188"/>
      <c r="D769" s="189" t="s">
        <v>140</v>
      </c>
      <c r="E769" s="190" t="s">
        <v>44</v>
      </c>
      <c r="F769" s="191" t="s">
        <v>423</v>
      </c>
      <c r="G769" s="188"/>
      <c r="H769" s="190" t="s">
        <v>44</v>
      </c>
      <c r="I769" s="192"/>
      <c r="J769" s="188"/>
      <c r="K769" s="188"/>
      <c r="L769" s="193"/>
      <c r="M769" s="194"/>
      <c r="N769" s="195"/>
      <c r="O769" s="195"/>
      <c r="P769" s="195"/>
      <c r="Q769" s="195"/>
      <c r="R769" s="195"/>
      <c r="S769" s="195"/>
      <c r="T769" s="196"/>
      <c r="AT769" s="197" t="s">
        <v>140</v>
      </c>
      <c r="AU769" s="197" t="s">
        <v>91</v>
      </c>
      <c r="AV769" s="13" t="s">
        <v>89</v>
      </c>
      <c r="AW769" s="13" t="s">
        <v>42</v>
      </c>
      <c r="AX769" s="13" t="s">
        <v>81</v>
      </c>
      <c r="AY769" s="197" t="s">
        <v>131</v>
      </c>
    </row>
    <row r="770" spans="1:65" s="13" customFormat="1" ht="11.25">
      <c r="B770" s="187"/>
      <c r="C770" s="188"/>
      <c r="D770" s="189" t="s">
        <v>140</v>
      </c>
      <c r="E770" s="190" t="s">
        <v>44</v>
      </c>
      <c r="F770" s="191" t="s">
        <v>543</v>
      </c>
      <c r="G770" s="188"/>
      <c r="H770" s="190" t="s">
        <v>44</v>
      </c>
      <c r="I770" s="192"/>
      <c r="J770" s="188"/>
      <c r="K770" s="188"/>
      <c r="L770" s="193"/>
      <c r="M770" s="194"/>
      <c r="N770" s="195"/>
      <c r="O770" s="195"/>
      <c r="P770" s="195"/>
      <c r="Q770" s="195"/>
      <c r="R770" s="195"/>
      <c r="S770" s="195"/>
      <c r="T770" s="196"/>
      <c r="AT770" s="197" t="s">
        <v>140</v>
      </c>
      <c r="AU770" s="197" t="s">
        <v>91</v>
      </c>
      <c r="AV770" s="13" t="s">
        <v>89</v>
      </c>
      <c r="AW770" s="13" t="s">
        <v>42</v>
      </c>
      <c r="AX770" s="13" t="s">
        <v>81</v>
      </c>
      <c r="AY770" s="197" t="s">
        <v>131</v>
      </c>
    </row>
    <row r="771" spans="1:65" s="14" customFormat="1" ht="11.25">
      <c r="B771" s="198"/>
      <c r="C771" s="199"/>
      <c r="D771" s="189" t="s">
        <v>140</v>
      </c>
      <c r="E771" s="200" t="s">
        <v>44</v>
      </c>
      <c r="F771" s="201" t="s">
        <v>89</v>
      </c>
      <c r="G771" s="199"/>
      <c r="H771" s="202">
        <v>1</v>
      </c>
      <c r="I771" s="203"/>
      <c r="J771" s="199"/>
      <c r="K771" s="199"/>
      <c r="L771" s="204"/>
      <c r="M771" s="205"/>
      <c r="N771" s="206"/>
      <c r="O771" s="206"/>
      <c r="P771" s="206"/>
      <c r="Q771" s="206"/>
      <c r="R771" s="206"/>
      <c r="S771" s="206"/>
      <c r="T771" s="207"/>
      <c r="AT771" s="208" t="s">
        <v>140</v>
      </c>
      <c r="AU771" s="208" t="s">
        <v>91</v>
      </c>
      <c r="AV771" s="14" t="s">
        <v>91</v>
      </c>
      <c r="AW771" s="14" t="s">
        <v>42</v>
      </c>
      <c r="AX771" s="14" t="s">
        <v>89</v>
      </c>
      <c r="AY771" s="208" t="s">
        <v>131</v>
      </c>
    </row>
    <row r="772" spans="1:65" s="2" customFormat="1" ht="14.45" customHeight="1">
      <c r="A772" s="35"/>
      <c r="B772" s="36"/>
      <c r="C772" s="174" t="s">
        <v>942</v>
      </c>
      <c r="D772" s="174" t="s">
        <v>133</v>
      </c>
      <c r="E772" s="175" t="s">
        <v>943</v>
      </c>
      <c r="F772" s="176" t="s">
        <v>944</v>
      </c>
      <c r="G772" s="177" t="s">
        <v>490</v>
      </c>
      <c r="H772" s="178">
        <v>1</v>
      </c>
      <c r="I772" s="179"/>
      <c r="J772" s="180">
        <f>ROUND(I772*H772,2)</f>
        <v>0</v>
      </c>
      <c r="K772" s="176" t="s">
        <v>137</v>
      </c>
      <c r="L772" s="40"/>
      <c r="M772" s="181" t="s">
        <v>44</v>
      </c>
      <c r="N772" s="182" t="s">
        <v>52</v>
      </c>
      <c r="O772" s="65"/>
      <c r="P772" s="183">
        <f>O772*H772</f>
        <v>0</v>
      </c>
      <c r="Q772" s="183">
        <v>0</v>
      </c>
      <c r="R772" s="183">
        <f>Q772*H772</f>
        <v>0</v>
      </c>
      <c r="S772" s="183">
        <v>0</v>
      </c>
      <c r="T772" s="184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85" t="s">
        <v>89</v>
      </c>
      <c r="AT772" s="185" t="s">
        <v>133</v>
      </c>
      <c r="AU772" s="185" t="s">
        <v>91</v>
      </c>
      <c r="AY772" s="17" t="s">
        <v>131</v>
      </c>
      <c r="BE772" s="186">
        <f>IF(N772="základní",J772,0)</f>
        <v>0</v>
      </c>
      <c r="BF772" s="186">
        <f>IF(N772="snížená",J772,0)</f>
        <v>0</v>
      </c>
      <c r="BG772" s="186">
        <f>IF(N772="zákl. přenesená",J772,0)</f>
        <v>0</v>
      </c>
      <c r="BH772" s="186">
        <f>IF(N772="sníž. přenesená",J772,0)</f>
        <v>0</v>
      </c>
      <c r="BI772" s="186">
        <f>IF(N772="nulová",J772,0)</f>
        <v>0</v>
      </c>
      <c r="BJ772" s="17" t="s">
        <v>89</v>
      </c>
      <c r="BK772" s="186">
        <f>ROUND(I772*H772,2)</f>
        <v>0</v>
      </c>
      <c r="BL772" s="17" t="s">
        <v>89</v>
      </c>
      <c r="BM772" s="185" t="s">
        <v>945</v>
      </c>
    </row>
    <row r="773" spans="1:65" s="13" customFormat="1" ht="11.25">
      <c r="B773" s="187"/>
      <c r="C773" s="188"/>
      <c r="D773" s="189" t="s">
        <v>140</v>
      </c>
      <c r="E773" s="190" t="s">
        <v>44</v>
      </c>
      <c r="F773" s="191" t="s">
        <v>894</v>
      </c>
      <c r="G773" s="188"/>
      <c r="H773" s="190" t="s">
        <v>44</v>
      </c>
      <c r="I773" s="192"/>
      <c r="J773" s="188"/>
      <c r="K773" s="188"/>
      <c r="L773" s="193"/>
      <c r="M773" s="194"/>
      <c r="N773" s="195"/>
      <c r="O773" s="195"/>
      <c r="P773" s="195"/>
      <c r="Q773" s="195"/>
      <c r="R773" s="195"/>
      <c r="S773" s="195"/>
      <c r="T773" s="196"/>
      <c r="AT773" s="197" t="s">
        <v>140</v>
      </c>
      <c r="AU773" s="197" t="s">
        <v>91</v>
      </c>
      <c r="AV773" s="13" t="s">
        <v>89</v>
      </c>
      <c r="AW773" s="13" t="s">
        <v>42</v>
      </c>
      <c r="AX773" s="13" t="s">
        <v>81</v>
      </c>
      <c r="AY773" s="197" t="s">
        <v>131</v>
      </c>
    </row>
    <row r="774" spans="1:65" s="13" customFormat="1" ht="11.25">
      <c r="B774" s="187"/>
      <c r="C774" s="188"/>
      <c r="D774" s="189" t="s">
        <v>140</v>
      </c>
      <c r="E774" s="190" t="s">
        <v>44</v>
      </c>
      <c r="F774" s="191" t="s">
        <v>423</v>
      </c>
      <c r="G774" s="188"/>
      <c r="H774" s="190" t="s">
        <v>44</v>
      </c>
      <c r="I774" s="192"/>
      <c r="J774" s="188"/>
      <c r="K774" s="188"/>
      <c r="L774" s="193"/>
      <c r="M774" s="194"/>
      <c r="N774" s="195"/>
      <c r="O774" s="195"/>
      <c r="P774" s="195"/>
      <c r="Q774" s="195"/>
      <c r="R774" s="195"/>
      <c r="S774" s="195"/>
      <c r="T774" s="196"/>
      <c r="AT774" s="197" t="s">
        <v>140</v>
      </c>
      <c r="AU774" s="197" t="s">
        <v>91</v>
      </c>
      <c r="AV774" s="13" t="s">
        <v>89</v>
      </c>
      <c r="AW774" s="13" t="s">
        <v>42</v>
      </c>
      <c r="AX774" s="13" t="s">
        <v>81</v>
      </c>
      <c r="AY774" s="197" t="s">
        <v>131</v>
      </c>
    </row>
    <row r="775" spans="1:65" s="13" customFormat="1" ht="11.25">
      <c r="B775" s="187"/>
      <c r="C775" s="188"/>
      <c r="D775" s="189" t="s">
        <v>140</v>
      </c>
      <c r="E775" s="190" t="s">
        <v>44</v>
      </c>
      <c r="F775" s="191" t="s">
        <v>543</v>
      </c>
      <c r="G775" s="188"/>
      <c r="H775" s="190" t="s">
        <v>44</v>
      </c>
      <c r="I775" s="192"/>
      <c r="J775" s="188"/>
      <c r="K775" s="188"/>
      <c r="L775" s="193"/>
      <c r="M775" s="194"/>
      <c r="N775" s="195"/>
      <c r="O775" s="195"/>
      <c r="P775" s="195"/>
      <c r="Q775" s="195"/>
      <c r="R775" s="195"/>
      <c r="S775" s="195"/>
      <c r="T775" s="196"/>
      <c r="AT775" s="197" t="s">
        <v>140</v>
      </c>
      <c r="AU775" s="197" t="s">
        <v>91</v>
      </c>
      <c r="AV775" s="13" t="s">
        <v>89</v>
      </c>
      <c r="AW775" s="13" t="s">
        <v>42</v>
      </c>
      <c r="AX775" s="13" t="s">
        <v>81</v>
      </c>
      <c r="AY775" s="197" t="s">
        <v>131</v>
      </c>
    </row>
    <row r="776" spans="1:65" s="14" customFormat="1" ht="11.25">
      <c r="B776" s="198"/>
      <c r="C776" s="199"/>
      <c r="D776" s="189" t="s">
        <v>140</v>
      </c>
      <c r="E776" s="200" t="s">
        <v>44</v>
      </c>
      <c r="F776" s="201" t="s">
        <v>89</v>
      </c>
      <c r="G776" s="199"/>
      <c r="H776" s="202">
        <v>1</v>
      </c>
      <c r="I776" s="203"/>
      <c r="J776" s="199"/>
      <c r="K776" s="199"/>
      <c r="L776" s="204"/>
      <c r="M776" s="205"/>
      <c r="N776" s="206"/>
      <c r="O776" s="206"/>
      <c r="P776" s="206"/>
      <c r="Q776" s="206"/>
      <c r="R776" s="206"/>
      <c r="S776" s="206"/>
      <c r="T776" s="207"/>
      <c r="AT776" s="208" t="s">
        <v>140</v>
      </c>
      <c r="AU776" s="208" t="s">
        <v>91</v>
      </c>
      <c r="AV776" s="14" t="s">
        <v>91</v>
      </c>
      <c r="AW776" s="14" t="s">
        <v>42</v>
      </c>
      <c r="AX776" s="14" t="s">
        <v>89</v>
      </c>
      <c r="AY776" s="208" t="s">
        <v>131</v>
      </c>
    </row>
    <row r="777" spans="1:65" s="2" customFormat="1" ht="24.2" customHeight="1">
      <c r="A777" s="35"/>
      <c r="B777" s="36"/>
      <c r="C777" s="220" t="s">
        <v>946</v>
      </c>
      <c r="D777" s="220" t="s">
        <v>220</v>
      </c>
      <c r="E777" s="221" t="s">
        <v>947</v>
      </c>
      <c r="F777" s="222" t="s">
        <v>948</v>
      </c>
      <c r="G777" s="223" t="s">
        <v>490</v>
      </c>
      <c r="H777" s="224">
        <v>1</v>
      </c>
      <c r="I777" s="225"/>
      <c r="J777" s="226">
        <f>ROUND(I777*H777,2)</f>
        <v>0</v>
      </c>
      <c r="K777" s="222" t="s">
        <v>303</v>
      </c>
      <c r="L777" s="227"/>
      <c r="M777" s="228" t="s">
        <v>44</v>
      </c>
      <c r="N777" s="229" t="s">
        <v>52</v>
      </c>
      <c r="O777" s="65"/>
      <c r="P777" s="183">
        <f>O777*H777</f>
        <v>0</v>
      </c>
      <c r="Q777" s="183">
        <v>0</v>
      </c>
      <c r="R777" s="183">
        <f>Q777*H777</f>
        <v>0</v>
      </c>
      <c r="S777" s="183">
        <v>0</v>
      </c>
      <c r="T777" s="184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85" t="s">
        <v>91</v>
      </c>
      <c r="AT777" s="185" t="s">
        <v>220</v>
      </c>
      <c r="AU777" s="185" t="s">
        <v>91</v>
      </c>
      <c r="AY777" s="17" t="s">
        <v>131</v>
      </c>
      <c r="BE777" s="186">
        <f>IF(N777="základní",J777,0)</f>
        <v>0</v>
      </c>
      <c r="BF777" s="186">
        <f>IF(N777="snížená",J777,0)</f>
        <v>0</v>
      </c>
      <c r="BG777" s="186">
        <f>IF(N777="zákl. přenesená",J777,0)</f>
        <v>0</v>
      </c>
      <c r="BH777" s="186">
        <f>IF(N777="sníž. přenesená",J777,0)</f>
        <v>0</v>
      </c>
      <c r="BI777" s="186">
        <f>IF(N777="nulová",J777,0)</f>
        <v>0</v>
      </c>
      <c r="BJ777" s="17" t="s">
        <v>89</v>
      </c>
      <c r="BK777" s="186">
        <f>ROUND(I777*H777,2)</f>
        <v>0</v>
      </c>
      <c r="BL777" s="17" t="s">
        <v>89</v>
      </c>
      <c r="BM777" s="185" t="s">
        <v>949</v>
      </c>
    </row>
    <row r="778" spans="1:65" s="13" customFormat="1" ht="11.25">
      <c r="B778" s="187"/>
      <c r="C778" s="188"/>
      <c r="D778" s="189" t="s">
        <v>140</v>
      </c>
      <c r="E778" s="190" t="s">
        <v>44</v>
      </c>
      <c r="F778" s="191" t="s">
        <v>894</v>
      </c>
      <c r="G778" s="188"/>
      <c r="H778" s="190" t="s">
        <v>44</v>
      </c>
      <c r="I778" s="192"/>
      <c r="J778" s="188"/>
      <c r="K778" s="188"/>
      <c r="L778" s="193"/>
      <c r="M778" s="194"/>
      <c r="N778" s="195"/>
      <c r="O778" s="195"/>
      <c r="P778" s="195"/>
      <c r="Q778" s="195"/>
      <c r="R778" s="195"/>
      <c r="S778" s="195"/>
      <c r="T778" s="196"/>
      <c r="AT778" s="197" t="s">
        <v>140</v>
      </c>
      <c r="AU778" s="197" t="s">
        <v>91</v>
      </c>
      <c r="AV778" s="13" t="s">
        <v>89</v>
      </c>
      <c r="AW778" s="13" t="s">
        <v>42</v>
      </c>
      <c r="AX778" s="13" t="s">
        <v>81</v>
      </c>
      <c r="AY778" s="197" t="s">
        <v>131</v>
      </c>
    </row>
    <row r="779" spans="1:65" s="14" customFormat="1" ht="11.25">
      <c r="B779" s="198"/>
      <c r="C779" s="199"/>
      <c r="D779" s="189" t="s">
        <v>140</v>
      </c>
      <c r="E779" s="200" t="s">
        <v>44</v>
      </c>
      <c r="F779" s="201" t="s">
        <v>89</v>
      </c>
      <c r="G779" s="199"/>
      <c r="H779" s="202">
        <v>1</v>
      </c>
      <c r="I779" s="203"/>
      <c r="J779" s="199"/>
      <c r="K779" s="199"/>
      <c r="L779" s="204"/>
      <c r="M779" s="205"/>
      <c r="N779" s="206"/>
      <c r="O779" s="206"/>
      <c r="P779" s="206"/>
      <c r="Q779" s="206"/>
      <c r="R779" s="206"/>
      <c r="S779" s="206"/>
      <c r="T779" s="207"/>
      <c r="AT779" s="208" t="s">
        <v>140</v>
      </c>
      <c r="AU779" s="208" t="s">
        <v>91</v>
      </c>
      <c r="AV779" s="14" t="s">
        <v>91</v>
      </c>
      <c r="AW779" s="14" t="s">
        <v>42</v>
      </c>
      <c r="AX779" s="14" t="s">
        <v>89</v>
      </c>
      <c r="AY779" s="208" t="s">
        <v>131</v>
      </c>
    </row>
    <row r="780" spans="1:65" s="2" customFormat="1" ht="37.9" customHeight="1">
      <c r="A780" s="35"/>
      <c r="B780" s="36"/>
      <c r="C780" s="174" t="s">
        <v>950</v>
      </c>
      <c r="D780" s="174" t="s">
        <v>133</v>
      </c>
      <c r="E780" s="175" t="s">
        <v>951</v>
      </c>
      <c r="F780" s="176" t="s">
        <v>952</v>
      </c>
      <c r="G780" s="177" t="s">
        <v>490</v>
      </c>
      <c r="H780" s="178">
        <v>1</v>
      </c>
      <c r="I780" s="179"/>
      <c r="J780" s="180">
        <f>ROUND(I780*H780,2)</f>
        <v>0</v>
      </c>
      <c r="K780" s="176" t="s">
        <v>137</v>
      </c>
      <c r="L780" s="40"/>
      <c r="M780" s="181" t="s">
        <v>44</v>
      </c>
      <c r="N780" s="182" t="s">
        <v>52</v>
      </c>
      <c r="O780" s="65"/>
      <c r="P780" s="183">
        <f>O780*H780</f>
        <v>0</v>
      </c>
      <c r="Q780" s="183">
        <v>0</v>
      </c>
      <c r="R780" s="183">
        <f>Q780*H780</f>
        <v>0</v>
      </c>
      <c r="S780" s="183">
        <v>0</v>
      </c>
      <c r="T780" s="184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5" t="s">
        <v>89</v>
      </c>
      <c r="AT780" s="185" t="s">
        <v>133</v>
      </c>
      <c r="AU780" s="185" t="s">
        <v>91</v>
      </c>
      <c r="AY780" s="17" t="s">
        <v>131</v>
      </c>
      <c r="BE780" s="186">
        <f>IF(N780="základní",J780,0)</f>
        <v>0</v>
      </c>
      <c r="BF780" s="186">
        <f>IF(N780="snížená",J780,0)</f>
        <v>0</v>
      </c>
      <c r="BG780" s="186">
        <f>IF(N780="zákl. přenesená",J780,0)</f>
        <v>0</v>
      </c>
      <c r="BH780" s="186">
        <f>IF(N780="sníž. přenesená",J780,0)</f>
        <v>0</v>
      </c>
      <c r="BI780" s="186">
        <f>IF(N780="nulová",J780,0)</f>
        <v>0</v>
      </c>
      <c r="BJ780" s="17" t="s">
        <v>89</v>
      </c>
      <c r="BK780" s="186">
        <f>ROUND(I780*H780,2)</f>
        <v>0</v>
      </c>
      <c r="BL780" s="17" t="s">
        <v>89</v>
      </c>
      <c r="BM780" s="185" t="s">
        <v>953</v>
      </c>
    </row>
    <row r="781" spans="1:65" s="13" customFormat="1" ht="11.25">
      <c r="B781" s="187"/>
      <c r="C781" s="188"/>
      <c r="D781" s="189" t="s">
        <v>140</v>
      </c>
      <c r="E781" s="190" t="s">
        <v>44</v>
      </c>
      <c r="F781" s="191" t="s">
        <v>894</v>
      </c>
      <c r="G781" s="188"/>
      <c r="H781" s="190" t="s">
        <v>44</v>
      </c>
      <c r="I781" s="192"/>
      <c r="J781" s="188"/>
      <c r="K781" s="188"/>
      <c r="L781" s="193"/>
      <c r="M781" s="194"/>
      <c r="N781" s="195"/>
      <c r="O781" s="195"/>
      <c r="P781" s="195"/>
      <c r="Q781" s="195"/>
      <c r="R781" s="195"/>
      <c r="S781" s="195"/>
      <c r="T781" s="196"/>
      <c r="AT781" s="197" t="s">
        <v>140</v>
      </c>
      <c r="AU781" s="197" t="s">
        <v>91</v>
      </c>
      <c r="AV781" s="13" t="s">
        <v>89</v>
      </c>
      <c r="AW781" s="13" t="s">
        <v>42</v>
      </c>
      <c r="AX781" s="13" t="s">
        <v>81</v>
      </c>
      <c r="AY781" s="197" t="s">
        <v>131</v>
      </c>
    </row>
    <row r="782" spans="1:65" s="13" customFormat="1" ht="11.25">
      <c r="B782" s="187"/>
      <c r="C782" s="188"/>
      <c r="D782" s="189" t="s">
        <v>140</v>
      </c>
      <c r="E782" s="190" t="s">
        <v>44</v>
      </c>
      <c r="F782" s="191" t="s">
        <v>423</v>
      </c>
      <c r="G782" s="188"/>
      <c r="H782" s="190" t="s">
        <v>44</v>
      </c>
      <c r="I782" s="192"/>
      <c r="J782" s="188"/>
      <c r="K782" s="188"/>
      <c r="L782" s="193"/>
      <c r="M782" s="194"/>
      <c r="N782" s="195"/>
      <c r="O782" s="195"/>
      <c r="P782" s="195"/>
      <c r="Q782" s="195"/>
      <c r="R782" s="195"/>
      <c r="S782" s="195"/>
      <c r="T782" s="196"/>
      <c r="AT782" s="197" t="s">
        <v>140</v>
      </c>
      <c r="AU782" s="197" t="s">
        <v>91</v>
      </c>
      <c r="AV782" s="13" t="s">
        <v>89</v>
      </c>
      <c r="AW782" s="13" t="s">
        <v>42</v>
      </c>
      <c r="AX782" s="13" t="s">
        <v>81</v>
      </c>
      <c r="AY782" s="197" t="s">
        <v>131</v>
      </c>
    </row>
    <row r="783" spans="1:65" s="13" customFormat="1" ht="11.25">
      <c r="B783" s="187"/>
      <c r="C783" s="188"/>
      <c r="D783" s="189" t="s">
        <v>140</v>
      </c>
      <c r="E783" s="190" t="s">
        <v>44</v>
      </c>
      <c r="F783" s="191" t="s">
        <v>543</v>
      </c>
      <c r="G783" s="188"/>
      <c r="H783" s="190" t="s">
        <v>44</v>
      </c>
      <c r="I783" s="192"/>
      <c r="J783" s="188"/>
      <c r="K783" s="188"/>
      <c r="L783" s="193"/>
      <c r="M783" s="194"/>
      <c r="N783" s="195"/>
      <c r="O783" s="195"/>
      <c r="P783" s="195"/>
      <c r="Q783" s="195"/>
      <c r="R783" s="195"/>
      <c r="S783" s="195"/>
      <c r="T783" s="196"/>
      <c r="AT783" s="197" t="s">
        <v>140</v>
      </c>
      <c r="AU783" s="197" t="s">
        <v>91</v>
      </c>
      <c r="AV783" s="13" t="s">
        <v>89</v>
      </c>
      <c r="AW783" s="13" t="s">
        <v>42</v>
      </c>
      <c r="AX783" s="13" t="s">
        <v>81</v>
      </c>
      <c r="AY783" s="197" t="s">
        <v>131</v>
      </c>
    </row>
    <row r="784" spans="1:65" s="13" customFormat="1" ht="11.25">
      <c r="B784" s="187"/>
      <c r="C784" s="188"/>
      <c r="D784" s="189" t="s">
        <v>140</v>
      </c>
      <c r="E784" s="190" t="s">
        <v>44</v>
      </c>
      <c r="F784" s="191" t="s">
        <v>927</v>
      </c>
      <c r="G784" s="188"/>
      <c r="H784" s="190" t="s">
        <v>44</v>
      </c>
      <c r="I784" s="192"/>
      <c r="J784" s="188"/>
      <c r="K784" s="188"/>
      <c r="L784" s="193"/>
      <c r="M784" s="194"/>
      <c r="N784" s="195"/>
      <c r="O784" s="195"/>
      <c r="P784" s="195"/>
      <c r="Q784" s="195"/>
      <c r="R784" s="195"/>
      <c r="S784" s="195"/>
      <c r="T784" s="196"/>
      <c r="AT784" s="197" t="s">
        <v>140</v>
      </c>
      <c r="AU784" s="197" t="s">
        <v>91</v>
      </c>
      <c r="AV784" s="13" t="s">
        <v>89</v>
      </c>
      <c r="AW784" s="13" t="s">
        <v>42</v>
      </c>
      <c r="AX784" s="13" t="s">
        <v>81</v>
      </c>
      <c r="AY784" s="197" t="s">
        <v>131</v>
      </c>
    </row>
    <row r="785" spans="1:65" s="14" customFormat="1" ht="11.25">
      <c r="B785" s="198"/>
      <c r="C785" s="199"/>
      <c r="D785" s="189" t="s">
        <v>140</v>
      </c>
      <c r="E785" s="200" t="s">
        <v>44</v>
      </c>
      <c r="F785" s="201" t="s">
        <v>89</v>
      </c>
      <c r="G785" s="199"/>
      <c r="H785" s="202">
        <v>1</v>
      </c>
      <c r="I785" s="203"/>
      <c r="J785" s="199"/>
      <c r="K785" s="199"/>
      <c r="L785" s="204"/>
      <c r="M785" s="205"/>
      <c r="N785" s="206"/>
      <c r="O785" s="206"/>
      <c r="P785" s="206"/>
      <c r="Q785" s="206"/>
      <c r="R785" s="206"/>
      <c r="S785" s="206"/>
      <c r="T785" s="207"/>
      <c r="AT785" s="208" t="s">
        <v>140</v>
      </c>
      <c r="AU785" s="208" t="s">
        <v>91</v>
      </c>
      <c r="AV785" s="14" t="s">
        <v>91</v>
      </c>
      <c r="AW785" s="14" t="s">
        <v>42</v>
      </c>
      <c r="AX785" s="14" t="s">
        <v>89</v>
      </c>
      <c r="AY785" s="208" t="s">
        <v>131</v>
      </c>
    </row>
    <row r="786" spans="1:65" s="2" customFormat="1" ht="37.9" customHeight="1">
      <c r="A786" s="35"/>
      <c r="B786" s="36"/>
      <c r="C786" s="174" t="s">
        <v>954</v>
      </c>
      <c r="D786" s="174" t="s">
        <v>133</v>
      </c>
      <c r="E786" s="175" t="s">
        <v>955</v>
      </c>
      <c r="F786" s="176" t="s">
        <v>956</v>
      </c>
      <c r="G786" s="177" t="s">
        <v>490</v>
      </c>
      <c r="H786" s="178">
        <v>2</v>
      </c>
      <c r="I786" s="179"/>
      <c r="J786" s="180">
        <f>ROUND(I786*H786,2)</f>
        <v>0</v>
      </c>
      <c r="K786" s="176" t="s">
        <v>137</v>
      </c>
      <c r="L786" s="40"/>
      <c r="M786" s="181" t="s">
        <v>44</v>
      </c>
      <c r="N786" s="182" t="s">
        <v>52</v>
      </c>
      <c r="O786" s="65"/>
      <c r="P786" s="183">
        <f>O786*H786</f>
        <v>0</v>
      </c>
      <c r="Q786" s="183">
        <v>0</v>
      </c>
      <c r="R786" s="183">
        <f>Q786*H786</f>
        <v>0</v>
      </c>
      <c r="S786" s="183">
        <v>0</v>
      </c>
      <c r="T786" s="184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85" t="s">
        <v>89</v>
      </c>
      <c r="AT786" s="185" t="s">
        <v>133</v>
      </c>
      <c r="AU786" s="185" t="s">
        <v>91</v>
      </c>
      <c r="AY786" s="17" t="s">
        <v>131</v>
      </c>
      <c r="BE786" s="186">
        <f>IF(N786="základní",J786,0)</f>
        <v>0</v>
      </c>
      <c r="BF786" s="186">
        <f>IF(N786="snížená",J786,0)</f>
        <v>0</v>
      </c>
      <c r="BG786" s="186">
        <f>IF(N786="zákl. přenesená",J786,0)</f>
        <v>0</v>
      </c>
      <c r="BH786" s="186">
        <f>IF(N786="sníž. přenesená",J786,0)</f>
        <v>0</v>
      </c>
      <c r="BI786" s="186">
        <f>IF(N786="nulová",J786,0)</f>
        <v>0</v>
      </c>
      <c r="BJ786" s="17" t="s">
        <v>89</v>
      </c>
      <c r="BK786" s="186">
        <f>ROUND(I786*H786,2)</f>
        <v>0</v>
      </c>
      <c r="BL786" s="17" t="s">
        <v>89</v>
      </c>
      <c r="BM786" s="185" t="s">
        <v>957</v>
      </c>
    </row>
    <row r="787" spans="1:65" s="13" customFormat="1" ht="11.25">
      <c r="B787" s="187"/>
      <c r="C787" s="188"/>
      <c r="D787" s="189" t="s">
        <v>140</v>
      </c>
      <c r="E787" s="190" t="s">
        <v>44</v>
      </c>
      <c r="F787" s="191" t="s">
        <v>894</v>
      </c>
      <c r="G787" s="188"/>
      <c r="H787" s="190" t="s">
        <v>44</v>
      </c>
      <c r="I787" s="192"/>
      <c r="J787" s="188"/>
      <c r="K787" s="188"/>
      <c r="L787" s="193"/>
      <c r="M787" s="194"/>
      <c r="N787" s="195"/>
      <c r="O787" s="195"/>
      <c r="P787" s="195"/>
      <c r="Q787" s="195"/>
      <c r="R787" s="195"/>
      <c r="S787" s="195"/>
      <c r="T787" s="196"/>
      <c r="AT787" s="197" t="s">
        <v>140</v>
      </c>
      <c r="AU787" s="197" t="s">
        <v>91</v>
      </c>
      <c r="AV787" s="13" t="s">
        <v>89</v>
      </c>
      <c r="AW787" s="13" t="s">
        <v>42</v>
      </c>
      <c r="AX787" s="13" t="s">
        <v>81</v>
      </c>
      <c r="AY787" s="197" t="s">
        <v>131</v>
      </c>
    </row>
    <row r="788" spans="1:65" s="13" customFormat="1" ht="11.25">
      <c r="B788" s="187"/>
      <c r="C788" s="188"/>
      <c r="D788" s="189" t="s">
        <v>140</v>
      </c>
      <c r="E788" s="190" t="s">
        <v>44</v>
      </c>
      <c r="F788" s="191" t="s">
        <v>423</v>
      </c>
      <c r="G788" s="188"/>
      <c r="H788" s="190" t="s">
        <v>44</v>
      </c>
      <c r="I788" s="192"/>
      <c r="J788" s="188"/>
      <c r="K788" s="188"/>
      <c r="L788" s="193"/>
      <c r="M788" s="194"/>
      <c r="N788" s="195"/>
      <c r="O788" s="195"/>
      <c r="P788" s="195"/>
      <c r="Q788" s="195"/>
      <c r="R788" s="195"/>
      <c r="S788" s="195"/>
      <c r="T788" s="196"/>
      <c r="AT788" s="197" t="s">
        <v>140</v>
      </c>
      <c r="AU788" s="197" t="s">
        <v>91</v>
      </c>
      <c r="AV788" s="13" t="s">
        <v>89</v>
      </c>
      <c r="AW788" s="13" t="s">
        <v>42</v>
      </c>
      <c r="AX788" s="13" t="s">
        <v>81</v>
      </c>
      <c r="AY788" s="197" t="s">
        <v>131</v>
      </c>
    </row>
    <row r="789" spans="1:65" s="13" customFormat="1" ht="11.25">
      <c r="B789" s="187"/>
      <c r="C789" s="188"/>
      <c r="D789" s="189" t="s">
        <v>140</v>
      </c>
      <c r="E789" s="190" t="s">
        <v>44</v>
      </c>
      <c r="F789" s="191" t="s">
        <v>543</v>
      </c>
      <c r="G789" s="188"/>
      <c r="H789" s="190" t="s">
        <v>44</v>
      </c>
      <c r="I789" s="192"/>
      <c r="J789" s="188"/>
      <c r="K789" s="188"/>
      <c r="L789" s="193"/>
      <c r="M789" s="194"/>
      <c r="N789" s="195"/>
      <c r="O789" s="195"/>
      <c r="P789" s="195"/>
      <c r="Q789" s="195"/>
      <c r="R789" s="195"/>
      <c r="S789" s="195"/>
      <c r="T789" s="196"/>
      <c r="AT789" s="197" t="s">
        <v>140</v>
      </c>
      <c r="AU789" s="197" t="s">
        <v>91</v>
      </c>
      <c r="AV789" s="13" t="s">
        <v>89</v>
      </c>
      <c r="AW789" s="13" t="s">
        <v>42</v>
      </c>
      <c r="AX789" s="13" t="s">
        <v>81</v>
      </c>
      <c r="AY789" s="197" t="s">
        <v>131</v>
      </c>
    </row>
    <row r="790" spans="1:65" s="13" customFormat="1" ht="11.25">
      <c r="B790" s="187"/>
      <c r="C790" s="188"/>
      <c r="D790" s="189" t="s">
        <v>140</v>
      </c>
      <c r="E790" s="190" t="s">
        <v>44</v>
      </c>
      <c r="F790" s="191" t="s">
        <v>958</v>
      </c>
      <c r="G790" s="188"/>
      <c r="H790" s="190" t="s">
        <v>44</v>
      </c>
      <c r="I790" s="192"/>
      <c r="J790" s="188"/>
      <c r="K790" s="188"/>
      <c r="L790" s="193"/>
      <c r="M790" s="194"/>
      <c r="N790" s="195"/>
      <c r="O790" s="195"/>
      <c r="P790" s="195"/>
      <c r="Q790" s="195"/>
      <c r="R790" s="195"/>
      <c r="S790" s="195"/>
      <c r="T790" s="196"/>
      <c r="AT790" s="197" t="s">
        <v>140</v>
      </c>
      <c r="AU790" s="197" t="s">
        <v>91</v>
      </c>
      <c r="AV790" s="13" t="s">
        <v>89</v>
      </c>
      <c r="AW790" s="13" t="s">
        <v>42</v>
      </c>
      <c r="AX790" s="13" t="s">
        <v>81</v>
      </c>
      <c r="AY790" s="197" t="s">
        <v>131</v>
      </c>
    </row>
    <row r="791" spans="1:65" s="14" customFormat="1" ht="11.25">
      <c r="B791" s="198"/>
      <c r="C791" s="199"/>
      <c r="D791" s="189" t="s">
        <v>140</v>
      </c>
      <c r="E791" s="200" t="s">
        <v>44</v>
      </c>
      <c r="F791" s="201" t="s">
        <v>91</v>
      </c>
      <c r="G791" s="199"/>
      <c r="H791" s="202">
        <v>2</v>
      </c>
      <c r="I791" s="203"/>
      <c r="J791" s="199"/>
      <c r="K791" s="199"/>
      <c r="L791" s="204"/>
      <c r="M791" s="205"/>
      <c r="N791" s="206"/>
      <c r="O791" s="206"/>
      <c r="P791" s="206"/>
      <c r="Q791" s="206"/>
      <c r="R791" s="206"/>
      <c r="S791" s="206"/>
      <c r="T791" s="207"/>
      <c r="AT791" s="208" t="s">
        <v>140</v>
      </c>
      <c r="AU791" s="208" t="s">
        <v>91</v>
      </c>
      <c r="AV791" s="14" t="s">
        <v>91</v>
      </c>
      <c r="AW791" s="14" t="s">
        <v>42</v>
      </c>
      <c r="AX791" s="14" t="s">
        <v>89</v>
      </c>
      <c r="AY791" s="208" t="s">
        <v>131</v>
      </c>
    </row>
    <row r="792" spans="1:65" s="2" customFormat="1" ht="37.9" customHeight="1">
      <c r="A792" s="35"/>
      <c r="B792" s="36"/>
      <c r="C792" s="174" t="s">
        <v>959</v>
      </c>
      <c r="D792" s="174" t="s">
        <v>133</v>
      </c>
      <c r="E792" s="175" t="s">
        <v>960</v>
      </c>
      <c r="F792" s="176" t="s">
        <v>961</v>
      </c>
      <c r="G792" s="177" t="s">
        <v>490</v>
      </c>
      <c r="H792" s="178">
        <v>1</v>
      </c>
      <c r="I792" s="179"/>
      <c r="J792" s="180">
        <f>ROUND(I792*H792,2)</f>
        <v>0</v>
      </c>
      <c r="K792" s="176" t="s">
        <v>137</v>
      </c>
      <c r="L792" s="40"/>
      <c r="M792" s="181" t="s">
        <v>44</v>
      </c>
      <c r="N792" s="182" t="s">
        <v>52</v>
      </c>
      <c r="O792" s="65"/>
      <c r="P792" s="183">
        <f>O792*H792</f>
        <v>0</v>
      </c>
      <c r="Q792" s="183">
        <v>0</v>
      </c>
      <c r="R792" s="183">
        <f>Q792*H792</f>
        <v>0</v>
      </c>
      <c r="S792" s="183">
        <v>0</v>
      </c>
      <c r="T792" s="184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85" t="s">
        <v>89</v>
      </c>
      <c r="AT792" s="185" t="s">
        <v>133</v>
      </c>
      <c r="AU792" s="185" t="s">
        <v>91</v>
      </c>
      <c r="AY792" s="17" t="s">
        <v>131</v>
      </c>
      <c r="BE792" s="186">
        <f>IF(N792="základní",J792,0)</f>
        <v>0</v>
      </c>
      <c r="BF792" s="186">
        <f>IF(N792="snížená",J792,0)</f>
        <v>0</v>
      </c>
      <c r="BG792" s="186">
        <f>IF(N792="zákl. přenesená",J792,0)</f>
        <v>0</v>
      </c>
      <c r="BH792" s="186">
        <f>IF(N792="sníž. přenesená",J792,0)</f>
        <v>0</v>
      </c>
      <c r="BI792" s="186">
        <f>IF(N792="nulová",J792,0)</f>
        <v>0</v>
      </c>
      <c r="BJ792" s="17" t="s">
        <v>89</v>
      </c>
      <c r="BK792" s="186">
        <f>ROUND(I792*H792,2)</f>
        <v>0</v>
      </c>
      <c r="BL792" s="17" t="s">
        <v>89</v>
      </c>
      <c r="BM792" s="185" t="s">
        <v>962</v>
      </c>
    </row>
    <row r="793" spans="1:65" s="13" customFormat="1" ht="11.25">
      <c r="B793" s="187"/>
      <c r="C793" s="188"/>
      <c r="D793" s="189" t="s">
        <v>140</v>
      </c>
      <c r="E793" s="190" t="s">
        <v>44</v>
      </c>
      <c r="F793" s="191" t="s">
        <v>894</v>
      </c>
      <c r="G793" s="188"/>
      <c r="H793" s="190" t="s">
        <v>44</v>
      </c>
      <c r="I793" s="192"/>
      <c r="J793" s="188"/>
      <c r="K793" s="188"/>
      <c r="L793" s="193"/>
      <c r="M793" s="194"/>
      <c r="N793" s="195"/>
      <c r="O793" s="195"/>
      <c r="P793" s="195"/>
      <c r="Q793" s="195"/>
      <c r="R793" s="195"/>
      <c r="S793" s="195"/>
      <c r="T793" s="196"/>
      <c r="AT793" s="197" t="s">
        <v>140</v>
      </c>
      <c r="AU793" s="197" t="s">
        <v>91</v>
      </c>
      <c r="AV793" s="13" t="s">
        <v>89</v>
      </c>
      <c r="AW793" s="13" t="s">
        <v>42</v>
      </c>
      <c r="AX793" s="13" t="s">
        <v>81</v>
      </c>
      <c r="AY793" s="197" t="s">
        <v>131</v>
      </c>
    </row>
    <row r="794" spans="1:65" s="13" customFormat="1" ht="11.25">
      <c r="B794" s="187"/>
      <c r="C794" s="188"/>
      <c r="D794" s="189" t="s">
        <v>140</v>
      </c>
      <c r="E794" s="190" t="s">
        <v>44</v>
      </c>
      <c r="F794" s="191" t="s">
        <v>423</v>
      </c>
      <c r="G794" s="188"/>
      <c r="H794" s="190" t="s">
        <v>44</v>
      </c>
      <c r="I794" s="192"/>
      <c r="J794" s="188"/>
      <c r="K794" s="188"/>
      <c r="L794" s="193"/>
      <c r="M794" s="194"/>
      <c r="N794" s="195"/>
      <c r="O794" s="195"/>
      <c r="P794" s="195"/>
      <c r="Q794" s="195"/>
      <c r="R794" s="195"/>
      <c r="S794" s="195"/>
      <c r="T794" s="196"/>
      <c r="AT794" s="197" t="s">
        <v>140</v>
      </c>
      <c r="AU794" s="197" t="s">
        <v>91</v>
      </c>
      <c r="AV794" s="13" t="s">
        <v>89</v>
      </c>
      <c r="AW794" s="13" t="s">
        <v>42</v>
      </c>
      <c r="AX794" s="13" t="s">
        <v>81</v>
      </c>
      <c r="AY794" s="197" t="s">
        <v>131</v>
      </c>
    </row>
    <row r="795" spans="1:65" s="13" customFormat="1" ht="11.25">
      <c r="B795" s="187"/>
      <c r="C795" s="188"/>
      <c r="D795" s="189" t="s">
        <v>140</v>
      </c>
      <c r="E795" s="190" t="s">
        <v>44</v>
      </c>
      <c r="F795" s="191" t="s">
        <v>543</v>
      </c>
      <c r="G795" s="188"/>
      <c r="H795" s="190" t="s">
        <v>44</v>
      </c>
      <c r="I795" s="192"/>
      <c r="J795" s="188"/>
      <c r="K795" s="188"/>
      <c r="L795" s="193"/>
      <c r="M795" s="194"/>
      <c r="N795" s="195"/>
      <c r="O795" s="195"/>
      <c r="P795" s="195"/>
      <c r="Q795" s="195"/>
      <c r="R795" s="195"/>
      <c r="S795" s="195"/>
      <c r="T795" s="196"/>
      <c r="AT795" s="197" t="s">
        <v>140</v>
      </c>
      <c r="AU795" s="197" t="s">
        <v>91</v>
      </c>
      <c r="AV795" s="13" t="s">
        <v>89</v>
      </c>
      <c r="AW795" s="13" t="s">
        <v>42</v>
      </c>
      <c r="AX795" s="13" t="s">
        <v>81</v>
      </c>
      <c r="AY795" s="197" t="s">
        <v>131</v>
      </c>
    </row>
    <row r="796" spans="1:65" s="13" customFormat="1" ht="11.25">
      <c r="B796" s="187"/>
      <c r="C796" s="188"/>
      <c r="D796" s="189" t="s">
        <v>140</v>
      </c>
      <c r="E796" s="190" t="s">
        <v>44</v>
      </c>
      <c r="F796" s="191" t="s">
        <v>963</v>
      </c>
      <c r="G796" s="188"/>
      <c r="H796" s="190" t="s">
        <v>44</v>
      </c>
      <c r="I796" s="192"/>
      <c r="J796" s="188"/>
      <c r="K796" s="188"/>
      <c r="L796" s="193"/>
      <c r="M796" s="194"/>
      <c r="N796" s="195"/>
      <c r="O796" s="195"/>
      <c r="P796" s="195"/>
      <c r="Q796" s="195"/>
      <c r="R796" s="195"/>
      <c r="S796" s="195"/>
      <c r="T796" s="196"/>
      <c r="AT796" s="197" t="s">
        <v>140</v>
      </c>
      <c r="AU796" s="197" t="s">
        <v>91</v>
      </c>
      <c r="AV796" s="13" t="s">
        <v>89</v>
      </c>
      <c r="AW796" s="13" t="s">
        <v>42</v>
      </c>
      <c r="AX796" s="13" t="s">
        <v>81</v>
      </c>
      <c r="AY796" s="197" t="s">
        <v>131</v>
      </c>
    </row>
    <row r="797" spans="1:65" s="14" customFormat="1" ht="11.25">
      <c r="B797" s="198"/>
      <c r="C797" s="199"/>
      <c r="D797" s="189" t="s">
        <v>140</v>
      </c>
      <c r="E797" s="200" t="s">
        <v>44</v>
      </c>
      <c r="F797" s="201" t="s">
        <v>89</v>
      </c>
      <c r="G797" s="199"/>
      <c r="H797" s="202">
        <v>1</v>
      </c>
      <c r="I797" s="203"/>
      <c r="J797" s="199"/>
      <c r="K797" s="199"/>
      <c r="L797" s="204"/>
      <c r="M797" s="205"/>
      <c r="N797" s="206"/>
      <c r="O797" s="206"/>
      <c r="P797" s="206"/>
      <c r="Q797" s="206"/>
      <c r="R797" s="206"/>
      <c r="S797" s="206"/>
      <c r="T797" s="207"/>
      <c r="AT797" s="208" t="s">
        <v>140</v>
      </c>
      <c r="AU797" s="208" t="s">
        <v>91</v>
      </c>
      <c r="AV797" s="14" t="s">
        <v>91</v>
      </c>
      <c r="AW797" s="14" t="s">
        <v>42</v>
      </c>
      <c r="AX797" s="14" t="s">
        <v>89</v>
      </c>
      <c r="AY797" s="208" t="s">
        <v>131</v>
      </c>
    </row>
    <row r="798" spans="1:65" s="12" customFormat="1" ht="22.9" customHeight="1">
      <c r="B798" s="158"/>
      <c r="C798" s="159"/>
      <c r="D798" s="160" t="s">
        <v>80</v>
      </c>
      <c r="E798" s="172" t="s">
        <v>964</v>
      </c>
      <c r="F798" s="172" t="s">
        <v>965</v>
      </c>
      <c r="G798" s="159"/>
      <c r="H798" s="159"/>
      <c r="I798" s="162"/>
      <c r="J798" s="173">
        <f>BK798</f>
        <v>0</v>
      </c>
      <c r="K798" s="159"/>
      <c r="L798" s="164"/>
      <c r="M798" s="165"/>
      <c r="N798" s="166"/>
      <c r="O798" s="166"/>
      <c r="P798" s="167">
        <f>SUM(P799:P973)</f>
        <v>0</v>
      </c>
      <c r="Q798" s="166"/>
      <c r="R798" s="167">
        <f>SUM(R799:R973)</f>
        <v>15.03093279</v>
      </c>
      <c r="S798" s="166"/>
      <c r="T798" s="168">
        <f>SUM(T799:T973)</f>
        <v>0</v>
      </c>
      <c r="AR798" s="169" t="s">
        <v>149</v>
      </c>
      <c r="AT798" s="170" t="s">
        <v>80</v>
      </c>
      <c r="AU798" s="170" t="s">
        <v>89</v>
      </c>
      <c r="AY798" s="169" t="s">
        <v>131</v>
      </c>
      <c r="BK798" s="171">
        <f>SUM(BK799:BK973)</f>
        <v>0</v>
      </c>
    </row>
    <row r="799" spans="1:65" s="2" customFormat="1" ht="24.2" customHeight="1">
      <c r="A799" s="35"/>
      <c r="B799" s="36"/>
      <c r="C799" s="174" t="s">
        <v>966</v>
      </c>
      <c r="D799" s="174" t="s">
        <v>133</v>
      </c>
      <c r="E799" s="175" t="s">
        <v>967</v>
      </c>
      <c r="F799" s="176" t="s">
        <v>968</v>
      </c>
      <c r="G799" s="177" t="s">
        <v>969</v>
      </c>
      <c r="H799" s="178">
        <v>5.5E-2</v>
      </c>
      <c r="I799" s="179"/>
      <c r="J799" s="180">
        <f>ROUND(I799*H799,2)</f>
        <v>0</v>
      </c>
      <c r="K799" s="176" t="s">
        <v>137</v>
      </c>
      <c r="L799" s="40"/>
      <c r="M799" s="181" t="s">
        <v>44</v>
      </c>
      <c r="N799" s="182" t="s">
        <v>52</v>
      </c>
      <c r="O799" s="65"/>
      <c r="P799" s="183">
        <f>O799*H799</f>
        <v>0</v>
      </c>
      <c r="Q799" s="183">
        <v>8.8000000000000005E-3</v>
      </c>
      <c r="R799" s="183">
        <f>Q799*H799</f>
        <v>4.8400000000000006E-4</v>
      </c>
      <c r="S799" s="183">
        <v>0</v>
      </c>
      <c r="T799" s="184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85" t="s">
        <v>89</v>
      </c>
      <c r="AT799" s="185" t="s">
        <v>133</v>
      </c>
      <c r="AU799" s="185" t="s">
        <v>91</v>
      </c>
      <c r="AY799" s="17" t="s">
        <v>131</v>
      </c>
      <c r="BE799" s="186">
        <f>IF(N799="základní",J799,0)</f>
        <v>0</v>
      </c>
      <c r="BF799" s="186">
        <f>IF(N799="snížená",J799,0)</f>
        <v>0</v>
      </c>
      <c r="BG799" s="186">
        <f>IF(N799="zákl. přenesená",J799,0)</f>
        <v>0</v>
      </c>
      <c r="BH799" s="186">
        <f>IF(N799="sníž. přenesená",J799,0)</f>
        <v>0</v>
      </c>
      <c r="BI799" s="186">
        <f>IF(N799="nulová",J799,0)</f>
        <v>0</v>
      </c>
      <c r="BJ799" s="17" t="s">
        <v>89</v>
      </c>
      <c r="BK799" s="186">
        <f>ROUND(I799*H799,2)</f>
        <v>0</v>
      </c>
      <c r="BL799" s="17" t="s">
        <v>89</v>
      </c>
      <c r="BM799" s="185" t="s">
        <v>970</v>
      </c>
    </row>
    <row r="800" spans="1:65" s="13" customFormat="1" ht="11.25">
      <c r="B800" s="187"/>
      <c r="C800" s="188"/>
      <c r="D800" s="189" t="s">
        <v>140</v>
      </c>
      <c r="E800" s="190" t="s">
        <v>44</v>
      </c>
      <c r="F800" s="191" t="s">
        <v>423</v>
      </c>
      <c r="G800" s="188"/>
      <c r="H800" s="190" t="s">
        <v>44</v>
      </c>
      <c r="I800" s="192"/>
      <c r="J800" s="188"/>
      <c r="K800" s="188"/>
      <c r="L800" s="193"/>
      <c r="M800" s="194"/>
      <c r="N800" s="195"/>
      <c r="O800" s="195"/>
      <c r="P800" s="195"/>
      <c r="Q800" s="195"/>
      <c r="R800" s="195"/>
      <c r="S800" s="195"/>
      <c r="T800" s="196"/>
      <c r="AT800" s="197" t="s">
        <v>140</v>
      </c>
      <c r="AU800" s="197" t="s">
        <v>91</v>
      </c>
      <c r="AV800" s="13" t="s">
        <v>89</v>
      </c>
      <c r="AW800" s="13" t="s">
        <v>42</v>
      </c>
      <c r="AX800" s="13" t="s">
        <v>81</v>
      </c>
      <c r="AY800" s="197" t="s">
        <v>131</v>
      </c>
    </row>
    <row r="801" spans="1:65" s="13" customFormat="1" ht="11.25">
      <c r="B801" s="187"/>
      <c r="C801" s="188"/>
      <c r="D801" s="189" t="s">
        <v>140</v>
      </c>
      <c r="E801" s="190" t="s">
        <v>44</v>
      </c>
      <c r="F801" s="191" t="s">
        <v>971</v>
      </c>
      <c r="G801" s="188"/>
      <c r="H801" s="190" t="s">
        <v>44</v>
      </c>
      <c r="I801" s="192"/>
      <c r="J801" s="188"/>
      <c r="K801" s="188"/>
      <c r="L801" s="193"/>
      <c r="M801" s="194"/>
      <c r="N801" s="195"/>
      <c r="O801" s="195"/>
      <c r="P801" s="195"/>
      <c r="Q801" s="195"/>
      <c r="R801" s="195"/>
      <c r="S801" s="195"/>
      <c r="T801" s="196"/>
      <c r="AT801" s="197" t="s">
        <v>140</v>
      </c>
      <c r="AU801" s="197" t="s">
        <v>91</v>
      </c>
      <c r="AV801" s="13" t="s">
        <v>89</v>
      </c>
      <c r="AW801" s="13" t="s">
        <v>42</v>
      </c>
      <c r="AX801" s="13" t="s">
        <v>81</v>
      </c>
      <c r="AY801" s="197" t="s">
        <v>131</v>
      </c>
    </row>
    <row r="802" spans="1:65" s="14" customFormat="1" ht="11.25">
      <c r="B802" s="198"/>
      <c r="C802" s="199"/>
      <c r="D802" s="189" t="s">
        <v>140</v>
      </c>
      <c r="E802" s="200" t="s">
        <v>44</v>
      </c>
      <c r="F802" s="201" t="s">
        <v>972</v>
      </c>
      <c r="G802" s="199"/>
      <c r="H802" s="202">
        <v>0.05</v>
      </c>
      <c r="I802" s="203"/>
      <c r="J802" s="199"/>
      <c r="K802" s="199"/>
      <c r="L802" s="204"/>
      <c r="M802" s="205"/>
      <c r="N802" s="206"/>
      <c r="O802" s="206"/>
      <c r="P802" s="206"/>
      <c r="Q802" s="206"/>
      <c r="R802" s="206"/>
      <c r="S802" s="206"/>
      <c r="T802" s="207"/>
      <c r="AT802" s="208" t="s">
        <v>140</v>
      </c>
      <c r="AU802" s="208" t="s">
        <v>91</v>
      </c>
      <c r="AV802" s="14" t="s">
        <v>91</v>
      </c>
      <c r="AW802" s="14" t="s">
        <v>42</v>
      </c>
      <c r="AX802" s="14" t="s">
        <v>81</v>
      </c>
      <c r="AY802" s="208" t="s">
        <v>131</v>
      </c>
    </row>
    <row r="803" spans="1:65" s="13" customFormat="1" ht="11.25">
      <c r="B803" s="187"/>
      <c r="C803" s="188"/>
      <c r="D803" s="189" t="s">
        <v>140</v>
      </c>
      <c r="E803" s="190" t="s">
        <v>44</v>
      </c>
      <c r="F803" s="191" t="s">
        <v>973</v>
      </c>
      <c r="G803" s="188"/>
      <c r="H803" s="190" t="s">
        <v>44</v>
      </c>
      <c r="I803" s="192"/>
      <c r="J803" s="188"/>
      <c r="K803" s="188"/>
      <c r="L803" s="193"/>
      <c r="M803" s="194"/>
      <c r="N803" s="195"/>
      <c r="O803" s="195"/>
      <c r="P803" s="195"/>
      <c r="Q803" s="195"/>
      <c r="R803" s="195"/>
      <c r="S803" s="195"/>
      <c r="T803" s="196"/>
      <c r="AT803" s="197" t="s">
        <v>140</v>
      </c>
      <c r="AU803" s="197" t="s">
        <v>91</v>
      </c>
      <c r="AV803" s="13" t="s">
        <v>89</v>
      </c>
      <c r="AW803" s="13" t="s">
        <v>42</v>
      </c>
      <c r="AX803" s="13" t="s">
        <v>81</v>
      </c>
      <c r="AY803" s="197" t="s">
        <v>131</v>
      </c>
    </row>
    <row r="804" spans="1:65" s="14" customFormat="1" ht="11.25">
      <c r="B804" s="198"/>
      <c r="C804" s="199"/>
      <c r="D804" s="189" t="s">
        <v>140</v>
      </c>
      <c r="E804" s="200" t="s">
        <v>44</v>
      </c>
      <c r="F804" s="201" t="s">
        <v>974</v>
      </c>
      <c r="G804" s="199"/>
      <c r="H804" s="202">
        <v>5.0000000000000001E-3</v>
      </c>
      <c r="I804" s="203"/>
      <c r="J804" s="199"/>
      <c r="K804" s="199"/>
      <c r="L804" s="204"/>
      <c r="M804" s="205"/>
      <c r="N804" s="206"/>
      <c r="O804" s="206"/>
      <c r="P804" s="206"/>
      <c r="Q804" s="206"/>
      <c r="R804" s="206"/>
      <c r="S804" s="206"/>
      <c r="T804" s="207"/>
      <c r="AT804" s="208" t="s">
        <v>140</v>
      </c>
      <c r="AU804" s="208" t="s">
        <v>91</v>
      </c>
      <c r="AV804" s="14" t="s">
        <v>91</v>
      </c>
      <c r="AW804" s="14" t="s">
        <v>42</v>
      </c>
      <c r="AX804" s="14" t="s">
        <v>81</v>
      </c>
      <c r="AY804" s="208" t="s">
        <v>131</v>
      </c>
    </row>
    <row r="805" spans="1:65" s="15" customFormat="1" ht="11.25">
      <c r="B805" s="209"/>
      <c r="C805" s="210"/>
      <c r="D805" s="189" t="s">
        <v>140</v>
      </c>
      <c r="E805" s="211" t="s">
        <v>44</v>
      </c>
      <c r="F805" s="212" t="s">
        <v>170</v>
      </c>
      <c r="G805" s="210"/>
      <c r="H805" s="213">
        <v>5.5E-2</v>
      </c>
      <c r="I805" s="214"/>
      <c r="J805" s="210"/>
      <c r="K805" s="210"/>
      <c r="L805" s="215"/>
      <c r="M805" s="216"/>
      <c r="N805" s="217"/>
      <c r="O805" s="217"/>
      <c r="P805" s="217"/>
      <c r="Q805" s="217"/>
      <c r="R805" s="217"/>
      <c r="S805" s="217"/>
      <c r="T805" s="218"/>
      <c r="AT805" s="219" t="s">
        <v>140</v>
      </c>
      <c r="AU805" s="219" t="s">
        <v>91</v>
      </c>
      <c r="AV805" s="15" t="s">
        <v>138</v>
      </c>
      <c r="AW805" s="15" t="s">
        <v>42</v>
      </c>
      <c r="AX805" s="15" t="s">
        <v>89</v>
      </c>
      <c r="AY805" s="219" t="s">
        <v>131</v>
      </c>
    </row>
    <row r="806" spans="1:65" s="2" customFormat="1" ht="14.45" customHeight="1">
      <c r="A806" s="35"/>
      <c r="B806" s="36"/>
      <c r="C806" s="174" t="s">
        <v>975</v>
      </c>
      <c r="D806" s="174" t="s">
        <v>133</v>
      </c>
      <c r="E806" s="175" t="s">
        <v>976</v>
      </c>
      <c r="F806" s="176" t="s">
        <v>977</v>
      </c>
      <c r="G806" s="177" t="s">
        <v>969</v>
      </c>
      <c r="H806" s="178">
        <v>5.5E-2</v>
      </c>
      <c r="I806" s="179"/>
      <c r="J806" s="180">
        <f>ROUND(I806*H806,2)</f>
        <v>0</v>
      </c>
      <c r="K806" s="176" t="s">
        <v>137</v>
      </c>
      <c r="L806" s="40"/>
      <c r="M806" s="181" t="s">
        <v>44</v>
      </c>
      <c r="N806" s="182" t="s">
        <v>52</v>
      </c>
      <c r="O806" s="65"/>
      <c r="P806" s="183">
        <f>O806*H806</f>
        <v>0</v>
      </c>
      <c r="Q806" s="183">
        <v>9.9000000000000008E-3</v>
      </c>
      <c r="R806" s="183">
        <f>Q806*H806</f>
        <v>5.4450000000000006E-4</v>
      </c>
      <c r="S806" s="183">
        <v>0</v>
      </c>
      <c r="T806" s="184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85" t="s">
        <v>89</v>
      </c>
      <c r="AT806" s="185" t="s">
        <v>133</v>
      </c>
      <c r="AU806" s="185" t="s">
        <v>91</v>
      </c>
      <c r="AY806" s="17" t="s">
        <v>131</v>
      </c>
      <c r="BE806" s="186">
        <f>IF(N806="základní",J806,0)</f>
        <v>0</v>
      </c>
      <c r="BF806" s="186">
        <f>IF(N806="snížená",J806,0)</f>
        <v>0</v>
      </c>
      <c r="BG806" s="186">
        <f>IF(N806="zákl. přenesená",J806,0)</f>
        <v>0</v>
      </c>
      <c r="BH806" s="186">
        <f>IF(N806="sníž. přenesená",J806,0)</f>
        <v>0</v>
      </c>
      <c r="BI806" s="186">
        <f>IF(N806="nulová",J806,0)</f>
        <v>0</v>
      </c>
      <c r="BJ806" s="17" t="s">
        <v>89</v>
      </c>
      <c r="BK806" s="186">
        <f>ROUND(I806*H806,2)</f>
        <v>0</v>
      </c>
      <c r="BL806" s="17" t="s">
        <v>89</v>
      </c>
      <c r="BM806" s="185" t="s">
        <v>978</v>
      </c>
    </row>
    <row r="807" spans="1:65" s="13" customFormat="1" ht="11.25">
      <c r="B807" s="187"/>
      <c r="C807" s="188"/>
      <c r="D807" s="189" t="s">
        <v>140</v>
      </c>
      <c r="E807" s="190" t="s">
        <v>44</v>
      </c>
      <c r="F807" s="191" t="s">
        <v>423</v>
      </c>
      <c r="G807" s="188"/>
      <c r="H807" s="190" t="s">
        <v>44</v>
      </c>
      <c r="I807" s="192"/>
      <c r="J807" s="188"/>
      <c r="K807" s="188"/>
      <c r="L807" s="193"/>
      <c r="M807" s="194"/>
      <c r="N807" s="195"/>
      <c r="O807" s="195"/>
      <c r="P807" s="195"/>
      <c r="Q807" s="195"/>
      <c r="R807" s="195"/>
      <c r="S807" s="195"/>
      <c r="T807" s="196"/>
      <c r="AT807" s="197" t="s">
        <v>140</v>
      </c>
      <c r="AU807" s="197" t="s">
        <v>91</v>
      </c>
      <c r="AV807" s="13" t="s">
        <v>89</v>
      </c>
      <c r="AW807" s="13" t="s">
        <v>42</v>
      </c>
      <c r="AX807" s="13" t="s">
        <v>81</v>
      </c>
      <c r="AY807" s="197" t="s">
        <v>131</v>
      </c>
    </row>
    <row r="808" spans="1:65" s="13" customFormat="1" ht="11.25">
      <c r="B808" s="187"/>
      <c r="C808" s="188"/>
      <c r="D808" s="189" t="s">
        <v>140</v>
      </c>
      <c r="E808" s="190" t="s">
        <v>44</v>
      </c>
      <c r="F808" s="191" t="s">
        <v>971</v>
      </c>
      <c r="G808" s="188"/>
      <c r="H808" s="190" t="s">
        <v>44</v>
      </c>
      <c r="I808" s="192"/>
      <c r="J808" s="188"/>
      <c r="K808" s="188"/>
      <c r="L808" s="193"/>
      <c r="M808" s="194"/>
      <c r="N808" s="195"/>
      <c r="O808" s="195"/>
      <c r="P808" s="195"/>
      <c r="Q808" s="195"/>
      <c r="R808" s="195"/>
      <c r="S808" s="195"/>
      <c r="T808" s="196"/>
      <c r="AT808" s="197" t="s">
        <v>140</v>
      </c>
      <c r="AU808" s="197" t="s">
        <v>91</v>
      </c>
      <c r="AV808" s="13" t="s">
        <v>89</v>
      </c>
      <c r="AW808" s="13" t="s">
        <v>42</v>
      </c>
      <c r="AX808" s="13" t="s">
        <v>81</v>
      </c>
      <c r="AY808" s="197" t="s">
        <v>131</v>
      </c>
    </row>
    <row r="809" spans="1:65" s="14" customFormat="1" ht="11.25">
      <c r="B809" s="198"/>
      <c r="C809" s="199"/>
      <c r="D809" s="189" t="s">
        <v>140</v>
      </c>
      <c r="E809" s="200" t="s">
        <v>44</v>
      </c>
      <c r="F809" s="201" t="s">
        <v>972</v>
      </c>
      <c r="G809" s="199"/>
      <c r="H809" s="202">
        <v>0.05</v>
      </c>
      <c r="I809" s="203"/>
      <c r="J809" s="199"/>
      <c r="K809" s="199"/>
      <c r="L809" s="204"/>
      <c r="M809" s="205"/>
      <c r="N809" s="206"/>
      <c r="O809" s="206"/>
      <c r="P809" s="206"/>
      <c r="Q809" s="206"/>
      <c r="R809" s="206"/>
      <c r="S809" s="206"/>
      <c r="T809" s="207"/>
      <c r="AT809" s="208" t="s">
        <v>140</v>
      </c>
      <c r="AU809" s="208" t="s">
        <v>91</v>
      </c>
      <c r="AV809" s="14" t="s">
        <v>91</v>
      </c>
      <c r="AW809" s="14" t="s">
        <v>42</v>
      </c>
      <c r="AX809" s="14" t="s">
        <v>81</v>
      </c>
      <c r="AY809" s="208" t="s">
        <v>131</v>
      </c>
    </row>
    <row r="810" spans="1:65" s="13" customFormat="1" ht="11.25">
      <c r="B810" s="187"/>
      <c r="C810" s="188"/>
      <c r="D810" s="189" t="s">
        <v>140</v>
      </c>
      <c r="E810" s="190" t="s">
        <v>44</v>
      </c>
      <c r="F810" s="191" t="s">
        <v>973</v>
      </c>
      <c r="G810" s="188"/>
      <c r="H810" s="190" t="s">
        <v>44</v>
      </c>
      <c r="I810" s="192"/>
      <c r="J810" s="188"/>
      <c r="K810" s="188"/>
      <c r="L810" s="193"/>
      <c r="M810" s="194"/>
      <c r="N810" s="195"/>
      <c r="O810" s="195"/>
      <c r="P810" s="195"/>
      <c r="Q810" s="195"/>
      <c r="R810" s="195"/>
      <c r="S810" s="195"/>
      <c r="T810" s="196"/>
      <c r="AT810" s="197" t="s">
        <v>140</v>
      </c>
      <c r="AU810" s="197" t="s">
        <v>91</v>
      </c>
      <c r="AV810" s="13" t="s">
        <v>89</v>
      </c>
      <c r="AW810" s="13" t="s">
        <v>42</v>
      </c>
      <c r="AX810" s="13" t="s">
        <v>81</v>
      </c>
      <c r="AY810" s="197" t="s">
        <v>131</v>
      </c>
    </row>
    <row r="811" spans="1:65" s="14" customFormat="1" ht="11.25">
      <c r="B811" s="198"/>
      <c r="C811" s="199"/>
      <c r="D811" s="189" t="s">
        <v>140</v>
      </c>
      <c r="E811" s="200" t="s">
        <v>44</v>
      </c>
      <c r="F811" s="201" t="s">
        <v>974</v>
      </c>
      <c r="G811" s="199"/>
      <c r="H811" s="202">
        <v>5.0000000000000001E-3</v>
      </c>
      <c r="I811" s="203"/>
      <c r="J811" s="199"/>
      <c r="K811" s="199"/>
      <c r="L811" s="204"/>
      <c r="M811" s="205"/>
      <c r="N811" s="206"/>
      <c r="O811" s="206"/>
      <c r="P811" s="206"/>
      <c r="Q811" s="206"/>
      <c r="R811" s="206"/>
      <c r="S811" s="206"/>
      <c r="T811" s="207"/>
      <c r="AT811" s="208" t="s">
        <v>140</v>
      </c>
      <c r="AU811" s="208" t="s">
        <v>91</v>
      </c>
      <c r="AV811" s="14" t="s">
        <v>91</v>
      </c>
      <c r="AW811" s="14" t="s">
        <v>42</v>
      </c>
      <c r="AX811" s="14" t="s">
        <v>81</v>
      </c>
      <c r="AY811" s="208" t="s">
        <v>131</v>
      </c>
    </row>
    <row r="812" spans="1:65" s="15" customFormat="1" ht="11.25">
      <c r="B812" s="209"/>
      <c r="C812" s="210"/>
      <c r="D812" s="189" t="s">
        <v>140</v>
      </c>
      <c r="E812" s="211" t="s">
        <v>44</v>
      </c>
      <c r="F812" s="212" t="s">
        <v>170</v>
      </c>
      <c r="G812" s="210"/>
      <c r="H812" s="213">
        <v>5.5E-2</v>
      </c>
      <c r="I812" s="214"/>
      <c r="J812" s="210"/>
      <c r="K812" s="210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140</v>
      </c>
      <c r="AU812" s="219" t="s">
        <v>91</v>
      </c>
      <c r="AV812" s="15" t="s">
        <v>138</v>
      </c>
      <c r="AW812" s="15" t="s">
        <v>42</v>
      </c>
      <c r="AX812" s="15" t="s">
        <v>89</v>
      </c>
      <c r="AY812" s="219" t="s">
        <v>131</v>
      </c>
    </row>
    <row r="813" spans="1:65" s="2" customFormat="1" ht="76.349999999999994" customHeight="1">
      <c r="A813" s="35"/>
      <c r="B813" s="36"/>
      <c r="C813" s="174" t="s">
        <v>979</v>
      </c>
      <c r="D813" s="174" t="s">
        <v>133</v>
      </c>
      <c r="E813" s="175" t="s">
        <v>980</v>
      </c>
      <c r="F813" s="176" t="s">
        <v>981</v>
      </c>
      <c r="G813" s="177" t="s">
        <v>490</v>
      </c>
      <c r="H813" s="178">
        <v>1</v>
      </c>
      <c r="I813" s="179"/>
      <c r="J813" s="180">
        <f>ROUND(I813*H813,2)</f>
        <v>0</v>
      </c>
      <c r="K813" s="176" t="s">
        <v>137</v>
      </c>
      <c r="L813" s="40"/>
      <c r="M813" s="181" t="s">
        <v>44</v>
      </c>
      <c r="N813" s="182" t="s">
        <v>52</v>
      </c>
      <c r="O813" s="65"/>
      <c r="P813" s="183">
        <f>O813*H813</f>
        <v>0</v>
      </c>
      <c r="Q813" s="183">
        <v>0</v>
      </c>
      <c r="R813" s="183">
        <f>Q813*H813</f>
        <v>0</v>
      </c>
      <c r="S813" s="183">
        <v>0</v>
      </c>
      <c r="T813" s="184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85" t="s">
        <v>89</v>
      </c>
      <c r="AT813" s="185" t="s">
        <v>133</v>
      </c>
      <c r="AU813" s="185" t="s">
        <v>91</v>
      </c>
      <c r="AY813" s="17" t="s">
        <v>131</v>
      </c>
      <c r="BE813" s="186">
        <f>IF(N813="základní",J813,0)</f>
        <v>0</v>
      </c>
      <c r="BF813" s="186">
        <f>IF(N813="snížená",J813,0)</f>
        <v>0</v>
      </c>
      <c r="BG813" s="186">
        <f>IF(N813="zákl. přenesená",J813,0)</f>
        <v>0</v>
      </c>
      <c r="BH813" s="186">
        <f>IF(N813="sníž. přenesená",J813,0)</f>
        <v>0</v>
      </c>
      <c r="BI813" s="186">
        <f>IF(N813="nulová",J813,0)</f>
        <v>0</v>
      </c>
      <c r="BJ813" s="17" t="s">
        <v>89</v>
      </c>
      <c r="BK813" s="186">
        <f>ROUND(I813*H813,2)</f>
        <v>0</v>
      </c>
      <c r="BL813" s="17" t="s">
        <v>89</v>
      </c>
      <c r="BM813" s="185" t="s">
        <v>982</v>
      </c>
    </row>
    <row r="814" spans="1:65" s="13" customFormat="1" ht="11.25">
      <c r="B814" s="187"/>
      <c r="C814" s="188"/>
      <c r="D814" s="189" t="s">
        <v>140</v>
      </c>
      <c r="E814" s="190" t="s">
        <v>44</v>
      </c>
      <c r="F814" s="191" t="s">
        <v>612</v>
      </c>
      <c r="G814" s="188"/>
      <c r="H814" s="190" t="s">
        <v>44</v>
      </c>
      <c r="I814" s="192"/>
      <c r="J814" s="188"/>
      <c r="K814" s="188"/>
      <c r="L814" s="193"/>
      <c r="M814" s="194"/>
      <c r="N814" s="195"/>
      <c r="O814" s="195"/>
      <c r="P814" s="195"/>
      <c r="Q814" s="195"/>
      <c r="R814" s="195"/>
      <c r="S814" s="195"/>
      <c r="T814" s="196"/>
      <c r="AT814" s="197" t="s">
        <v>140</v>
      </c>
      <c r="AU814" s="197" t="s">
        <v>91</v>
      </c>
      <c r="AV814" s="13" t="s">
        <v>89</v>
      </c>
      <c r="AW814" s="13" t="s">
        <v>42</v>
      </c>
      <c r="AX814" s="13" t="s">
        <v>81</v>
      </c>
      <c r="AY814" s="197" t="s">
        <v>131</v>
      </c>
    </row>
    <row r="815" spans="1:65" s="13" customFormat="1" ht="11.25">
      <c r="B815" s="187"/>
      <c r="C815" s="188"/>
      <c r="D815" s="189" t="s">
        <v>140</v>
      </c>
      <c r="E815" s="190" t="s">
        <v>44</v>
      </c>
      <c r="F815" s="191" t="s">
        <v>613</v>
      </c>
      <c r="G815" s="188"/>
      <c r="H815" s="190" t="s">
        <v>44</v>
      </c>
      <c r="I815" s="192"/>
      <c r="J815" s="188"/>
      <c r="K815" s="188"/>
      <c r="L815" s="193"/>
      <c r="M815" s="194"/>
      <c r="N815" s="195"/>
      <c r="O815" s="195"/>
      <c r="P815" s="195"/>
      <c r="Q815" s="195"/>
      <c r="R815" s="195"/>
      <c r="S815" s="195"/>
      <c r="T815" s="196"/>
      <c r="AT815" s="197" t="s">
        <v>140</v>
      </c>
      <c r="AU815" s="197" t="s">
        <v>91</v>
      </c>
      <c r="AV815" s="13" t="s">
        <v>89</v>
      </c>
      <c r="AW815" s="13" t="s">
        <v>42</v>
      </c>
      <c r="AX815" s="13" t="s">
        <v>81</v>
      </c>
      <c r="AY815" s="197" t="s">
        <v>131</v>
      </c>
    </row>
    <row r="816" spans="1:65" s="14" customFormat="1" ht="11.25">
      <c r="B816" s="198"/>
      <c r="C816" s="199"/>
      <c r="D816" s="189" t="s">
        <v>140</v>
      </c>
      <c r="E816" s="200" t="s">
        <v>44</v>
      </c>
      <c r="F816" s="201" t="s">
        <v>89</v>
      </c>
      <c r="G816" s="199"/>
      <c r="H816" s="202">
        <v>1</v>
      </c>
      <c r="I816" s="203"/>
      <c r="J816" s="199"/>
      <c r="K816" s="199"/>
      <c r="L816" s="204"/>
      <c r="M816" s="205"/>
      <c r="N816" s="206"/>
      <c r="O816" s="206"/>
      <c r="P816" s="206"/>
      <c r="Q816" s="206"/>
      <c r="R816" s="206"/>
      <c r="S816" s="206"/>
      <c r="T816" s="207"/>
      <c r="AT816" s="208" t="s">
        <v>140</v>
      </c>
      <c r="AU816" s="208" t="s">
        <v>91</v>
      </c>
      <c r="AV816" s="14" t="s">
        <v>91</v>
      </c>
      <c r="AW816" s="14" t="s">
        <v>42</v>
      </c>
      <c r="AX816" s="14" t="s">
        <v>89</v>
      </c>
      <c r="AY816" s="208" t="s">
        <v>131</v>
      </c>
    </row>
    <row r="817" spans="1:65" s="2" customFormat="1" ht="90" customHeight="1">
      <c r="A817" s="35"/>
      <c r="B817" s="36"/>
      <c r="C817" s="174" t="s">
        <v>983</v>
      </c>
      <c r="D817" s="174" t="s">
        <v>133</v>
      </c>
      <c r="E817" s="175" t="s">
        <v>984</v>
      </c>
      <c r="F817" s="176" t="s">
        <v>985</v>
      </c>
      <c r="G817" s="177" t="s">
        <v>490</v>
      </c>
      <c r="H817" s="178">
        <v>1</v>
      </c>
      <c r="I817" s="179"/>
      <c r="J817" s="180">
        <f>ROUND(I817*H817,2)</f>
        <v>0</v>
      </c>
      <c r="K817" s="176" t="s">
        <v>137</v>
      </c>
      <c r="L817" s="40"/>
      <c r="M817" s="181" t="s">
        <v>44</v>
      </c>
      <c r="N817" s="182" t="s">
        <v>52</v>
      </c>
      <c r="O817" s="65"/>
      <c r="P817" s="183">
        <f>O817*H817</f>
        <v>0</v>
      </c>
      <c r="Q817" s="183">
        <v>0</v>
      </c>
      <c r="R817" s="183">
        <f>Q817*H817</f>
        <v>0</v>
      </c>
      <c r="S817" s="183">
        <v>0</v>
      </c>
      <c r="T817" s="184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85" t="s">
        <v>89</v>
      </c>
      <c r="AT817" s="185" t="s">
        <v>133</v>
      </c>
      <c r="AU817" s="185" t="s">
        <v>91</v>
      </c>
      <c r="AY817" s="17" t="s">
        <v>131</v>
      </c>
      <c r="BE817" s="186">
        <f>IF(N817="základní",J817,0)</f>
        <v>0</v>
      </c>
      <c r="BF817" s="186">
        <f>IF(N817="snížená",J817,0)</f>
        <v>0</v>
      </c>
      <c r="BG817" s="186">
        <f>IF(N817="zákl. přenesená",J817,0)</f>
        <v>0</v>
      </c>
      <c r="BH817" s="186">
        <f>IF(N817="sníž. přenesená",J817,0)</f>
        <v>0</v>
      </c>
      <c r="BI817" s="186">
        <f>IF(N817="nulová",J817,0)</f>
        <v>0</v>
      </c>
      <c r="BJ817" s="17" t="s">
        <v>89</v>
      </c>
      <c r="BK817" s="186">
        <f>ROUND(I817*H817,2)</f>
        <v>0</v>
      </c>
      <c r="BL817" s="17" t="s">
        <v>89</v>
      </c>
      <c r="BM817" s="185" t="s">
        <v>986</v>
      </c>
    </row>
    <row r="818" spans="1:65" s="13" customFormat="1" ht="11.25">
      <c r="B818" s="187"/>
      <c r="C818" s="188"/>
      <c r="D818" s="189" t="s">
        <v>140</v>
      </c>
      <c r="E818" s="190" t="s">
        <v>44</v>
      </c>
      <c r="F818" s="191" t="s">
        <v>423</v>
      </c>
      <c r="G818" s="188"/>
      <c r="H818" s="190" t="s">
        <v>44</v>
      </c>
      <c r="I818" s="192"/>
      <c r="J818" s="188"/>
      <c r="K818" s="188"/>
      <c r="L818" s="193"/>
      <c r="M818" s="194"/>
      <c r="N818" s="195"/>
      <c r="O818" s="195"/>
      <c r="P818" s="195"/>
      <c r="Q818" s="195"/>
      <c r="R818" s="195"/>
      <c r="S818" s="195"/>
      <c r="T818" s="196"/>
      <c r="AT818" s="197" t="s">
        <v>140</v>
      </c>
      <c r="AU818" s="197" t="s">
        <v>91</v>
      </c>
      <c r="AV818" s="13" t="s">
        <v>89</v>
      </c>
      <c r="AW818" s="13" t="s">
        <v>42</v>
      </c>
      <c r="AX818" s="13" t="s">
        <v>81</v>
      </c>
      <c r="AY818" s="197" t="s">
        <v>131</v>
      </c>
    </row>
    <row r="819" spans="1:65" s="13" customFormat="1" ht="11.25">
      <c r="B819" s="187"/>
      <c r="C819" s="188"/>
      <c r="D819" s="189" t="s">
        <v>140</v>
      </c>
      <c r="E819" s="190" t="s">
        <v>44</v>
      </c>
      <c r="F819" s="191" t="s">
        <v>543</v>
      </c>
      <c r="G819" s="188"/>
      <c r="H819" s="190" t="s">
        <v>44</v>
      </c>
      <c r="I819" s="192"/>
      <c r="J819" s="188"/>
      <c r="K819" s="188"/>
      <c r="L819" s="193"/>
      <c r="M819" s="194"/>
      <c r="N819" s="195"/>
      <c r="O819" s="195"/>
      <c r="P819" s="195"/>
      <c r="Q819" s="195"/>
      <c r="R819" s="195"/>
      <c r="S819" s="195"/>
      <c r="T819" s="196"/>
      <c r="AT819" s="197" t="s">
        <v>140</v>
      </c>
      <c r="AU819" s="197" t="s">
        <v>91</v>
      </c>
      <c r="AV819" s="13" t="s">
        <v>89</v>
      </c>
      <c r="AW819" s="13" t="s">
        <v>42</v>
      </c>
      <c r="AX819" s="13" t="s">
        <v>81</v>
      </c>
      <c r="AY819" s="197" t="s">
        <v>131</v>
      </c>
    </row>
    <row r="820" spans="1:65" s="13" customFormat="1" ht="11.25">
      <c r="B820" s="187"/>
      <c r="C820" s="188"/>
      <c r="D820" s="189" t="s">
        <v>140</v>
      </c>
      <c r="E820" s="190" t="s">
        <v>44</v>
      </c>
      <c r="F820" s="191" t="s">
        <v>987</v>
      </c>
      <c r="G820" s="188"/>
      <c r="H820" s="190" t="s">
        <v>44</v>
      </c>
      <c r="I820" s="192"/>
      <c r="J820" s="188"/>
      <c r="K820" s="188"/>
      <c r="L820" s="193"/>
      <c r="M820" s="194"/>
      <c r="N820" s="195"/>
      <c r="O820" s="195"/>
      <c r="P820" s="195"/>
      <c r="Q820" s="195"/>
      <c r="R820" s="195"/>
      <c r="S820" s="195"/>
      <c r="T820" s="196"/>
      <c r="AT820" s="197" t="s">
        <v>140</v>
      </c>
      <c r="AU820" s="197" t="s">
        <v>91</v>
      </c>
      <c r="AV820" s="13" t="s">
        <v>89</v>
      </c>
      <c r="AW820" s="13" t="s">
        <v>42</v>
      </c>
      <c r="AX820" s="13" t="s">
        <v>81</v>
      </c>
      <c r="AY820" s="197" t="s">
        <v>131</v>
      </c>
    </row>
    <row r="821" spans="1:65" s="14" customFormat="1" ht="11.25">
      <c r="B821" s="198"/>
      <c r="C821" s="199"/>
      <c r="D821" s="189" t="s">
        <v>140</v>
      </c>
      <c r="E821" s="200" t="s">
        <v>44</v>
      </c>
      <c r="F821" s="201" t="s">
        <v>89</v>
      </c>
      <c r="G821" s="199"/>
      <c r="H821" s="202">
        <v>1</v>
      </c>
      <c r="I821" s="203"/>
      <c r="J821" s="199"/>
      <c r="K821" s="199"/>
      <c r="L821" s="204"/>
      <c r="M821" s="205"/>
      <c r="N821" s="206"/>
      <c r="O821" s="206"/>
      <c r="P821" s="206"/>
      <c r="Q821" s="206"/>
      <c r="R821" s="206"/>
      <c r="S821" s="206"/>
      <c r="T821" s="207"/>
      <c r="AT821" s="208" t="s">
        <v>140</v>
      </c>
      <c r="AU821" s="208" t="s">
        <v>91</v>
      </c>
      <c r="AV821" s="14" t="s">
        <v>91</v>
      </c>
      <c r="AW821" s="14" t="s">
        <v>42</v>
      </c>
      <c r="AX821" s="14" t="s">
        <v>89</v>
      </c>
      <c r="AY821" s="208" t="s">
        <v>131</v>
      </c>
    </row>
    <row r="822" spans="1:65" s="2" customFormat="1" ht="90" customHeight="1">
      <c r="A822" s="35"/>
      <c r="B822" s="36"/>
      <c r="C822" s="174" t="s">
        <v>988</v>
      </c>
      <c r="D822" s="174" t="s">
        <v>133</v>
      </c>
      <c r="E822" s="175" t="s">
        <v>989</v>
      </c>
      <c r="F822" s="176" t="s">
        <v>990</v>
      </c>
      <c r="G822" s="177" t="s">
        <v>490</v>
      </c>
      <c r="H822" s="178">
        <v>1</v>
      </c>
      <c r="I822" s="179"/>
      <c r="J822" s="180">
        <f>ROUND(I822*H822,2)</f>
        <v>0</v>
      </c>
      <c r="K822" s="176" t="s">
        <v>137</v>
      </c>
      <c r="L822" s="40"/>
      <c r="M822" s="181" t="s">
        <v>44</v>
      </c>
      <c r="N822" s="182" t="s">
        <v>52</v>
      </c>
      <c r="O822" s="65"/>
      <c r="P822" s="183">
        <f>O822*H822</f>
        <v>0</v>
      </c>
      <c r="Q822" s="183">
        <v>0</v>
      </c>
      <c r="R822" s="183">
        <f>Q822*H822</f>
        <v>0</v>
      </c>
      <c r="S822" s="183">
        <v>0</v>
      </c>
      <c r="T822" s="184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185" t="s">
        <v>89</v>
      </c>
      <c r="AT822" s="185" t="s">
        <v>133</v>
      </c>
      <c r="AU822" s="185" t="s">
        <v>91</v>
      </c>
      <c r="AY822" s="17" t="s">
        <v>131</v>
      </c>
      <c r="BE822" s="186">
        <f>IF(N822="základní",J822,0)</f>
        <v>0</v>
      </c>
      <c r="BF822" s="186">
        <f>IF(N822="snížená",J822,0)</f>
        <v>0</v>
      </c>
      <c r="BG822" s="186">
        <f>IF(N822="zákl. přenesená",J822,0)</f>
        <v>0</v>
      </c>
      <c r="BH822" s="186">
        <f>IF(N822="sníž. přenesená",J822,0)</f>
        <v>0</v>
      </c>
      <c r="BI822" s="186">
        <f>IF(N822="nulová",J822,0)</f>
        <v>0</v>
      </c>
      <c r="BJ822" s="17" t="s">
        <v>89</v>
      </c>
      <c r="BK822" s="186">
        <f>ROUND(I822*H822,2)</f>
        <v>0</v>
      </c>
      <c r="BL822" s="17" t="s">
        <v>89</v>
      </c>
      <c r="BM822" s="185" t="s">
        <v>991</v>
      </c>
    </row>
    <row r="823" spans="1:65" s="13" customFormat="1" ht="11.25">
      <c r="B823" s="187"/>
      <c r="C823" s="188"/>
      <c r="D823" s="189" t="s">
        <v>140</v>
      </c>
      <c r="E823" s="190" t="s">
        <v>44</v>
      </c>
      <c r="F823" s="191" t="s">
        <v>423</v>
      </c>
      <c r="G823" s="188"/>
      <c r="H823" s="190" t="s">
        <v>44</v>
      </c>
      <c r="I823" s="192"/>
      <c r="J823" s="188"/>
      <c r="K823" s="188"/>
      <c r="L823" s="193"/>
      <c r="M823" s="194"/>
      <c r="N823" s="195"/>
      <c r="O823" s="195"/>
      <c r="P823" s="195"/>
      <c r="Q823" s="195"/>
      <c r="R823" s="195"/>
      <c r="S823" s="195"/>
      <c r="T823" s="196"/>
      <c r="AT823" s="197" t="s">
        <v>140</v>
      </c>
      <c r="AU823" s="197" t="s">
        <v>91</v>
      </c>
      <c r="AV823" s="13" t="s">
        <v>89</v>
      </c>
      <c r="AW823" s="13" t="s">
        <v>42</v>
      </c>
      <c r="AX823" s="13" t="s">
        <v>81</v>
      </c>
      <c r="AY823" s="197" t="s">
        <v>131</v>
      </c>
    </row>
    <row r="824" spans="1:65" s="13" customFormat="1" ht="11.25">
      <c r="B824" s="187"/>
      <c r="C824" s="188"/>
      <c r="D824" s="189" t="s">
        <v>140</v>
      </c>
      <c r="E824" s="190" t="s">
        <v>44</v>
      </c>
      <c r="F824" s="191" t="s">
        <v>543</v>
      </c>
      <c r="G824" s="188"/>
      <c r="H824" s="190" t="s">
        <v>44</v>
      </c>
      <c r="I824" s="192"/>
      <c r="J824" s="188"/>
      <c r="K824" s="188"/>
      <c r="L824" s="193"/>
      <c r="M824" s="194"/>
      <c r="N824" s="195"/>
      <c r="O824" s="195"/>
      <c r="P824" s="195"/>
      <c r="Q824" s="195"/>
      <c r="R824" s="195"/>
      <c r="S824" s="195"/>
      <c r="T824" s="196"/>
      <c r="AT824" s="197" t="s">
        <v>140</v>
      </c>
      <c r="AU824" s="197" t="s">
        <v>91</v>
      </c>
      <c r="AV824" s="13" t="s">
        <v>89</v>
      </c>
      <c r="AW824" s="13" t="s">
        <v>42</v>
      </c>
      <c r="AX824" s="13" t="s">
        <v>81</v>
      </c>
      <c r="AY824" s="197" t="s">
        <v>131</v>
      </c>
    </row>
    <row r="825" spans="1:65" s="13" customFormat="1" ht="11.25">
      <c r="B825" s="187"/>
      <c r="C825" s="188"/>
      <c r="D825" s="189" t="s">
        <v>140</v>
      </c>
      <c r="E825" s="190" t="s">
        <v>44</v>
      </c>
      <c r="F825" s="191" t="s">
        <v>992</v>
      </c>
      <c r="G825" s="188"/>
      <c r="H825" s="190" t="s">
        <v>44</v>
      </c>
      <c r="I825" s="192"/>
      <c r="J825" s="188"/>
      <c r="K825" s="188"/>
      <c r="L825" s="193"/>
      <c r="M825" s="194"/>
      <c r="N825" s="195"/>
      <c r="O825" s="195"/>
      <c r="P825" s="195"/>
      <c r="Q825" s="195"/>
      <c r="R825" s="195"/>
      <c r="S825" s="195"/>
      <c r="T825" s="196"/>
      <c r="AT825" s="197" t="s">
        <v>140</v>
      </c>
      <c r="AU825" s="197" t="s">
        <v>91</v>
      </c>
      <c r="AV825" s="13" t="s">
        <v>89</v>
      </c>
      <c r="AW825" s="13" t="s">
        <v>42</v>
      </c>
      <c r="AX825" s="13" t="s">
        <v>81</v>
      </c>
      <c r="AY825" s="197" t="s">
        <v>131</v>
      </c>
    </row>
    <row r="826" spans="1:65" s="14" customFormat="1" ht="11.25">
      <c r="B826" s="198"/>
      <c r="C826" s="199"/>
      <c r="D826" s="189" t="s">
        <v>140</v>
      </c>
      <c r="E826" s="200" t="s">
        <v>44</v>
      </c>
      <c r="F826" s="201" t="s">
        <v>89</v>
      </c>
      <c r="G826" s="199"/>
      <c r="H826" s="202">
        <v>1</v>
      </c>
      <c r="I826" s="203"/>
      <c r="J826" s="199"/>
      <c r="K826" s="199"/>
      <c r="L826" s="204"/>
      <c r="M826" s="205"/>
      <c r="N826" s="206"/>
      <c r="O826" s="206"/>
      <c r="P826" s="206"/>
      <c r="Q826" s="206"/>
      <c r="R826" s="206"/>
      <c r="S826" s="206"/>
      <c r="T826" s="207"/>
      <c r="AT826" s="208" t="s">
        <v>140</v>
      </c>
      <c r="AU826" s="208" t="s">
        <v>91</v>
      </c>
      <c r="AV826" s="14" t="s">
        <v>91</v>
      </c>
      <c r="AW826" s="14" t="s">
        <v>42</v>
      </c>
      <c r="AX826" s="14" t="s">
        <v>89</v>
      </c>
      <c r="AY826" s="208" t="s">
        <v>131</v>
      </c>
    </row>
    <row r="827" spans="1:65" s="2" customFormat="1" ht="62.65" customHeight="1">
      <c r="A827" s="35"/>
      <c r="B827" s="36"/>
      <c r="C827" s="174" t="s">
        <v>993</v>
      </c>
      <c r="D827" s="174" t="s">
        <v>133</v>
      </c>
      <c r="E827" s="175" t="s">
        <v>994</v>
      </c>
      <c r="F827" s="176" t="s">
        <v>995</v>
      </c>
      <c r="G827" s="177" t="s">
        <v>490</v>
      </c>
      <c r="H827" s="178">
        <v>1</v>
      </c>
      <c r="I827" s="179"/>
      <c r="J827" s="180">
        <f>ROUND(I827*H827,2)</f>
        <v>0</v>
      </c>
      <c r="K827" s="176" t="s">
        <v>137</v>
      </c>
      <c r="L827" s="40"/>
      <c r="M827" s="181" t="s">
        <v>44</v>
      </c>
      <c r="N827" s="182" t="s">
        <v>52</v>
      </c>
      <c r="O827" s="65"/>
      <c r="P827" s="183">
        <f>O827*H827</f>
        <v>0</v>
      </c>
      <c r="Q827" s="183">
        <v>0</v>
      </c>
      <c r="R827" s="183">
        <f>Q827*H827</f>
        <v>0</v>
      </c>
      <c r="S827" s="183">
        <v>0</v>
      </c>
      <c r="T827" s="184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185" t="s">
        <v>89</v>
      </c>
      <c r="AT827" s="185" t="s">
        <v>133</v>
      </c>
      <c r="AU827" s="185" t="s">
        <v>91</v>
      </c>
      <c r="AY827" s="17" t="s">
        <v>131</v>
      </c>
      <c r="BE827" s="186">
        <f>IF(N827="základní",J827,0)</f>
        <v>0</v>
      </c>
      <c r="BF827" s="186">
        <f>IF(N827="snížená",J827,0)</f>
        <v>0</v>
      </c>
      <c r="BG827" s="186">
        <f>IF(N827="zákl. přenesená",J827,0)</f>
        <v>0</v>
      </c>
      <c r="BH827" s="186">
        <f>IF(N827="sníž. přenesená",J827,0)</f>
        <v>0</v>
      </c>
      <c r="BI827" s="186">
        <f>IF(N827="nulová",J827,0)</f>
        <v>0</v>
      </c>
      <c r="BJ827" s="17" t="s">
        <v>89</v>
      </c>
      <c r="BK827" s="186">
        <f>ROUND(I827*H827,2)</f>
        <v>0</v>
      </c>
      <c r="BL827" s="17" t="s">
        <v>89</v>
      </c>
      <c r="BM827" s="185" t="s">
        <v>996</v>
      </c>
    </row>
    <row r="828" spans="1:65" s="13" customFormat="1" ht="11.25">
      <c r="B828" s="187"/>
      <c r="C828" s="188"/>
      <c r="D828" s="189" t="s">
        <v>140</v>
      </c>
      <c r="E828" s="190" t="s">
        <v>44</v>
      </c>
      <c r="F828" s="191" t="s">
        <v>894</v>
      </c>
      <c r="G828" s="188"/>
      <c r="H828" s="190" t="s">
        <v>44</v>
      </c>
      <c r="I828" s="192"/>
      <c r="J828" s="188"/>
      <c r="K828" s="188"/>
      <c r="L828" s="193"/>
      <c r="M828" s="194"/>
      <c r="N828" s="195"/>
      <c r="O828" s="195"/>
      <c r="P828" s="195"/>
      <c r="Q828" s="195"/>
      <c r="R828" s="195"/>
      <c r="S828" s="195"/>
      <c r="T828" s="196"/>
      <c r="AT828" s="197" t="s">
        <v>140</v>
      </c>
      <c r="AU828" s="197" t="s">
        <v>91</v>
      </c>
      <c r="AV828" s="13" t="s">
        <v>89</v>
      </c>
      <c r="AW828" s="13" t="s">
        <v>42</v>
      </c>
      <c r="AX828" s="13" t="s">
        <v>81</v>
      </c>
      <c r="AY828" s="197" t="s">
        <v>131</v>
      </c>
    </row>
    <row r="829" spans="1:65" s="13" customFormat="1" ht="11.25">
      <c r="B829" s="187"/>
      <c r="C829" s="188"/>
      <c r="D829" s="189" t="s">
        <v>140</v>
      </c>
      <c r="E829" s="190" t="s">
        <v>44</v>
      </c>
      <c r="F829" s="191" t="s">
        <v>423</v>
      </c>
      <c r="G829" s="188"/>
      <c r="H829" s="190" t="s">
        <v>44</v>
      </c>
      <c r="I829" s="192"/>
      <c r="J829" s="188"/>
      <c r="K829" s="188"/>
      <c r="L829" s="193"/>
      <c r="M829" s="194"/>
      <c r="N829" s="195"/>
      <c r="O829" s="195"/>
      <c r="P829" s="195"/>
      <c r="Q829" s="195"/>
      <c r="R829" s="195"/>
      <c r="S829" s="195"/>
      <c r="T829" s="196"/>
      <c r="AT829" s="197" t="s">
        <v>140</v>
      </c>
      <c r="AU829" s="197" t="s">
        <v>91</v>
      </c>
      <c r="AV829" s="13" t="s">
        <v>89</v>
      </c>
      <c r="AW829" s="13" t="s">
        <v>42</v>
      </c>
      <c r="AX829" s="13" t="s">
        <v>81</v>
      </c>
      <c r="AY829" s="197" t="s">
        <v>131</v>
      </c>
    </row>
    <row r="830" spans="1:65" s="13" customFormat="1" ht="11.25">
      <c r="B830" s="187"/>
      <c r="C830" s="188"/>
      <c r="D830" s="189" t="s">
        <v>140</v>
      </c>
      <c r="E830" s="190" t="s">
        <v>44</v>
      </c>
      <c r="F830" s="191" t="s">
        <v>997</v>
      </c>
      <c r="G830" s="188"/>
      <c r="H830" s="190" t="s">
        <v>44</v>
      </c>
      <c r="I830" s="192"/>
      <c r="J830" s="188"/>
      <c r="K830" s="188"/>
      <c r="L830" s="193"/>
      <c r="M830" s="194"/>
      <c r="N830" s="195"/>
      <c r="O830" s="195"/>
      <c r="P830" s="195"/>
      <c r="Q830" s="195"/>
      <c r="R830" s="195"/>
      <c r="S830" s="195"/>
      <c r="T830" s="196"/>
      <c r="AT830" s="197" t="s">
        <v>140</v>
      </c>
      <c r="AU830" s="197" t="s">
        <v>91</v>
      </c>
      <c r="AV830" s="13" t="s">
        <v>89</v>
      </c>
      <c r="AW830" s="13" t="s">
        <v>42</v>
      </c>
      <c r="AX830" s="13" t="s">
        <v>81</v>
      </c>
      <c r="AY830" s="197" t="s">
        <v>131</v>
      </c>
    </row>
    <row r="831" spans="1:65" s="14" customFormat="1" ht="11.25">
      <c r="B831" s="198"/>
      <c r="C831" s="199"/>
      <c r="D831" s="189" t="s">
        <v>140</v>
      </c>
      <c r="E831" s="200" t="s">
        <v>44</v>
      </c>
      <c r="F831" s="201" t="s">
        <v>89</v>
      </c>
      <c r="G831" s="199"/>
      <c r="H831" s="202">
        <v>1</v>
      </c>
      <c r="I831" s="203"/>
      <c r="J831" s="199"/>
      <c r="K831" s="199"/>
      <c r="L831" s="204"/>
      <c r="M831" s="205"/>
      <c r="N831" s="206"/>
      <c r="O831" s="206"/>
      <c r="P831" s="206"/>
      <c r="Q831" s="206"/>
      <c r="R831" s="206"/>
      <c r="S831" s="206"/>
      <c r="T831" s="207"/>
      <c r="AT831" s="208" t="s">
        <v>140</v>
      </c>
      <c r="AU831" s="208" t="s">
        <v>91</v>
      </c>
      <c r="AV831" s="14" t="s">
        <v>91</v>
      </c>
      <c r="AW831" s="14" t="s">
        <v>42</v>
      </c>
      <c r="AX831" s="14" t="s">
        <v>89</v>
      </c>
      <c r="AY831" s="208" t="s">
        <v>131</v>
      </c>
    </row>
    <row r="832" spans="1:65" s="2" customFormat="1" ht="62.65" customHeight="1">
      <c r="A832" s="35"/>
      <c r="B832" s="36"/>
      <c r="C832" s="174" t="s">
        <v>998</v>
      </c>
      <c r="D832" s="174" t="s">
        <v>133</v>
      </c>
      <c r="E832" s="175" t="s">
        <v>999</v>
      </c>
      <c r="F832" s="176" t="s">
        <v>1000</v>
      </c>
      <c r="G832" s="177" t="s">
        <v>164</v>
      </c>
      <c r="H832" s="178">
        <v>8.1</v>
      </c>
      <c r="I832" s="179"/>
      <c r="J832" s="180">
        <f>ROUND(I832*H832,2)</f>
        <v>0</v>
      </c>
      <c r="K832" s="176" t="s">
        <v>137</v>
      </c>
      <c r="L832" s="40"/>
      <c r="M832" s="181" t="s">
        <v>44</v>
      </c>
      <c r="N832" s="182" t="s">
        <v>52</v>
      </c>
      <c r="O832" s="65"/>
      <c r="P832" s="183">
        <f>O832*H832</f>
        <v>0</v>
      </c>
      <c r="Q832" s="183">
        <v>0</v>
      </c>
      <c r="R832" s="183">
        <f>Q832*H832</f>
        <v>0</v>
      </c>
      <c r="S832" s="183">
        <v>0</v>
      </c>
      <c r="T832" s="184">
        <f>S832*H832</f>
        <v>0</v>
      </c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R832" s="185" t="s">
        <v>89</v>
      </c>
      <c r="AT832" s="185" t="s">
        <v>133</v>
      </c>
      <c r="AU832" s="185" t="s">
        <v>91</v>
      </c>
      <c r="AY832" s="17" t="s">
        <v>131</v>
      </c>
      <c r="BE832" s="186">
        <f>IF(N832="základní",J832,0)</f>
        <v>0</v>
      </c>
      <c r="BF832" s="186">
        <f>IF(N832="snížená",J832,0)</f>
        <v>0</v>
      </c>
      <c r="BG832" s="186">
        <f>IF(N832="zákl. přenesená",J832,0)</f>
        <v>0</v>
      </c>
      <c r="BH832" s="186">
        <f>IF(N832="sníž. přenesená",J832,0)</f>
        <v>0</v>
      </c>
      <c r="BI832" s="186">
        <f>IF(N832="nulová",J832,0)</f>
        <v>0</v>
      </c>
      <c r="BJ832" s="17" t="s">
        <v>89</v>
      </c>
      <c r="BK832" s="186">
        <f>ROUND(I832*H832,2)</f>
        <v>0</v>
      </c>
      <c r="BL832" s="17" t="s">
        <v>89</v>
      </c>
      <c r="BM832" s="185" t="s">
        <v>1001</v>
      </c>
    </row>
    <row r="833" spans="1:65" s="13" customFormat="1" ht="11.25">
      <c r="B833" s="187"/>
      <c r="C833" s="188"/>
      <c r="D833" s="189" t="s">
        <v>140</v>
      </c>
      <c r="E833" s="190" t="s">
        <v>44</v>
      </c>
      <c r="F833" s="191" t="s">
        <v>423</v>
      </c>
      <c r="G833" s="188"/>
      <c r="H833" s="190" t="s">
        <v>44</v>
      </c>
      <c r="I833" s="192"/>
      <c r="J833" s="188"/>
      <c r="K833" s="188"/>
      <c r="L833" s="193"/>
      <c r="M833" s="194"/>
      <c r="N833" s="195"/>
      <c r="O833" s="195"/>
      <c r="P833" s="195"/>
      <c r="Q833" s="195"/>
      <c r="R833" s="195"/>
      <c r="S833" s="195"/>
      <c r="T833" s="196"/>
      <c r="AT833" s="197" t="s">
        <v>140</v>
      </c>
      <c r="AU833" s="197" t="s">
        <v>91</v>
      </c>
      <c r="AV833" s="13" t="s">
        <v>89</v>
      </c>
      <c r="AW833" s="13" t="s">
        <v>42</v>
      </c>
      <c r="AX833" s="13" t="s">
        <v>81</v>
      </c>
      <c r="AY833" s="197" t="s">
        <v>131</v>
      </c>
    </row>
    <row r="834" spans="1:65" s="13" customFormat="1" ht="11.25">
      <c r="B834" s="187"/>
      <c r="C834" s="188"/>
      <c r="D834" s="189" t="s">
        <v>140</v>
      </c>
      <c r="E834" s="190" t="s">
        <v>44</v>
      </c>
      <c r="F834" s="191" t="s">
        <v>1002</v>
      </c>
      <c r="G834" s="188"/>
      <c r="H834" s="190" t="s">
        <v>44</v>
      </c>
      <c r="I834" s="192"/>
      <c r="J834" s="188"/>
      <c r="K834" s="188"/>
      <c r="L834" s="193"/>
      <c r="M834" s="194"/>
      <c r="N834" s="195"/>
      <c r="O834" s="195"/>
      <c r="P834" s="195"/>
      <c r="Q834" s="195"/>
      <c r="R834" s="195"/>
      <c r="S834" s="195"/>
      <c r="T834" s="196"/>
      <c r="AT834" s="197" t="s">
        <v>140</v>
      </c>
      <c r="AU834" s="197" t="s">
        <v>91</v>
      </c>
      <c r="AV834" s="13" t="s">
        <v>89</v>
      </c>
      <c r="AW834" s="13" t="s">
        <v>42</v>
      </c>
      <c r="AX834" s="13" t="s">
        <v>81</v>
      </c>
      <c r="AY834" s="197" t="s">
        <v>131</v>
      </c>
    </row>
    <row r="835" spans="1:65" s="14" customFormat="1" ht="11.25">
      <c r="B835" s="198"/>
      <c r="C835" s="199"/>
      <c r="D835" s="189" t="s">
        <v>140</v>
      </c>
      <c r="E835" s="200" t="s">
        <v>44</v>
      </c>
      <c r="F835" s="201" t="s">
        <v>1003</v>
      </c>
      <c r="G835" s="199"/>
      <c r="H835" s="202">
        <v>8.1</v>
      </c>
      <c r="I835" s="203"/>
      <c r="J835" s="199"/>
      <c r="K835" s="199"/>
      <c r="L835" s="204"/>
      <c r="M835" s="205"/>
      <c r="N835" s="206"/>
      <c r="O835" s="206"/>
      <c r="P835" s="206"/>
      <c r="Q835" s="206"/>
      <c r="R835" s="206"/>
      <c r="S835" s="206"/>
      <c r="T835" s="207"/>
      <c r="AT835" s="208" t="s">
        <v>140</v>
      </c>
      <c r="AU835" s="208" t="s">
        <v>91</v>
      </c>
      <c r="AV835" s="14" t="s">
        <v>91</v>
      </c>
      <c r="AW835" s="14" t="s">
        <v>42</v>
      </c>
      <c r="AX835" s="14" t="s">
        <v>89</v>
      </c>
      <c r="AY835" s="208" t="s">
        <v>131</v>
      </c>
    </row>
    <row r="836" spans="1:65" s="2" customFormat="1" ht="24.2" customHeight="1">
      <c r="A836" s="35"/>
      <c r="B836" s="36"/>
      <c r="C836" s="174" t="s">
        <v>1004</v>
      </c>
      <c r="D836" s="174" t="s">
        <v>133</v>
      </c>
      <c r="E836" s="175" t="s">
        <v>1005</v>
      </c>
      <c r="F836" s="176" t="s">
        <v>1006</v>
      </c>
      <c r="G836" s="177" t="s">
        <v>164</v>
      </c>
      <c r="H836" s="178">
        <v>0.69599999999999995</v>
      </c>
      <c r="I836" s="179"/>
      <c r="J836" s="180">
        <f>ROUND(I836*H836,2)</f>
        <v>0</v>
      </c>
      <c r="K836" s="176" t="s">
        <v>137</v>
      </c>
      <c r="L836" s="40"/>
      <c r="M836" s="181" t="s">
        <v>44</v>
      </c>
      <c r="N836" s="182" t="s">
        <v>52</v>
      </c>
      <c r="O836" s="65"/>
      <c r="P836" s="183">
        <f>O836*H836</f>
        <v>0</v>
      </c>
      <c r="Q836" s="183">
        <v>2.2563399999999998</v>
      </c>
      <c r="R836" s="183">
        <f>Q836*H836</f>
        <v>1.5704126399999998</v>
      </c>
      <c r="S836" s="183">
        <v>0</v>
      </c>
      <c r="T836" s="184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85" t="s">
        <v>89</v>
      </c>
      <c r="AT836" s="185" t="s">
        <v>133</v>
      </c>
      <c r="AU836" s="185" t="s">
        <v>91</v>
      </c>
      <c r="AY836" s="17" t="s">
        <v>131</v>
      </c>
      <c r="BE836" s="186">
        <f>IF(N836="základní",J836,0)</f>
        <v>0</v>
      </c>
      <c r="BF836" s="186">
        <f>IF(N836="snížená",J836,0)</f>
        <v>0</v>
      </c>
      <c r="BG836" s="186">
        <f>IF(N836="zákl. přenesená",J836,0)</f>
        <v>0</v>
      </c>
      <c r="BH836" s="186">
        <f>IF(N836="sníž. přenesená",J836,0)</f>
        <v>0</v>
      </c>
      <c r="BI836" s="186">
        <f>IF(N836="nulová",J836,0)</f>
        <v>0</v>
      </c>
      <c r="BJ836" s="17" t="s">
        <v>89</v>
      </c>
      <c r="BK836" s="186">
        <f>ROUND(I836*H836,2)</f>
        <v>0</v>
      </c>
      <c r="BL836" s="17" t="s">
        <v>89</v>
      </c>
      <c r="BM836" s="185" t="s">
        <v>1007</v>
      </c>
    </row>
    <row r="837" spans="1:65" s="13" customFormat="1" ht="11.25">
      <c r="B837" s="187"/>
      <c r="C837" s="188"/>
      <c r="D837" s="189" t="s">
        <v>140</v>
      </c>
      <c r="E837" s="190" t="s">
        <v>44</v>
      </c>
      <c r="F837" s="191" t="s">
        <v>423</v>
      </c>
      <c r="G837" s="188"/>
      <c r="H837" s="190" t="s">
        <v>44</v>
      </c>
      <c r="I837" s="192"/>
      <c r="J837" s="188"/>
      <c r="K837" s="188"/>
      <c r="L837" s="193"/>
      <c r="M837" s="194"/>
      <c r="N837" s="195"/>
      <c r="O837" s="195"/>
      <c r="P837" s="195"/>
      <c r="Q837" s="195"/>
      <c r="R837" s="195"/>
      <c r="S837" s="195"/>
      <c r="T837" s="196"/>
      <c r="AT837" s="197" t="s">
        <v>140</v>
      </c>
      <c r="AU837" s="197" t="s">
        <v>91</v>
      </c>
      <c r="AV837" s="13" t="s">
        <v>89</v>
      </c>
      <c r="AW837" s="13" t="s">
        <v>42</v>
      </c>
      <c r="AX837" s="13" t="s">
        <v>81</v>
      </c>
      <c r="AY837" s="197" t="s">
        <v>131</v>
      </c>
    </row>
    <row r="838" spans="1:65" s="13" customFormat="1" ht="11.25">
      <c r="B838" s="187"/>
      <c r="C838" s="188"/>
      <c r="D838" s="189" t="s">
        <v>140</v>
      </c>
      <c r="E838" s="190" t="s">
        <v>44</v>
      </c>
      <c r="F838" s="191" t="s">
        <v>543</v>
      </c>
      <c r="G838" s="188"/>
      <c r="H838" s="190" t="s">
        <v>44</v>
      </c>
      <c r="I838" s="192"/>
      <c r="J838" s="188"/>
      <c r="K838" s="188"/>
      <c r="L838" s="193"/>
      <c r="M838" s="194"/>
      <c r="N838" s="195"/>
      <c r="O838" s="195"/>
      <c r="P838" s="195"/>
      <c r="Q838" s="195"/>
      <c r="R838" s="195"/>
      <c r="S838" s="195"/>
      <c r="T838" s="196"/>
      <c r="AT838" s="197" t="s">
        <v>140</v>
      </c>
      <c r="AU838" s="197" t="s">
        <v>91</v>
      </c>
      <c r="AV838" s="13" t="s">
        <v>89</v>
      </c>
      <c r="AW838" s="13" t="s">
        <v>42</v>
      </c>
      <c r="AX838" s="13" t="s">
        <v>81</v>
      </c>
      <c r="AY838" s="197" t="s">
        <v>131</v>
      </c>
    </row>
    <row r="839" spans="1:65" s="13" customFormat="1" ht="11.25">
      <c r="B839" s="187"/>
      <c r="C839" s="188"/>
      <c r="D839" s="189" t="s">
        <v>140</v>
      </c>
      <c r="E839" s="190" t="s">
        <v>44</v>
      </c>
      <c r="F839" s="191" t="s">
        <v>1008</v>
      </c>
      <c r="G839" s="188"/>
      <c r="H839" s="190" t="s">
        <v>44</v>
      </c>
      <c r="I839" s="192"/>
      <c r="J839" s="188"/>
      <c r="K839" s="188"/>
      <c r="L839" s="193"/>
      <c r="M839" s="194"/>
      <c r="N839" s="195"/>
      <c r="O839" s="195"/>
      <c r="P839" s="195"/>
      <c r="Q839" s="195"/>
      <c r="R839" s="195"/>
      <c r="S839" s="195"/>
      <c r="T839" s="196"/>
      <c r="AT839" s="197" t="s">
        <v>140</v>
      </c>
      <c r="AU839" s="197" t="s">
        <v>91</v>
      </c>
      <c r="AV839" s="13" t="s">
        <v>89</v>
      </c>
      <c r="AW839" s="13" t="s">
        <v>42</v>
      </c>
      <c r="AX839" s="13" t="s">
        <v>81</v>
      </c>
      <c r="AY839" s="197" t="s">
        <v>131</v>
      </c>
    </row>
    <row r="840" spans="1:65" s="14" customFormat="1" ht="11.25">
      <c r="B840" s="198"/>
      <c r="C840" s="199"/>
      <c r="D840" s="189" t="s">
        <v>140</v>
      </c>
      <c r="E840" s="200" t="s">
        <v>44</v>
      </c>
      <c r="F840" s="201" t="s">
        <v>1009</v>
      </c>
      <c r="G840" s="199"/>
      <c r="H840" s="202">
        <v>0.216</v>
      </c>
      <c r="I840" s="203"/>
      <c r="J840" s="199"/>
      <c r="K840" s="199"/>
      <c r="L840" s="204"/>
      <c r="M840" s="205"/>
      <c r="N840" s="206"/>
      <c r="O840" s="206"/>
      <c r="P840" s="206"/>
      <c r="Q840" s="206"/>
      <c r="R840" s="206"/>
      <c r="S840" s="206"/>
      <c r="T840" s="207"/>
      <c r="AT840" s="208" t="s">
        <v>140</v>
      </c>
      <c r="AU840" s="208" t="s">
        <v>91</v>
      </c>
      <c r="AV840" s="14" t="s">
        <v>91</v>
      </c>
      <c r="AW840" s="14" t="s">
        <v>42</v>
      </c>
      <c r="AX840" s="14" t="s">
        <v>81</v>
      </c>
      <c r="AY840" s="208" t="s">
        <v>131</v>
      </c>
    </row>
    <row r="841" spans="1:65" s="13" customFormat="1" ht="11.25">
      <c r="B841" s="187"/>
      <c r="C841" s="188"/>
      <c r="D841" s="189" t="s">
        <v>140</v>
      </c>
      <c r="E841" s="190" t="s">
        <v>44</v>
      </c>
      <c r="F841" s="191" t="s">
        <v>423</v>
      </c>
      <c r="G841" s="188"/>
      <c r="H841" s="190" t="s">
        <v>44</v>
      </c>
      <c r="I841" s="192"/>
      <c r="J841" s="188"/>
      <c r="K841" s="188"/>
      <c r="L841" s="193"/>
      <c r="M841" s="194"/>
      <c r="N841" s="195"/>
      <c r="O841" s="195"/>
      <c r="P841" s="195"/>
      <c r="Q841" s="195"/>
      <c r="R841" s="195"/>
      <c r="S841" s="195"/>
      <c r="T841" s="196"/>
      <c r="AT841" s="197" t="s">
        <v>140</v>
      </c>
      <c r="AU841" s="197" t="s">
        <v>91</v>
      </c>
      <c r="AV841" s="13" t="s">
        <v>89</v>
      </c>
      <c r="AW841" s="13" t="s">
        <v>42</v>
      </c>
      <c r="AX841" s="13" t="s">
        <v>81</v>
      </c>
      <c r="AY841" s="197" t="s">
        <v>131</v>
      </c>
    </row>
    <row r="842" spans="1:65" s="13" customFormat="1" ht="11.25">
      <c r="B842" s="187"/>
      <c r="C842" s="188"/>
      <c r="D842" s="189" t="s">
        <v>140</v>
      </c>
      <c r="E842" s="190" t="s">
        <v>44</v>
      </c>
      <c r="F842" s="191" t="s">
        <v>1010</v>
      </c>
      <c r="G842" s="188"/>
      <c r="H842" s="190" t="s">
        <v>44</v>
      </c>
      <c r="I842" s="192"/>
      <c r="J842" s="188"/>
      <c r="K842" s="188"/>
      <c r="L842" s="193"/>
      <c r="M842" s="194"/>
      <c r="N842" s="195"/>
      <c r="O842" s="195"/>
      <c r="P842" s="195"/>
      <c r="Q842" s="195"/>
      <c r="R842" s="195"/>
      <c r="S842" s="195"/>
      <c r="T842" s="196"/>
      <c r="AT842" s="197" t="s">
        <v>140</v>
      </c>
      <c r="AU842" s="197" t="s">
        <v>91</v>
      </c>
      <c r="AV842" s="13" t="s">
        <v>89</v>
      </c>
      <c r="AW842" s="13" t="s">
        <v>42</v>
      </c>
      <c r="AX842" s="13" t="s">
        <v>81</v>
      </c>
      <c r="AY842" s="197" t="s">
        <v>131</v>
      </c>
    </row>
    <row r="843" spans="1:65" s="14" customFormat="1" ht="11.25">
      <c r="B843" s="198"/>
      <c r="C843" s="199"/>
      <c r="D843" s="189" t="s">
        <v>140</v>
      </c>
      <c r="E843" s="200" t="s">
        <v>44</v>
      </c>
      <c r="F843" s="201" t="s">
        <v>1011</v>
      </c>
      <c r="G843" s="199"/>
      <c r="H843" s="202">
        <v>0.48</v>
      </c>
      <c r="I843" s="203"/>
      <c r="J843" s="199"/>
      <c r="K843" s="199"/>
      <c r="L843" s="204"/>
      <c r="M843" s="205"/>
      <c r="N843" s="206"/>
      <c r="O843" s="206"/>
      <c r="P843" s="206"/>
      <c r="Q843" s="206"/>
      <c r="R843" s="206"/>
      <c r="S843" s="206"/>
      <c r="T843" s="207"/>
      <c r="AT843" s="208" t="s">
        <v>140</v>
      </c>
      <c r="AU843" s="208" t="s">
        <v>91</v>
      </c>
      <c r="AV843" s="14" t="s">
        <v>91</v>
      </c>
      <c r="AW843" s="14" t="s">
        <v>42</v>
      </c>
      <c r="AX843" s="14" t="s">
        <v>81</v>
      </c>
      <c r="AY843" s="208" t="s">
        <v>131</v>
      </c>
    </row>
    <row r="844" spans="1:65" s="15" customFormat="1" ht="11.25">
      <c r="B844" s="209"/>
      <c r="C844" s="210"/>
      <c r="D844" s="189" t="s">
        <v>140</v>
      </c>
      <c r="E844" s="211" t="s">
        <v>44</v>
      </c>
      <c r="F844" s="212" t="s">
        <v>170</v>
      </c>
      <c r="G844" s="210"/>
      <c r="H844" s="213">
        <v>0.69599999999999995</v>
      </c>
      <c r="I844" s="214"/>
      <c r="J844" s="210"/>
      <c r="K844" s="210"/>
      <c r="L844" s="215"/>
      <c r="M844" s="216"/>
      <c r="N844" s="217"/>
      <c r="O844" s="217"/>
      <c r="P844" s="217"/>
      <c r="Q844" s="217"/>
      <c r="R844" s="217"/>
      <c r="S844" s="217"/>
      <c r="T844" s="218"/>
      <c r="AT844" s="219" t="s">
        <v>140</v>
      </c>
      <c r="AU844" s="219" t="s">
        <v>91</v>
      </c>
      <c r="AV844" s="15" t="s">
        <v>138</v>
      </c>
      <c r="AW844" s="15" t="s">
        <v>42</v>
      </c>
      <c r="AX844" s="15" t="s">
        <v>89</v>
      </c>
      <c r="AY844" s="219" t="s">
        <v>131</v>
      </c>
    </row>
    <row r="845" spans="1:65" s="2" customFormat="1" ht="37.9" customHeight="1">
      <c r="A845" s="35"/>
      <c r="B845" s="36"/>
      <c r="C845" s="174" t="s">
        <v>1012</v>
      </c>
      <c r="D845" s="174" t="s">
        <v>133</v>
      </c>
      <c r="E845" s="175" t="s">
        <v>1013</v>
      </c>
      <c r="F845" s="176" t="s">
        <v>1014</v>
      </c>
      <c r="G845" s="177" t="s">
        <v>164</v>
      </c>
      <c r="H845" s="178">
        <v>1.7</v>
      </c>
      <c r="I845" s="179"/>
      <c r="J845" s="180">
        <f>ROUND(I845*H845,2)</f>
        <v>0</v>
      </c>
      <c r="K845" s="176" t="s">
        <v>137</v>
      </c>
      <c r="L845" s="40"/>
      <c r="M845" s="181" t="s">
        <v>44</v>
      </c>
      <c r="N845" s="182" t="s">
        <v>52</v>
      </c>
      <c r="O845" s="65"/>
      <c r="P845" s="183">
        <f>O845*H845</f>
        <v>0</v>
      </c>
      <c r="Q845" s="183">
        <v>2.45329</v>
      </c>
      <c r="R845" s="183">
        <f>Q845*H845</f>
        <v>4.1705930000000002</v>
      </c>
      <c r="S845" s="183">
        <v>0</v>
      </c>
      <c r="T845" s="184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85" t="s">
        <v>89</v>
      </c>
      <c r="AT845" s="185" t="s">
        <v>133</v>
      </c>
      <c r="AU845" s="185" t="s">
        <v>91</v>
      </c>
      <c r="AY845" s="17" t="s">
        <v>131</v>
      </c>
      <c r="BE845" s="186">
        <f>IF(N845="základní",J845,0)</f>
        <v>0</v>
      </c>
      <c r="BF845" s="186">
        <f>IF(N845="snížená",J845,0)</f>
        <v>0</v>
      </c>
      <c r="BG845" s="186">
        <f>IF(N845="zákl. přenesená",J845,0)</f>
        <v>0</v>
      </c>
      <c r="BH845" s="186">
        <f>IF(N845="sníž. přenesená",J845,0)</f>
        <v>0</v>
      </c>
      <c r="BI845" s="186">
        <f>IF(N845="nulová",J845,0)</f>
        <v>0</v>
      </c>
      <c r="BJ845" s="17" t="s">
        <v>89</v>
      </c>
      <c r="BK845" s="186">
        <f>ROUND(I845*H845,2)</f>
        <v>0</v>
      </c>
      <c r="BL845" s="17" t="s">
        <v>89</v>
      </c>
      <c r="BM845" s="185" t="s">
        <v>1015</v>
      </c>
    </row>
    <row r="846" spans="1:65" s="13" customFormat="1" ht="11.25">
      <c r="B846" s="187"/>
      <c r="C846" s="188"/>
      <c r="D846" s="189" t="s">
        <v>140</v>
      </c>
      <c r="E846" s="190" t="s">
        <v>44</v>
      </c>
      <c r="F846" s="191" t="s">
        <v>423</v>
      </c>
      <c r="G846" s="188"/>
      <c r="H846" s="190" t="s">
        <v>44</v>
      </c>
      <c r="I846" s="192"/>
      <c r="J846" s="188"/>
      <c r="K846" s="188"/>
      <c r="L846" s="193"/>
      <c r="M846" s="194"/>
      <c r="N846" s="195"/>
      <c r="O846" s="195"/>
      <c r="P846" s="195"/>
      <c r="Q846" s="195"/>
      <c r="R846" s="195"/>
      <c r="S846" s="195"/>
      <c r="T846" s="196"/>
      <c r="AT846" s="197" t="s">
        <v>140</v>
      </c>
      <c r="AU846" s="197" t="s">
        <v>91</v>
      </c>
      <c r="AV846" s="13" t="s">
        <v>89</v>
      </c>
      <c r="AW846" s="13" t="s">
        <v>42</v>
      </c>
      <c r="AX846" s="13" t="s">
        <v>81</v>
      </c>
      <c r="AY846" s="197" t="s">
        <v>131</v>
      </c>
    </row>
    <row r="847" spans="1:65" s="13" customFormat="1" ht="11.25">
      <c r="B847" s="187"/>
      <c r="C847" s="188"/>
      <c r="D847" s="189" t="s">
        <v>140</v>
      </c>
      <c r="E847" s="190" t="s">
        <v>44</v>
      </c>
      <c r="F847" s="191" t="s">
        <v>543</v>
      </c>
      <c r="G847" s="188"/>
      <c r="H847" s="190" t="s">
        <v>44</v>
      </c>
      <c r="I847" s="192"/>
      <c r="J847" s="188"/>
      <c r="K847" s="188"/>
      <c r="L847" s="193"/>
      <c r="M847" s="194"/>
      <c r="N847" s="195"/>
      <c r="O847" s="195"/>
      <c r="P847" s="195"/>
      <c r="Q847" s="195"/>
      <c r="R847" s="195"/>
      <c r="S847" s="195"/>
      <c r="T847" s="196"/>
      <c r="AT847" s="197" t="s">
        <v>140</v>
      </c>
      <c r="AU847" s="197" t="s">
        <v>91</v>
      </c>
      <c r="AV847" s="13" t="s">
        <v>89</v>
      </c>
      <c r="AW847" s="13" t="s">
        <v>42</v>
      </c>
      <c r="AX847" s="13" t="s">
        <v>81</v>
      </c>
      <c r="AY847" s="197" t="s">
        <v>131</v>
      </c>
    </row>
    <row r="848" spans="1:65" s="13" customFormat="1" ht="11.25">
      <c r="B848" s="187"/>
      <c r="C848" s="188"/>
      <c r="D848" s="189" t="s">
        <v>140</v>
      </c>
      <c r="E848" s="190" t="s">
        <v>44</v>
      </c>
      <c r="F848" s="191" t="s">
        <v>1016</v>
      </c>
      <c r="G848" s="188"/>
      <c r="H848" s="190" t="s">
        <v>44</v>
      </c>
      <c r="I848" s="192"/>
      <c r="J848" s="188"/>
      <c r="K848" s="188"/>
      <c r="L848" s="193"/>
      <c r="M848" s="194"/>
      <c r="N848" s="195"/>
      <c r="O848" s="195"/>
      <c r="P848" s="195"/>
      <c r="Q848" s="195"/>
      <c r="R848" s="195"/>
      <c r="S848" s="195"/>
      <c r="T848" s="196"/>
      <c r="AT848" s="197" t="s">
        <v>140</v>
      </c>
      <c r="AU848" s="197" t="s">
        <v>91</v>
      </c>
      <c r="AV848" s="13" t="s">
        <v>89</v>
      </c>
      <c r="AW848" s="13" t="s">
        <v>42</v>
      </c>
      <c r="AX848" s="13" t="s">
        <v>81</v>
      </c>
      <c r="AY848" s="197" t="s">
        <v>131</v>
      </c>
    </row>
    <row r="849" spans="1:65" s="14" customFormat="1" ht="11.25">
      <c r="B849" s="198"/>
      <c r="C849" s="199"/>
      <c r="D849" s="189" t="s">
        <v>140</v>
      </c>
      <c r="E849" s="200" t="s">
        <v>44</v>
      </c>
      <c r="F849" s="201" t="s">
        <v>1017</v>
      </c>
      <c r="G849" s="199"/>
      <c r="H849" s="202">
        <v>1.7</v>
      </c>
      <c r="I849" s="203"/>
      <c r="J849" s="199"/>
      <c r="K849" s="199"/>
      <c r="L849" s="204"/>
      <c r="M849" s="205"/>
      <c r="N849" s="206"/>
      <c r="O849" s="206"/>
      <c r="P849" s="206"/>
      <c r="Q849" s="206"/>
      <c r="R849" s="206"/>
      <c r="S849" s="206"/>
      <c r="T849" s="207"/>
      <c r="AT849" s="208" t="s">
        <v>140</v>
      </c>
      <c r="AU849" s="208" t="s">
        <v>91</v>
      </c>
      <c r="AV849" s="14" t="s">
        <v>91</v>
      </c>
      <c r="AW849" s="14" t="s">
        <v>42</v>
      </c>
      <c r="AX849" s="14" t="s">
        <v>89</v>
      </c>
      <c r="AY849" s="208" t="s">
        <v>131</v>
      </c>
    </row>
    <row r="850" spans="1:65" s="2" customFormat="1" ht="24.2" customHeight="1">
      <c r="A850" s="35"/>
      <c r="B850" s="36"/>
      <c r="C850" s="174" t="s">
        <v>1018</v>
      </c>
      <c r="D850" s="174" t="s">
        <v>133</v>
      </c>
      <c r="E850" s="175" t="s">
        <v>1019</v>
      </c>
      <c r="F850" s="176" t="s">
        <v>1020</v>
      </c>
      <c r="G850" s="177" t="s">
        <v>180</v>
      </c>
      <c r="H850" s="178">
        <v>5.0000000000000001E-3</v>
      </c>
      <c r="I850" s="179"/>
      <c r="J850" s="180">
        <f>ROUND(I850*H850,2)</f>
        <v>0</v>
      </c>
      <c r="K850" s="176" t="s">
        <v>137</v>
      </c>
      <c r="L850" s="40"/>
      <c r="M850" s="181" t="s">
        <v>44</v>
      </c>
      <c r="N850" s="182" t="s">
        <v>52</v>
      </c>
      <c r="O850" s="65"/>
      <c r="P850" s="183">
        <f>O850*H850</f>
        <v>0</v>
      </c>
      <c r="Q850" s="183">
        <v>1.0606500000000001</v>
      </c>
      <c r="R850" s="183">
        <f>Q850*H850</f>
        <v>5.3032500000000007E-3</v>
      </c>
      <c r="S850" s="183">
        <v>0</v>
      </c>
      <c r="T850" s="184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85" t="s">
        <v>89</v>
      </c>
      <c r="AT850" s="185" t="s">
        <v>133</v>
      </c>
      <c r="AU850" s="185" t="s">
        <v>91</v>
      </c>
      <c r="AY850" s="17" t="s">
        <v>131</v>
      </c>
      <c r="BE850" s="186">
        <f>IF(N850="základní",J850,0)</f>
        <v>0</v>
      </c>
      <c r="BF850" s="186">
        <f>IF(N850="snížená",J850,0)</f>
        <v>0</v>
      </c>
      <c r="BG850" s="186">
        <f>IF(N850="zákl. přenesená",J850,0)</f>
        <v>0</v>
      </c>
      <c r="BH850" s="186">
        <f>IF(N850="sníž. přenesená",J850,0)</f>
        <v>0</v>
      </c>
      <c r="BI850" s="186">
        <f>IF(N850="nulová",J850,0)</f>
        <v>0</v>
      </c>
      <c r="BJ850" s="17" t="s">
        <v>89</v>
      </c>
      <c r="BK850" s="186">
        <f>ROUND(I850*H850,2)</f>
        <v>0</v>
      </c>
      <c r="BL850" s="17" t="s">
        <v>89</v>
      </c>
      <c r="BM850" s="185" t="s">
        <v>1021</v>
      </c>
    </row>
    <row r="851" spans="1:65" s="13" customFormat="1" ht="11.25">
      <c r="B851" s="187"/>
      <c r="C851" s="188"/>
      <c r="D851" s="189" t="s">
        <v>140</v>
      </c>
      <c r="E851" s="190" t="s">
        <v>44</v>
      </c>
      <c r="F851" s="191" t="s">
        <v>543</v>
      </c>
      <c r="G851" s="188"/>
      <c r="H851" s="190" t="s">
        <v>44</v>
      </c>
      <c r="I851" s="192"/>
      <c r="J851" s="188"/>
      <c r="K851" s="188"/>
      <c r="L851" s="193"/>
      <c r="M851" s="194"/>
      <c r="N851" s="195"/>
      <c r="O851" s="195"/>
      <c r="P851" s="195"/>
      <c r="Q851" s="195"/>
      <c r="R851" s="195"/>
      <c r="S851" s="195"/>
      <c r="T851" s="196"/>
      <c r="AT851" s="197" t="s">
        <v>140</v>
      </c>
      <c r="AU851" s="197" t="s">
        <v>91</v>
      </c>
      <c r="AV851" s="13" t="s">
        <v>89</v>
      </c>
      <c r="AW851" s="13" t="s">
        <v>42</v>
      </c>
      <c r="AX851" s="13" t="s">
        <v>81</v>
      </c>
      <c r="AY851" s="197" t="s">
        <v>131</v>
      </c>
    </row>
    <row r="852" spans="1:65" s="13" customFormat="1" ht="22.5">
      <c r="B852" s="187"/>
      <c r="C852" s="188"/>
      <c r="D852" s="189" t="s">
        <v>140</v>
      </c>
      <c r="E852" s="190" t="s">
        <v>44</v>
      </c>
      <c r="F852" s="191" t="s">
        <v>1022</v>
      </c>
      <c r="G852" s="188"/>
      <c r="H852" s="190" t="s">
        <v>44</v>
      </c>
      <c r="I852" s="192"/>
      <c r="J852" s="188"/>
      <c r="K852" s="188"/>
      <c r="L852" s="193"/>
      <c r="M852" s="194"/>
      <c r="N852" s="195"/>
      <c r="O852" s="195"/>
      <c r="P852" s="195"/>
      <c r="Q852" s="195"/>
      <c r="R852" s="195"/>
      <c r="S852" s="195"/>
      <c r="T852" s="196"/>
      <c r="AT852" s="197" t="s">
        <v>140</v>
      </c>
      <c r="AU852" s="197" t="s">
        <v>91</v>
      </c>
      <c r="AV852" s="13" t="s">
        <v>89</v>
      </c>
      <c r="AW852" s="13" t="s">
        <v>42</v>
      </c>
      <c r="AX852" s="13" t="s">
        <v>81</v>
      </c>
      <c r="AY852" s="197" t="s">
        <v>131</v>
      </c>
    </row>
    <row r="853" spans="1:65" s="14" customFormat="1" ht="11.25">
      <c r="B853" s="198"/>
      <c r="C853" s="199"/>
      <c r="D853" s="189" t="s">
        <v>140</v>
      </c>
      <c r="E853" s="200" t="s">
        <v>44</v>
      </c>
      <c r="F853" s="201" t="s">
        <v>1023</v>
      </c>
      <c r="G853" s="199"/>
      <c r="H853" s="202">
        <v>5.0000000000000001E-3</v>
      </c>
      <c r="I853" s="203"/>
      <c r="J853" s="199"/>
      <c r="K853" s="199"/>
      <c r="L853" s="204"/>
      <c r="M853" s="205"/>
      <c r="N853" s="206"/>
      <c r="O853" s="206"/>
      <c r="P853" s="206"/>
      <c r="Q853" s="206"/>
      <c r="R853" s="206"/>
      <c r="S853" s="206"/>
      <c r="T853" s="207"/>
      <c r="AT853" s="208" t="s">
        <v>140</v>
      </c>
      <c r="AU853" s="208" t="s">
        <v>91</v>
      </c>
      <c r="AV853" s="14" t="s">
        <v>91</v>
      </c>
      <c r="AW853" s="14" t="s">
        <v>42</v>
      </c>
      <c r="AX853" s="14" t="s">
        <v>89</v>
      </c>
      <c r="AY853" s="208" t="s">
        <v>131</v>
      </c>
    </row>
    <row r="854" spans="1:65" s="2" customFormat="1" ht="24.2" customHeight="1">
      <c r="A854" s="35"/>
      <c r="B854" s="36"/>
      <c r="C854" s="174" t="s">
        <v>1024</v>
      </c>
      <c r="D854" s="174" t="s">
        <v>133</v>
      </c>
      <c r="E854" s="175" t="s">
        <v>1025</v>
      </c>
      <c r="F854" s="176" t="s">
        <v>1026</v>
      </c>
      <c r="G854" s="177" t="s">
        <v>164</v>
      </c>
      <c r="H854" s="178">
        <v>0.83199999999999996</v>
      </c>
      <c r="I854" s="179"/>
      <c r="J854" s="180">
        <f>ROUND(I854*H854,2)</f>
        <v>0</v>
      </c>
      <c r="K854" s="176" t="s">
        <v>137</v>
      </c>
      <c r="L854" s="40"/>
      <c r="M854" s="181" t="s">
        <v>44</v>
      </c>
      <c r="N854" s="182" t="s">
        <v>52</v>
      </c>
      <c r="O854" s="65"/>
      <c r="P854" s="183">
        <f>O854*H854</f>
        <v>0</v>
      </c>
      <c r="Q854" s="183">
        <v>0</v>
      </c>
      <c r="R854" s="183">
        <f>Q854*H854</f>
        <v>0</v>
      </c>
      <c r="S854" s="183">
        <v>0</v>
      </c>
      <c r="T854" s="184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185" t="s">
        <v>89</v>
      </c>
      <c r="AT854" s="185" t="s">
        <v>133</v>
      </c>
      <c r="AU854" s="185" t="s">
        <v>91</v>
      </c>
      <c r="AY854" s="17" t="s">
        <v>131</v>
      </c>
      <c r="BE854" s="186">
        <f>IF(N854="základní",J854,0)</f>
        <v>0</v>
      </c>
      <c r="BF854" s="186">
        <f>IF(N854="snížená",J854,0)</f>
        <v>0</v>
      </c>
      <c r="BG854" s="186">
        <f>IF(N854="zákl. přenesená",J854,0)</f>
        <v>0</v>
      </c>
      <c r="BH854" s="186">
        <f>IF(N854="sníž. přenesená",J854,0)</f>
        <v>0</v>
      </c>
      <c r="BI854" s="186">
        <f>IF(N854="nulová",J854,0)</f>
        <v>0</v>
      </c>
      <c r="BJ854" s="17" t="s">
        <v>89</v>
      </c>
      <c r="BK854" s="186">
        <f>ROUND(I854*H854,2)</f>
        <v>0</v>
      </c>
      <c r="BL854" s="17" t="s">
        <v>89</v>
      </c>
      <c r="BM854" s="185" t="s">
        <v>1027</v>
      </c>
    </row>
    <row r="855" spans="1:65" s="13" customFormat="1" ht="11.25">
      <c r="B855" s="187"/>
      <c r="C855" s="188"/>
      <c r="D855" s="189" t="s">
        <v>140</v>
      </c>
      <c r="E855" s="190" t="s">
        <v>44</v>
      </c>
      <c r="F855" s="191" t="s">
        <v>531</v>
      </c>
      <c r="G855" s="188"/>
      <c r="H855" s="190" t="s">
        <v>44</v>
      </c>
      <c r="I855" s="192"/>
      <c r="J855" s="188"/>
      <c r="K855" s="188"/>
      <c r="L855" s="193"/>
      <c r="M855" s="194"/>
      <c r="N855" s="195"/>
      <c r="O855" s="195"/>
      <c r="P855" s="195"/>
      <c r="Q855" s="195"/>
      <c r="R855" s="195"/>
      <c r="S855" s="195"/>
      <c r="T855" s="196"/>
      <c r="AT855" s="197" t="s">
        <v>140</v>
      </c>
      <c r="AU855" s="197" t="s">
        <v>91</v>
      </c>
      <c r="AV855" s="13" t="s">
        <v>89</v>
      </c>
      <c r="AW855" s="13" t="s">
        <v>42</v>
      </c>
      <c r="AX855" s="13" t="s">
        <v>81</v>
      </c>
      <c r="AY855" s="197" t="s">
        <v>131</v>
      </c>
    </row>
    <row r="856" spans="1:65" s="13" customFormat="1" ht="11.25">
      <c r="B856" s="187"/>
      <c r="C856" s="188"/>
      <c r="D856" s="189" t="s">
        <v>140</v>
      </c>
      <c r="E856" s="190" t="s">
        <v>44</v>
      </c>
      <c r="F856" s="191" t="s">
        <v>532</v>
      </c>
      <c r="G856" s="188"/>
      <c r="H856" s="190" t="s">
        <v>44</v>
      </c>
      <c r="I856" s="192"/>
      <c r="J856" s="188"/>
      <c r="K856" s="188"/>
      <c r="L856" s="193"/>
      <c r="M856" s="194"/>
      <c r="N856" s="195"/>
      <c r="O856" s="195"/>
      <c r="P856" s="195"/>
      <c r="Q856" s="195"/>
      <c r="R856" s="195"/>
      <c r="S856" s="195"/>
      <c r="T856" s="196"/>
      <c r="AT856" s="197" t="s">
        <v>140</v>
      </c>
      <c r="AU856" s="197" t="s">
        <v>91</v>
      </c>
      <c r="AV856" s="13" t="s">
        <v>89</v>
      </c>
      <c r="AW856" s="13" t="s">
        <v>42</v>
      </c>
      <c r="AX856" s="13" t="s">
        <v>81</v>
      </c>
      <c r="AY856" s="197" t="s">
        <v>131</v>
      </c>
    </row>
    <row r="857" spans="1:65" s="13" customFormat="1" ht="22.5">
      <c r="B857" s="187"/>
      <c r="C857" s="188"/>
      <c r="D857" s="189" t="s">
        <v>140</v>
      </c>
      <c r="E857" s="190" t="s">
        <v>44</v>
      </c>
      <c r="F857" s="191" t="s">
        <v>1028</v>
      </c>
      <c r="G857" s="188"/>
      <c r="H857" s="190" t="s">
        <v>44</v>
      </c>
      <c r="I857" s="192"/>
      <c r="J857" s="188"/>
      <c r="K857" s="188"/>
      <c r="L857" s="193"/>
      <c r="M857" s="194"/>
      <c r="N857" s="195"/>
      <c r="O857" s="195"/>
      <c r="P857" s="195"/>
      <c r="Q857" s="195"/>
      <c r="R857" s="195"/>
      <c r="S857" s="195"/>
      <c r="T857" s="196"/>
      <c r="AT857" s="197" t="s">
        <v>140</v>
      </c>
      <c r="AU857" s="197" t="s">
        <v>91</v>
      </c>
      <c r="AV857" s="13" t="s">
        <v>89</v>
      </c>
      <c r="AW857" s="13" t="s">
        <v>42</v>
      </c>
      <c r="AX857" s="13" t="s">
        <v>81</v>
      </c>
      <c r="AY857" s="197" t="s">
        <v>131</v>
      </c>
    </row>
    <row r="858" spans="1:65" s="14" customFormat="1" ht="11.25">
      <c r="B858" s="198"/>
      <c r="C858" s="199"/>
      <c r="D858" s="189" t="s">
        <v>140</v>
      </c>
      <c r="E858" s="200" t="s">
        <v>44</v>
      </c>
      <c r="F858" s="201" t="s">
        <v>1029</v>
      </c>
      <c r="G858" s="199"/>
      <c r="H858" s="202">
        <v>0.83199999999999996</v>
      </c>
      <c r="I858" s="203"/>
      <c r="J858" s="199"/>
      <c r="K858" s="199"/>
      <c r="L858" s="204"/>
      <c r="M858" s="205"/>
      <c r="N858" s="206"/>
      <c r="O858" s="206"/>
      <c r="P858" s="206"/>
      <c r="Q858" s="206"/>
      <c r="R858" s="206"/>
      <c r="S858" s="206"/>
      <c r="T858" s="207"/>
      <c r="AT858" s="208" t="s">
        <v>140</v>
      </c>
      <c r="AU858" s="208" t="s">
        <v>91</v>
      </c>
      <c r="AV858" s="14" t="s">
        <v>91</v>
      </c>
      <c r="AW858" s="14" t="s">
        <v>42</v>
      </c>
      <c r="AX858" s="14" t="s">
        <v>89</v>
      </c>
      <c r="AY858" s="208" t="s">
        <v>131</v>
      </c>
    </row>
    <row r="859" spans="1:65" s="2" customFormat="1" ht="24.2" customHeight="1">
      <c r="A859" s="35"/>
      <c r="B859" s="36"/>
      <c r="C859" s="174" t="s">
        <v>1030</v>
      </c>
      <c r="D859" s="174" t="s">
        <v>133</v>
      </c>
      <c r="E859" s="175" t="s">
        <v>1031</v>
      </c>
      <c r="F859" s="176" t="s">
        <v>1032</v>
      </c>
      <c r="G859" s="177" t="s">
        <v>136</v>
      </c>
      <c r="H859" s="178">
        <v>11.04</v>
      </c>
      <c r="I859" s="179"/>
      <c r="J859" s="180">
        <f>ROUND(I859*H859,2)</f>
        <v>0</v>
      </c>
      <c r="K859" s="176" t="s">
        <v>137</v>
      </c>
      <c r="L859" s="40"/>
      <c r="M859" s="181" t="s">
        <v>44</v>
      </c>
      <c r="N859" s="182" t="s">
        <v>52</v>
      </c>
      <c r="O859" s="65"/>
      <c r="P859" s="183">
        <f>O859*H859</f>
        <v>0</v>
      </c>
      <c r="Q859" s="183">
        <v>1.16E-3</v>
      </c>
      <c r="R859" s="183">
        <f>Q859*H859</f>
        <v>1.2806399999999999E-2</v>
      </c>
      <c r="S859" s="183">
        <v>0</v>
      </c>
      <c r="T859" s="184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85" t="s">
        <v>89</v>
      </c>
      <c r="AT859" s="185" t="s">
        <v>133</v>
      </c>
      <c r="AU859" s="185" t="s">
        <v>91</v>
      </c>
      <c r="AY859" s="17" t="s">
        <v>131</v>
      </c>
      <c r="BE859" s="186">
        <f>IF(N859="základní",J859,0)</f>
        <v>0</v>
      </c>
      <c r="BF859" s="186">
        <f>IF(N859="snížená",J859,0)</f>
        <v>0</v>
      </c>
      <c r="BG859" s="186">
        <f>IF(N859="zákl. přenesená",J859,0)</f>
        <v>0</v>
      </c>
      <c r="BH859" s="186">
        <f>IF(N859="sníž. přenesená",J859,0)</f>
        <v>0</v>
      </c>
      <c r="BI859" s="186">
        <f>IF(N859="nulová",J859,0)</f>
        <v>0</v>
      </c>
      <c r="BJ859" s="17" t="s">
        <v>89</v>
      </c>
      <c r="BK859" s="186">
        <f>ROUND(I859*H859,2)</f>
        <v>0</v>
      </c>
      <c r="BL859" s="17" t="s">
        <v>89</v>
      </c>
      <c r="BM859" s="185" t="s">
        <v>1033</v>
      </c>
    </row>
    <row r="860" spans="1:65" s="13" customFormat="1" ht="11.25">
      <c r="B860" s="187"/>
      <c r="C860" s="188"/>
      <c r="D860" s="189" t="s">
        <v>140</v>
      </c>
      <c r="E860" s="190" t="s">
        <v>44</v>
      </c>
      <c r="F860" s="191" t="s">
        <v>423</v>
      </c>
      <c r="G860" s="188"/>
      <c r="H860" s="190" t="s">
        <v>44</v>
      </c>
      <c r="I860" s="192"/>
      <c r="J860" s="188"/>
      <c r="K860" s="188"/>
      <c r="L860" s="193"/>
      <c r="M860" s="194"/>
      <c r="N860" s="195"/>
      <c r="O860" s="195"/>
      <c r="P860" s="195"/>
      <c r="Q860" s="195"/>
      <c r="R860" s="195"/>
      <c r="S860" s="195"/>
      <c r="T860" s="196"/>
      <c r="AT860" s="197" t="s">
        <v>140</v>
      </c>
      <c r="AU860" s="197" t="s">
        <v>91</v>
      </c>
      <c r="AV860" s="13" t="s">
        <v>89</v>
      </c>
      <c r="AW860" s="13" t="s">
        <v>42</v>
      </c>
      <c r="AX860" s="13" t="s">
        <v>81</v>
      </c>
      <c r="AY860" s="197" t="s">
        <v>131</v>
      </c>
    </row>
    <row r="861" spans="1:65" s="13" customFormat="1" ht="11.25">
      <c r="B861" s="187"/>
      <c r="C861" s="188"/>
      <c r="D861" s="189" t="s">
        <v>140</v>
      </c>
      <c r="E861" s="190" t="s">
        <v>44</v>
      </c>
      <c r="F861" s="191" t="s">
        <v>543</v>
      </c>
      <c r="G861" s="188"/>
      <c r="H861" s="190" t="s">
        <v>44</v>
      </c>
      <c r="I861" s="192"/>
      <c r="J861" s="188"/>
      <c r="K861" s="188"/>
      <c r="L861" s="193"/>
      <c r="M861" s="194"/>
      <c r="N861" s="195"/>
      <c r="O861" s="195"/>
      <c r="P861" s="195"/>
      <c r="Q861" s="195"/>
      <c r="R861" s="195"/>
      <c r="S861" s="195"/>
      <c r="T861" s="196"/>
      <c r="AT861" s="197" t="s">
        <v>140</v>
      </c>
      <c r="AU861" s="197" t="s">
        <v>91</v>
      </c>
      <c r="AV861" s="13" t="s">
        <v>89</v>
      </c>
      <c r="AW861" s="13" t="s">
        <v>42</v>
      </c>
      <c r="AX861" s="13" t="s">
        <v>81</v>
      </c>
      <c r="AY861" s="197" t="s">
        <v>131</v>
      </c>
    </row>
    <row r="862" spans="1:65" s="13" customFormat="1" ht="11.25">
      <c r="B862" s="187"/>
      <c r="C862" s="188"/>
      <c r="D862" s="189" t="s">
        <v>140</v>
      </c>
      <c r="E862" s="190" t="s">
        <v>44</v>
      </c>
      <c r="F862" s="191" t="s">
        <v>1034</v>
      </c>
      <c r="G862" s="188"/>
      <c r="H862" s="190" t="s">
        <v>44</v>
      </c>
      <c r="I862" s="192"/>
      <c r="J862" s="188"/>
      <c r="K862" s="188"/>
      <c r="L862" s="193"/>
      <c r="M862" s="194"/>
      <c r="N862" s="195"/>
      <c r="O862" s="195"/>
      <c r="P862" s="195"/>
      <c r="Q862" s="195"/>
      <c r="R862" s="195"/>
      <c r="S862" s="195"/>
      <c r="T862" s="196"/>
      <c r="AT862" s="197" t="s">
        <v>140</v>
      </c>
      <c r="AU862" s="197" t="s">
        <v>91</v>
      </c>
      <c r="AV862" s="13" t="s">
        <v>89</v>
      </c>
      <c r="AW862" s="13" t="s">
        <v>42</v>
      </c>
      <c r="AX862" s="13" t="s">
        <v>81</v>
      </c>
      <c r="AY862" s="197" t="s">
        <v>131</v>
      </c>
    </row>
    <row r="863" spans="1:65" s="14" customFormat="1" ht="11.25">
      <c r="B863" s="198"/>
      <c r="C863" s="199"/>
      <c r="D863" s="189" t="s">
        <v>140</v>
      </c>
      <c r="E863" s="200" t="s">
        <v>44</v>
      </c>
      <c r="F863" s="201" t="s">
        <v>1035</v>
      </c>
      <c r="G863" s="199"/>
      <c r="H863" s="202">
        <v>6.8</v>
      </c>
      <c r="I863" s="203"/>
      <c r="J863" s="199"/>
      <c r="K863" s="199"/>
      <c r="L863" s="204"/>
      <c r="M863" s="205"/>
      <c r="N863" s="206"/>
      <c r="O863" s="206"/>
      <c r="P863" s="206"/>
      <c r="Q863" s="206"/>
      <c r="R863" s="206"/>
      <c r="S863" s="206"/>
      <c r="T863" s="207"/>
      <c r="AT863" s="208" t="s">
        <v>140</v>
      </c>
      <c r="AU863" s="208" t="s">
        <v>91</v>
      </c>
      <c r="AV863" s="14" t="s">
        <v>91</v>
      </c>
      <c r="AW863" s="14" t="s">
        <v>42</v>
      </c>
      <c r="AX863" s="14" t="s">
        <v>81</v>
      </c>
      <c r="AY863" s="208" t="s">
        <v>131</v>
      </c>
    </row>
    <row r="864" spans="1:65" s="13" customFormat="1" ht="11.25">
      <c r="B864" s="187"/>
      <c r="C864" s="188"/>
      <c r="D864" s="189" t="s">
        <v>140</v>
      </c>
      <c r="E864" s="190" t="s">
        <v>44</v>
      </c>
      <c r="F864" s="191" t="s">
        <v>1036</v>
      </c>
      <c r="G864" s="188"/>
      <c r="H864" s="190" t="s">
        <v>44</v>
      </c>
      <c r="I864" s="192"/>
      <c r="J864" s="188"/>
      <c r="K864" s="188"/>
      <c r="L864" s="193"/>
      <c r="M864" s="194"/>
      <c r="N864" s="195"/>
      <c r="O864" s="195"/>
      <c r="P864" s="195"/>
      <c r="Q864" s="195"/>
      <c r="R864" s="195"/>
      <c r="S864" s="195"/>
      <c r="T864" s="196"/>
      <c r="AT864" s="197" t="s">
        <v>140</v>
      </c>
      <c r="AU864" s="197" t="s">
        <v>91</v>
      </c>
      <c r="AV864" s="13" t="s">
        <v>89</v>
      </c>
      <c r="AW864" s="13" t="s">
        <v>42</v>
      </c>
      <c r="AX864" s="13" t="s">
        <v>81</v>
      </c>
      <c r="AY864" s="197" t="s">
        <v>131</v>
      </c>
    </row>
    <row r="865" spans="1:65" s="14" customFormat="1" ht="11.25">
      <c r="B865" s="198"/>
      <c r="C865" s="199"/>
      <c r="D865" s="189" t="s">
        <v>140</v>
      </c>
      <c r="E865" s="200" t="s">
        <v>44</v>
      </c>
      <c r="F865" s="201" t="s">
        <v>1037</v>
      </c>
      <c r="G865" s="199"/>
      <c r="H865" s="202">
        <v>1.44</v>
      </c>
      <c r="I865" s="203"/>
      <c r="J865" s="199"/>
      <c r="K865" s="199"/>
      <c r="L865" s="204"/>
      <c r="M865" s="205"/>
      <c r="N865" s="206"/>
      <c r="O865" s="206"/>
      <c r="P865" s="206"/>
      <c r="Q865" s="206"/>
      <c r="R865" s="206"/>
      <c r="S865" s="206"/>
      <c r="T865" s="207"/>
      <c r="AT865" s="208" t="s">
        <v>140</v>
      </c>
      <c r="AU865" s="208" t="s">
        <v>91</v>
      </c>
      <c r="AV865" s="14" t="s">
        <v>91</v>
      </c>
      <c r="AW865" s="14" t="s">
        <v>42</v>
      </c>
      <c r="AX865" s="14" t="s">
        <v>81</v>
      </c>
      <c r="AY865" s="208" t="s">
        <v>131</v>
      </c>
    </row>
    <row r="866" spans="1:65" s="13" customFormat="1" ht="11.25">
      <c r="B866" s="187"/>
      <c r="C866" s="188"/>
      <c r="D866" s="189" t="s">
        <v>140</v>
      </c>
      <c r="E866" s="190" t="s">
        <v>44</v>
      </c>
      <c r="F866" s="191" t="s">
        <v>423</v>
      </c>
      <c r="G866" s="188"/>
      <c r="H866" s="190" t="s">
        <v>44</v>
      </c>
      <c r="I866" s="192"/>
      <c r="J866" s="188"/>
      <c r="K866" s="188"/>
      <c r="L866" s="193"/>
      <c r="M866" s="194"/>
      <c r="N866" s="195"/>
      <c r="O866" s="195"/>
      <c r="P866" s="195"/>
      <c r="Q866" s="195"/>
      <c r="R866" s="195"/>
      <c r="S866" s="195"/>
      <c r="T866" s="196"/>
      <c r="AT866" s="197" t="s">
        <v>140</v>
      </c>
      <c r="AU866" s="197" t="s">
        <v>91</v>
      </c>
      <c r="AV866" s="13" t="s">
        <v>89</v>
      </c>
      <c r="AW866" s="13" t="s">
        <v>42</v>
      </c>
      <c r="AX866" s="13" t="s">
        <v>81</v>
      </c>
      <c r="AY866" s="197" t="s">
        <v>131</v>
      </c>
    </row>
    <row r="867" spans="1:65" s="13" customFormat="1" ht="11.25">
      <c r="B867" s="187"/>
      <c r="C867" s="188"/>
      <c r="D867" s="189" t="s">
        <v>140</v>
      </c>
      <c r="E867" s="190" t="s">
        <v>44</v>
      </c>
      <c r="F867" s="191" t="s">
        <v>1038</v>
      </c>
      <c r="G867" s="188"/>
      <c r="H867" s="190" t="s">
        <v>44</v>
      </c>
      <c r="I867" s="192"/>
      <c r="J867" s="188"/>
      <c r="K867" s="188"/>
      <c r="L867" s="193"/>
      <c r="M867" s="194"/>
      <c r="N867" s="195"/>
      <c r="O867" s="195"/>
      <c r="P867" s="195"/>
      <c r="Q867" s="195"/>
      <c r="R867" s="195"/>
      <c r="S867" s="195"/>
      <c r="T867" s="196"/>
      <c r="AT867" s="197" t="s">
        <v>140</v>
      </c>
      <c r="AU867" s="197" t="s">
        <v>91</v>
      </c>
      <c r="AV867" s="13" t="s">
        <v>89</v>
      </c>
      <c r="AW867" s="13" t="s">
        <v>42</v>
      </c>
      <c r="AX867" s="13" t="s">
        <v>81</v>
      </c>
      <c r="AY867" s="197" t="s">
        <v>131</v>
      </c>
    </row>
    <row r="868" spans="1:65" s="14" customFormat="1" ht="11.25">
      <c r="B868" s="198"/>
      <c r="C868" s="199"/>
      <c r="D868" s="189" t="s">
        <v>140</v>
      </c>
      <c r="E868" s="200" t="s">
        <v>44</v>
      </c>
      <c r="F868" s="201" t="s">
        <v>1039</v>
      </c>
      <c r="G868" s="199"/>
      <c r="H868" s="202">
        <v>2.8</v>
      </c>
      <c r="I868" s="203"/>
      <c r="J868" s="199"/>
      <c r="K868" s="199"/>
      <c r="L868" s="204"/>
      <c r="M868" s="205"/>
      <c r="N868" s="206"/>
      <c r="O868" s="206"/>
      <c r="P868" s="206"/>
      <c r="Q868" s="206"/>
      <c r="R868" s="206"/>
      <c r="S868" s="206"/>
      <c r="T868" s="207"/>
      <c r="AT868" s="208" t="s">
        <v>140</v>
      </c>
      <c r="AU868" s="208" t="s">
        <v>91</v>
      </c>
      <c r="AV868" s="14" t="s">
        <v>91</v>
      </c>
      <c r="AW868" s="14" t="s">
        <v>42</v>
      </c>
      <c r="AX868" s="14" t="s">
        <v>81</v>
      </c>
      <c r="AY868" s="208" t="s">
        <v>131</v>
      </c>
    </row>
    <row r="869" spans="1:65" s="15" customFormat="1" ht="11.25">
      <c r="B869" s="209"/>
      <c r="C869" s="210"/>
      <c r="D869" s="189" t="s">
        <v>140</v>
      </c>
      <c r="E869" s="211" t="s">
        <v>44</v>
      </c>
      <c r="F869" s="212" t="s">
        <v>170</v>
      </c>
      <c r="G869" s="210"/>
      <c r="H869" s="213">
        <v>11.04</v>
      </c>
      <c r="I869" s="214"/>
      <c r="J869" s="210"/>
      <c r="K869" s="210"/>
      <c r="L869" s="215"/>
      <c r="M869" s="216"/>
      <c r="N869" s="217"/>
      <c r="O869" s="217"/>
      <c r="P869" s="217"/>
      <c r="Q869" s="217"/>
      <c r="R869" s="217"/>
      <c r="S869" s="217"/>
      <c r="T869" s="218"/>
      <c r="AT869" s="219" t="s">
        <v>140</v>
      </c>
      <c r="AU869" s="219" t="s">
        <v>91</v>
      </c>
      <c r="AV869" s="15" t="s">
        <v>138</v>
      </c>
      <c r="AW869" s="15" t="s">
        <v>42</v>
      </c>
      <c r="AX869" s="15" t="s">
        <v>89</v>
      </c>
      <c r="AY869" s="219" t="s">
        <v>131</v>
      </c>
    </row>
    <row r="870" spans="1:65" s="2" customFormat="1" ht="24.2" customHeight="1">
      <c r="A870" s="35"/>
      <c r="B870" s="36"/>
      <c r="C870" s="174" t="s">
        <v>1040</v>
      </c>
      <c r="D870" s="174" t="s">
        <v>133</v>
      </c>
      <c r="E870" s="175" t="s">
        <v>1041</v>
      </c>
      <c r="F870" s="176" t="s">
        <v>1042</v>
      </c>
      <c r="G870" s="177" t="s">
        <v>136</v>
      </c>
      <c r="H870" s="178">
        <v>11.04</v>
      </c>
      <c r="I870" s="179"/>
      <c r="J870" s="180">
        <f>ROUND(I870*H870,2)</f>
        <v>0</v>
      </c>
      <c r="K870" s="176" t="s">
        <v>137</v>
      </c>
      <c r="L870" s="40"/>
      <c r="M870" s="181" t="s">
        <v>44</v>
      </c>
      <c r="N870" s="182" t="s">
        <v>52</v>
      </c>
      <c r="O870" s="65"/>
      <c r="P870" s="183">
        <f>O870*H870</f>
        <v>0</v>
      </c>
      <c r="Q870" s="183">
        <v>0</v>
      </c>
      <c r="R870" s="183">
        <f>Q870*H870</f>
        <v>0</v>
      </c>
      <c r="S870" s="183">
        <v>0</v>
      </c>
      <c r="T870" s="184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185" t="s">
        <v>89</v>
      </c>
      <c r="AT870" s="185" t="s">
        <v>133</v>
      </c>
      <c r="AU870" s="185" t="s">
        <v>91</v>
      </c>
      <c r="AY870" s="17" t="s">
        <v>131</v>
      </c>
      <c r="BE870" s="186">
        <f>IF(N870="základní",J870,0)</f>
        <v>0</v>
      </c>
      <c r="BF870" s="186">
        <f>IF(N870="snížená",J870,0)</f>
        <v>0</v>
      </c>
      <c r="BG870" s="186">
        <f>IF(N870="zákl. přenesená",J870,0)</f>
        <v>0</v>
      </c>
      <c r="BH870" s="186">
        <f>IF(N870="sníž. přenesená",J870,0)</f>
        <v>0</v>
      </c>
      <c r="BI870" s="186">
        <f>IF(N870="nulová",J870,0)</f>
        <v>0</v>
      </c>
      <c r="BJ870" s="17" t="s">
        <v>89</v>
      </c>
      <c r="BK870" s="186">
        <f>ROUND(I870*H870,2)</f>
        <v>0</v>
      </c>
      <c r="BL870" s="17" t="s">
        <v>89</v>
      </c>
      <c r="BM870" s="185" t="s">
        <v>1043</v>
      </c>
    </row>
    <row r="871" spans="1:65" s="13" customFormat="1" ht="11.25">
      <c r="B871" s="187"/>
      <c r="C871" s="188"/>
      <c r="D871" s="189" t="s">
        <v>140</v>
      </c>
      <c r="E871" s="190" t="s">
        <v>44</v>
      </c>
      <c r="F871" s="191" t="s">
        <v>423</v>
      </c>
      <c r="G871" s="188"/>
      <c r="H871" s="190" t="s">
        <v>44</v>
      </c>
      <c r="I871" s="192"/>
      <c r="J871" s="188"/>
      <c r="K871" s="188"/>
      <c r="L871" s="193"/>
      <c r="M871" s="194"/>
      <c r="N871" s="195"/>
      <c r="O871" s="195"/>
      <c r="P871" s="195"/>
      <c r="Q871" s="195"/>
      <c r="R871" s="195"/>
      <c r="S871" s="195"/>
      <c r="T871" s="196"/>
      <c r="AT871" s="197" t="s">
        <v>140</v>
      </c>
      <c r="AU871" s="197" t="s">
        <v>91</v>
      </c>
      <c r="AV871" s="13" t="s">
        <v>89</v>
      </c>
      <c r="AW871" s="13" t="s">
        <v>42</v>
      </c>
      <c r="AX871" s="13" t="s">
        <v>81</v>
      </c>
      <c r="AY871" s="197" t="s">
        <v>131</v>
      </c>
    </row>
    <row r="872" spans="1:65" s="13" customFormat="1" ht="11.25">
      <c r="B872" s="187"/>
      <c r="C872" s="188"/>
      <c r="D872" s="189" t="s">
        <v>140</v>
      </c>
      <c r="E872" s="190" t="s">
        <v>44</v>
      </c>
      <c r="F872" s="191" t="s">
        <v>543</v>
      </c>
      <c r="G872" s="188"/>
      <c r="H872" s="190" t="s">
        <v>44</v>
      </c>
      <c r="I872" s="192"/>
      <c r="J872" s="188"/>
      <c r="K872" s="188"/>
      <c r="L872" s="193"/>
      <c r="M872" s="194"/>
      <c r="N872" s="195"/>
      <c r="O872" s="195"/>
      <c r="P872" s="195"/>
      <c r="Q872" s="195"/>
      <c r="R872" s="195"/>
      <c r="S872" s="195"/>
      <c r="T872" s="196"/>
      <c r="AT872" s="197" t="s">
        <v>140</v>
      </c>
      <c r="AU872" s="197" t="s">
        <v>91</v>
      </c>
      <c r="AV872" s="13" t="s">
        <v>89</v>
      </c>
      <c r="AW872" s="13" t="s">
        <v>42</v>
      </c>
      <c r="AX872" s="13" t="s">
        <v>81</v>
      </c>
      <c r="AY872" s="197" t="s">
        <v>131</v>
      </c>
    </row>
    <row r="873" spans="1:65" s="13" customFormat="1" ht="11.25">
      <c r="B873" s="187"/>
      <c r="C873" s="188"/>
      <c r="D873" s="189" t="s">
        <v>140</v>
      </c>
      <c r="E873" s="190" t="s">
        <v>44</v>
      </c>
      <c r="F873" s="191" t="s">
        <v>1034</v>
      </c>
      <c r="G873" s="188"/>
      <c r="H873" s="190" t="s">
        <v>44</v>
      </c>
      <c r="I873" s="192"/>
      <c r="J873" s="188"/>
      <c r="K873" s="188"/>
      <c r="L873" s="193"/>
      <c r="M873" s="194"/>
      <c r="N873" s="195"/>
      <c r="O873" s="195"/>
      <c r="P873" s="195"/>
      <c r="Q873" s="195"/>
      <c r="R873" s="195"/>
      <c r="S873" s="195"/>
      <c r="T873" s="196"/>
      <c r="AT873" s="197" t="s">
        <v>140</v>
      </c>
      <c r="AU873" s="197" t="s">
        <v>91</v>
      </c>
      <c r="AV873" s="13" t="s">
        <v>89</v>
      </c>
      <c r="AW873" s="13" t="s">
        <v>42</v>
      </c>
      <c r="AX873" s="13" t="s">
        <v>81</v>
      </c>
      <c r="AY873" s="197" t="s">
        <v>131</v>
      </c>
    </row>
    <row r="874" spans="1:65" s="14" customFormat="1" ht="11.25">
      <c r="B874" s="198"/>
      <c r="C874" s="199"/>
      <c r="D874" s="189" t="s">
        <v>140</v>
      </c>
      <c r="E874" s="200" t="s">
        <v>44</v>
      </c>
      <c r="F874" s="201" t="s">
        <v>1035</v>
      </c>
      <c r="G874" s="199"/>
      <c r="H874" s="202">
        <v>6.8</v>
      </c>
      <c r="I874" s="203"/>
      <c r="J874" s="199"/>
      <c r="K874" s="199"/>
      <c r="L874" s="204"/>
      <c r="M874" s="205"/>
      <c r="N874" s="206"/>
      <c r="O874" s="206"/>
      <c r="P874" s="206"/>
      <c r="Q874" s="206"/>
      <c r="R874" s="206"/>
      <c r="S874" s="206"/>
      <c r="T874" s="207"/>
      <c r="AT874" s="208" t="s">
        <v>140</v>
      </c>
      <c r="AU874" s="208" t="s">
        <v>91</v>
      </c>
      <c r="AV874" s="14" t="s">
        <v>91</v>
      </c>
      <c r="AW874" s="14" t="s">
        <v>42</v>
      </c>
      <c r="AX874" s="14" t="s">
        <v>81</v>
      </c>
      <c r="AY874" s="208" t="s">
        <v>131</v>
      </c>
    </row>
    <row r="875" spans="1:65" s="13" customFormat="1" ht="11.25">
      <c r="B875" s="187"/>
      <c r="C875" s="188"/>
      <c r="D875" s="189" t="s">
        <v>140</v>
      </c>
      <c r="E875" s="190" t="s">
        <v>44</v>
      </c>
      <c r="F875" s="191" t="s">
        <v>1036</v>
      </c>
      <c r="G875" s="188"/>
      <c r="H875" s="190" t="s">
        <v>44</v>
      </c>
      <c r="I875" s="192"/>
      <c r="J875" s="188"/>
      <c r="K875" s="188"/>
      <c r="L875" s="193"/>
      <c r="M875" s="194"/>
      <c r="N875" s="195"/>
      <c r="O875" s="195"/>
      <c r="P875" s="195"/>
      <c r="Q875" s="195"/>
      <c r="R875" s="195"/>
      <c r="S875" s="195"/>
      <c r="T875" s="196"/>
      <c r="AT875" s="197" t="s">
        <v>140</v>
      </c>
      <c r="AU875" s="197" t="s">
        <v>91</v>
      </c>
      <c r="AV875" s="13" t="s">
        <v>89</v>
      </c>
      <c r="AW875" s="13" t="s">
        <v>42</v>
      </c>
      <c r="AX875" s="13" t="s">
        <v>81</v>
      </c>
      <c r="AY875" s="197" t="s">
        <v>131</v>
      </c>
    </row>
    <row r="876" spans="1:65" s="14" customFormat="1" ht="11.25">
      <c r="B876" s="198"/>
      <c r="C876" s="199"/>
      <c r="D876" s="189" t="s">
        <v>140</v>
      </c>
      <c r="E876" s="200" t="s">
        <v>44</v>
      </c>
      <c r="F876" s="201" t="s">
        <v>1037</v>
      </c>
      <c r="G876" s="199"/>
      <c r="H876" s="202">
        <v>1.44</v>
      </c>
      <c r="I876" s="203"/>
      <c r="J876" s="199"/>
      <c r="K876" s="199"/>
      <c r="L876" s="204"/>
      <c r="M876" s="205"/>
      <c r="N876" s="206"/>
      <c r="O876" s="206"/>
      <c r="P876" s="206"/>
      <c r="Q876" s="206"/>
      <c r="R876" s="206"/>
      <c r="S876" s="206"/>
      <c r="T876" s="207"/>
      <c r="AT876" s="208" t="s">
        <v>140</v>
      </c>
      <c r="AU876" s="208" t="s">
        <v>91</v>
      </c>
      <c r="AV876" s="14" t="s">
        <v>91</v>
      </c>
      <c r="AW876" s="14" t="s">
        <v>42</v>
      </c>
      <c r="AX876" s="14" t="s">
        <v>81</v>
      </c>
      <c r="AY876" s="208" t="s">
        <v>131</v>
      </c>
    </row>
    <row r="877" spans="1:65" s="13" customFormat="1" ht="11.25">
      <c r="B877" s="187"/>
      <c r="C877" s="188"/>
      <c r="D877" s="189" t="s">
        <v>140</v>
      </c>
      <c r="E877" s="190" t="s">
        <v>44</v>
      </c>
      <c r="F877" s="191" t="s">
        <v>423</v>
      </c>
      <c r="G877" s="188"/>
      <c r="H877" s="190" t="s">
        <v>44</v>
      </c>
      <c r="I877" s="192"/>
      <c r="J877" s="188"/>
      <c r="K877" s="188"/>
      <c r="L877" s="193"/>
      <c r="M877" s="194"/>
      <c r="N877" s="195"/>
      <c r="O877" s="195"/>
      <c r="P877" s="195"/>
      <c r="Q877" s="195"/>
      <c r="R877" s="195"/>
      <c r="S877" s="195"/>
      <c r="T877" s="196"/>
      <c r="AT877" s="197" t="s">
        <v>140</v>
      </c>
      <c r="AU877" s="197" t="s">
        <v>91</v>
      </c>
      <c r="AV877" s="13" t="s">
        <v>89</v>
      </c>
      <c r="AW877" s="13" t="s">
        <v>42</v>
      </c>
      <c r="AX877" s="13" t="s">
        <v>81</v>
      </c>
      <c r="AY877" s="197" t="s">
        <v>131</v>
      </c>
    </row>
    <row r="878" spans="1:65" s="13" customFormat="1" ht="11.25">
      <c r="B878" s="187"/>
      <c r="C878" s="188"/>
      <c r="D878" s="189" t="s">
        <v>140</v>
      </c>
      <c r="E878" s="190" t="s">
        <v>44</v>
      </c>
      <c r="F878" s="191" t="s">
        <v>1038</v>
      </c>
      <c r="G878" s="188"/>
      <c r="H878" s="190" t="s">
        <v>44</v>
      </c>
      <c r="I878" s="192"/>
      <c r="J878" s="188"/>
      <c r="K878" s="188"/>
      <c r="L878" s="193"/>
      <c r="M878" s="194"/>
      <c r="N878" s="195"/>
      <c r="O878" s="195"/>
      <c r="P878" s="195"/>
      <c r="Q878" s="195"/>
      <c r="R878" s="195"/>
      <c r="S878" s="195"/>
      <c r="T878" s="196"/>
      <c r="AT878" s="197" t="s">
        <v>140</v>
      </c>
      <c r="AU878" s="197" t="s">
        <v>91</v>
      </c>
      <c r="AV878" s="13" t="s">
        <v>89</v>
      </c>
      <c r="AW878" s="13" t="s">
        <v>42</v>
      </c>
      <c r="AX878" s="13" t="s">
        <v>81</v>
      </c>
      <c r="AY878" s="197" t="s">
        <v>131</v>
      </c>
    </row>
    <row r="879" spans="1:65" s="14" customFormat="1" ht="11.25">
      <c r="B879" s="198"/>
      <c r="C879" s="199"/>
      <c r="D879" s="189" t="s">
        <v>140</v>
      </c>
      <c r="E879" s="200" t="s">
        <v>44</v>
      </c>
      <c r="F879" s="201" t="s">
        <v>1039</v>
      </c>
      <c r="G879" s="199"/>
      <c r="H879" s="202">
        <v>2.8</v>
      </c>
      <c r="I879" s="203"/>
      <c r="J879" s="199"/>
      <c r="K879" s="199"/>
      <c r="L879" s="204"/>
      <c r="M879" s="205"/>
      <c r="N879" s="206"/>
      <c r="O879" s="206"/>
      <c r="P879" s="206"/>
      <c r="Q879" s="206"/>
      <c r="R879" s="206"/>
      <c r="S879" s="206"/>
      <c r="T879" s="207"/>
      <c r="AT879" s="208" t="s">
        <v>140</v>
      </c>
      <c r="AU879" s="208" t="s">
        <v>91</v>
      </c>
      <c r="AV879" s="14" t="s">
        <v>91</v>
      </c>
      <c r="AW879" s="14" t="s">
        <v>42</v>
      </c>
      <c r="AX879" s="14" t="s">
        <v>81</v>
      </c>
      <c r="AY879" s="208" t="s">
        <v>131</v>
      </c>
    </row>
    <row r="880" spans="1:65" s="15" customFormat="1" ht="11.25">
      <c r="B880" s="209"/>
      <c r="C880" s="210"/>
      <c r="D880" s="189" t="s">
        <v>140</v>
      </c>
      <c r="E880" s="211" t="s">
        <v>44</v>
      </c>
      <c r="F880" s="212" t="s">
        <v>170</v>
      </c>
      <c r="G880" s="210"/>
      <c r="H880" s="213">
        <v>11.04</v>
      </c>
      <c r="I880" s="214"/>
      <c r="J880" s="210"/>
      <c r="K880" s="210"/>
      <c r="L880" s="215"/>
      <c r="M880" s="216"/>
      <c r="N880" s="217"/>
      <c r="O880" s="217"/>
      <c r="P880" s="217"/>
      <c r="Q880" s="217"/>
      <c r="R880" s="217"/>
      <c r="S880" s="217"/>
      <c r="T880" s="218"/>
      <c r="AT880" s="219" t="s">
        <v>140</v>
      </c>
      <c r="AU880" s="219" t="s">
        <v>91</v>
      </c>
      <c r="AV880" s="15" t="s">
        <v>138</v>
      </c>
      <c r="AW880" s="15" t="s">
        <v>42</v>
      </c>
      <c r="AX880" s="15" t="s">
        <v>89</v>
      </c>
      <c r="AY880" s="219" t="s">
        <v>131</v>
      </c>
    </row>
    <row r="881" spans="1:65" s="2" customFormat="1" ht="37.9" customHeight="1">
      <c r="A881" s="35"/>
      <c r="B881" s="36"/>
      <c r="C881" s="174" t="s">
        <v>1044</v>
      </c>
      <c r="D881" s="174" t="s">
        <v>133</v>
      </c>
      <c r="E881" s="175" t="s">
        <v>1045</v>
      </c>
      <c r="F881" s="176" t="s">
        <v>1046</v>
      </c>
      <c r="G881" s="177" t="s">
        <v>164</v>
      </c>
      <c r="H881" s="178">
        <v>8.1</v>
      </c>
      <c r="I881" s="179"/>
      <c r="J881" s="180">
        <f>ROUND(I881*H881,2)</f>
        <v>0</v>
      </c>
      <c r="K881" s="176" t="s">
        <v>137</v>
      </c>
      <c r="L881" s="40"/>
      <c r="M881" s="181" t="s">
        <v>44</v>
      </c>
      <c r="N881" s="182" t="s">
        <v>52</v>
      </c>
      <c r="O881" s="65"/>
      <c r="P881" s="183">
        <f>O881*H881</f>
        <v>0</v>
      </c>
      <c r="Q881" s="183">
        <v>0</v>
      </c>
      <c r="R881" s="183">
        <f>Q881*H881</f>
        <v>0</v>
      </c>
      <c r="S881" s="183">
        <v>0</v>
      </c>
      <c r="T881" s="184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185" t="s">
        <v>89</v>
      </c>
      <c r="AT881" s="185" t="s">
        <v>133</v>
      </c>
      <c r="AU881" s="185" t="s">
        <v>91</v>
      </c>
      <c r="AY881" s="17" t="s">
        <v>131</v>
      </c>
      <c r="BE881" s="186">
        <f>IF(N881="základní",J881,0)</f>
        <v>0</v>
      </c>
      <c r="BF881" s="186">
        <f>IF(N881="snížená",J881,0)</f>
        <v>0</v>
      </c>
      <c r="BG881" s="186">
        <f>IF(N881="zákl. přenesená",J881,0)</f>
        <v>0</v>
      </c>
      <c r="BH881" s="186">
        <f>IF(N881="sníž. přenesená",J881,0)</f>
        <v>0</v>
      </c>
      <c r="BI881" s="186">
        <f>IF(N881="nulová",J881,0)</f>
        <v>0</v>
      </c>
      <c r="BJ881" s="17" t="s">
        <v>89</v>
      </c>
      <c r="BK881" s="186">
        <f>ROUND(I881*H881,2)</f>
        <v>0</v>
      </c>
      <c r="BL881" s="17" t="s">
        <v>89</v>
      </c>
      <c r="BM881" s="185" t="s">
        <v>1047</v>
      </c>
    </row>
    <row r="882" spans="1:65" s="13" customFormat="1" ht="11.25">
      <c r="B882" s="187"/>
      <c r="C882" s="188"/>
      <c r="D882" s="189" t="s">
        <v>140</v>
      </c>
      <c r="E882" s="190" t="s">
        <v>44</v>
      </c>
      <c r="F882" s="191" t="s">
        <v>423</v>
      </c>
      <c r="G882" s="188"/>
      <c r="H882" s="190" t="s">
        <v>44</v>
      </c>
      <c r="I882" s="192"/>
      <c r="J882" s="188"/>
      <c r="K882" s="188"/>
      <c r="L882" s="193"/>
      <c r="M882" s="194"/>
      <c r="N882" s="195"/>
      <c r="O882" s="195"/>
      <c r="P882" s="195"/>
      <c r="Q882" s="195"/>
      <c r="R882" s="195"/>
      <c r="S882" s="195"/>
      <c r="T882" s="196"/>
      <c r="AT882" s="197" t="s">
        <v>140</v>
      </c>
      <c r="AU882" s="197" t="s">
        <v>91</v>
      </c>
      <c r="AV882" s="13" t="s">
        <v>89</v>
      </c>
      <c r="AW882" s="13" t="s">
        <v>42</v>
      </c>
      <c r="AX882" s="13" t="s">
        <v>81</v>
      </c>
      <c r="AY882" s="197" t="s">
        <v>131</v>
      </c>
    </row>
    <row r="883" spans="1:65" s="13" customFormat="1" ht="11.25">
      <c r="B883" s="187"/>
      <c r="C883" s="188"/>
      <c r="D883" s="189" t="s">
        <v>140</v>
      </c>
      <c r="E883" s="190" t="s">
        <v>44</v>
      </c>
      <c r="F883" s="191" t="s">
        <v>1048</v>
      </c>
      <c r="G883" s="188"/>
      <c r="H883" s="190" t="s">
        <v>44</v>
      </c>
      <c r="I883" s="192"/>
      <c r="J883" s="188"/>
      <c r="K883" s="188"/>
      <c r="L883" s="193"/>
      <c r="M883" s="194"/>
      <c r="N883" s="195"/>
      <c r="O883" s="195"/>
      <c r="P883" s="195"/>
      <c r="Q883" s="195"/>
      <c r="R883" s="195"/>
      <c r="S883" s="195"/>
      <c r="T883" s="196"/>
      <c r="AT883" s="197" t="s">
        <v>140</v>
      </c>
      <c r="AU883" s="197" t="s">
        <v>91</v>
      </c>
      <c r="AV883" s="13" t="s">
        <v>89</v>
      </c>
      <c r="AW883" s="13" t="s">
        <v>42</v>
      </c>
      <c r="AX883" s="13" t="s">
        <v>81</v>
      </c>
      <c r="AY883" s="197" t="s">
        <v>131</v>
      </c>
    </row>
    <row r="884" spans="1:65" s="14" customFormat="1" ht="11.25">
      <c r="B884" s="198"/>
      <c r="C884" s="199"/>
      <c r="D884" s="189" t="s">
        <v>140</v>
      </c>
      <c r="E884" s="200" t="s">
        <v>44</v>
      </c>
      <c r="F884" s="201" t="s">
        <v>1003</v>
      </c>
      <c r="G884" s="199"/>
      <c r="H884" s="202">
        <v>8.1</v>
      </c>
      <c r="I884" s="203"/>
      <c r="J884" s="199"/>
      <c r="K884" s="199"/>
      <c r="L884" s="204"/>
      <c r="M884" s="205"/>
      <c r="N884" s="206"/>
      <c r="O884" s="206"/>
      <c r="P884" s="206"/>
      <c r="Q884" s="206"/>
      <c r="R884" s="206"/>
      <c r="S884" s="206"/>
      <c r="T884" s="207"/>
      <c r="AT884" s="208" t="s">
        <v>140</v>
      </c>
      <c r="AU884" s="208" t="s">
        <v>91</v>
      </c>
      <c r="AV884" s="14" t="s">
        <v>91</v>
      </c>
      <c r="AW884" s="14" t="s">
        <v>42</v>
      </c>
      <c r="AX884" s="14" t="s">
        <v>89</v>
      </c>
      <c r="AY884" s="208" t="s">
        <v>131</v>
      </c>
    </row>
    <row r="885" spans="1:65" s="2" customFormat="1" ht="62.65" customHeight="1">
      <c r="A885" s="35"/>
      <c r="B885" s="36"/>
      <c r="C885" s="174" t="s">
        <v>1049</v>
      </c>
      <c r="D885" s="174" t="s">
        <v>133</v>
      </c>
      <c r="E885" s="175" t="s">
        <v>1050</v>
      </c>
      <c r="F885" s="176" t="s">
        <v>1051</v>
      </c>
      <c r="G885" s="177" t="s">
        <v>152</v>
      </c>
      <c r="H885" s="178">
        <v>50</v>
      </c>
      <c r="I885" s="179"/>
      <c r="J885" s="180">
        <f>ROUND(I885*H885,2)</f>
        <v>0</v>
      </c>
      <c r="K885" s="176" t="s">
        <v>137</v>
      </c>
      <c r="L885" s="40"/>
      <c r="M885" s="181" t="s">
        <v>44</v>
      </c>
      <c r="N885" s="182" t="s">
        <v>52</v>
      </c>
      <c r="O885" s="65"/>
      <c r="P885" s="183">
        <f>O885*H885</f>
        <v>0</v>
      </c>
      <c r="Q885" s="183">
        <v>0</v>
      </c>
      <c r="R885" s="183">
        <f>Q885*H885</f>
        <v>0</v>
      </c>
      <c r="S885" s="183">
        <v>0</v>
      </c>
      <c r="T885" s="184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185" t="s">
        <v>89</v>
      </c>
      <c r="AT885" s="185" t="s">
        <v>133</v>
      </c>
      <c r="AU885" s="185" t="s">
        <v>91</v>
      </c>
      <c r="AY885" s="17" t="s">
        <v>131</v>
      </c>
      <c r="BE885" s="186">
        <f>IF(N885="základní",J885,0)</f>
        <v>0</v>
      </c>
      <c r="BF885" s="186">
        <f>IF(N885="snížená",J885,0)</f>
        <v>0</v>
      </c>
      <c r="BG885" s="186">
        <f>IF(N885="zákl. přenesená",J885,0)</f>
        <v>0</v>
      </c>
      <c r="BH885" s="186">
        <f>IF(N885="sníž. přenesená",J885,0)</f>
        <v>0</v>
      </c>
      <c r="BI885" s="186">
        <f>IF(N885="nulová",J885,0)</f>
        <v>0</v>
      </c>
      <c r="BJ885" s="17" t="s">
        <v>89</v>
      </c>
      <c r="BK885" s="186">
        <f>ROUND(I885*H885,2)</f>
        <v>0</v>
      </c>
      <c r="BL885" s="17" t="s">
        <v>89</v>
      </c>
      <c r="BM885" s="185" t="s">
        <v>1052</v>
      </c>
    </row>
    <row r="886" spans="1:65" s="13" customFormat="1" ht="11.25">
      <c r="B886" s="187"/>
      <c r="C886" s="188"/>
      <c r="D886" s="189" t="s">
        <v>140</v>
      </c>
      <c r="E886" s="190" t="s">
        <v>44</v>
      </c>
      <c r="F886" s="191" t="s">
        <v>423</v>
      </c>
      <c r="G886" s="188"/>
      <c r="H886" s="190" t="s">
        <v>44</v>
      </c>
      <c r="I886" s="192"/>
      <c r="J886" s="188"/>
      <c r="K886" s="188"/>
      <c r="L886" s="193"/>
      <c r="M886" s="194"/>
      <c r="N886" s="195"/>
      <c r="O886" s="195"/>
      <c r="P886" s="195"/>
      <c r="Q886" s="195"/>
      <c r="R886" s="195"/>
      <c r="S886" s="195"/>
      <c r="T886" s="196"/>
      <c r="AT886" s="197" t="s">
        <v>140</v>
      </c>
      <c r="AU886" s="197" t="s">
        <v>91</v>
      </c>
      <c r="AV886" s="13" t="s">
        <v>89</v>
      </c>
      <c r="AW886" s="13" t="s">
        <v>42</v>
      </c>
      <c r="AX886" s="13" t="s">
        <v>81</v>
      </c>
      <c r="AY886" s="197" t="s">
        <v>131</v>
      </c>
    </row>
    <row r="887" spans="1:65" s="13" customFormat="1" ht="11.25">
      <c r="B887" s="187"/>
      <c r="C887" s="188"/>
      <c r="D887" s="189" t="s">
        <v>140</v>
      </c>
      <c r="E887" s="190" t="s">
        <v>44</v>
      </c>
      <c r="F887" s="191" t="s">
        <v>971</v>
      </c>
      <c r="G887" s="188"/>
      <c r="H887" s="190" t="s">
        <v>44</v>
      </c>
      <c r="I887" s="192"/>
      <c r="J887" s="188"/>
      <c r="K887" s="188"/>
      <c r="L887" s="193"/>
      <c r="M887" s="194"/>
      <c r="N887" s="195"/>
      <c r="O887" s="195"/>
      <c r="P887" s="195"/>
      <c r="Q887" s="195"/>
      <c r="R887" s="195"/>
      <c r="S887" s="195"/>
      <c r="T887" s="196"/>
      <c r="AT887" s="197" t="s">
        <v>140</v>
      </c>
      <c r="AU887" s="197" t="s">
        <v>91</v>
      </c>
      <c r="AV887" s="13" t="s">
        <v>89</v>
      </c>
      <c r="AW887" s="13" t="s">
        <v>42</v>
      </c>
      <c r="AX887" s="13" t="s">
        <v>81</v>
      </c>
      <c r="AY887" s="197" t="s">
        <v>131</v>
      </c>
    </row>
    <row r="888" spans="1:65" s="14" customFormat="1" ht="11.25">
      <c r="B888" s="198"/>
      <c r="C888" s="199"/>
      <c r="D888" s="189" t="s">
        <v>140</v>
      </c>
      <c r="E888" s="200" t="s">
        <v>44</v>
      </c>
      <c r="F888" s="201" t="s">
        <v>407</v>
      </c>
      <c r="G888" s="199"/>
      <c r="H888" s="202">
        <v>50</v>
      </c>
      <c r="I888" s="203"/>
      <c r="J888" s="199"/>
      <c r="K888" s="199"/>
      <c r="L888" s="204"/>
      <c r="M888" s="205"/>
      <c r="N888" s="206"/>
      <c r="O888" s="206"/>
      <c r="P888" s="206"/>
      <c r="Q888" s="206"/>
      <c r="R888" s="206"/>
      <c r="S888" s="206"/>
      <c r="T888" s="207"/>
      <c r="AT888" s="208" t="s">
        <v>140</v>
      </c>
      <c r="AU888" s="208" t="s">
        <v>91</v>
      </c>
      <c r="AV888" s="14" t="s">
        <v>91</v>
      </c>
      <c r="AW888" s="14" t="s">
        <v>42</v>
      </c>
      <c r="AX888" s="14" t="s">
        <v>89</v>
      </c>
      <c r="AY888" s="208" t="s">
        <v>131</v>
      </c>
    </row>
    <row r="889" spans="1:65" s="2" customFormat="1" ht="62.65" customHeight="1">
      <c r="A889" s="35"/>
      <c r="B889" s="36"/>
      <c r="C889" s="174" t="s">
        <v>1053</v>
      </c>
      <c r="D889" s="174" t="s">
        <v>133</v>
      </c>
      <c r="E889" s="175" t="s">
        <v>1054</v>
      </c>
      <c r="F889" s="176" t="s">
        <v>1055</v>
      </c>
      <c r="G889" s="177" t="s">
        <v>152</v>
      </c>
      <c r="H889" s="178">
        <v>5</v>
      </c>
      <c r="I889" s="179"/>
      <c r="J889" s="180">
        <f>ROUND(I889*H889,2)</f>
        <v>0</v>
      </c>
      <c r="K889" s="176" t="s">
        <v>137</v>
      </c>
      <c r="L889" s="40"/>
      <c r="M889" s="181" t="s">
        <v>44</v>
      </c>
      <c r="N889" s="182" t="s">
        <v>52</v>
      </c>
      <c r="O889" s="65"/>
      <c r="P889" s="183">
        <f>O889*H889</f>
        <v>0</v>
      </c>
      <c r="Q889" s="183">
        <v>0</v>
      </c>
      <c r="R889" s="183">
        <f>Q889*H889</f>
        <v>0</v>
      </c>
      <c r="S889" s="183">
        <v>0</v>
      </c>
      <c r="T889" s="184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185" t="s">
        <v>89</v>
      </c>
      <c r="AT889" s="185" t="s">
        <v>133</v>
      </c>
      <c r="AU889" s="185" t="s">
        <v>91</v>
      </c>
      <c r="AY889" s="17" t="s">
        <v>131</v>
      </c>
      <c r="BE889" s="186">
        <f>IF(N889="základní",J889,0)</f>
        <v>0</v>
      </c>
      <c r="BF889" s="186">
        <f>IF(N889="snížená",J889,0)</f>
        <v>0</v>
      </c>
      <c r="BG889" s="186">
        <f>IF(N889="zákl. přenesená",J889,0)</f>
        <v>0</v>
      </c>
      <c r="BH889" s="186">
        <f>IF(N889="sníž. přenesená",J889,0)</f>
        <v>0</v>
      </c>
      <c r="BI889" s="186">
        <f>IF(N889="nulová",J889,0)</f>
        <v>0</v>
      </c>
      <c r="BJ889" s="17" t="s">
        <v>89</v>
      </c>
      <c r="BK889" s="186">
        <f>ROUND(I889*H889,2)</f>
        <v>0</v>
      </c>
      <c r="BL889" s="17" t="s">
        <v>89</v>
      </c>
      <c r="BM889" s="185" t="s">
        <v>1056</v>
      </c>
    </row>
    <row r="890" spans="1:65" s="13" customFormat="1" ht="11.25">
      <c r="B890" s="187"/>
      <c r="C890" s="188"/>
      <c r="D890" s="189" t="s">
        <v>140</v>
      </c>
      <c r="E890" s="190" t="s">
        <v>44</v>
      </c>
      <c r="F890" s="191" t="s">
        <v>423</v>
      </c>
      <c r="G890" s="188"/>
      <c r="H890" s="190" t="s">
        <v>44</v>
      </c>
      <c r="I890" s="192"/>
      <c r="J890" s="188"/>
      <c r="K890" s="188"/>
      <c r="L890" s="193"/>
      <c r="M890" s="194"/>
      <c r="N890" s="195"/>
      <c r="O890" s="195"/>
      <c r="P890" s="195"/>
      <c r="Q890" s="195"/>
      <c r="R890" s="195"/>
      <c r="S890" s="195"/>
      <c r="T890" s="196"/>
      <c r="AT890" s="197" t="s">
        <v>140</v>
      </c>
      <c r="AU890" s="197" t="s">
        <v>91</v>
      </c>
      <c r="AV890" s="13" t="s">
        <v>89</v>
      </c>
      <c r="AW890" s="13" t="s">
        <v>42</v>
      </c>
      <c r="AX890" s="13" t="s">
        <v>81</v>
      </c>
      <c r="AY890" s="197" t="s">
        <v>131</v>
      </c>
    </row>
    <row r="891" spans="1:65" s="13" customFormat="1" ht="11.25">
      <c r="B891" s="187"/>
      <c r="C891" s="188"/>
      <c r="D891" s="189" t="s">
        <v>140</v>
      </c>
      <c r="E891" s="190" t="s">
        <v>44</v>
      </c>
      <c r="F891" s="191" t="s">
        <v>973</v>
      </c>
      <c r="G891" s="188"/>
      <c r="H891" s="190" t="s">
        <v>44</v>
      </c>
      <c r="I891" s="192"/>
      <c r="J891" s="188"/>
      <c r="K891" s="188"/>
      <c r="L891" s="193"/>
      <c r="M891" s="194"/>
      <c r="N891" s="195"/>
      <c r="O891" s="195"/>
      <c r="P891" s="195"/>
      <c r="Q891" s="195"/>
      <c r="R891" s="195"/>
      <c r="S891" s="195"/>
      <c r="T891" s="196"/>
      <c r="AT891" s="197" t="s">
        <v>140</v>
      </c>
      <c r="AU891" s="197" t="s">
        <v>91</v>
      </c>
      <c r="AV891" s="13" t="s">
        <v>89</v>
      </c>
      <c r="AW891" s="13" t="s">
        <v>42</v>
      </c>
      <c r="AX891" s="13" t="s">
        <v>81</v>
      </c>
      <c r="AY891" s="197" t="s">
        <v>131</v>
      </c>
    </row>
    <row r="892" spans="1:65" s="14" customFormat="1" ht="11.25">
      <c r="B892" s="198"/>
      <c r="C892" s="199"/>
      <c r="D892" s="189" t="s">
        <v>140</v>
      </c>
      <c r="E892" s="200" t="s">
        <v>44</v>
      </c>
      <c r="F892" s="201" t="s">
        <v>161</v>
      </c>
      <c r="G892" s="199"/>
      <c r="H892" s="202">
        <v>5</v>
      </c>
      <c r="I892" s="203"/>
      <c r="J892" s="199"/>
      <c r="K892" s="199"/>
      <c r="L892" s="204"/>
      <c r="M892" s="205"/>
      <c r="N892" s="206"/>
      <c r="O892" s="206"/>
      <c r="P892" s="206"/>
      <c r="Q892" s="206"/>
      <c r="R892" s="206"/>
      <c r="S892" s="206"/>
      <c r="T892" s="207"/>
      <c r="AT892" s="208" t="s">
        <v>140</v>
      </c>
      <c r="AU892" s="208" t="s">
        <v>91</v>
      </c>
      <c r="AV892" s="14" t="s">
        <v>91</v>
      </c>
      <c r="AW892" s="14" t="s">
        <v>42</v>
      </c>
      <c r="AX892" s="14" t="s">
        <v>89</v>
      </c>
      <c r="AY892" s="208" t="s">
        <v>131</v>
      </c>
    </row>
    <row r="893" spans="1:65" s="2" customFormat="1" ht="37.9" customHeight="1">
      <c r="A893" s="35"/>
      <c r="B893" s="36"/>
      <c r="C893" s="174" t="s">
        <v>1057</v>
      </c>
      <c r="D893" s="174" t="s">
        <v>133</v>
      </c>
      <c r="E893" s="175" t="s">
        <v>1058</v>
      </c>
      <c r="F893" s="176" t="s">
        <v>1059</v>
      </c>
      <c r="G893" s="177" t="s">
        <v>152</v>
      </c>
      <c r="H893" s="178">
        <v>10</v>
      </c>
      <c r="I893" s="179"/>
      <c r="J893" s="180">
        <f>ROUND(I893*H893,2)</f>
        <v>0</v>
      </c>
      <c r="K893" s="176" t="s">
        <v>137</v>
      </c>
      <c r="L893" s="40"/>
      <c r="M893" s="181" t="s">
        <v>44</v>
      </c>
      <c r="N893" s="182" t="s">
        <v>52</v>
      </c>
      <c r="O893" s="65"/>
      <c r="P893" s="183">
        <f>O893*H893</f>
        <v>0</v>
      </c>
      <c r="Q893" s="183">
        <v>0</v>
      </c>
      <c r="R893" s="183">
        <f>Q893*H893</f>
        <v>0</v>
      </c>
      <c r="S893" s="183">
        <v>0</v>
      </c>
      <c r="T893" s="184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85" t="s">
        <v>89</v>
      </c>
      <c r="AT893" s="185" t="s">
        <v>133</v>
      </c>
      <c r="AU893" s="185" t="s">
        <v>91</v>
      </c>
      <c r="AY893" s="17" t="s">
        <v>131</v>
      </c>
      <c r="BE893" s="186">
        <f>IF(N893="základní",J893,0)</f>
        <v>0</v>
      </c>
      <c r="BF893" s="186">
        <f>IF(N893="snížená",J893,0)</f>
        <v>0</v>
      </c>
      <c r="BG893" s="186">
        <f>IF(N893="zákl. přenesená",J893,0)</f>
        <v>0</v>
      </c>
      <c r="BH893" s="186">
        <f>IF(N893="sníž. přenesená",J893,0)</f>
        <v>0</v>
      </c>
      <c r="BI893" s="186">
        <f>IF(N893="nulová",J893,0)</f>
        <v>0</v>
      </c>
      <c r="BJ893" s="17" t="s">
        <v>89</v>
      </c>
      <c r="BK893" s="186">
        <f>ROUND(I893*H893,2)</f>
        <v>0</v>
      </c>
      <c r="BL893" s="17" t="s">
        <v>89</v>
      </c>
      <c r="BM893" s="185" t="s">
        <v>1060</v>
      </c>
    </row>
    <row r="894" spans="1:65" s="13" customFormat="1" ht="11.25">
      <c r="B894" s="187"/>
      <c r="C894" s="188"/>
      <c r="D894" s="189" t="s">
        <v>140</v>
      </c>
      <c r="E894" s="190" t="s">
        <v>44</v>
      </c>
      <c r="F894" s="191" t="s">
        <v>423</v>
      </c>
      <c r="G894" s="188"/>
      <c r="H894" s="190" t="s">
        <v>44</v>
      </c>
      <c r="I894" s="192"/>
      <c r="J894" s="188"/>
      <c r="K894" s="188"/>
      <c r="L894" s="193"/>
      <c r="M894" s="194"/>
      <c r="N894" s="195"/>
      <c r="O894" s="195"/>
      <c r="P894" s="195"/>
      <c r="Q894" s="195"/>
      <c r="R894" s="195"/>
      <c r="S894" s="195"/>
      <c r="T894" s="196"/>
      <c r="AT894" s="197" t="s">
        <v>140</v>
      </c>
      <c r="AU894" s="197" t="s">
        <v>91</v>
      </c>
      <c r="AV894" s="13" t="s">
        <v>89</v>
      </c>
      <c r="AW894" s="13" t="s">
        <v>42</v>
      </c>
      <c r="AX894" s="13" t="s">
        <v>81</v>
      </c>
      <c r="AY894" s="197" t="s">
        <v>131</v>
      </c>
    </row>
    <row r="895" spans="1:65" s="13" customFormat="1" ht="11.25">
      <c r="B895" s="187"/>
      <c r="C895" s="188"/>
      <c r="D895" s="189" t="s">
        <v>140</v>
      </c>
      <c r="E895" s="190" t="s">
        <v>44</v>
      </c>
      <c r="F895" s="191" t="s">
        <v>1061</v>
      </c>
      <c r="G895" s="188"/>
      <c r="H895" s="190" t="s">
        <v>44</v>
      </c>
      <c r="I895" s="192"/>
      <c r="J895" s="188"/>
      <c r="K895" s="188"/>
      <c r="L895" s="193"/>
      <c r="M895" s="194"/>
      <c r="N895" s="195"/>
      <c r="O895" s="195"/>
      <c r="P895" s="195"/>
      <c r="Q895" s="195"/>
      <c r="R895" s="195"/>
      <c r="S895" s="195"/>
      <c r="T895" s="196"/>
      <c r="AT895" s="197" t="s">
        <v>140</v>
      </c>
      <c r="AU895" s="197" t="s">
        <v>91</v>
      </c>
      <c r="AV895" s="13" t="s">
        <v>89</v>
      </c>
      <c r="AW895" s="13" t="s">
        <v>42</v>
      </c>
      <c r="AX895" s="13" t="s">
        <v>81</v>
      </c>
      <c r="AY895" s="197" t="s">
        <v>131</v>
      </c>
    </row>
    <row r="896" spans="1:65" s="14" customFormat="1" ht="11.25">
      <c r="B896" s="198"/>
      <c r="C896" s="199"/>
      <c r="D896" s="189" t="s">
        <v>140</v>
      </c>
      <c r="E896" s="200" t="s">
        <v>44</v>
      </c>
      <c r="F896" s="201" t="s">
        <v>205</v>
      </c>
      <c r="G896" s="199"/>
      <c r="H896" s="202">
        <v>10</v>
      </c>
      <c r="I896" s="203"/>
      <c r="J896" s="199"/>
      <c r="K896" s="199"/>
      <c r="L896" s="204"/>
      <c r="M896" s="205"/>
      <c r="N896" s="206"/>
      <c r="O896" s="206"/>
      <c r="P896" s="206"/>
      <c r="Q896" s="206"/>
      <c r="R896" s="206"/>
      <c r="S896" s="206"/>
      <c r="T896" s="207"/>
      <c r="AT896" s="208" t="s">
        <v>140</v>
      </c>
      <c r="AU896" s="208" t="s">
        <v>91</v>
      </c>
      <c r="AV896" s="14" t="s">
        <v>91</v>
      </c>
      <c r="AW896" s="14" t="s">
        <v>42</v>
      </c>
      <c r="AX896" s="14" t="s">
        <v>89</v>
      </c>
      <c r="AY896" s="208" t="s">
        <v>131</v>
      </c>
    </row>
    <row r="897" spans="1:65" s="2" customFormat="1" ht="49.15" customHeight="1">
      <c r="A897" s="35"/>
      <c r="B897" s="36"/>
      <c r="C897" s="174" t="s">
        <v>1062</v>
      </c>
      <c r="D897" s="174" t="s">
        <v>133</v>
      </c>
      <c r="E897" s="175" t="s">
        <v>1063</v>
      </c>
      <c r="F897" s="176" t="s">
        <v>1064</v>
      </c>
      <c r="G897" s="177" t="s">
        <v>152</v>
      </c>
      <c r="H897" s="178">
        <v>10</v>
      </c>
      <c r="I897" s="179"/>
      <c r="J897" s="180">
        <f>ROUND(I897*H897,2)</f>
        <v>0</v>
      </c>
      <c r="K897" s="176" t="s">
        <v>137</v>
      </c>
      <c r="L897" s="40"/>
      <c r="M897" s="181" t="s">
        <v>44</v>
      </c>
      <c r="N897" s="182" t="s">
        <v>52</v>
      </c>
      <c r="O897" s="65"/>
      <c r="P897" s="183">
        <f>O897*H897</f>
        <v>0</v>
      </c>
      <c r="Q897" s="183">
        <v>0</v>
      </c>
      <c r="R897" s="183">
        <f>Q897*H897</f>
        <v>0</v>
      </c>
      <c r="S897" s="183">
        <v>0</v>
      </c>
      <c r="T897" s="184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85" t="s">
        <v>89</v>
      </c>
      <c r="AT897" s="185" t="s">
        <v>133</v>
      </c>
      <c r="AU897" s="185" t="s">
        <v>91</v>
      </c>
      <c r="AY897" s="17" t="s">
        <v>131</v>
      </c>
      <c r="BE897" s="186">
        <f>IF(N897="základní",J897,0)</f>
        <v>0</v>
      </c>
      <c r="BF897" s="186">
        <f>IF(N897="snížená",J897,0)</f>
        <v>0</v>
      </c>
      <c r="BG897" s="186">
        <f>IF(N897="zákl. přenesená",J897,0)</f>
        <v>0</v>
      </c>
      <c r="BH897" s="186">
        <f>IF(N897="sníž. přenesená",J897,0)</f>
        <v>0</v>
      </c>
      <c r="BI897" s="186">
        <f>IF(N897="nulová",J897,0)</f>
        <v>0</v>
      </c>
      <c r="BJ897" s="17" t="s">
        <v>89</v>
      </c>
      <c r="BK897" s="186">
        <f>ROUND(I897*H897,2)</f>
        <v>0</v>
      </c>
      <c r="BL897" s="17" t="s">
        <v>89</v>
      </c>
      <c r="BM897" s="185" t="s">
        <v>1065</v>
      </c>
    </row>
    <row r="898" spans="1:65" s="13" customFormat="1" ht="11.25">
      <c r="B898" s="187"/>
      <c r="C898" s="188"/>
      <c r="D898" s="189" t="s">
        <v>140</v>
      </c>
      <c r="E898" s="190" t="s">
        <v>44</v>
      </c>
      <c r="F898" s="191" t="s">
        <v>423</v>
      </c>
      <c r="G898" s="188"/>
      <c r="H898" s="190" t="s">
        <v>44</v>
      </c>
      <c r="I898" s="192"/>
      <c r="J898" s="188"/>
      <c r="K898" s="188"/>
      <c r="L898" s="193"/>
      <c r="M898" s="194"/>
      <c r="N898" s="195"/>
      <c r="O898" s="195"/>
      <c r="P898" s="195"/>
      <c r="Q898" s="195"/>
      <c r="R898" s="195"/>
      <c r="S898" s="195"/>
      <c r="T898" s="196"/>
      <c r="AT898" s="197" t="s">
        <v>140</v>
      </c>
      <c r="AU898" s="197" t="s">
        <v>91</v>
      </c>
      <c r="AV898" s="13" t="s">
        <v>89</v>
      </c>
      <c r="AW898" s="13" t="s">
        <v>42</v>
      </c>
      <c r="AX898" s="13" t="s">
        <v>81</v>
      </c>
      <c r="AY898" s="197" t="s">
        <v>131</v>
      </c>
    </row>
    <row r="899" spans="1:65" s="13" customFormat="1" ht="11.25">
      <c r="B899" s="187"/>
      <c r="C899" s="188"/>
      <c r="D899" s="189" t="s">
        <v>140</v>
      </c>
      <c r="E899" s="190" t="s">
        <v>44</v>
      </c>
      <c r="F899" s="191" t="s">
        <v>1061</v>
      </c>
      <c r="G899" s="188"/>
      <c r="H899" s="190" t="s">
        <v>44</v>
      </c>
      <c r="I899" s="192"/>
      <c r="J899" s="188"/>
      <c r="K899" s="188"/>
      <c r="L899" s="193"/>
      <c r="M899" s="194"/>
      <c r="N899" s="195"/>
      <c r="O899" s="195"/>
      <c r="P899" s="195"/>
      <c r="Q899" s="195"/>
      <c r="R899" s="195"/>
      <c r="S899" s="195"/>
      <c r="T899" s="196"/>
      <c r="AT899" s="197" t="s">
        <v>140</v>
      </c>
      <c r="AU899" s="197" t="s">
        <v>91</v>
      </c>
      <c r="AV899" s="13" t="s">
        <v>89</v>
      </c>
      <c r="AW899" s="13" t="s">
        <v>42</v>
      </c>
      <c r="AX899" s="13" t="s">
        <v>81</v>
      </c>
      <c r="AY899" s="197" t="s">
        <v>131</v>
      </c>
    </row>
    <row r="900" spans="1:65" s="14" customFormat="1" ht="11.25">
      <c r="B900" s="198"/>
      <c r="C900" s="199"/>
      <c r="D900" s="189" t="s">
        <v>140</v>
      </c>
      <c r="E900" s="200" t="s">
        <v>44</v>
      </c>
      <c r="F900" s="201" t="s">
        <v>205</v>
      </c>
      <c r="G900" s="199"/>
      <c r="H900" s="202">
        <v>10</v>
      </c>
      <c r="I900" s="203"/>
      <c r="J900" s="199"/>
      <c r="K900" s="199"/>
      <c r="L900" s="204"/>
      <c r="M900" s="205"/>
      <c r="N900" s="206"/>
      <c r="O900" s="206"/>
      <c r="P900" s="206"/>
      <c r="Q900" s="206"/>
      <c r="R900" s="206"/>
      <c r="S900" s="206"/>
      <c r="T900" s="207"/>
      <c r="AT900" s="208" t="s">
        <v>140</v>
      </c>
      <c r="AU900" s="208" t="s">
        <v>91</v>
      </c>
      <c r="AV900" s="14" t="s">
        <v>91</v>
      </c>
      <c r="AW900" s="14" t="s">
        <v>42</v>
      </c>
      <c r="AX900" s="14" t="s">
        <v>89</v>
      </c>
      <c r="AY900" s="208" t="s">
        <v>131</v>
      </c>
    </row>
    <row r="901" spans="1:65" s="2" customFormat="1" ht="24.2" customHeight="1">
      <c r="A901" s="35"/>
      <c r="B901" s="36"/>
      <c r="C901" s="220" t="s">
        <v>1066</v>
      </c>
      <c r="D901" s="220" t="s">
        <v>220</v>
      </c>
      <c r="E901" s="221" t="s">
        <v>1067</v>
      </c>
      <c r="F901" s="222" t="s">
        <v>1068</v>
      </c>
      <c r="G901" s="223" t="s">
        <v>152</v>
      </c>
      <c r="H901" s="224">
        <v>10</v>
      </c>
      <c r="I901" s="225"/>
      <c r="J901" s="226">
        <f>ROUND(I901*H901,2)</f>
        <v>0</v>
      </c>
      <c r="K901" s="222" t="s">
        <v>137</v>
      </c>
      <c r="L901" s="227"/>
      <c r="M901" s="228" t="s">
        <v>44</v>
      </c>
      <c r="N901" s="229" t="s">
        <v>52</v>
      </c>
      <c r="O901" s="65"/>
      <c r="P901" s="183">
        <f>O901*H901</f>
        <v>0</v>
      </c>
      <c r="Q901" s="183">
        <v>2.0999999999999999E-3</v>
      </c>
      <c r="R901" s="183">
        <f>Q901*H901</f>
        <v>2.0999999999999998E-2</v>
      </c>
      <c r="S901" s="183">
        <v>0</v>
      </c>
      <c r="T901" s="184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185" t="s">
        <v>91</v>
      </c>
      <c r="AT901" s="185" t="s">
        <v>220</v>
      </c>
      <c r="AU901" s="185" t="s">
        <v>91</v>
      </c>
      <c r="AY901" s="17" t="s">
        <v>131</v>
      </c>
      <c r="BE901" s="186">
        <f>IF(N901="základní",J901,0)</f>
        <v>0</v>
      </c>
      <c r="BF901" s="186">
        <f>IF(N901="snížená",J901,0)</f>
        <v>0</v>
      </c>
      <c r="BG901" s="186">
        <f>IF(N901="zákl. přenesená",J901,0)</f>
        <v>0</v>
      </c>
      <c r="BH901" s="186">
        <f>IF(N901="sníž. přenesená",J901,0)</f>
        <v>0</v>
      </c>
      <c r="BI901" s="186">
        <f>IF(N901="nulová",J901,0)</f>
        <v>0</v>
      </c>
      <c r="BJ901" s="17" t="s">
        <v>89</v>
      </c>
      <c r="BK901" s="186">
        <f>ROUND(I901*H901,2)</f>
        <v>0</v>
      </c>
      <c r="BL901" s="17" t="s">
        <v>89</v>
      </c>
      <c r="BM901" s="185" t="s">
        <v>1069</v>
      </c>
    </row>
    <row r="902" spans="1:65" s="13" customFormat="1" ht="11.25">
      <c r="B902" s="187"/>
      <c r="C902" s="188"/>
      <c r="D902" s="189" t="s">
        <v>140</v>
      </c>
      <c r="E902" s="190" t="s">
        <v>44</v>
      </c>
      <c r="F902" s="191" t="s">
        <v>423</v>
      </c>
      <c r="G902" s="188"/>
      <c r="H902" s="190" t="s">
        <v>44</v>
      </c>
      <c r="I902" s="192"/>
      <c r="J902" s="188"/>
      <c r="K902" s="188"/>
      <c r="L902" s="193"/>
      <c r="M902" s="194"/>
      <c r="N902" s="195"/>
      <c r="O902" s="195"/>
      <c r="P902" s="195"/>
      <c r="Q902" s="195"/>
      <c r="R902" s="195"/>
      <c r="S902" s="195"/>
      <c r="T902" s="196"/>
      <c r="AT902" s="197" t="s">
        <v>140</v>
      </c>
      <c r="AU902" s="197" t="s">
        <v>91</v>
      </c>
      <c r="AV902" s="13" t="s">
        <v>89</v>
      </c>
      <c r="AW902" s="13" t="s">
        <v>42</v>
      </c>
      <c r="AX902" s="13" t="s">
        <v>81</v>
      </c>
      <c r="AY902" s="197" t="s">
        <v>131</v>
      </c>
    </row>
    <row r="903" spans="1:65" s="13" customFormat="1" ht="11.25">
      <c r="B903" s="187"/>
      <c r="C903" s="188"/>
      <c r="D903" s="189" t="s">
        <v>140</v>
      </c>
      <c r="E903" s="190" t="s">
        <v>44</v>
      </c>
      <c r="F903" s="191" t="s">
        <v>1061</v>
      </c>
      <c r="G903" s="188"/>
      <c r="H903" s="190" t="s">
        <v>44</v>
      </c>
      <c r="I903" s="192"/>
      <c r="J903" s="188"/>
      <c r="K903" s="188"/>
      <c r="L903" s="193"/>
      <c r="M903" s="194"/>
      <c r="N903" s="195"/>
      <c r="O903" s="195"/>
      <c r="P903" s="195"/>
      <c r="Q903" s="195"/>
      <c r="R903" s="195"/>
      <c r="S903" s="195"/>
      <c r="T903" s="196"/>
      <c r="AT903" s="197" t="s">
        <v>140</v>
      </c>
      <c r="AU903" s="197" t="s">
        <v>91</v>
      </c>
      <c r="AV903" s="13" t="s">
        <v>89</v>
      </c>
      <c r="AW903" s="13" t="s">
        <v>42</v>
      </c>
      <c r="AX903" s="13" t="s">
        <v>81</v>
      </c>
      <c r="AY903" s="197" t="s">
        <v>131</v>
      </c>
    </row>
    <row r="904" spans="1:65" s="14" customFormat="1" ht="11.25">
      <c r="B904" s="198"/>
      <c r="C904" s="199"/>
      <c r="D904" s="189" t="s">
        <v>140</v>
      </c>
      <c r="E904" s="200" t="s">
        <v>44</v>
      </c>
      <c r="F904" s="201" t="s">
        <v>205</v>
      </c>
      <c r="G904" s="199"/>
      <c r="H904" s="202">
        <v>10</v>
      </c>
      <c r="I904" s="203"/>
      <c r="J904" s="199"/>
      <c r="K904" s="199"/>
      <c r="L904" s="204"/>
      <c r="M904" s="205"/>
      <c r="N904" s="206"/>
      <c r="O904" s="206"/>
      <c r="P904" s="206"/>
      <c r="Q904" s="206"/>
      <c r="R904" s="206"/>
      <c r="S904" s="206"/>
      <c r="T904" s="207"/>
      <c r="AT904" s="208" t="s">
        <v>140</v>
      </c>
      <c r="AU904" s="208" t="s">
        <v>91</v>
      </c>
      <c r="AV904" s="14" t="s">
        <v>91</v>
      </c>
      <c r="AW904" s="14" t="s">
        <v>42</v>
      </c>
      <c r="AX904" s="14" t="s">
        <v>89</v>
      </c>
      <c r="AY904" s="208" t="s">
        <v>131</v>
      </c>
    </row>
    <row r="905" spans="1:65" s="2" customFormat="1" ht="24.2" customHeight="1">
      <c r="A905" s="35"/>
      <c r="B905" s="36"/>
      <c r="C905" s="174" t="s">
        <v>1070</v>
      </c>
      <c r="D905" s="174" t="s">
        <v>133</v>
      </c>
      <c r="E905" s="175" t="s">
        <v>1071</v>
      </c>
      <c r="F905" s="176" t="s">
        <v>1072</v>
      </c>
      <c r="G905" s="177" t="s">
        <v>136</v>
      </c>
      <c r="H905" s="178">
        <v>17.600000000000001</v>
      </c>
      <c r="I905" s="179"/>
      <c r="J905" s="180">
        <f>ROUND(I905*H905,2)</f>
        <v>0</v>
      </c>
      <c r="K905" s="176" t="s">
        <v>137</v>
      </c>
      <c r="L905" s="40"/>
      <c r="M905" s="181" t="s">
        <v>44</v>
      </c>
      <c r="N905" s="182" t="s">
        <v>52</v>
      </c>
      <c r="O905" s="65"/>
      <c r="P905" s="183">
        <f>O905*H905</f>
        <v>0</v>
      </c>
      <c r="Q905" s="183">
        <v>8.4000000000000003E-4</v>
      </c>
      <c r="R905" s="183">
        <f>Q905*H905</f>
        <v>1.4784000000000002E-2</v>
      </c>
      <c r="S905" s="183">
        <v>0</v>
      </c>
      <c r="T905" s="184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85" t="s">
        <v>89</v>
      </c>
      <c r="AT905" s="185" t="s">
        <v>133</v>
      </c>
      <c r="AU905" s="185" t="s">
        <v>91</v>
      </c>
      <c r="AY905" s="17" t="s">
        <v>131</v>
      </c>
      <c r="BE905" s="186">
        <f>IF(N905="základní",J905,0)</f>
        <v>0</v>
      </c>
      <c r="BF905" s="186">
        <f>IF(N905="snížená",J905,0)</f>
        <v>0</v>
      </c>
      <c r="BG905" s="186">
        <f>IF(N905="zákl. přenesená",J905,0)</f>
        <v>0</v>
      </c>
      <c r="BH905" s="186">
        <f>IF(N905="sníž. přenesená",J905,0)</f>
        <v>0</v>
      </c>
      <c r="BI905" s="186">
        <f>IF(N905="nulová",J905,0)</f>
        <v>0</v>
      </c>
      <c r="BJ905" s="17" t="s">
        <v>89</v>
      </c>
      <c r="BK905" s="186">
        <f>ROUND(I905*H905,2)</f>
        <v>0</v>
      </c>
      <c r="BL905" s="17" t="s">
        <v>89</v>
      </c>
      <c r="BM905" s="185" t="s">
        <v>1073</v>
      </c>
    </row>
    <row r="906" spans="1:65" s="13" customFormat="1" ht="11.25">
      <c r="B906" s="187"/>
      <c r="C906" s="188"/>
      <c r="D906" s="189" t="s">
        <v>140</v>
      </c>
      <c r="E906" s="190" t="s">
        <v>44</v>
      </c>
      <c r="F906" s="191" t="s">
        <v>543</v>
      </c>
      <c r="G906" s="188"/>
      <c r="H906" s="190" t="s">
        <v>44</v>
      </c>
      <c r="I906" s="192"/>
      <c r="J906" s="188"/>
      <c r="K906" s="188"/>
      <c r="L906" s="193"/>
      <c r="M906" s="194"/>
      <c r="N906" s="195"/>
      <c r="O906" s="195"/>
      <c r="P906" s="195"/>
      <c r="Q906" s="195"/>
      <c r="R906" s="195"/>
      <c r="S906" s="195"/>
      <c r="T906" s="196"/>
      <c r="AT906" s="197" t="s">
        <v>140</v>
      </c>
      <c r="AU906" s="197" t="s">
        <v>91</v>
      </c>
      <c r="AV906" s="13" t="s">
        <v>89</v>
      </c>
      <c r="AW906" s="13" t="s">
        <v>42</v>
      </c>
      <c r="AX906" s="13" t="s">
        <v>81</v>
      </c>
      <c r="AY906" s="197" t="s">
        <v>131</v>
      </c>
    </row>
    <row r="907" spans="1:65" s="13" customFormat="1" ht="11.25">
      <c r="B907" s="187"/>
      <c r="C907" s="188"/>
      <c r="D907" s="189" t="s">
        <v>140</v>
      </c>
      <c r="E907" s="190" t="s">
        <v>44</v>
      </c>
      <c r="F907" s="191" t="s">
        <v>1074</v>
      </c>
      <c r="G907" s="188"/>
      <c r="H907" s="190" t="s">
        <v>44</v>
      </c>
      <c r="I907" s="192"/>
      <c r="J907" s="188"/>
      <c r="K907" s="188"/>
      <c r="L907" s="193"/>
      <c r="M907" s="194"/>
      <c r="N907" s="195"/>
      <c r="O907" s="195"/>
      <c r="P907" s="195"/>
      <c r="Q907" s="195"/>
      <c r="R907" s="195"/>
      <c r="S907" s="195"/>
      <c r="T907" s="196"/>
      <c r="AT907" s="197" t="s">
        <v>140</v>
      </c>
      <c r="AU907" s="197" t="s">
        <v>91</v>
      </c>
      <c r="AV907" s="13" t="s">
        <v>89</v>
      </c>
      <c r="AW907" s="13" t="s">
        <v>42</v>
      </c>
      <c r="AX907" s="13" t="s">
        <v>81</v>
      </c>
      <c r="AY907" s="197" t="s">
        <v>131</v>
      </c>
    </row>
    <row r="908" spans="1:65" s="14" customFormat="1" ht="11.25">
      <c r="B908" s="198"/>
      <c r="C908" s="199"/>
      <c r="D908" s="189" t="s">
        <v>140</v>
      </c>
      <c r="E908" s="200" t="s">
        <v>44</v>
      </c>
      <c r="F908" s="201" t="s">
        <v>1075</v>
      </c>
      <c r="G908" s="199"/>
      <c r="H908" s="202">
        <v>6.8</v>
      </c>
      <c r="I908" s="203"/>
      <c r="J908" s="199"/>
      <c r="K908" s="199"/>
      <c r="L908" s="204"/>
      <c r="M908" s="205"/>
      <c r="N908" s="206"/>
      <c r="O908" s="206"/>
      <c r="P908" s="206"/>
      <c r="Q908" s="206"/>
      <c r="R908" s="206"/>
      <c r="S908" s="206"/>
      <c r="T908" s="207"/>
      <c r="AT908" s="208" t="s">
        <v>140</v>
      </c>
      <c r="AU908" s="208" t="s">
        <v>91</v>
      </c>
      <c r="AV908" s="14" t="s">
        <v>91</v>
      </c>
      <c r="AW908" s="14" t="s">
        <v>42</v>
      </c>
      <c r="AX908" s="14" t="s">
        <v>81</v>
      </c>
      <c r="AY908" s="208" t="s">
        <v>131</v>
      </c>
    </row>
    <row r="909" spans="1:65" s="13" customFormat="1" ht="11.25">
      <c r="B909" s="187"/>
      <c r="C909" s="188"/>
      <c r="D909" s="189" t="s">
        <v>140</v>
      </c>
      <c r="E909" s="190" t="s">
        <v>44</v>
      </c>
      <c r="F909" s="191" t="s">
        <v>423</v>
      </c>
      <c r="G909" s="188"/>
      <c r="H909" s="190" t="s">
        <v>44</v>
      </c>
      <c r="I909" s="192"/>
      <c r="J909" s="188"/>
      <c r="K909" s="188"/>
      <c r="L909" s="193"/>
      <c r="M909" s="194"/>
      <c r="N909" s="195"/>
      <c r="O909" s="195"/>
      <c r="P909" s="195"/>
      <c r="Q909" s="195"/>
      <c r="R909" s="195"/>
      <c r="S909" s="195"/>
      <c r="T909" s="196"/>
      <c r="AT909" s="197" t="s">
        <v>140</v>
      </c>
      <c r="AU909" s="197" t="s">
        <v>91</v>
      </c>
      <c r="AV909" s="13" t="s">
        <v>89</v>
      </c>
      <c r="AW909" s="13" t="s">
        <v>42</v>
      </c>
      <c r="AX909" s="13" t="s">
        <v>81</v>
      </c>
      <c r="AY909" s="197" t="s">
        <v>131</v>
      </c>
    </row>
    <row r="910" spans="1:65" s="13" customFormat="1" ht="11.25">
      <c r="B910" s="187"/>
      <c r="C910" s="188"/>
      <c r="D910" s="189" t="s">
        <v>140</v>
      </c>
      <c r="E910" s="190" t="s">
        <v>44</v>
      </c>
      <c r="F910" s="191" t="s">
        <v>1076</v>
      </c>
      <c r="G910" s="188"/>
      <c r="H910" s="190" t="s">
        <v>44</v>
      </c>
      <c r="I910" s="192"/>
      <c r="J910" s="188"/>
      <c r="K910" s="188"/>
      <c r="L910" s="193"/>
      <c r="M910" s="194"/>
      <c r="N910" s="195"/>
      <c r="O910" s="195"/>
      <c r="P910" s="195"/>
      <c r="Q910" s="195"/>
      <c r="R910" s="195"/>
      <c r="S910" s="195"/>
      <c r="T910" s="196"/>
      <c r="AT910" s="197" t="s">
        <v>140</v>
      </c>
      <c r="AU910" s="197" t="s">
        <v>91</v>
      </c>
      <c r="AV910" s="13" t="s">
        <v>89</v>
      </c>
      <c r="AW910" s="13" t="s">
        <v>42</v>
      </c>
      <c r="AX910" s="13" t="s">
        <v>81</v>
      </c>
      <c r="AY910" s="197" t="s">
        <v>131</v>
      </c>
    </row>
    <row r="911" spans="1:65" s="14" customFormat="1" ht="11.25">
      <c r="B911" s="198"/>
      <c r="C911" s="199"/>
      <c r="D911" s="189" t="s">
        <v>140</v>
      </c>
      <c r="E911" s="200" t="s">
        <v>44</v>
      </c>
      <c r="F911" s="201" t="s">
        <v>1077</v>
      </c>
      <c r="G911" s="199"/>
      <c r="H911" s="202">
        <v>10.8</v>
      </c>
      <c r="I911" s="203"/>
      <c r="J911" s="199"/>
      <c r="K911" s="199"/>
      <c r="L911" s="204"/>
      <c r="M911" s="205"/>
      <c r="N911" s="206"/>
      <c r="O911" s="206"/>
      <c r="P911" s="206"/>
      <c r="Q911" s="206"/>
      <c r="R911" s="206"/>
      <c r="S911" s="206"/>
      <c r="T911" s="207"/>
      <c r="AT911" s="208" t="s">
        <v>140</v>
      </c>
      <c r="AU911" s="208" t="s">
        <v>91</v>
      </c>
      <c r="AV911" s="14" t="s">
        <v>91</v>
      </c>
      <c r="AW911" s="14" t="s">
        <v>42</v>
      </c>
      <c r="AX911" s="14" t="s">
        <v>81</v>
      </c>
      <c r="AY911" s="208" t="s">
        <v>131</v>
      </c>
    </row>
    <row r="912" spans="1:65" s="15" customFormat="1" ht="11.25">
      <c r="B912" s="209"/>
      <c r="C912" s="210"/>
      <c r="D912" s="189" t="s">
        <v>140</v>
      </c>
      <c r="E912" s="211" t="s">
        <v>44</v>
      </c>
      <c r="F912" s="212" t="s">
        <v>170</v>
      </c>
      <c r="G912" s="210"/>
      <c r="H912" s="213">
        <v>17.600000000000001</v>
      </c>
      <c r="I912" s="214"/>
      <c r="J912" s="210"/>
      <c r="K912" s="210"/>
      <c r="L912" s="215"/>
      <c r="M912" s="216"/>
      <c r="N912" s="217"/>
      <c r="O912" s="217"/>
      <c r="P912" s="217"/>
      <c r="Q912" s="217"/>
      <c r="R912" s="217"/>
      <c r="S912" s="217"/>
      <c r="T912" s="218"/>
      <c r="AT912" s="219" t="s">
        <v>140</v>
      </c>
      <c r="AU912" s="219" t="s">
        <v>91</v>
      </c>
      <c r="AV912" s="15" t="s">
        <v>138</v>
      </c>
      <c r="AW912" s="15" t="s">
        <v>42</v>
      </c>
      <c r="AX912" s="15" t="s">
        <v>89</v>
      </c>
      <c r="AY912" s="219" t="s">
        <v>131</v>
      </c>
    </row>
    <row r="913" spans="1:65" s="2" customFormat="1" ht="24.2" customHeight="1">
      <c r="A913" s="35"/>
      <c r="B913" s="36"/>
      <c r="C913" s="174" t="s">
        <v>1078</v>
      </c>
      <c r="D913" s="174" t="s">
        <v>133</v>
      </c>
      <c r="E913" s="175" t="s">
        <v>1079</v>
      </c>
      <c r="F913" s="176" t="s">
        <v>1080</v>
      </c>
      <c r="G913" s="177" t="s">
        <v>136</v>
      </c>
      <c r="H913" s="178">
        <v>17.600000000000001</v>
      </c>
      <c r="I913" s="179"/>
      <c r="J913" s="180">
        <f>ROUND(I913*H913,2)</f>
        <v>0</v>
      </c>
      <c r="K913" s="176" t="s">
        <v>137</v>
      </c>
      <c r="L913" s="40"/>
      <c r="M913" s="181" t="s">
        <v>44</v>
      </c>
      <c r="N913" s="182" t="s">
        <v>52</v>
      </c>
      <c r="O913" s="65"/>
      <c r="P913" s="183">
        <f>O913*H913</f>
        <v>0</v>
      </c>
      <c r="Q913" s="183">
        <v>0</v>
      </c>
      <c r="R913" s="183">
        <f>Q913*H913</f>
        <v>0</v>
      </c>
      <c r="S913" s="183">
        <v>0</v>
      </c>
      <c r="T913" s="184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85" t="s">
        <v>89</v>
      </c>
      <c r="AT913" s="185" t="s">
        <v>133</v>
      </c>
      <c r="AU913" s="185" t="s">
        <v>91</v>
      </c>
      <c r="AY913" s="17" t="s">
        <v>131</v>
      </c>
      <c r="BE913" s="186">
        <f>IF(N913="základní",J913,0)</f>
        <v>0</v>
      </c>
      <c r="BF913" s="186">
        <f>IF(N913="snížená",J913,0)</f>
        <v>0</v>
      </c>
      <c r="BG913" s="186">
        <f>IF(N913="zákl. přenesená",J913,0)</f>
        <v>0</v>
      </c>
      <c r="BH913" s="186">
        <f>IF(N913="sníž. přenesená",J913,0)</f>
        <v>0</v>
      </c>
      <c r="BI913" s="186">
        <f>IF(N913="nulová",J913,0)</f>
        <v>0</v>
      </c>
      <c r="BJ913" s="17" t="s">
        <v>89</v>
      </c>
      <c r="BK913" s="186">
        <f>ROUND(I913*H913,2)</f>
        <v>0</v>
      </c>
      <c r="BL913" s="17" t="s">
        <v>89</v>
      </c>
      <c r="BM913" s="185" t="s">
        <v>1081</v>
      </c>
    </row>
    <row r="914" spans="1:65" s="13" customFormat="1" ht="11.25">
      <c r="B914" s="187"/>
      <c r="C914" s="188"/>
      <c r="D914" s="189" t="s">
        <v>140</v>
      </c>
      <c r="E914" s="190" t="s">
        <v>44</v>
      </c>
      <c r="F914" s="191" t="s">
        <v>543</v>
      </c>
      <c r="G914" s="188"/>
      <c r="H914" s="190" t="s">
        <v>44</v>
      </c>
      <c r="I914" s="192"/>
      <c r="J914" s="188"/>
      <c r="K914" s="188"/>
      <c r="L914" s="193"/>
      <c r="M914" s="194"/>
      <c r="N914" s="195"/>
      <c r="O914" s="195"/>
      <c r="P914" s="195"/>
      <c r="Q914" s="195"/>
      <c r="R914" s="195"/>
      <c r="S914" s="195"/>
      <c r="T914" s="196"/>
      <c r="AT914" s="197" t="s">
        <v>140</v>
      </c>
      <c r="AU914" s="197" t="s">
        <v>91</v>
      </c>
      <c r="AV914" s="13" t="s">
        <v>89</v>
      </c>
      <c r="AW914" s="13" t="s">
        <v>42</v>
      </c>
      <c r="AX914" s="13" t="s">
        <v>81</v>
      </c>
      <c r="AY914" s="197" t="s">
        <v>131</v>
      </c>
    </row>
    <row r="915" spans="1:65" s="13" customFormat="1" ht="11.25">
      <c r="B915" s="187"/>
      <c r="C915" s="188"/>
      <c r="D915" s="189" t="s">
        <v>140</v>
      </c>
      <c r="E915" s="190" t="s">
        <v>44</v>
      </c>
      <c r="F915" s="191" t="s">
        <v>1074</v>
      </c>
      <c r="G915" s="188"/>
      <c r="H915" s="190" t="s">
        <v>44</v>
      </c>
      <c r="I915" s="192"/>
      <c r="J915" s="188"/>
      <c r="K915" s="188"/>
      <c r="L915" s="193"/>
      <c r="M915" s="194"/>
      <c r="N915" s="195"/>
      <c r="O915" s="195"/>
      <c r="P915" s="195"/>
      <c r="Q915" s="195"/>
      <c r="R915" s="195"/>
      <c r="S915" s="195"/>
      <c r="T915" s="196"/>
      <c r="AT915" s="197" t="s">
        <v>140</v>
      </c>
      <c r="AU915" s="197" t="s">
        <v>91</v>
      </c>
      <c r="AV915" s="13" t="s">
        <v>89</v>
      </c>
      <c r="AW915" s="13" t="s">
        <v>42</v>
      </c>
      <c r="AX915" s="13" t="s">
        <v>81</v>
      </c>
      <c r="AY915" s="197" t="s">
        <v>131</v>
      </c>
    </row>
    <row r="916" spans="1:65" s="14" customFormat="1" ht="11.25">
      <c r="B916" s="198"/>
      <c r="C916" s="199"/>
      <c r="D916" s="189" t="s">
        <v>140</v>
      </c>
      <c r="E916" s="200" t="s">
        <v>44</v>
      </c>
      <c r="F916" s="201" t="s">
        <v>1075</v>
      </c>
      <c r="G916" s="199"/>
      <c r="H916" s="202">
        <v>6.8</v>
      </c>
      <c r="I916" s="203"/>
      <c r="J916" s="199"/>
      <c r="K916" s="199"/>
      <c r="L916" s="204"/>
      <c r="M916" s="205"/>
      <c r="N916" s="206"/>
      <c r="O916" s="206"/>
      <c r="P916" s="206"/>
      <c r="Q916" s="206"/>
      <c r="R916" s="206"/>
      <c r="S916" s="206"/>
      <c r="T916" s="207"/>
      <c r="AT916" s="208" t="s">
        <v>140</v>
      </c>
      <c r="AU916" s="208" t="s">
        <v>91</v>
      </c>
      <c r="AV916" s="14" t="s">
        <v>91</v>
      </c>
      <c r="AW916" s="14" t="s">
        <v>42</v>
      </c>
      <c r="AX916" s="14" t="s">
        <v>81</v>
      </c>
      <c r="AY916" s="208" t="s">
        <v>131</v>
      </c>
    </row>
    <row r="917" spans="1:65" s="13" customFormat="1" ht="11.25">
      <c r="B917" s="187"/>
      <c r="C917" s="188"/>
      <c r="D917" s="189" t="s">
        <v>140</v>
      </c>
      <c r="E917" s="190" t="s">
        <v>44</v>
      </c>
      <c r="F917" s="191" t="s">
        <v>423</v>
      </c>
      <c r="G917" s="188"/>
      <c r="H917" s="190" t="s">
        <v>44</v>
      </c>
      <c r="I917" s="192"/>
      <c r="J917" s="188"/>
      <c r="K917" s="188"/>
      <c r="L917" s="193"/>
      <c r="M917" s="194"/>
      <c r="N917" s="195"/>
      <c r="O917" s="195"/>
      <c r="P917" s="195"/>
      <c r="Q917" s="195"/>
      <c r="R917" s="195"/>
      <c r="S917" s="195"/>
      <c r="T917" s="196"/>
      <c r="AT917" s="197" t="s">
        <v>140</v>
      </c>
      <c r="AU917" s="197" t="s">
        <v>91</v>
      </c>
      <c r="AV917" s="13" t="s">
        <v>89</v>
      </c>
      <c r="AW917" s="13" t="s">
        <v>42</v>
      </c>
      <c r="AX917" s="13" t="s">
        <v>81</v>
      </c>
      <c r="AY917" s="197" t="s">
        <v>131</v>
      </c>
    </row>
    <row r="918" spans="1:65" s="13" customFormat="1" ht="11.25">
      <c r="B918" s="187"/>
      <c r="C918" s="188"/>
      <c r="D918" s="189" t="s">
        <v>140</v>
      </c>
      <c r="E918" s="190" t="s">
        <v>44</v>
      </c>
      <c r="F918" s="191" t="s">
        <v>1076</v>
      </c>
      <c r="G918" s="188"/>
      <c r="H918" s="190" t="s">
        <v>44</v>
      </c>
      <c r="I918" s="192"/>
      <c r="J918" s="188"/>
      <c r="K918" s="188"/>
      <c r="L918" s="193"/>
      <c r="M918" s="194"/>
      <c r="N918" s="195"/>
      <c r="O918" s="195"/>
      <c r="P918" s="195"/>
      <c r="Q918" s="195"/>
      <c r="R918" s="195"/>
      <c r="S918" s="195"/>
      <c r="T918" s="196"/>
      <c r="AT918" s="197" t="s">
        <v>140</v>
      </c>
      <c r="AU918" s="197" t="s">
        <v>91</v>
      </c>
      <c r="AV918" s="13" t="s">
        <v>89</v>
      </c>
      <c r="AW918" s="13" t="s">
        <v>42</v>
      </c>
      <c r="AX918" s="13" t="s">
        <v>81</v>
      </c>
      <c r="AY918" s="197" t="s">
        <v>131</v>
      </c>
    </row>
    <row r="919" spans="1:65" s="14" customFormat="1" ht="11.25">
      <c r="B919" s="198"/>
      <c r="C919" s="199"/>
      <c r="D919" s="189" t="s">
        <v>140</v>
      </c>
      <c r="E919" s="200" t="s">
        <v>44</v>
      </c>
      <c r="F919" s="201" t="s">
        <v>1077</v>
      </c>
      <c r="G919" s="199"/>
      <c r="H919" s="202">
        <v>10.8</v>
      </c>
      <c r="I919" s="203"/>
      <c r="J919" s="199"/>
      <c r="K919" s="199"/>
      <c r="L919" s="204"/>
      <c r="M919" s="205"/>
      <c r="N919" s="206"/>
      <c r="O919" s="206"/>
      <c r="P919" s="206"/>
      <c r="Q919" s="206"/>
      <c r="R919" s="206"/>
      <c r="S919" s="206"/>
      <c r="T919" s="207"/>
      <c r="AT919" s="208" t="s">
        <v>140</v>
      </c>
      <c r="AU919" s="208" t="s">
        <v>91</v>
      </c>
      <c r="AV919" s="14" t="s">
        <v>91</v>
      </c>
      <c r="AW919" s="14" t="s">
        <v>42</v>
      </c>
      <c r="AX919" s="14" t="s">
        <v>81</v>
      </c>
      <c r="AY919" s="208" t="s">
        <v>131</v>
      </c>
    </row>
    <row r="920" spans="1:65" s="15" customFormat="1" ht="11.25">
      <c r="B920" s="209"/>
      <c r="C920" s="210"/>
      <c r="D920" s="189" t="s">
        <v>140</v>
      </c>
      <c r="E920" s="211" t="s">
        <v>44</v>
      </c>
      <c r="F920" s="212" t="s">
        <v>170</v>
      </c>
      <c r="G920" s="210"/>
      <c r="H920" s="213">
        <v>17.600000000000001</v>
      </c>
      <c r="I920" s="214"/>
      <c r="J920" s="210"/>
      <c r="K920" s="210"/>
      <c r="L920" s="215"/>
      <c r="M920" s="216"/>
      <c r="N920" s="217"/>
      <c r="O920" s="217"/>
      <c r="P920" s="217"/>
      <c r="Q920" s="217"/>
      <c r="R920" s="217"/>
      <c r="S920" s="217"/>
      <c r="T920" s="218"/>
      <c r="AT920" s="219" t="s">
        <v>140</v>
      </c>
      <c r="AU920" s="219" t="s">
        <v>91</v>
      </c>
      <c r="AV920" s="15" t="s">
        <v>138</v>
      </c>
      <c r="AW920" s="15" t="s">
        <v>42</v>
      </c>
      <c r="AX920" s="15" t="s">
        <v>89</v>
      </c>
      <c r="AY920" s="219" t="s">
        <v>131</v>
      </c>
    </row>
    <row r="921" spans="1:65" s="2" customFormat="1" ht="49.15" customHeight="1">
      <c r="A921" s="35"/>
      <c r="B921" s="36"/>
      <c r="C921" s="174" t="s">
        <v>1082</v>
      </c>
      <c r="D921" s="174" t="s">
        <v>133</v>
      </c>
      <c r="E921" s="175" t="s">
        <v>1083</v>
      </c>
      <c r="F921" s="176" t="s">
        <v>1084</v>
      </c>
      <c r="G921" s="177" t="s">
        <v>152</v>
      </c>
      <c r="H921" s="178">
        <v>55</v>
      </c>
      <c r="I921" s="179"/>
      <c r="J921" s="180">
        <f>ROUND(I921*H921,2)</f>
        <v>0</v>
      </c>
      <c r="K921" s="176" t="s">
        <v>137</v>
      </c>
      <c r="L921" s="40"/>
      <c r="M921" s="181" t="s">
        <v>44</v>
      </c>
      <c r="N921" s="182" t="s">
        <v>52</v>
      </c>
      <c r="O921" s="65"/>
      <c r="P921" s="183">
        <f>O921*H921</f>
        <v>0</v>
      </c>
      <c r="Q921" s="183">
        <v>0.15614</v>
      </c>
      <c r="R921" s="183">
        <f>Q921*H921</f>
        <v>8.5876999999999999</v>
      </c>
      <c r="S921" s="183">
        <v>0</v>
      </c>
      <c r="T921" s="184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85" t="s">
        <v>89</v>
      </c>
      <c r="AT921" s="185" t="s">
        <v>133</v>
      </c>
      <c r="AU921" s="185" t="s">
        <v>91</v>
      </c>
      <c r="AY921" s="17" t="s">
        <v>131</v>
      </c>
      <c r="BE921" s="186">
        <f>IF(N921="základní",J921,0)</f>
        <v>0</v>
      </c>
      <c r="BF921" s="186">
        <f>IF(N921="snížená",J921,0)</f>
        <v>0</v>
      </c>
      <c r="BG921" s="186">
        <f>IF(N921="zákl. přenesená",J921,0)</f>
        <v>0</v>
      </c>
      <c r="BH921" s="186">
        <f>IF(N921="sníž. přenesená",J921,0)</f>
        <v>0</v>
      </c>
      <c r="BI921" s="186">
        <f>IF(N921="nulová",J921,0)</f>
        <v>0</v>
      </c>
      <c r="BJ921" s="17" t="s">
        <v>89</v>
      </c>
      <c r="BK921" s="186">
        <f>ROUND(I921*H921,2)</f>
        <v>0</v>
      </c>
      <c r="BL921" s="17" t="s">
        <v>89</v>
      </c>
      <c r="BM921" s="185" t="s">
        <v>1085</v>
      </c>
    </row>
    <row r="922" spans="1:65" s="13" customFormat="1" ht="11.25">
      <c r="B922" s="187"/>
      <c r="C922" s="188"/>
      <c r="D922" s="189" t="s">
        <v>140</v>
      </c>
      <c r="E922" s="190" t="s">
        <v>44</v>
      </c>
      <c r="F922" s="191" t="s">
        <v>423</v>
      </c>
      <c r="G922" s="188"/>
      <c r="H922" s="190" t="s">
        <v>44</v>
      </c>
      <c r="I922" s="192"/>
      <c r="J922" s="188"/>
      <c r="K922" s="188"/>
      <c r="L922" s="193"/>
      <c r="M922" s="194"/>
      <c r="N922" s="195"/>
      <c r="O922" s="195"/>
      <c r="P922" s="195"/>
      <c r="Q922" s="195"/>
      <c r="R922" s="195"/>
      <c r="S922" s="195"/>
      <c r="T922" s="196"/>
      <c r="AT922" s="197" t="s">
        <v>140</v>
      </c>
      <c r="AU922" s="197" t="s">
        <v>91</v>
      </c>
      <c r="AV922" s="13" t="s">
        <v>89</v>
      </c>
      <c r="AW922" s="13" t="s">
        <v>42</v>
      </c>
      <c r="AX922" s="13" t="s">
        <v>81</v>
      </c>
      <c r="AY922" s="197" t="s">
        <v>131</v>
      </c>
    </row>
    <row r="923" spans="1:65" s="13" customFormat="1" ht="11.25">
      <c r="B923" s="187"/>
      <c r="C923" s="188"/>
      <c r="D923" s="189" t="s">
        <v>140</v>
      </c>
      <c r="E923" s="190" t="s">
        <v>44</v>
      </c>
      <c r="F923" s="191" t="s">
        <v>971</v>
      </c>
      <c r="G923" s="188"/>
      <c r="H923" s="190" t="s">
        <v>44</v>
      </c>
      <c r="I923" s="192"/>
      <c r="J923" s="188"/>
      <c r="K923" s="188"/>
      <c r="L923" s="193"/>
      <c r="M923" s="194"/>
      <c r="N923" s="195"/>
      <c r="O923" s="195"/>
      <c r="P923" s="195"/>
      <c r="Q923" s="195"/>
      <c r="R923" s="195"/>
      <c r="S923" s="195"/>
      <c r="T923" s="196"/>
      <c r="AT923" s="197" t="s">
        <v>140</v>
      </c>
      <c r="AU923" s="197" t="s">
        <v>91</v>
      </c>
      <c r="AV923" s="13" t="s">
        <v>89</v>
      </c>
      <c r="AW923" s="13" t="s">
        <v>42</v>
      </c>
      <c r="AX923" s="13" t="s">
        <v>81</v>
      </c>
      <c r="AY923" s="197" t="s">
        <v>131</v>
      </c>
    </row>
    <row r="924" spans="1:65" s="14" customFormat="1" ht="11.25">
      <c r="B924" s="198"/>
      <c r="C924" s="199"/>
      <c r="D924" s="189" t="s">
        <v>140</v>
      </c>
      <c r="E924" s="200" t="s">
        <v>44</v>
      </c>
      <c r="F924" s="201" t="s">
        <v>407</v>
      </c>
      <c r="G924" s="199"/>
      <c r="H924" s="202">
        <v>50</v>
      </c>
      <c r="I924" s="203"/>
      <c r="J924" s="199"/>
      <c r="K924" s="199"/>
      <c r="L924" s="204"/>
      <c r="M924" s="205"/>
      <c r="N924" s="206"/>
      <c r="O924" s="206"/>
      <c r="P924" s="206"/>
      <c r="Q924" s="206"/>
      <c r="R924" s="206"/>
      <c r="S924" s="206"/>
      <c r="T924" s="207"/>
      <c r="AT924" s="208" t="s">
        <v>140</v>
      </c>
      <c r="AU924" s="208" t="s">
        <v>91</v>
      </c>
      <c r="AV924" s="14" t="s">
        <v>91</v>
      </c>
      <c r="AW924" s="14" t="s">
        <v>42</v>
      </c>
      <c r="AX924" s="14" t="s">
        <v>81</v>
      </c>
      <c r="AY924" s="208" t="s">
        <v>131</v>
      </c>
    </row>
    <row r="925" spans="1:65" s="13" customFormat="1" ht="11.25">
      <c r="B925" s="187"/>
      <c r="C925" s="188"/>
      <c r="D925" s="189" t="s">
        <v>140</v>
      </c>
      <c r="E925" s="190" t="s">
        <v>44</v>
      </c>
      <c r="F925" s="191" t="s">
        <v>973</v>
      </c>
      <c r="G925" s="188"/>
      <c r="H925" s="190" t="s">
        <v>44</v>
      </c>
      <c r="I925" s="192"/>
      <c r="J925" s="188"/>
      <c r="K925" s="188"/>
      <c r="L925" s="193"/>
      <c r="M925" s="194"/>
      <c r="N925" s="195"/>
      <c r="O925" s="195"/>
      <c r="P925" s="195"/>
      <c r="Q925" s="195"/>
      <c r="R925" s="195"/>
      <c r="S925" s="195"/>
      <c r="T925" s="196"/>
      <c r="AT925" s="197" t="s">
        <v>140</v>
      </c>
      <c r="AU925" s="197" t="s">
        <v>91</v>
      </c>
      <c r="AV925" s="13" t="s">
        <v>89</v>
      </c>
      <c r="AW925" s="13" t="s">
        <v>42</v>
      </c>
      <c r="AX925" s="13" t="s">
        <v>81</v>
      </c>
      <c r="AY925" s="197" t="s">
        <v>131</v>
      </c>
    </row>
    <row r="926" spans="1:65" s="14" customFormat="1" ht="11.25">
      <c r="B926" s="198"/>
      <c r="C926" s="199"/>
      <c r="D926" s="189" t="s">
        <v>140</v>
      </c>
      <c r="E926" s="200" t="s">
        <v>44</v>
      </c>
      <c r="F926" s="201" t="s">
        <v>161</v>
      </c>
      <c r="G926" s="199"/>
      <c r="H926" s="202">
        <v>5</v>
      </c>
      <c r="I926" s="203"/>
      <c r="J926" s="199"/>
      <c r="K926" s="199"/>
      <c r="L926" s="204"/>
      <c r="M926" s="205"/>
      <c r="N926" s="206"/>
      <c r="O926" s="206"/>
      <c r="P926" s="206"/>
      <c r="Q926" s="206"/>
      <c r="R926" s="206"/>
      <c r="S926" s="206"/>
      <c r="T926" s="207"/>
      <c r="AT926" s="208" t="s">
        <v>140</v>
      </c>
      <c r="AU926" s="208" t="s">
        <v>91</v>
      </c>
      <c r="AV926" s="14" t="s">
        <v>91</v>
      </c>
      <c r="AW926" s="14" t="s">
        <v>42</v>
      </c>
      <c r="AX926" s="14" t="s">
        <v>81</v>
      </c>
      <c r="AY926" s="208" t="s">
        <v>131</v>
      </c>
    </row>
    <row r="927" spans="1:65" s="15" customFormat="1" ht="11.25">
      <c r="B927" s="209"/>
      <c r="C927" s="210"/>
      <c r="D927" s="189" t="s">
        <v>140</v>
      </c>
      <c r="E927" s="211" t="s">
        <v>44</v>
      </c>
      <c r="F927" s="212" t="s">
        <v>170</v>
      </c>
      <c r="G927" s="210"/>
      <c r="H927" s="213">
        <v>55</v>
      </c>
      <c r="I927" s="214"/>
      <c r="J927" s="210"/>
      <c r="K927" s="210"/>
      <c r="L927" s="215"/>
      <c r="M927" s="216"/>
      <c r="N927" s="217"/>
      <c r="O927" s="217"/>
      <c r="P927" s="217"/>
      <c r="Q927" s="217"/>
      <c r="R927" s="217"/>
      <c r="S927" s="217"/>
      <c r="T927" s="218"/>
      <c r="AT927" s="219" t="s">
        <v>140</v>
      </c>
      <c r="AU927" s="219" t="s">
        <v>91</v>
      </c>
      <c r="AV927" s="15" t="s">
        <v>138</v>
      </c>
      <c r="AW927" s="15" t="s">
        <v>42</v>
      </c>
      <c r="AX927" s="15" t="s">
        <v>89</v>
      </c>
      <c r="AY927" s="219" t="s">
        <v>131</v>
      </c>
    </row>
    <row r="928" spans="1:65" s="2" customFormat="1" ht="14.45" customHeight="1">
      <c r="A928" s="35"/>
      <c r="B928" s="36"/>
      <c r="C928" s="220" t="s">
        <v>1086</v>
      </c>
      <c r="D928" s="220" t="s">
        <v>220</v>
      </c>
      <c r="E928" s="221" t="s">
        <v>1087</v>
      </c>
      <c r="F928" s="222" t="s">
        <v>1088</v>
      </c>
      <c r="G928" s="223" t="s">
        <v>152</v>
      </c>
      <c r="H928" s="224">
        <v>55</v>
      </c>
      <c r="I928" s="225"/>
      <c r="J928" s="226">
        <f>ROUND(I928*H928,2)</f>
        <v>0</v>
      </c>
      <c r="K928" s="222" t="s">
        <v>137</v>
      </c>
      <c r="L928" s="227"/>
      <c r="M928" s="228" t="s">
        <v>44</v>
      </c>
      <c r="N928" s="229" t="s">
        <v>52</v>
      </c>
      <c r="O928" s="65"/>
      <c r="P928" s="183">
        <f>O928*H928</f>
        <v>0</v>
      </c>
      <c r="Q928" s="183">
        <v>2.0000000000000002E-5</v>
      </c>
      <c r="R928" s="183">
        <f>Q928*H928</f>
        <v>1.1000000000000001E-3</v>
      </c>
      <c r="S928" s="183">
        <v>0</v>
      </c>
      <c r="T928" s="184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185" t="s">
        <v>91</v>
      </c>
      <c r="AT928" s="185" t="s">
        <v>220</v>
      </c>
      <c r="AU928" s="185" t="s">
        <v>91</v>
      </c>
      <c r="AY928" s="17" t="s">
        <v>131</v>
      </c>
      <c r="BE928" s="186">
        <f>IF(N928="základní",J928,0)</f>
        <v>0</v>
      </c>
      <c r="BF928" s="186">
        <f>IF(N928="snížená",J928,0)</f>
        <v>0</v>
      </c>
      <c r="BG928" s="186">
        <f>IF(N928="zákl. přenesená",J928,0)</f>
        <v>0</v>
      </c>
      <c r="BH928" s="186">
        <f>IF(N928="sníž. přenesená",J928,0)</f>
        <v>0</v>
      </c>
      <c r="BI928" s="186">
        <f>IF(N928="nulová",J928,0)</f>
        <v>0</v>
      </c>
      <c r="BJ928" s="17" t="s">
        <v>89</v>
      </c>
      <c r="BK928" s="186">
        <f>ROUND(I928*H928,2)</f>
        <v>0</v>
      </c>
      <c r="BL928" s="17" t="s">
        <v>89</v>
      </c>
      <c r="BM928" s="185" t="s">
        <v>1089</v>
      </c>
    </row>
    <row r="929" spans="1:65" s="13" customFormat="1" ht="11.25">
      <c r="B929" s="187"/>
      <c r="C929" s="188"/>
      <c r="D929" s="189" t="s">
        <v>140</v>
      </c>
      <c r="E929" s="190" t="s">
        <v>44</v>
      </c>
      <c r="F929" s="191" t="s">
        <v>423</v>
      </c>
      <c r="G929" s="188"/>
      <c r="H929" s="190" t="s">
        <v>44</v>
      </c>
      <c r="I929" s="192"/>
      <c r="J929" s="188"/>
      <c r="K929" s="188"/>
      <c r="L929" s="193"/>
      <c r="M929" s="194"/>
      <c r="N929" s="195"/>
      <c r="O929" s="195"/>
      <c r="P929" s="195"/>
      <c r="Q929" s="195"/>
      <c r="R929" s="195"/>
      <c r="S929" s="195"/>
      <c r="T929" s="196"/>
      <c r="AT929" s="197" t="s">
        <v>140</v>
      </c>
      <c r="AU929" s="197" t="s">
        <v>91</v>
      </c>
      <c r="AV929" s="13" t="s">
        <v>89</v>
      </c>
      <c r="AW929" s="13" t="s">
        <v>42</v>
      </c>
      <c r="AX929" s="13" t="s">
        <v>81</v>
      </c>
      <c r="AY929" s="197" t="s">
        <v>131</v>
      </c>
    </row>
    <row r="930" spans="1:65" s="13" customFormat="1" ht="11.25">
      <c r="B930" s="187"/>
      <c r="C930" s="188"/>
      <c r="D930" s="189" t="s">
        <v>140</v>
      </c>
      <c r="E930" s="190" t="s">
        <v>44</v>
      </c>
      <c r="F930" s="191" t="s">
        <v>971</v>
      </c>
      <c r="G930" s="188"/>
      <c r="H930" s="190" t="s">
        <v>44</v>
      </c>
      <c r="I930" s="192"/>
      <c r="J930" s="188"/>
      <c r="K930" s="188"/>
      <c r="L930" s="193"/>
      <c r="M930" s="194"/>
      <c r="N930" s="195"/>
      <c r="O930" s="195"/>
      <c r="P930" s="195"/>
      <c r="Q930" s="195"/>
      <c r="R930" s="195"/>
      <c r="S930" s="195"/>
      <c r="T930" s="196"/>
      <c r="AT930" s="197" t="s">
        <v>140</v>
      </c>
      <c r="AU930" s="197" t="s">
        <v>91</v>
      </c>
      <c r="AV930" s="13" t="s">
        <v>89</v>
      </c>
      <c r="AW930" s="13" t="s">
        <v>42</v>
      </c>
      <c r="AX930" s="13" t="s">
        <v>81</v>
      </c>
      <c r="AY930" s="197" t="s">
        <v>131</v>
      </c>
    </row>
    <row r="931" spans="1:65" s="14" customFormat="1" ht="11.25">
      <c r="B931" s="198"/>
      <c r="C931" s="199"/>
      <c r="D931" s="189" t="s">
        <v>140</v>
      </c>
      <c r="E931" s="200" t="s">
        <v>44</v>
      </c>
      <c r="F931" s="201" t="s">
        <v>407</v>
      </c>
      <c r="G931" s="199"/>
      <c r="H931" s="202">
        <v>50</v>
      </c>
      <c r="I931" s="203"/>
      <c r="J931" s="199"/>
      <c r="K931" s="199"/>
      <c r="L931" s="204"/>
      <c r="M931" s="205"/>
      <c r="N931" s="206"/>
      <c r="O931" s="206"/>
      <c r="P931" s="206"/>
      <c r="Q931" s="206"/>
      <c r="R931" s="206"/>
      <c r="S931" s="206"/>
      <c r="T931" s="207"/>
      <c r="AT931" s="208" t="s">
        <v>140</v>
      </c>
      <c r="AU931" s="208" t="s">
        <v>91</v>
      </c>
      <c r="AV931" s="14" t="s">
        <v>91</v>
      </c>
      <c r="AW931" s="14" t="s">
        <v>42</v>
      </c>
      <c r="AX931" s="14" t="s">
        <v>81</v>
      </c>
      <c r="AY931" s="208" t="s">
        <v>131</v>
      </c>
    </row>
    <row r="932" spans="1:65" s="13" customFormat="1" ht="11.25">
      <c r="B932" s="187"/>
      <c r="C932" s="188"/>
      <c r="D932" s="189" t="s">
        <v>140</v>
      </c>
      <c r="E932" s="190" t="s">
        <v>44</v>
      </c>
      <c r="F932" s="191" t="s">
        <v>973</v>
      </c>
      <c r="G932" s="188"/>
      <c r="H932" s="190" t="s">
        <v>44</v>
      </c>
      <c r="I932" s="192"/>
      <c r="J932" s="188"/>
      <c r="K932" s="188"/>
      <c r="L932" s="193"/>
      <c r="M932" s="194"/>
      <c r="N932" s="195"/>
      <c r="O932" s="195"/>
      <c r="P932" s="195"/>
      <c r="Q932" s="195"/>
      <c r="R932" s="195"/>
      <c r="S932" s="195"/>
      <c r="T932" s="196"/>
      <c r="AT932" s="197" t="s">
        <v>140</v>
      </c>
      <c r="AU932" s="197" t="s">
        <v>91</v>
      </c>
      <c r="AV932" s="13" t="s">
        <v>89</v>
      </c>
      <c r="AW932" s="13" t="s">
        <v>42</v>
      </c>
      <c r="AX932" s="13" t="s">
        <v>81</v>
      </c>
      <c r="AY932" s="197" t="s">
        <v>131</v>
      </c>
    </row>
    <row r="933" spans="1:65" s="14" customFormat="1" ht="11.25">
      <c r="B933" s="198"/>
      <c r="C933" s="199"/>
      <c r="D933" s="189" t="s">
        <v>140</v>
      </c>
      <c r="E933" s="200" t="s">
        <v>44</v>
      </c>
      <c r="F933" s="201" t="s">
        <v>161</v>
      </c>
      <c r="G933" s="199"/>
      <c r="H933" s="202">
        <v>5</v>
      </c>
      <c r="I933" s="203"/>
      <c r="J933" s="199"/>
      <c r="K933" s="199"/>
      <c r="L933" s="204"/>
      <c r="M933" s="205"/>
      <c r="N933" s="206"/>
      <c r="O933" s="206"/>
      <c r="P933" s="206"/>
      <c r="Q933" s="206"/>
      <c r="R933" s="206"/>
      <c r="S933" s="206"/>
      <c r="T933" s="207"/>
      <c r="AT933" s="208" t="s">
        <v>140</v>
      </c>
      <c r="AU933" s="208" t="s">
        <v>91</v>
      </c>
      <c r="AV933" s="14" t="s">
        <v>91</v>
      </c>
      <c r="AW933" s="14" t="s">
        <v>42</v>
      </c>
      <c r="AX933" s="14" t="s">
        <v>81</v>
      </c>
      <c r="AY933" s="208" t="s">
        <v>131</v>
      </c>
    </row>
    <row r="934" spans="1:65" s="15" customFormat="1" ht="11.25">
      <c r="B934" s="209"/>
      <c r="C934" s="210"/>
      <c r="D934" s="189" t="s">
        <v>140</v>
      </c>
      <c r="E934" s="211" t="s">
        <v>44</v>
      </c>
      <c r="F934" s="212" t="s">
        <v>170</v>
      </c>
      <c r="G934" s="210"/>
      <c r="H934" s="213">
        <v>55</v>
      </c>
      <c r="I934" s="214"/>
      <c r="J934" s="210"/>
      <c r="K934" s="210"/>
      <c r="L934" s="215"/>
      <c r="M934" s="216"/>
      <c r="N934" s="217"/>
      <c r="O934" s="217"/>
      <c r="P934" s="217"/>
      <c r="Q934" s="217"/>
      <c r="R934" s="217"/>
      <c r="S934" s="217"/>
      <c r="T934" s="218"/>
      <c r="AT934" s="219" t="s">
        <v>140</v>
      </c>
      <c r="AU934" s="219" t="s">
        <v>91</v>
      </c>
      <c r="AV934" s="15" t="s">
        <v>138</v>
      </c>
      <c r="AW934" s="15" t="s">
        <v>42</v>
      </c>
      <c r="AX934" s="15" t="s">
        <v>89</v>
      </c>
      <c r="AY934" s="219" t="s">
        <v>131</v>
      </c>
    </row>
    <row r="935" spans="1:65" s="2" customFormat="1" ht="24.2" customHeight="1">
      <c r="A935" s="35"/>
      <c r="B935" s="36"/>
      <c r="C935" s="220" t="s">
        <v>1090</v>
      </c>
      <c r="D935" s="220" t="s">
        <v>220</v>
      </c>
      <c r="E935" s="221" t="s">
        <v>1091</v>
      </c>
      <c r="F935" s="222" t="s">
        <v>1092</v>
      </c>
      <c r="G935" s="223" t="s">
        <v>152</v>
      </c>
      <c r="H935" s="224">
        <v>135</v>
      </c>
      <c r="I935" s="225"/>
      <c r="J935" s="226">
        <f>ROUND(I935*H935,2)</f>
        <v>0</v>
      </c>
      <c r="K935" s="222" t="s">
        <v>137</v>
      </c>
      <c r="L935" s="227"/>
      <c r="M935" s="228" t="s">
        <v>44</v>
      </c>
      <c r="N935" s="229" t="s">
        <v>52</v>
      </c>
      <c r="O935" s="65"/>
      <c r="P935" s="183">
        <f>O935*H935</f>
        <v>0</v>
      </c>
      <c r="Q935" s="183">
        <v>3.5E-4</v>
      </c>
      <c r="R935" s="183">
        <f>Q935*H935</f>
        <v>4.725E-2</v>
      </c>
      <c r="S935" s="183">
        <v>0</v>
      </c>
      <c r="T935" s="184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185" t="s">
        <v>91</v>
      </c>
      <c r="AT935" s="185" t="s">
        <v>220</v>
      </c>
      <c r="AU935" s="185" t="s">
        <v>91</v>
      </c>
      <c r="AY935" s="17" t="s">
        <v>131</v>
      </c>
      <c r="BE935" s="186">
        <f>IF(N935="základní",J935,0)</f>
        <v>0</v>
      </c>
      <c r="BF935" s="186">
        <f>IF(N935="snížená",J935,0)</f>
        <v>0</v>
      </c>
      <c r="BG935" s="186">
        <f>IF(N935="zákl. přenesená",J935,0)</f>
        <v>0</v>
      </c>
      <c r="BH935" s="186">
        <f>IF(N935="sníž. přenesená",J935,0)</f>
        <v>0</v>
      </c>
      <c r="BI935" s="186">
        <f>IF(N935="nulová",J935,0)</f>
        <v>0</v>
      </c>
      <c r="BJ935" s="17" t="s">
        <v>89</v>
      </c>
      <c r="BK935" s="186">
        <f>ROUND(I935*H935,2)</f>
        <v>0</v>
      </c>
      <c r="BL935" s="17" t="s">
        <v>89</v>
      </c>
      <c r="BM935" s="185" t="s">
        <v>1093</v>
      </c>
    </row>
    <row r="936" spans="1:65" s="13" customFormat="1" ht="11.25">
      <c r="B936" s="187"/>
      <c r="C936" s="188"/>
      <c r="D936" s="189" t="s">
        <v>140</v>
      </c>
      <c r="E936" s="190" t="s">
        <v>44</v>
      </c>
      <c r="F936" s="191" t="s">
        <v>423</v>
      </c>
      <c r="G936" s="188"/>
      <c r="H936" s="190" t="s">
        <v>44</v>
      </c>
      <c r="I936" s="192"/>
      <c r="J936" s="188"/>
      <c r="K936" s="188"/>
      <c r="L936" s="193"/>
      <c r="M936" s="194"/>
      <c r="N936" s="195"/>
      <c r="O936" s="195"/>
      <c r="P936" s="195"/>
      <c r="Q936" s="195"/>
      <c r="R936" s="195"/>
      <c r="S936" s="195"/>
      <c r="T936" s="196"/>
      <c r="AT936" s="197" t="s">
        <v>140</v>
      </c>
      <c r="AU936" s="197" t="s">
        <v>91</v>
      </c>
      <c r="AV936" s="13" t="s">
        <v>89</v>
      </c>
      <c r="AW936" s="13" t="s">
        <v>42</v>
      </c>
      <c r="AX936" s="13" t="s">
        <v>81</v>
      </c>
      <c r="AY936" s="197" t="s">
        <v>131</v>
      </c>
    </row>
    <row r="937" spans="1:65" s="13" customFormat="1" ht="11.25">
      <c r="B937" s="187"/>
      <c r="C937" s="188"/>
      <c r="D937" s="189" t="s">
        <v>140</v>
      </c>
      <c r="E937" s="190" t="s">
        <v>44</v>
      </c>
      <c r="F937" s="191" t="s">
        <v>589</v>
      </c>
      <c r="G937" s="188"/>
      <c r="H937" s="190" t="s">
        <v>44</v>
      </c>
      <c r="I937" s="192"/>
      <c r="J937" s="188"/>
      <c r="K937" s="188"/>
      <c r="L937" s="193"/>
      <c r="M937" s="194"/>
      <c r="N937" s="195"/>
      <c r="O937" s="195"/>
      <c r="P937" s="195"/>
      <c r="Q937" s="195"/>
      <c r="R937" s="195"/>
      <c r="S937" s="195"/>
      <c r="T937" s="196"/>
      <c r="AT937" s="197" t="s">
        <v>140</v>
      </c>
      <c r="AU937" s="197" t="s">
        <v>91</v>
      </c>
      <c r="AV937" s="13" t="s">
        <v>89</v>
      </c>
      <c r="AW937" s="13" t="s">
        <v>42</v>
      </c>
      <c r="AX937" s="13" t="s">
        <v>81</v>
      </c>
      <c r="AY937" s="197" t="s">
        <v>131</v>
      </c>
    </row>
    <row r="938" spans="1:65" s="13" customFormat="1" ht="11.25">
      <c r="B938" s="187"/>
      <c r="C938" s="188"/>
      <c r="D938" s="189" t="s">
        <v>140</v>
      </c>
      <c r="E938" s="190" t="s">
        <v>44</v>
      </c>
      <c r="F938" s="191" t="s">
        <v>1094</v>
      </c>
      <c r="G938" s="188"/>
      <c r="H938" s="190" t="s">
        <v>44</v>
      </c>
      <c r="I938" s="192"/>
      <c r="J938" s="188"/>
      <c r="K938" s="188"/>
      <c r="L938" s="193"/>
      <c r="M938" s="194"/>
      <c r="N938" s="195"/>
      <c r="O938" s="195"/>
      <c r="P938" s="195"/>
      <c r="Q938" s="195"/>
      <c r="R938" s="195"/>
      <c r="S938" s="195"/>
      <c r="T938" s="196"/>
      <c r="AT938" s="197" t="s">
        <v>140</v>
      </c>
      <c r="AU938" s="197" t="s">
        <v>91</v>
      </c>
      <c r="AV938" s="13" t="s">
        <v>89</v>
      </c>
      <c r="AW938" s="13" t="s">
        <v>42</v>
      </c>
      <c r="AX938" s="13" t="s">
        <v>81</v>
      </c>
      <c r="AY938" s="197" t="s">
        <v>131</v>
      </c>
    </row>
    <row r="939" spans="1:65" s="14" customFormat="1" ht="11.25">
      <c r="B939" s="198"/>
      <c r="C939" s="199"/>
      <c r="D939" s="189" t="s">
        <v>140</v>
      </c>
      <c r="E939" s="200" t="s">
        <v>44</v>
      </c>
      <c r="F939" s="201" t="s">
        <v>1095</v>
      </c>
      <c r="G939" s="199"/>
      <c r="H939" s="202">
        <v>135</v>
      </c>
      <c r="I939" s="203"/>
      <c r="J939" s="199"/>
      <c r="K939" s="199"/>
      <c r="L939" s="204"/>
      <c r="M939" s="205"/>
      <c r="N939" s="206"/>
      <c r="O939" s="206"/>
      <c r="P939" s="206"/>
      <c r="Q939" s="206"/>
      <c r="R939" s="206"/>
      <c r="S939" s="206"/>
      <c r="T939" s="207"/>
      <c r="AT939" s="208" t="s">
        <v>140</v>
      </c>
      <c r="AU939" s="208" t="s">
        <v>91</v>
      </c>
      <c r="AV939" s="14" t="s">
        <v>91</v>
      </c>
      <c r="AW939" s="14" t="s">
        <v>42</v>
      </c>
      <c r="AX939" s="14" t="s">
        <v>89</v>
      </c>
      <c r="AY939" s="208" t="s">
        <v>131</v>
      </c>
    </row>
    <row r="940" spans="1:65" s="2" customFormat="1" ht="49.15" customHeight="1">
      <c r="A940" s="35"/>
      <c r="B940" s="36"/>
      <c r="C940" s="174" t="s">
        <v>1096</v>
      </c>
      <c r="D940" s="174" t="s">
        <v>133</v>
      </c>
      <c r="E940" s="175" t="s">
        <v>1097</v>
      </c>
      <c r="F940" s="176" t="s">
        <v>1098</v>
      </c>
      <c r="G940" s="177" t="s">
        <v>152</v>
      </c>
      <c r="H940" s="178">
        <v>3</v>
      </c>
      <c r="I940" s="179"/>
      <c r="J940" s="180">
        <f>ROUND(I940*H940,2)</f>
        <v>0</v>
      </c>
      <c r="K940" s="176" t="s">
        <v>137</v>
      </c>
      <c r="L940" s="40"/>
      <c r="M940" s="181" t="s">
        <v>44</v>
      </c>
      <c r="N940" s="182" t="s">
        <v>52</v>
      </c>
      <c r="O940" s="65"/>
      <c r="P940" s="183">
        <f>O940*H940</f>
        <v>0</v>
      </c>
      <c r="Q940" s="183">
        <v>0</v>
      </c>
      <c r="R940" s="183">
        <f>Q940*H940</f>
        <v>0</v>
      </c>
      <c r="S940" s="183">
        <v>0</v>
      </c>
      <c r="T940" s="184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85" t="s">
        <v>89</v>
      </c>
      <c r="AT940" s="185" t="s">
        <v>133</v>
      </c>
      <c r="AU940" s="185" t="s">
        <v>91</v>
      </c>
      <c r="AY940" s="17" t="s">
        <v>131</v>
      </c>
      <c r="BE940" s="186">
        <f>IF(N940="základní",J940,0)</f>
        <v>0</v>
      </c>
      <c r="BF940" s="186">
        <f>IF(N940="snížená",J940,0)</f>
        <v>0</v>
      </c>
      <c r="BG940" s="186">
        <f>IF(N940="zákl. přenesená",J940,0)</f>
        <v>0</v>
      </c>
      <c r="BH940" s="186">
        <f>IF(N940="sníž. přenesená",J940,0)</f>
        <v>0</v>
      </c>
      <c r="BI940" s="186">
        <f>IF(N940="nulová",J940,0)</f>
        <v>0</v>
      </c>
      <c r="BJ940" s="17" t="s">
        <v>89</v>
      </c>
      <c r="BK940" s="186">
        <f>ROUND(I940*H940,2)</f>
        <v>0</v>
      </c>
      <c r="BL940" s="17" t="s">
        <v>89</v>
      </c>
      <c r="BM940" s="185" t="s">
        <v>1099</v>
      </c>
    </row>
    <row r="941" spans="1:65" s="13" customFormat="1" ht="11.25">
      <c r="B941" s="187"/>
      <c r="C941" s="188"/>
      <c r="D941" s="189" t="s">
        <v>140</v>
      </c>
      <c r="E941" s="190" t="s">
        <v>44</v>
      </c>
      <c r="F941" s="191" t="s">
        <v>531</v>
      </c>
      <c r="G941" s="188"/>
      <c r="H941" s="190" t="s">
        <v>44</v>
      </c>
      <c r="I941" s="192"/>
      <c r="J941" s="188"/>
      <c r="K941" s="188"/>
      <c r="L941" s="193"/>
      <c r="M941" s="194"/>
      <c r="N941" s="195"/>
      <c r="O941" s="195"/>
      <c r="P941" s="195"/>
      <c r="Q941" s="195"/>
      <c r="R941" s="195"/>
      <c r="S941" s="195"/>
      <c r="T941" s="196"/>
      <c r="AT941" s="197" t="s">
        <v>140</v>
      </c>
      <c r="AU941" s="197" t="s">
        <v>91</v>
      </c>
      <c r="AV941" s="13" t="s">
        <v>89</v>
      </c>
      <c r="AW941" s="13" t="s">
        <v>42</v>
      </c>
      <c r="AX941" s="13" t="s">
        <v>81</v>
      </c>
      <c r="AY941" s="197" t="s">
        <v>131</v>
      </c>
    </row>
    <row r="942" spans="1:65" s="13" customFormat="1" ht="11.25">
      <c r="B942" s="187"/>
      <c r="C942" s="188"/>
      <c r="D942" s="189" t="s">
        <v>140</v>
      </c>
      <c r="E942" s="190" t="s">
        <v>44</v>
      </c>
      <c r="F942" s="191" t="s">
        <v>1100</v>
      </c>
      <c r="G942" s="188"/>
      <c r="H942" s="190" t="s">
        <v>44</v>
      </c>
      <c r="I942" s="192"/>
      <c r="J942" s="188"/>
      <c r="K942" s="188"/>
      <c r="L942" s="193"/>
      <c r="M942" s="194"/>
      <c r="N942" s="195"/>
      <c r="O942" s="195"/>
      <c r="P942" s="195"/>
      <c r="Q942" s="195"/>
      <c r="R942" s="195"/>
      <c r="S942" s="195"/>
      <c r="T942" s="196"/>
      <c r="AT942" s="197" t="s">
        <v>140</v>
      </c>
      <c r="AU942" s="197" t="s">
        <v>91</v>
      </c>
      <c r="AV942" s="13" t="s">
        <v>89</v>
      </c>
      <c r="AW942" s="13" t="s">
        <v>42</v>
      </c>
      <c r="AX942" s="13" t="s">
        <v>81</v>
      </c>
      <c r="AY942" s="197" t="s">
        <v>131</v>
      </c>
    </row>
    <row r="943" spans="1:65" s="14" customFormat="1" ht="11.25">
      <c r="B943" s="198"/>
      <c r="C943" s="199"/>
      <c r="D943" s="189" t="s">
        <v>140</v>
      </c>
      <c r="E943" s="200" t="s">
        <v>44</v>
      </c>
      <c r="F943" s="201" t="s">
        <v>1101</v>
      </c>
      <c r="G943" s="199"/>
      <c r="H943" s="202">
        <v>3</v>
      </c>
      <c r="I943" s="203"/>
      <c r="J943" s="199"/>
      <c r="K943" s="199"/>
      <c r="L943" s="204"/>
      <c r="M943" s="205"/>
      <c r="N943" s="206"/>
      <c r="O943" s="206"/>
      <c r="P943" s="206"/>
      <c r="Q943" s="206"/>
      <c r="R943" s="206"/>
      <c r="S943" s="206"/>
      <c r="T943" s="207"/>
      <c r="AT943" s="208" t="s">
        <v>140</v>
      </c>
      <c r="AU943" s="208" t="s">
        <v>91</v>
      </c>
      <c r="AV943" s="14" t="s">
        <v>91</v>
      </c>
      <c r="AW943" s="14" t="s">
        <v>42</v>
      </c>
      <c r="AX943" s="14" t="s">
        <v>89</v>
      </c>
      <c r="AY943" s="208" t="s">
        <v>131</v>
      </c>
    </row>
    <row r="944" spans="1:65" s="2" customFormat="1" ht="24.2" customHeight="1">
      <c r="A944" s="35"/>
      <c r="B944" s="36"/>
      <c r="C944" s="220" t="s">
        <v>1102</v>
      </c>
      <c r="D944" s="220" t="s">
        <v>220</v>
      </c>
      <c r="E944" s="221" t="s">
        <v>1103</v>
      </c>
      <c r="F944" s="222" t="s">
        <v>1104</v>
      </c>
      <c r="G944" s="223" t="s">
        <v>152</v>
      </c>
      <c r="H944" s="224">
        <v>1</v>
      </c>
      <c r="I944" s="225"/>
      <c r="J944" s="226">
        <f>ROUND(I944*H944,2)</f>
        <v>0</v>
      </c>
      <c r="K944" s="222" t="s">
        <v>303</v>
      </c>
      <c r="L944" s="227"/>
      <c r="M944" s="228" t="s">
        <v>44</v>
      </c>
      <c r="N944" s="229" t="s">
        <v>52</v>
      </c>
      <c r="O944" s="65"/>
      <c r="P944" s="183">
        <f>O944*H944</f>
        <v>0</v>
      </c>
      <c r="Q944" s="183">
        <v>2.99E-3</v>
      </c>
      <c r="R944" s="183">
        <f>Q944*H944</f>
        <v>2.99E-3</v>
      </c>
      <c r="S944" s="183">
        <v>0</v>
      </c>
      <c r="T944" s="184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85" t="s">
        <v>91</v>
      </c>
      <c r="AT944" s="185" t="s">
        <v>220</v>
      </c>
      <c r="AU944" s="185" t="s">
        <v>91</v>
      </c>
      <c r="AY944" s="17" t="s">
        <v>131</v>
      </c>
      <c r="BE944" s="186">
        <f>IF(N944="základní",J944,0)</f>
        <v>0</v>
      </c>
      <c r="BF944" s="186">
        <f>IF(N944="snížená",J944,0)</f>
        <v>0</v>
      </c>
      <c r="BG944" s="186">
        <f>IF(N944="zákl. přenesená",J944,0)</f>
        <v>0</v>
      </c>
      <c r="BH944" s="186">
        <f>IF(N944="sníž. přenesená",J944,0)</f>
        <v>0</v>
      </c>
      <c r="BI944" s="186">
        <f>IF(N944="nulová",J944,0)</f>
        <v>0</v>
      </c>
      <c r="BJ944" s="17" t="s">
        <v>89</v>
      </c>
      <c r="BK944" s="186">
        <f>ROUND(I944*H944,2)</f>
        <v>0</v>
      </c>
      <c r="BL944" s="17" t="s">
        <v>89</v>
      </c>
      <c r="BM944" s="185" t="s">
        <v>1105</v>
      </c>
    </row>
    <row r="945" spans="1:65" s="13" customFormat="1" ht="11.25">
      <c r="B945" s="187"/>
      <c r="C945" s="188"/>
      <c r="D945" s="189" t="s">
        <v>140</v>
      </c>
      <c r="E945" s="190" t="s">
        <v>44</v>
      </c>
      <c r="F945" s="191" t="s">
        <v>531</v>
      </c>
      <c r="G945" s="188"/>
      <c r="H945" s="190" t="s">
        <v>44</v>
      </c>
      <c r="I945" s="192"/>
      <c r="J945" s="188"/>
      <c r="K945" s="188"/>
      <c r="L945" s="193"/>
      <c r="M945" s="194"/>
      <c r="N945" s="195"/>
      <c r="O945" s="195"/>
      <c r="P945" s="195"/>
      <c r="Q945" s="195"/>
      <c r="R945" s="195"/>
      <c r="S945" s="195"/>
      <c r="T945" s="196"/>
      <c r="AT945" s="197" t="s">
        <v>140</v>
      </c>
      <c r="AU945" s="197" t="s">
        <v>91</v>
      </c>
      <c r="AV945" s="13" t="s">
        <v>89</v>
      </c>
      <c r="AW945" s="13" t="s">
        <v>42</v>
      </c>
      <c r="AX945" s="13" t="s">
        <v>81</v>
      </c>
      <c r="AY945" s="197" t="s">
        <v>131</v>
      </c>
    </row>
    <row r="946" spans="1:65" s="13" customFormat="1" ht="11.25">
      <c r="B946" s="187"/>
      <c r="C946" s="188"/>
      <c r="D946" s="189" t="s">
        <v>140</v>
      </c>
      <c r="E946" s="190" t="s">
        <v>44</v>
      </c>
      <c r="F946" s="191" t="s">
        <v>1100</v>
      </c>
      <c r="G946" s="188"/>
      <c r="H946" s="190" t="s">
        <v>44</v>
      </c>
      <c r="I946" s="192"/>
      <c r="J946" s="188"/>
      <c r="K946" s="188"/>
      <c r="L946" s="193"/>
      <c r="M946" s="194"/>
      <c r="N946" s="195"/>
      <c r="O946" s="195"/>
      <c r="P946" s="195"/>
      <c r="Q946" s="195"/>
      <c r="R946" s="195"/>
      <c r="S946" s="195"/>
      <c r="T946" s="196"/>
      <c r="AT946" s="197" t="s">
        <v>140</v>
      </c>
      <c r="AU946" s="197" t="s">
        <v>91</v>
      </c>
      <c r="AV946" s="13" t="s">
        <v>89</v>
      </c>
      <c r="AW946" s="13" t="s">
        <v>42</v>
      </c>
      <c r="AX946" s="13" t="s">
        <v>81</v>
      </c>
      <c r="AY946" s="197" t="s">
        <v>131</v>
      </c>
    </row>
    <row r="947" spans="1:65" s="14" customFormat="1" ht="11.25">
      <c r="B947" s="198"/>
      <c r="C947" s="199"/>
      <c r="D947" s="189" t="s">
        <v>140</v>
      </c>
      <c r="E947" s="200" t="s">
        <v>44</v>
      </c>
      <c r="F947" s="201" t="s">
        <v>89</v>
      </c>
      <c r="G947" s="199"/>
      <c r="H947" s="202">
        <v>1</v>
      </c>
      <c r="I947" s="203"/>
      <c r="J947" s="199"/>
      <c r="K947" s="199"/>
      <c r="L947" s="204"/>
      <c r="M947" s="205"/>
      <c r="N947" s="206"/>
      <c r="O947" s="206"/>
      <c r="P947" s="206"/>
      <c r="Q947" s="206"/>
      <c r="R947" s="206"/>
      <c r="S947" s="206"/>
      <c r="T947" s="207"/>
      <c r="AT947" s="208" t="s">
        <v>140</v>
      </c>
      <c r="AU947" s="208" t="s">
        <v>91</v>
      </c>
      <c r="AV947" s="14" t="s">
        <v>91</v>
      </c>
      <c r="AW947" s="14" t="s">
        <v>42</v>
      </c>
      <c r="AX947" s="14" t="s">
        <v>89</v>
      </c>
      <c r="AY947" s="208" t="s">
        <v>131</v>
      </c>
    </row>
    <row r="948" spans="1:65" s="2" customFormat="1" ht="49.15" customHeight="1">
      <c r="A948" s="35"/>
      <c r="B948" s="36"/>
      <c r="C948" s="174" t="s">
        <v>1106</v>
      </c>
      <c r="D948" s="174" t="s">
        <v>133</v>
      </c>
      <c r="E948" s="175" t="s">
        <v>1107</v>
      </c>
      <c r="F948" s="176" t="s">
        <v>1108</v>
      </c>
      <c r="G948" s="177" t="s">
        <v>152</v>
      </c>
      <c r="H948" s="178">
        <v>1.5</v>
      </c>
      <c r="I948" s="179"/>
      <c r="J948" s="180">
        <f>ROUND(I948*H948,2)</f>
        <v>0</v>
      </c>
      <c r="K948" s="176" t="s">
        <v>137</v>
      </c>
      <c r="L948" s="40"/>
      <c r="M948" s="181" t="s">
        <v>44</v>
      </c>
      <c r="N948" s="182" t="s">
        <v>52</v>
      </c>
      <c r="O948" s="65"/>
      <c r="P948" s="183">
        <f>O948*H948</f>
        <v>0</v>
      </c>
      <c r="Q948" s="183">
        <v>0.38424999999999998</v>
      </c>
      <c r="R948" s="183">
        <f>Q948*H948</f>
        <v>0.57637499999999997</v>
      </c>
      <c r="S948" s="183">
        <v>0</v>
      </c>
      <c r="T948" s="184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185" t="s">
        <v>89</v>
      </c>
      <c r="AT948" s="185" t="s">
        <v>133</v>
      </c>
      <c r="AU948" s="185" t="s">
        <v>91</v>
      </c>
      <c r="AY948" s="17" t="s">
        <v>131</v>
      </c>
      <c r="BE948" s="186">
        <f>IF(N948="základní",J948,0)</f>
        <v>0</v>
      </c>
      <c r="BF948" s="186">
        <f>IF(N948="snížená",J948,0)</f>
        <v>0</v>
      </c>
      <c r="BG948" s="186">
        <f>IF(N948="zákl. přenesená",J948,0)</f>
        <v>0</v>
      </c>
      <c r="BH948" s="186">
        <f>IF(N948="sníž. přenesená",J948,0)</f>
        <v>0</v>
      </c>
      <c r="BI948" s="186">
        <f>IF(N948="nulová",J948,0)</f>
        <v>0</v>
      </c>
      <c r="BJ948" s="17" t="s">
        <v>89</v>
      </c>
      <c r="BK948" s="186">
        <f>ROUND(I948*H948,2)</f>
        <v>0</v>
      </c>
      <c r="BL948" s="17" t="s">
        <v>89</v>
      </c>
      <c r="BM948" s="185" t="s">
        <v>1109</v>
      </c>
    </row>
    <row r="949" spans="1:65" s="13" customFormat="1" ht="11.25">
      <c r="B949" s="187"/>
      <c r="C949" s="188"/>
      <c r="D949" s="189" t="s">
        <v>140</v>
      </c>
      <c r="E949" s="190" t="s">
        <v>44</v>
      </c>
      <c r="F949" s="191" t="s">
        <v>543</v>
      </c>
      <c r="G949" s="188"/>
      <c r="H949" s="190" t="s">
        <v>44</v>
      </c>
      <c r="I949" s="192"/>
      <c r="J949" s="188"/>
      <c r="K949" s="188"/>
      <c r="L949" s="193"/>
      <c r="M949" s="194"/>
      <c r="N949" s="195"/>
      <c r="O949" s="195"/>
      <c r="P949" s="195"/>
      <c r="Q949" s="195"/>
      <c r="R949" s="195"/>
      <c r="S949" s="195"/>
      <c r="T949" s="196"/>
      <c r="AT949" s="197" t="s">
        <v>140</v>
      </c>
      <c r="AU949" s="197" t="s">
        <v>91</v>
      </c>
      <c r="AV949" s="13" t="s">
        <v>89</v>
      </c>
      <c r="AW949" s="13" t="s">
        <v>42</v>
      </c>
      <c r="AX949" s="13" t="s">
        <v>81</v>
      </c>
      <c r="AY949" s="197" t="s">
        <v>131</v>
      </c>
    </row>
    <row r="950" spans="1:65" s="13" customFormat="1" ht="11.25">
      <c r="B950" s="187"/>
      <c r="C950" s="188"/>
      <c r="D950" s="189" t="s">
        <v>140</v>
      </c>
      <c r="E950" s="190" t="s">
        <v>44</v>
      </c>
      <c r="F950" s="191" t="s">
        <v>1110</v>
      </c>
      <c r="G950" s="188"/>
      <c r="H950" s="190" t="s">
        <v>44</v>
      </c>
      <c r="I950" s="192"/>
      <c r="J950" s="188"/>
      <c r="K950" s="188"/>
      <c r="L950" s="193"/>
      <c r="M950" s="194"/>
      <c r="N950" s="195"/>
      <c r="O950" s="195"/>
      <c r="P950" s="195"/>
      <c r="Q950" s="195"/>
      <c r="R950" s="195"/>
      <c r="S950" s="195"/>
      <c r="T950" s="196"/>
      <c r="AT950" s="197" t="s">
        <v>140</v>
      </c>
      <c r="AU950" s="197" t="s">
        <v>91</v>
      </c>
      <c r="AV950" s="13" t="s">
        <v>89</v>
      </c>
      <c r="AW950" s="13" t="s">
        <v>42</v>
      </c>
      <c r="AX950" s="13" t="s">
        <v>81</v>
      </c>
      <c r="AY950" s="197" t="s">
        <v>131</v>
      </c>
    </row>
    <row r="951" spans="1:65" s="14" customFormat="1" ht="11.25">
      <c r="B951" s="198"/>
      <c r="C951" s="199"/>
      <c r="D951" s="189" t="s">
        <v>140</v>
      </c>
      <c r="E951" s="200" t="s">
        <v>44</v>
      </c>
      <c r="F951" s="201" t="s">
        <v>1111</v>
      </c>
      <c r="G951" s="199"/>
      <c r="H951" s="202">
        <v>1.5</v>
      </c>
      <c r="I951" s="203"/>
      <c r="J951" s="199"/>
      <c r="K951" s="199"/>
      <c r="L951" s="204"/>
      <c r="M951" s="205"/>
      <c r="N951" s="206"/>
      <c r="O951" s="206"/>
      <c r="P951" s="206"/>
      <c r="Q951" s="206"/>
      <c r="R951" s="206"/>
      <c r="S951" s="206"/>
      <c r="T951" s="207"/>
      <c r="AT951" s="208" t="s">
        <v>140</v>
      </c>
      <c r="AU951" s="208" t="s">
        <v>91</v>
      </c>
      <c r="AV951" s="14" t="s">
        <v>91</v>
      </c>
      <c r="AW951" s="14" t="s">
        <v>42</v>
      </c>
      <c r="AX951" s="14" t="s">
        <v>89</v>
      </c>
      <c r="AY951" s="208" t="s">
        <v>131</v>
      </c>
    </row>
    <row r="952" spans="1:65" s="2" customFormat="1" ht="14.45" customHeight="1">
      <c r="A952" s="35"/>
      <c r="B952" s="36"/>
      <c r="C952" s="220" t="s">
        <v>1112</v>
      </c>
      <c r="D952" s="220" t="s">
        <v>220</v>
      </c>
      <c r="E952" s="221" t="s">
        <v>1113</v>
      </c>
      <c r="F952" s="222" t="s">
        <v>1114</v>
      </c>
      <c r="G952" s="223" t="s">
        <v>152</v>
      </c>
      <c r="H952" s="224">
        <v>1.5</v>
      </c>
      <c r="I952" s="225"/>
      <c r="J952" s="226">
        <f>ROUND(I952*H952,2)</f>
        <v>0</v>
      </c>
      <c r="K952" s="222" t="s">
        <v>137</v>
      </c>
      <c r="L952" s="227"/>
      <c r="M952" s="228" t="s">
        <v>44</v>
      </c>
      <c r="N952" s="229" t="s">
        <v>52</v>
      </c>
      <c r="O952" s="65"/>
      <c r="P952" s="183">
        <f>O952*H952</f>
        <v>0</v>
      </c>
      <c r="Q952" s="183">
        <v>1.306E-2</v>
      </c>
      <c r="R952" s="183">
        <f>Q952*H952</f>
        <v>1.959E-2</v>
      </c>
      <c r="S952" s="183">
        <v>0</v>
      </c>
      <c r="T952" s="184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85" t="s">
        <v>91</v>
      </c>
      <c r="AT952" s="185" t="s">
        <v>220</v>
      </c>
      <c r="AU952" s="185" t="s">
        <v>91</v>
      </c>
      <c r="AY952" s="17" t="s">
        <v>131</v>
      </c>
      <c r="BE952" s="186">
        <f>IF(N952="základní",J952,0)</f>
        <v>0</v>
      </c>
      <c r="BF952" s="186">
        <f>IF(N952="snížená",J952,0)</f>
        <v>0</v>
      </c>
      <c r="BG952" s="186">
        <f>IF(N952="zákl. přenesená",J952,0)</f>
        <v>0</v>
      </c>
      <c r="BH952" s="186">
        <f>IF(N952="sníž. přenesená",J952,0)</f>
        <v>0</v>
      </c>
      <c r="BI952" s="186">
        <f>IF(N952="nulová",J952,0)</f>
        <v>0</v>
      </c>
      <c r="BJ952" s="17" t="s">
        <v>89</v>
      </c>
      <c r="BK952" s="186">
        <f>ROUND(I952*H952,2)</f>
        <v>0</v>
      </c>
      <c r="BL952" s="17" t="s">
        <v>89</v>
      </c>
      <c r="BM952" s="185" t="s">
        <v>1115</v>
      </c>
    </row>
    <row r="953" spans="1:65" s="13" customFormat="1" ht="11.25">
      <c r="B953" s="187"/>
      <c r="C953" s="188"/>
      <c r="D953" s="189" t="s">
        <v>140</v>
      </c>
      <c r="E953" s="190" t="s">
        <v>44</v>
      </c>
      <c r="F953" s="191" t="s">
        <v>543</v>
      </c>
      <c r="G953" s="188"/>
      <c r="H953" s="190" t="s">
        <v>44</v>
      </c>
      <c r="I953" s="192"/>
      <c r="J953" s="188"/>
      <c r="K953" s="188"/>
      <c r="L953" s="193"/>
      <c r="M953" s="194"/>
      <c r="N953" s="195"/>
      <c r="O953" s="195"/>
      <c r="P953" s="195"/>
      <c r="Q953" s="195"/>
      <c r="R953" s="195"/>
      <c r="S953" s="195"/>
      <c r="T953" s="196"/>
      <c r="AT953" s="197" t="s">
        <v>140</v>
      </c>
      <c r="AU953" s="197" t="s">
        <v>91</v>
      </c>
      <c r="AV953" s="13" t="s">
        <v>89</v>
      </c>
      <c r="AW953" s="13" t="s">
        <v>42</v>
      </c>
      <c r="AX953" s="13" t="s">
        <v>81</v>
      </c>
      <c r="AY953" s="197" t="s">
        <v>131</v>
      </c>
    </row>
    <row r="954" spans="1:65" s="13" customFormat="1" ht="11.25">
      <c r="B954" s="187"/>
      <c r="C954" s="188"/>
      <c r="D954" s="189" t="s">
        <v>140</v>
      </c>
      <c r="E954" s="190" t="s">
        <v>44</v>
      </c>
      <c r="F954" s="191" t="s">
        <v>1110</v>
      </c>
      <c r="G954" s="188"/>
      <c r="H954" s="190" t="s">
        <v>44</v>
      </c>
      <c r="I954" s="192"/>
      <c r="J954" s="188"/>
      <c r="K954" s="188"/>
      <c r="L954" s="193"/>
      <c r="M954" s="194"/>
      <c r="N954" s="195"/>
      <c r="O954" s="195"/>
      <c r="P954" s="195"/>
      <c r="Q954" s="195"/>
      <c r="R954" s="195"/>
      <c r="S954" s="195"/>
      <c r="T954" s="196"/>
      <c r="AT954" s="197" t="s">
        <v>140</v>
      </c>
      <c r="AU954" s="197" t="s">
        <v>91</v>
      </c>
      <c r="AV954" s="13" t="s">
        <v>89</v>
      </c>
      <c r="AW954" s="13" t="s">
        <v>42</v>
      </c>
      <c r="AX954" s="13" t="s">
        <v>81</v>
      </c>
      <c r="AY954" s="197" t="s">
        <v>131</v>
      </c>
    </row>
    <row r="955" spans="1:65" s="14" customFormat="1" ht="11.25">
      <c r="B955" s="198"/>
      <c r="C955" s="199"/>
      <c r="D955" s="189" t="s">
        <v>140</v>
      </c>
      <c r="E955" s="200" t="s">
        <v>44</v>
      </c>
      <c r="F955" s="201" t="s">
        <v>1111</v>
      </c>
      <c r="G955" s="199"/>
      <c r="H955" s="202">
        <v>1.5</v>
      </c>
      <c r="I955" s="203"/>
      <c r="J955" s="199"/>
      <c r="K955" s="199"/>
      <c r="L955" s="204"/>
      <c r="M955" s="205"/>
      <c r="N955" s="206"/>
      <c r="O955" s="206"/>
      <c r="P955" s="206"/>
      <c r="Q955" s="206"/>
      <c r="R955" s="206"/>
      <c r="S955" s="206"/>
      <c r="T955" s="207"/>
      <c r="AT955" s="208" t="s">
        <v>140</v>
      </c>
      <c r="AU955" s="208" t="s">
        <v>91</v>
      </c>
      <c r="AV955" s="14" t="s">
        <v>91</v>
      </c>
      <c r="AW955" s="14" t="s">
        <v>42</v>
      </c>
      <c r="AX955" s="14" t="s">
        <v>89</v>
      </c>
      <c r="AY955" s="208" t="s">
        <v>131</v>
      </c>
    </row>
    <row r="956" spans="1:65" s="2" customFormat="1" ht="37.9" customHeight="1">
      <c r="A956" s="35"/>
      <c r="B956" s="36"/>
      <c r="C956" s="174" t="s">
        <v>1116</v>
      </c>
      <c r="D956" s="174" t="s">
        <v>133</v>
      </c>
      <c r="E956" s="175" t="s">
        <v>1117</v>
      </c>
      <c r="F956" s="176" t="s">
        <v>1118</v>
      </c>
      <c r="G956" s="177" t="s">
        <v>152</v>
      </c>
      <c r="H956" s="178">
        <v>50</v>
      </c>
      <c r="I956" s="179"/>
      <c r="J956" s="180">
        <f>ROUND(I956*H956,2)</f>
        <v>0</v>
      </c>
      <c r="K956" s="176" t="s">
        <v>137</v>
      </c>
      <c r="L956" s="40"/>
      <c r="M956" s="181" t="s">
        <v>44</v>
      </c>
      <c r="N956" s="182" t="s">
        <v>52</v>
      </c>
      <c r="O956" s="65"/>
      <c r="P956" s="183">
        <f>O956*H956</f>
        <v>0</v>
      </c>
      <c r="Q956" s="183">
        <v>0</v>
      </c>
      <c r="R956" s="183">
        <f>Q956*H956</f>
        <v>0</v>
      </c>
      <c r="S956" s="183">
        <v>0</v>
      </c>
      <c r="T956" s="184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85" t="s">
        <v>89</v>
      </c>
      <c r="AT956" s="185" t="s">
        <v>133</v>
      </c>
      <c r="AU956" s="185" t="s">
        <v>91</v>
      </c>
      <c r="AY956" s="17" t="s">
        <v>131</v>
      </c>
      <c r="BE956" s="186">
        <f>IF(N956="základní",J956,0)</f>
        <v>0</v>
      </c>
      <c r="BF956" s="186">
        <f>IF(N956="snížená",J956,0)</f>
        <v>0</v>
      </c>
      <c r="BG956" s="186">
        <f>IF(N956="zákl. přenesená",J956,0)</f>
        <v>0</v>
      </c>
      <c r="BH956" s="186">
        <f>IF(N956="sníž. přenesená",J956,0)</f>
        <v>0</v>
      </c>
      <c r="BI956" s="186">
        <f>IF(N956="nulová",J956,0)</f>
        <v>0</v>
      </c>
      <c r="BJ956" s="17" t="s">
        <v>89</v>
      </c>
      <c r="BK956" s="186">
        <f>ROUND(I956*H956,2)</f>
        <v>0</v>
      </c>
      <c r="BL956" s="17" t="s">
        <v>89</v>
      </c>
      <c r="BM956" s="185" t="s">
        <v>1119</v>
      </c>
    </row>
    <row r="957" spans="1:65" s="13" customFormat="1" ht="11.25">
      <c r="B957" s="187"/>
      <c r="C957" s="188"/>
      <c r="D957" s="189" t="s">
        <v>140</v>
      </c>
      <c r="E957" s="190" t="s">
        <v>44</v>
      </c>
      <c r="F957" s="191" t="s">
        <v>423</v>
      </c>
      <c r="G957" s="188"/>
      <c r="H957" s="190" t="s">
        <v>44</v>
      </c>
      <c r="I957" s="192"/>
      <c r="J957" s="188"/>
      <c r="K957" s="188"/>
      <c r="L957" s="193"/>
      <c r="M957" s="194"/>
      <c r="N957" s="195"/>
      <c r="O957" s="195"/>
      <c r="P957" s="195"/>
      <c r="Q957" s="195"/>
      <c r="R957" s="195"/>
      <c r="S957" s="195"/>
      <c r="T957" s="196"/>
      <c r="AT957" s="197" t="s">
        <v>140</v>
      </c>
      <c r="AU957" s="197" t="s">
        <v>91</v>
      </c>
      <c r="AV957" s="13" t="s">
        <v>89</v>
      </c>
      <c r="AW957" s="13" t="s">
        <v>42</v>
      </c>
      <c r="AX957" s="13" t="s">
        <v>81</v>
      </c>
      <c r="AY957" s="197" t="s">
        <v>131</v>
      </c>
    </row>
    <row r="958" spans="1:65" s="13" customFormat="1" ht="11.25">
      <c r="B958" s="187"/>
      <c r="C958" s="188"/>
      <c r="D958" s="189" t="s">
        <v>140</v>
      </c>
      <c r="E958" s="190" t="s">
        <v>44</v>
      </c>
      <c r="F958" s="191" t="s">
        <v>971</v>
      </c>
      <c r="G958" s="188"/>
      <c r="H958" s="190" t="s">
        <v>44</v>
      </c>
      <c r="I958" s="192"/>
      <c r="J958" s="188"/>
      <c r="K958" s="188"/>
      <c r="L958" s="193"/>
      <c r="M958" s="194"/>
      <c r="N958" s="195"/>
      <c r="O958" s="195"/>
      <c r="P958" s="195"/>
      <c r="Q958" s="195"/>
      <c r="R958" s="195"/>
      <c r="S958" s="195"/>
      <c r="T958" s="196"/>
      <c r="AT958" s="197" t="s">
        <v>140</v>
      </c>
      <c r="AU958" s="197" t="s">
        <v>91</v>
      </c>
      <c r="AV958" s="13" t="s">
        <v>89</v>
      </c>
      <c r="AW958" s="13" t="s">
        <v>42</v>
      </c>
      <c r="AX958" s="13" t="s">
        <v>81</v>
      </c>
      <c r="AY958" s="197" t="s">
        <v>131</v>
      </c>
    </row>
    <row r="959" spans="1:65" s="14" customFormat="1" ht="11.25">
      <c r="B959" s="198"/>
      <c r="C959" s="199"/>
      <c r="D959" s="189" t="s">
        <v>140</v>
      </c>
      <c r="E959" s="200" t="s">
        <v>44</v>
      </c>
      <c r="F959" s="201" t="s">
        <v>407</v>
      </c>
      <c r="G959" s="199"/>
      <c r="H959" s="202">
        <v>50</v>
      </c>
      <c r="I959" s="203"/>
      <c r="J959" s="199"/>
      <c r="K959" s="199"/>
      <c r="L959" s="204"/>
      <c r="M959" s="205"/>
      <c r="N959" s="206"/>
      <c r="O959" s="206"/>
      <c r="P959" s="206"/>
      <c r="Q959" s="206"/>
      <c r="R959" s="206"/>
      <c r="S959" s="206"/>
      <c r="T959" s="207"/>
      <c r="AT959" s="208" t="s">
        <v>140</v>
      </c>
      <c r="AU959" s="208" t="s">
        <v>91</v>
      </c>
      <c r="AV959" s="14" t="s">
        <v>91</v>
      </c>
      <c r="AW959" s="14" t="s">
        <v>42</v>
      </c>
      <c r="AX959" s="14" t="s">
        <v>89</v>
      </c>
      <c r="AY959" s="208" t="s">
        <v>131</v>
      </c>
    </row>
    <row r="960" spans="1:65" s="2" customFormat="1" ht="37.9" customHeight="1">
      <c r="A960" s="35"/>
      <c r="B960" s="36"/>
      <c r="C960" s="174" t="s">
        <v>1120</v>
      </c>
      <c r="D960" s="174" t="s">
        <v>133</v>
      </c>
      <c r="E960" s="175" t="s">
        <v>1121</v>
      </c>
      <c r="F960" s="176" t="s">
        <v>1122</v>
      </c>
      <c r="G960" s="177" t="s">
        <v>152</v>
      </c>
      <c r="H960" s="178">
        <v>5</v>
      </c>
      <c r="I960" s="179"/>
      <c r="J960" s="180">
        <f>ROUND(I960*H960,2)</f>
        <v>0</v>
      </c>
      <c r="K960" s="176" t="s">
        <v>137</v>
      </c>
      <c r="L960" s="40"/>
      <c r="M960" s="181" t="s">
        <v>44</v>
      </c>
      <c r="N960" s="182" t="s">
        <v>52</v>
      </c>
      <c r="O960" s="65"/>
      <c r="P960" s="183">
        <f>O960*H960</f>
        <v>0</v>
      </c>
      <c r="Q960" s="183">
        <v>0</v>
      </c>
      <c r="R960" s="183">
        <f>Q960*H960</f>
        <v>0</v>
      </c>
      <c r="S960" s="183">
        <v>0</v>
      </c>
      <c r="T960" s="184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185" t="s">
        <v>89</v>
      </c>
      <c r="AT960" s="185" t="s">
        <v>133</v>
      </c>
      <c r="AU960" s="185" t="s">
        <v>91</v>
      </c>
      <c r="AY960" s="17" t="s">
        <v>131</v>
      </c>
      <c r="BE960" s="186">
        <f>IF(N960="základní",J960,0)</f>
        <v>0</v>
      </c>
      <c r="BF960" s="186">
        <f>IF(N960="snížená",J960,0)</f>
        <v>0</v>
      </c>
      <c r="BG960" s="186">
        <f>IF(N960="zákl. přenesená",J960,0)</f>
        <v>0</v>
      </c>
      <c r="BH960" s="186">
        <f>IF(N960="sníž. přenesená",J960,0)</f>
        <v>0</v>
      </c>
      <c r="BI960" s="186">
        <f>IF(N960="nulová",J960,0)</f>
        <v>0</v>
      </c>
      <c r="BJ960" s="17" t="s">
        <v>89</v>
      </c>
      <c r="BK960" s="186">
        <f>ROUND(I960*H960,2)</f>
        <v>0</v>
      </c>
      <c r="BL960" s="17" t="s">
        <v>89</v>
      </c>
      <c r="BM960" s="185" t="s">
        <v>1123</v>
      </c>
    </row>
    <row r="961" spans="1:65" s="13" customFormat="1" ht="11.25">
      <c r="B961" s="187"/>
      <c r="C961" s="188"/>
      <c r="D961" s="189" t="s">
        <v>140</v>
      </c>
      <c r="E961" s="190" t="s">
        <v>44</v>
      </c>
      <c r="F961" s="191" t="s">
        <v>423</v>
      </c>
      <c r="G961" s="188"/>
      <c r="H961" s="190" t="s">
        <v>44</v>
      </c>
      <c r="I961" s="192"/>
      <c r="J961" s="188"/>
      <c r="K961" s="188"/>
      <c r="L961" s="193"/>
      <c r="M961" s="194"/>
      <c r="N961" s="195"/>
      <c r="O961" s="195"/>
      <c r="P961" s="195"/>
      <c r="Q961" s="195"/>
      <c r="R961" s="195"/>
      <c r="S961" s="195"/>
      <c r="T961" s="196"/>
      <c r="AT961" s="197" t="s">
        <v>140</v>
      </c>
      <c r="AU961" s="197" t="s">
        <v>91</v>
      </c>
      <c r="AV961" s="13" t="s">
        <v>89</v>
      </c>
      <c r="AW961" s="13" t="s">
        <v>42</v>
      </c>
      <c r="AX961" s="13" t="s">
        <v>81</v>
      </c>
      <c r="AY961" s="197" t="s">
        <v>131</v>
      </c>
    </row>
    <row r="962" spans="1:65" s="13" customFormat="1" ht="11.25">
      <c r="B962" s="187"/>
      <c r="C962" s="188"/>
      <c r="D962" s="189" t="s">
        <v>140</v>
      </c>
      <c r="E962" s="190" t="s">
        <v>44</v>
      </c>
      <c r="F962" s="191" t="s">
        <v>973</v>
      </c>
      <c r="G962" s="188"/>
      <c r="H962" s="190" t="s">
        <v>44</v>
      </c>
      <c r="I962" s="192"/>
      <c r="J962" s="188"/>
      <c r="K962" s="188"/>
      <c r="L962" s="193"/>
      <c r="M962" s="194"/>
      <c r="N962" s="195"/>
      <c r="O962" s="195"/>
      <c r="P962" s="195"/>
      <c r="Q962" s="195"/>
      <c r="R962" s="195"/>
      <c r="S962" s="195"/>
      <c r="T962" s="196"/>
      <c r="AT962" s="197" t="s">
        <v>140</v>
      </c>
      <c r="AU962" s="197" t="s">
        <v>91</v>
      </c>
      <c r="AV962" s="13" t="s">
        <v>89</v>
      </c>
      <c r="AW962" s="13" t="s">
        <v>42</v>
      </c>
      <c r="AX962" s="13" t="s">
        <v>81</v>
      </c>
      <c r="AY962" s="197" t="s">
        <v>131</v>
      </c>
    </row>
    <row r="963" spans="1:65" s="14" customFormat="1" ht="11.25">
      <c r="B963" s="198"/>
      <c r="C963" s="199"/>
      <c r="D963" s="189" t="s">
        <v>140</v>
      </c>
      <c r="E963" s="200" t="s">
        <v>44</v>
      </c>
      <c r="F963" s="201" t="s">
        <v>161</v>
      </c>
      <c r="G963" s="199"/>
      <c r="H963" s="202">
        <v>5</v>
      </c>
      <c r="I963" s="203"/>
      <c r="J963" s="199"/>
      <c r="K963" s="199"/>
      <c r="L963" s="204"/>
      <c r="M963" s="205"/>
      <c r="N963" s="206"/>
      <c r="O963" s="206"/>
      <c r="P963" s="206"/>
      <c r="Q963" s="206"/>
      <c r="R963" s="206"/>
      <c r="S963" s="206"/>
      <c r="T963" s="207"/>
      <c r="AT963" s="208" t="s">
        <v>140</v>
      </c>
      <c r="AU963" s="208" t="s">
        <v>91</v>
      </c>
      <c r="AV963" s="14" t="s">
        <v>91</v>
      </c>
      <c r="AW963" s="14" t="s">
        <v>42</v>
      </c>
      <c r="AX963" s="14" t="s">
        <v>89</v>
      </c>
      <c r="AY963" s="208" t="s">
        <v>131</v>
      </c>
    </row>
    <row r="964" spans="1:65" s="2" customFormat="1" ht="24.2" customHeight="1">
      <c r="A964" s="35"/>
      <c r="B964" s="36"/>
      <c r="C964" s="174" t="s">
        <v>1124</v>
      </c>
      <c r="D964" s="174" t="s">
        <v>133</v>
      </c>
      <c r="E964" s="175" t="s">
        <v>1125</v>
      </c>
      <c r="F964" s="176" t="s">
        <v>1126</v>
      </c>
      <c r="G964" s="177" t="s">
        <v>180</v>
      </c>
      <c r="H964" s="178">
        <v>1.381</v>
      </c>
      <c r="I964" s="179"/>
      <c r="J964" s="180">
        <f>ROUND(I964*H964,2)</f>
        <v>0</v>
      </c>
      <c r="K964" s="176" t="s">
        <v>137</v>
      </c>
      <c r="L964" s="40"/>
      <c r="M964" s="181" t="s">
        <v>44</v>
      </c>
      <c r="N964" s="182" t="s">
        <v>52</v>
      </c>
      <c r="O964" s="65"/>
      <c r="P964" s="183">
        <f>O964*H964</f>
        <v>0</v>
      </c>
      <c r="Q964" s="183">
        <v>0</v>
      </c>
      <c r="R964" s="183">
        <f>Q964*H964</f>
        <v>0</v>
      </c>
      <c r="S964" s="183">
        <v>0</v>
      </c>
      <c r="T964" s="184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185" t="s">
        <v>89</v>
      </c>
      <c r="AT964" s="185" t="s">
        <v>133</v>
      </c>
      <c r="AU964" s="185" t="s">
        <v>91</v>
      </c>
      <c r="AY964" s="17" t="s">
        <v>131</v>
      </c>
      <c r="BE964" s="186">
        <f>IF(N964="základní",J964,0)</f>
        <v>0</v>
      </c>
      <c r="BF964" s="186">
        <f>IF(N964="snížená",J964,0)</f>
        <v>0</v>
      </c>
      <c r="BG964" s="186">
        <f>IF(N964="zákl. přenesená",J964,0)</f>
        <v>0</v>
      </c>
      <c r="BH964" s="186">
        <f>IF(N964="sníž. přenesená",J964,0)</f>
        <v>0</v>
      </c>
      <c r="BI964" s="186">
        <f>IF(N964="nulová",J964,0)</f>
        <v>0</v>
      </c>
      <c r="BJ964" s="17" t="s">
        <v>89</v>
      </c>
      <c r="BK964" s="186">
        <f>ROUND(I964*H964,2)</f>
        <v>0</v>
      </c>
      <c r="BL964" s="17" t="s">
        <v>89</v>
      </c>
      <c r="BM964" s="185" t="s">
        <v>1127</v>
      </c>
    </row>
    <row r="965" spans="1:65" s="13" customFormat="1" ht="11.25">
      <c r="B965" s="187"/>
      <c r="C965" s="188"/>
      <c r="D965" s="189" t="s">
        <v>140</v>
      </c>
      <c r="E965" s="190" t="s">
        <v>44</v>
      </c>
      <c r="F965" s="191" t="s">
        <v>531</v>
      </c>
      <c r="G965" s="188"/>
      <c r="H965" s="190" t="s">
        <v>44</v>
      </c>
      <c r="I965" s="192"/>
      <c r="J965" s="188"/>
      <c r="K965" s="188"/>
      <c r="L965" s="193"/>
      <c r="M965" s="194"/>
      <c r="N965" s="195"/>
      <c r="O965" s="195"/>
      <c r="P965" s="195"/>
      <c r="Q965" s="195"/>
      <c r="R965" s="195"/>
      <c r="S965" s="195"/>
      <c r="T965" s="196"/>
      <c r="AT965" s="197" t="s">
        <v>140</v>
      </c>
      <c r="AU965" s="197" t="s">
        <v>91</v>
      </c>
      <c r="AV965" s="13" t="s">
        <v>89</v>
      </c>
      <c r="AW965" s="13" t="s">
        <v>42</v>
      </c>
      <c r="AX965" s="13" t="s">
        <v>81</v>
      </c>
      <c r="AY965" s="197" t="s">
        <v>131</v>
      </c>
    </row>
    <row r="966" spans="1:65" s="13" customFormat="1" ht="11.25">
      <c r="B966" s="187"/>
      <c r="C966" s="188"/>
      <c r="D966" s="189" t="s">
        <v>140</v>
      </c>
      <c r="E966" s="190" t="s">
        <v>44</v>
      </c>
      <c r="F966" s="191" t="s">
        <v>532</v>
      </c>
      <c r="G966" s="188"/>
      <c r="H966" s="190" t="s">
        <v>44</v>
      </c>
      <c r="I966" s="192"/>
      <c r="J966" s="188"/>
      <c r="K966" s="188"/>
      <c r="L966" s="193"/>
      <c r="M966" s="194"/>
      <c r="N966" s="195"/>
      <c r="O966" s="195"/>
      <c r="P966" s="195"/>
      <c r="Q966" s="195"/>
      <c r="R966" s="195"/>
      <c r="S966" s="195"/>
      <c r="T966" s="196"/>
      <c r="AT966" s="197" t="s">
        <v>140</v>
      </c>
      <c r="AU966" s="197" t="s">
        <v>91</v>
      </c>
      <c r="AV966" s="13" t="s">
        <v>89</v>
      </c>
      <c r="AW966" s="13" t="s">
        <v>42</v>
      </c>
      <c r="AX966" s="13" t="s">
        <v>81</v>
      </c>
      <c r="AY966" s="197" t="s">
        <v>131</v>
      </c>
    </row>
    <row r="967" spans="1:65" s="13" customFormat="1" ht="22.5">
      <c r="B967" s="187"/>
      <c r="C967" s="188"/>
      <c r="D967" s="189" t="s">
        <v>140</v>
      </c>
      <c r="E967" s="190" t="s">
        <v>44</v>
      </c>
      <c r="F967" s="191" t="s">
        <v>1128</v>
      </c>
      <c r="G967" s="188"/>
      <c r="H967" s="190" t="s">
        <v>44</v>
      </c>
      <c r="I967" s="192"/>
      <c r="J967" s="188"/>
      <c r="K967" s="188"/>
      <c r="L967" s="193"/>
      <c r="M967" s="194"/>
      <c r="N967" s="195"/>
      <c r="O967" s="195"/>
      <c r="P967" s="195"/>
      <c r="Q967" s="195"/>
      <c r="R967" s="195"/>
      <c r="S967" s="195"/>
      <c r="T967" s="196"/>
      <c r="AT967" s="197" t="s">
        <v>140</v>
      </c>
      <c r="AU967" s="197" t="s">
        <v>91</v>
      </c>
      <c r="AV967" s="13" t="s">
        <v>89</v>
      </c>
      <c r="AW967" s="13" t="s">
        <v>42</v>
      </c>
      <c r="AX967" s="13" t="s">
        <v>81</v>
      </c>
      <c r="AY967" s="197" t="s">
        <v>131</v>
      </c>
    </row>
    <row r="968" spans="1:65" s="14" customFormat="1" ht="11.25">
      <c r="B968" s="198"/>
      <c r="C968" s="199"/>
      <c r="D968" s="189" t="s">
        <v>140</v>
      </c>
      <c r="E968" s="200" t="s">
        <v>44</v>
      </c>
      <c r="F968" s="201" t="s">
        <v>534</v>
      </c>
      <c r="G968" s="199"/>
      <c r="H968" s="202">
        <v>1.381</v>
      </c>
      <c r="I968" s="203"/>
      <c r="J968" s="199"/>
      <c r="K968" s="199"/>
      <c r="L968" s="204"/>
      <c r="M968" s="205"/>
      <c r="N968" s="206"/>
      <c r="O968" s="206"/>
      <c r="P968" s="206"/>
      <c r="Q968" s="206"/>
      <c r="R968" s="206"/>
      <c r="S968" s="206"/>
      <c r="T968" s="207"/>
      <c r="AT968" s="208" t="s">
        <v>140</v>
      </c>
      <c r="AU968" s="208" t="s">
        <v>91</v>
      </c>
      <c r="AV968" s="14" t="s">
        <v>91</v>
      </c>
      <c r="AW968" s="14" t="s">
        <v>42</v>
      </c>
      <c r="AX968" s="14" t="s">
        <v>89</v>
      </c>
      <c r="AY968" s="208" t="s">
        <v>131</v>
      </c>
    </row>
    <row r="969" spans="1:65" s="2" customFormat="1" ht="37.9" customHeight="1">
      <c r="A969" s="35"/>
      <c r="B969" s="36"/>
      <c r="C969" s="174" t="s">
        <v>1129</v>
      </c>
      <c r="D969" s="174" t="s">
        <v>133</v>
      </c>
      <c r="E969" s="175" t="s">
        <v>1130</v>
      </c>
      <c r="F969" s="176" t="s">
        <v>1131</v>
      </c>
      <c r="G969" s="177" t="s">
        <v>180</v>
      </c>
      <c r="H969" s="178">
        <v>9.6679999999999993</v>
      </c>
      <c r="I969" s="179"/>
      <c r="J969" s="180">
        <f>ROUND(I969*H969,2)</f>
        <v>0</v>
      </c>
      <c r="K969" s="176" t="s">
        <v>137</v>
      </c>
      <c r="L969" s="40"/>
      <c r="M969" s="181" t="s">
        <v>44</v>
      </c>
      <c r="N969" s="182" t="s">
        <v>52</v>
      </c>
      <c r="O969" s="65"/>
      <c r="P969" s="183">
        <f>O969*H969</f>
        <v>0</v>
      </c>
      <c r="Q969" s="183">
        <v>0</v>
      </c>
      <c r="R969" s="183">
        <f>Q969*H969</f>
        <v>0</v>
      </c>
      <c r="S969" s="183">
        <v>0</v>
      </c>
      <c r="T969" s="184">
        <f>S969*H969</f>
        <v>0</v>
      </c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R969" s="185" t="s">
        <v>89</v>
      </c>
      <c r="AT969" s="185" t="s">
        <v>133</v>
      </c>
      <c r="AU969" s="185" t="s">
        <v>91</v>
      </c>
      <c r="AY969" s="17" t="s">
        <v>131</v>
      </c>
      <c r="BE969" s="186">
        <f>IF(N969="základní",J969,0)</f>
        <v>0</v>
      </c>
      <c r="BF969" s="186">
        <f>IF(N969="snížená",J969,0)</f>
        <v>0</v>
      </c>
      <c r="BG969" s="186">
        <f>IF(N969="zákl. přenesená",J969,0)</f>
        <v>0</v>
      </c>
      <c r="BH969" s="186">
        <f>IF(N969="sníž. přenesená",J969,0)</f>
        <v>0</v>
      </c>
      <c r="BI969" s="186">
        <f>IF(N969="nulová",J969,0)</f>
        <v>0</v>
      </c>
      <c r="BJ969" s="17" t="s">
        <v>89</v>
      </c>
      <c r="BK969" s="186">
        <f>ROUND(I969*H969,2)</f>
        <v>0</v>
      </c>
      <c r="BL969" s="17" t="s">
        <v>89</v>
      </c>
      <c r="BM969" s="185" t="s">
        <v>1132</v>
      </c>
    </row>
    <row r="970" spans="1:65" s="13" customFormat="1" ht="11.25">
      <c r="B970" s="187"/>
      <c r="C970" s="188"/>
      <c r="D970" s="189" t="s">
        <v>140</v>
      </c>
      <c r="E970" s="190" t="s">
        <v>44</v>
      </c>
      <c r="F970" s="191" t="s">
        <v>531</v>
      </c>
      <c r="G970" s="188"/>
      <c r="H970" s="190" t="s">
        <v>44</v>
      </c>
      <c r="I970" s="192"/>
      <c r="J970" s="188"/>
      <c r="K970" s="188"/>
      <c r="L970" s="193"/>
      <c r="M970" s="194"/>
      <c r="N970" s="195"/>
      <c r="O970" s="195"/>
      <c r="P970" s="195"/>
      <c r="Q970" s="195"/>
      <c r="R970" s="195"/>
      <c r="S970" s="195"/>
      <c r="T970" s="196"/>
      <c r="AT970" s="197" t="s">
        <v>140</v>
      </c>
      <c r="AU970" s="197" t="s">
        <v>91</v>
      </c>
      <c r="AV970" s="13" t="s">
        <v>89</v>
      </c>
      <c r="AW970" s="13" t="s">
        <v>42</v>
      </c>
      <c r="AX970" s="13" t="s">
        <v>81</v>
      </c>
      <c r="AY970" s="197" t="s">
        <v>131</v>
      </c>
    </row>
    <row r="971" spans="1:65" s="13" customFormat="1" ht="11.25">
      <c r="B971" s="187"/>
      <c r="C971" s="188"/>
      <c r="D971" s="189" t="s">
        <v>140</v>
      </c>
      <c r="E971" s="190" t="s">
        <v>44</v>
      </c>
      <c r="F971" s="191" t="s">
        <v>532</v>
      </c>
      <c r="G971" s="188"/>
      <c r="H971" s="190" t="s">
        <v>44</v>
      </c>
      <c r="I971" s="192"/>
      <c r="J971" s="188"/>
      <c r="K971" s="188"/>
      <c r="L971" s="193"/>
      <c r="M971" s="194"/>
      <c r="N971" s="195"/>
      <c r="O971" s="195"/>
      <c r="P971" s="195"/>
      <c r="Q971" s="195"/>
      <c r="R971" s="195"/>
      <c r="S971" s="195"/>
      <c r="T971" s="196"/>
      <c r="AT971" s="197" t="s">
        <v>140</v>
      </c>
      <c r="AU971" s="197" t="s">
        <v>91</v>
      </c>
      <c r="AV971" s="13" t="s">
        <v>89</v>
      </c>
      <c r="AW971" s="13" t="s">
        <v>42</v>
      </c>
      <c r="AX971" s="13" t="s">
        <v>81</v>
      </c>
      <c r="AY971" s="197" t="s">
        <v>131</v>
      </c>
    </row>
    <row r="972" spans="1:65" s="13" customFormat="1" ht="22.5">
      <c r="B972" s="187"/>
      <c r="C972" s="188"/>
      <c r="D972" s="189" t="s">
        <v>140</v>
      </c>
      <c r="E972" s="190" t="s">
        <v>44</v>
      </c>
      <c r="F972" s="191" t="s">
        <v>1133</v>
      </c>
      <c r="G972" s="188"/>
      <c r="H972" s="190" t="s">
        <v>44</v>
      </c>
      <c r="I972" s="192"/>
      <c r="J972" s="188"/>
      <c r="K972" s="188"/>
      <c r="L972" s="193"/>
      <c r="M972" s="194"/>
      <c r="N972" s="195"/>
      <c r="O972" s="195"/>
      <c r="P972" s="195"/>
      <c r="Q972" s="195"/>
      <c r="R972" s="195"/>
      <c r="S972" s="195"/>
      <c r="T972" s="196"/>
      <c r="AT972" s="197" t="s">
        <v>140</v>
      </c>
      <c r="AU972" s="197" t="s">
        <v>91</v>
      </c>
      <c r="AV972" s="13" t="s">
        <v>89</v>
      </c>
      <c r="AW972" s="13" t="s">
        <v>42</v>
      </c>
      <c r="AX972" s="13" t="s">
        <v>81</v>
      </c>
      <c r="AY972" s="197" t="s">
        <v>131</v>
      </c>
    </row>
    <row r="973" spans="1:65" s="14" customFormat="1" ht="11.25">
      <c r="B973" s="198"/>
      <c r="C973" s="199"/>
      <c r="D973" s="189" t="s">
        <v>140</v>
      </c>
      <c r="E973" s="200" t="s">
        <v>44</v>
      </c>
      <c r="F973" s="201" t="s">
        <v>1134</v>
      </c>
      <c r="G973" s="199"/>
      <c r="H973" s="202">
        <v>9.6679999999999993</v>
      </c>
      <c r="I973" s="203"/>
      <c r="J973" s="199"/>
      <c r="K973" s="199"/>
      <c r="L973" s="204"/>
      <c r="M973" s="235"/>
      <c r="N973" s="236"/>
      <c r="O973" s="236"/>
      <c r="P973" s="236"/>
      <c r="Q973" s="236"/>
      <c r="R973" s="236"/>
      <c r="S973" s="236"/>
      <c r="T973" s="237"/>
      <c r="AT973" s="208" t="s">
        <v>140</v>
      </c>
      <c r="AU973" s="208" t="s">
        <v>91</v>
      </c>
      <c r="AV973" s="14" t="s">
        <v>91</v>
      </c>
      <c r="AW973" s="14" t="s">
        <v>42</v>
      </c>
      <c r="AX973" s="14" t="s">
        <v>89</v>
      </c>
      <c r="AY973" s="208" t="s">
        <v>131</v>
      </c>
    </row>
    <row r="974" spans="1:65" s="2" customFormat="1" ht="6.95" customHeight="1">
      <c r="A974" s="35"/>
      <c r="B974" s="48"/>
      <c r="C974" s="49"/>
      <c r="D974" s="49"/>
      <c r="E974" s="49"/>
      <c r="F974" s="49"/>
      <c r="G974" s="49"/>
      <c r="H974" s="49"/>
      <c r="I974" s="49"/>
      <c r="J974" s="49"/>
      <c r="K974" s="49"/>
      <c r="L974" s="40"/>
      <c r="M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</row>
  </sheetData>
  <sheetProtection algorithmName="SHA-512" hashValue="ZHrxw9qSsLFtKJGglDAzHuHNpjvx2soeYa4pYU4KVDP5adp635JFXB6/kvg0xPKRBQS5vGEz1lo3QLVs38KbIA==" saltValue="FF4EGHrZHeRDsTStFVfpEvihu2q8nMlECKjxsIp51ZqB+1MNJ9km9l1J4/rR1QM3kEJY9WQr558fn15gb1lQHA==" spinCount="100000" sheet="1" objects="1" scenarios="1" formatColumns="0" formatRows="0" autoFilter="0"/>
  <autoFilter ref="C88:K973" xr:uid="{00000000-0009-0000-0000-000002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0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98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91</v>
      </c>
    </row>
    <row r="4" spans="1:46" s="1" customFormat="1" ht="24.95" customHeight="1">
      <c r="B4" s="20"/>
      <c r="D4" s="104" t="s">
        <v>102</v>
      </c>
      <c r="L4" s="20"/>
      <c r="M4" s="105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23.25" customHeight="1">
      <c r="B7" s="20"/>
      <c r="E7" s="278" t="str">
        <f>'Rekapitulace stavby'!K6</f>
        <v>SSZ přechodů pro chodce ul. Dukelská u pošty a Mlýnská, Šenov u Nového Jičína</v>
      </c>
      <c r="F7" s="279"/>
      <c r="G7" s="279"/>
      <c r="H7" s="279"/>
      <c r="L7" s="20"/>
    </row>
    <row r="8" spans="1:46" s="2" customFormat="1" ht="12" customHeight="1">
      <c r="A8" s="35"/>
      <c r="B8" s="40"/>
      <c r="C8" s="35"/>
      <c r="D8" s="106" t="s">
        <v>103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80" t="s">
        <v>1135</v>
      </c>
      <c r="F9" s="281"/>
      <c r="G9" s="281"/>
      <c r="H9" s="28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44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22</v>
      </c>
      <c r="E12" s="35"/>
      <c r="F12" s="108" t="s">
        <v>23</v>
      </c>
      <c r="G12" s="35"/>
      <c r="H12" s="35"/>
      <c r="I12" s="106" t="s">
        <v>24</v>
      </c>
      <c r="J12" s="109" t="str">
        <f>'Rekapitulace stavby'!AN8</f>
        <v>29. 9. 2020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2" t="str">
        <f>'Rekapitulace stavby'!E14</f>
        <v>Vyplň údaj</v>
      </c>
      <c r="F18" s="283"/>
      <c r="G18" s="283"/>
      <c r="H18" s="283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40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284" t="s">
        <v>44</v>
      </c>
      <c r="F27" s="284"/>
      <c r="G27" s="284"/>
      <c r="H27" s="28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47</v>
      </c>
      <c r="E30" s="35"/>
      <c r="F30" s="35"/>
      <c r="G30" s="35"/>
      <c r="H30" s="35"/>
      <c r="I30" s="35"/>
      <c r="J30" s="115">
        <f>ROUND(J89,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49</v>
      </c>
      <c r="G32" s="35"/>
      <c r="H32" s="35"/>
      <c r="I32" s="116" t="s">
        <v>48</v>
      </c>
      <c r="J32" s="116" t="s">
        <v>50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51</v>
      </c>
      <c r="E33" s="106" t="s">
        <v>52</v>
      </c>
      <c r="F33" s="118">
        <f>ROUND((SUM(BE89:BE903)),  2)</f>
        <v>0</v>
      </c>
      <c r="G33" s="35"/>
      <c r="H33" s="35"/>
      <c r="I33" s="119">
        <v>0.21</v>
      </c>
      <c r="J33" s="118">
        <f>ROUND(((SUM(BE89:BE903))*I33),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53</v>
      </c>
      <c r="F34" s="118">
        <f>ROUND((SUM(BF89:BF903)),  2)</f>
        <v>0</v>
      </c>
      <c r="G34" s="35"/>
      <c r="H34" s="35"/>
      <c r="I34" s="119">
        <v>0.15</v>
      </c>
      <c r="J34" s="118">
        <f>ROUND(((SUM(BF89:BF903))*I34),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54</v>
      </c>
      <c r="F35" s="118">
        <f>ROUND((SUM(BG89:BG903)),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55</v>
      </c>
      <c r="F36" s="118">
        <f>ROUND((SUM(BH89:BH903)),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56</v>
      </c>
      <c r="F37" s="118">
        <f>ROUND((SUM(BI89:BI903)),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57</v>
      </c>
      <c r="E39" s="122"/>
      <c r="F39" s="122"/>
      <c r="G39" s="123" t="s">
        <v>58</v>
      </c>
      <c r="H39" s="124" t="s">
        <v>59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3.25" customHeight="1">
      <c r="A48" s="35"/>
      <c r="B48" s="36"/>
      <c r="C48" s="37"/>
      <c r="D48" s="37"/>
      <c r="E48" s="285" t="str">
        <f>E7</f>
        <v>SSZ přechodů pro chodce ul. Dukelská u pošty a Mlýnská, Šenov u Nového Jičína</v>
      </c>
      <c r="F48" s="286"/>
      <c r="G48" s="286"/>
      <c r="H48" s="28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103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38" t="str">
        <f>E9</f>
        <v>PS 452 - Dukelská - Mlýnská</v>
      </c>
      <c r="F50" s="287"/>
      <c r="G50" s="287"/>
      <c r="H50" s="28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Šenov u Nového Jičína</v>
      </c>
      <c r="G52" s="37"/>
      <c r="H52" s="37"/>
      <c r="I52" s="29" t="s">
        <v>24</v>
      </c>
      <c r="J52" s="60" t="str">
        <f>IF(J12="","",J12)</f>
        <v>29. 9. 2020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5.2" customHeight="1">
      <c r="A54" s="35"/>
      <c r="B54" s="36"/>
      <c r="C54" s="29" t="s">
        <v>30</v>
      </c>
      <c r="D54" s="37"/>
      <c r="E54" s="37"/>
      <c r="F54" s="27" t="str">
        <f>E15</f>
        <v>Obec Šenov u Nového Jičína</v>
      </c>
      <c r="G54" s="37"/>
      <c r="H54" s="37"/>
      <c r="I54" s="29" t="s">
        <v>38</v>
      </c>
      <c r="J54" s="33" t="str">
        <f>E21</f>
        <v>Ing. Luděk Obrdlík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107</v>
      </c>
      <c r="D57" s="132"/>
      <c r="E57" s="132"/>
      <c r="F57" s="132"/>
      <c r="G57" s="132"/>
      <c r="H57" s="132"/>
      <c r="I57" s="132"/>
      <c r="J57" s="133" t="s">
        <v>108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79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109</v>
      </c>
    </row>
    <row r="60" spans="1:47" s="9" customFormat="1" ht="24.95" customHeight="1">
      <c r="B60" s="135"/>
      <c r="C60" s="136"/>
      <c r="D60" s="137" t="s">
        <v>110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111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112</v>
      </c>
      <c r="E62" s="144"/>
      <c r="F62" s="144"/>
      <c r="G62" s="144"/>
      <c r="H62" s="144"/>
      <c r="I62" s="144"/>
      <c r="J62" s="145">
        <f>J173</f>
        <v>0</v>
      </c>
      <c r="K62" s="142"/>
      <c r="L62" s="146"/>
    </row>
    <row r="63" spans="1:47" s="10" customFormat="1" ht="19.899999999999999" customHeight="1">
      <c r="B63" s="141"/>
      <c r="C63" s="142"/>
      <c r="D63" s="143" t="s">
        <v>113</v>
      </c>
      <c r="E63" s="144"/>
      <c r="F63" s="144"/>
      <c r="G63" s="144"/>
      <c r="H63" s="144"/>
      <c r="I63" s="144"/>
      <c r="J63" s="145">
        <f>J222</f>
        <v>0</v>
      </c>
      <c r="K63" s="142"/>
      <c r="L63" s="146"/>
    </row>
    <row r="64" spans="1:47" s="10" customFormat="1" ht="14.85" customHeight="1">
      <c r="B64" s="141"/>
      <c r="C64" s="142"/>
      <c r="D64" s="143" t="s">
        <v>114</v>
      </c>
      <c r="E64" s="144"/>
      <c r="F64" s="144"/>
      <c r="G64" s="144"/>
      <c r="H64" s="144"/>
      <c r="I64" s="144"/>
      <c r="J64" s="145">
        <f>J288</f>
        <v>0</v>
      </c>
      <c r="K64" s="142"/>
      <c r="L64" s="146"/>
    </row>
    <row r="65" spans="1:31" s="10" customFormat="1" ht="14.85" customHeight="1">
      <c r="B65" s="141"/>
      <c r="C65" s="142"/>
      <c r="D65" s="143" t="s">
        <v>115</v>
      </c>
      <c r="E65" s="144"/>
      <c r="F65" s="144"/>
      <c r="G65" s="144"/>
      <c r="H65" s="144"/>
      <c r="I65" s="144"/>
      <c r="J65" s="145">
        <f>J342</f>
        <v>0</v>
      </c>
      <c r="K65" s="142"/>
      <c r="L65" s="146"/>
    </row>
    <row r="66" spans="1:31" s="9" customFormat="1" ht="24.95" customHeight="1">
      <c r="B66" s="135"/>
      <c r="C66" s="136"/>
      <c r="D66" s="137" t="s">
        <v>418</v>
      </c>
      <c r="E66" s="138"/>
      <c r="F66" s="138"/>
      <c r="G66" s="138"/>
      <c r="H66" s="138"/>
      <c r="I66" s="138"/>
      <c r="J66" s="139">
        <f>J346</f>
        <v>0</v>
      </c>
      <c r="K66" s="136"/>
      <c r="L66" s="140"/>
    </row>
    <row r="67" spans="1:31" s="10" customFormat="1" ht="19.899999999999999" customHeight="1">
      <c r="B67" s="141"/>
      <c r="C67" s="142"/>
      <c r="D67" s="143" t="s">
        <v>419</v>
      </c>
      <c r="E67" s="144"/>
      <c r="F67" s="144"/>
      <c r="G67" s="144"/>
      <c r="H67" s="144"/>
      <c r="I67" s="144"/>
      <c r="J67" s="145">
        <f>J347</f>
        <v>0</v>
      </c>
      <c r="K67" s="142"/>
      <c r="L67" s="146"/>
    </row>
    <row r="68" spans="1:31" s="10" customFormat="1" ht="19.899999999999999" customHeight="1">
      <c r="B68" s="141"/>
      <c r="C68" s="142"/>
      <c r="D68" s="143" t="s">
        <v>420</v>
      </c>
      <c r="E68" s="144"/>
      <c r="F68" s="144"/>
      <c r="G68" s="144"/>
      <c r="H68" s="144"/>
      <c r="I68" s="144"/>
      <c r="J68" s="145">
        <f>J459</f>
        <v>0</v>
      </c>
      <c r="K68" s="142"/>
      <c r="L68" s="146"/>
    </row>
    <row r="69" spans="1:31" s="10" customFormat="1" ht="19.899999999999999" customHeight="1">
      <c r="B69" s="141"/>
      <c r="C69" s="142"/>
      <c r="D69" s="143" t="s">
        <v>421</v>
      </c>
      <c r="E69" s="144"/>
      <c r="F69" s="144"/>
      <c r="G69" s="144"/>
      <c r="H69" s="144"/>
      <c r="I69" s="144"/>
      <c r="J69" s="145">
        <f>J761</f>
        <v>0</v>
      </c>
      <c r="K69" s="142"/>
      <c r="L69" s="146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3.25" customHeight="1">
      <c r="A79" s="35"/>
      <c r="B79" s="36"/>
      <c r="C79" s="37"/>
      <c r="D79" s="37"/>
      <c r="E79" s="285" t="str">
        <f>E7</f>
        <v>SSZ přechodů pro chodce ul. Dukelská u pošty a Mlýnská, Šenov u Nového Jičína</v>
      </c>
      <c r="F79" s="286"/>
      <c r="G79" s="286"/>
      <c r="H79" s="286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103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238" t="str">
        <f>E9</f>
        <v>PS 452 - Dukelská - Mlýnská</v>
      </c>
      <c r="F81" s="287"/>
      <c r="G81" s="287"/>
      <c r="H81" s="28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2" customHeight="1">
      <c r="A83" s="35"/>
      <c r="B83" s="36"/>
      <c r="C83" s="29" t="s">
        <v>22</v>
      </c>
      <c r="D83" s="37"/>
      <c r="E83" s="37"/>
      <c r="F83" s="27" t="str">
        <f>F12</f>
        <v>Šenov u Nového Jičína</v>
      </c>
      <c r="G83" s="37"/>
      <c r="H83" s="37"/>
      <c r="I83" s="29" t="s">
        <v>24</v>
      </c>
      <c r="J83" s="60" t="str">
        <f>IF(J12="","",J12)</f>
        <v>29. 9. 2020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5.2" customHeight="1">
      <c r="A85" s="35"/>
      <c r="B85" s="36"/>
      <c r="C85" s="29" t="s">
        <v>30</v>
      </c>
      <c r="D85" s="37"/>
      <c r="E85" s="37"/>
      <c r="F85" s="27" t="str">
        <f>E15</f>
        <v>Obec Šenov u Nového Jičína</v>
      </c>
      <c r="G85" s="37"/>
      <c r="H85" s="37"/>
      <c r="I85" s="29" t="s">
        <v>38</v>
      </c>
      <c r="J85" s="33" t="str">
        <f>E21</f>
        <v>Ing. Luděk Obrdlík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5.2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29" t="s">
        <v>43</v>
      </c>
      <c r="J86" s="33" t="str">
        <f>E24</f>
        <v>Ing. Luděk Obrdlík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11" customFormat="1" ht="29.25" customHeight="1">
      <c r="A88" s="147"/>
      <c r="B88" s="148"/>
      <c r="C88" s="149" t="s">
        <v>117</v>
      </c>
      <c r="D88" s="150" t="s">
        <v>66</v>
      </c>
      <c r="E88" s="150" t="s">
        <v>62</v>
      </c>
      <c r="F88" s="150" t="s">
        <v>63</v>
      </c>
      <c r="G88" s="150" t="s">
        <v>118</v>
      </c>
      <c r="H88" s="150" t="s">
        <v>119</v>
      </c>
      <c r="I88" s="150" t="s">
        <v>120</v>
      </c>
      <c r="J88" s="150" t="s">
        <v>108</v>
      </c>
      <c r="K88" s="151" t="s">
        <v>121</v>
      </c>
      <c r="L88" s="152"/>
      <c r="M88" s="69" t="s">
        <v>44</v>
      </c>
      <c r="N88" s="70" t="s">
        <v>51</v>
      </c>
      <c r="O88" s="70" t="s">
        <v>122</v>
      </c>
      <c r="P88" s="70" t="s">
        <v>123</v>
      </c>
      <c r="Q88" s="70" t="s">
        <v>124</v>
      </c>
      <c r="R88" s="70" t="s">
        <v>125</v>
      </c>
      <c r="S88" s="70" t="s">
        <v>126</v>
      </c>
      <c r="T88" s="71" t="s">
        <v>127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5" s="2" customFormat="1" ht="22.9" customHeight="1">
      <c r="A89" s="35"/>
      <c r="B89" s="36"/>
      <c r="C89" s="76" t="s">
        <v>128</v>
      </c>
      <c r="D89" s="37"/>
      <c r="E89" s="37"/>
      <c r="F89" s="37"/>
      <c r="G89" s="37"/>
      <c r="H89" s="37"/>
      <c r="I89" s="37"/>
      <c r="J89" s="153">
        <f>BK89</f>
        <v>0</v>
      </c>
      <c r="K89" s="37"/>
      <c r="L89" s="40"/>
      <c r="M89" s="72"/>
      <c r="N89" s="154"/>
      <c r="O89" s="73"/>
      <c r="P89" s="155">
        <f>P90+P346</f>
        <v>0</v>
      </c>
      <c r="Q89" s="73"/>
      <c r="R89" s="155">
        <f>R90+R346</f>
        <v>18.961450599999999</v>
      </c>
      <c r="S89" s="73"/>
      <c r="T89" s="156">
        <f>T90+T346</f>
        <v>2.1216949999999994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80</v>
      </c>
      <c r="AU89" s="17" t="s">
        <v>109</v>
      </c>
      <c r="BK89" s="157">
        <f>BK90+BK346</f>
        <v>0</v>
      </c>
    </row>
    <row r="90" spans="1:65" s="12" customFormat="1" ht="25.9" customHeight="1">
      <c r="B90" s="158"/>
      <c r="C90" s="159"/>
      <c r="D90" s="160" t="s">
        <v>80</v>
      </c>
      <c r="E90" s="161" t="s">
        <v>129</v>
      </c>
      <c r="F90" s="161" t="s">
        <v>130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P91+P173+P222</f>
        <v>0</v>
      </c>
      <c r="Q90" s="166"/>
      <c r="R90" s="167">
        <f>R91+R173+R222</f>
        <v>2.8789447699999995</v>
      </c>
      <c r="S90" s="166"/>
      <c r="T90" s="168">
        <f>T91+T173+T222</f>
        <v>2.0916949999999996</v>
      </c>
      <c r="AR90" s="169" t="s">
        <v>89</v>
      </c>
      <c r="AT90" s="170" t="s">
        <v>80</v>
      </c>
      <c r="AU90" s="170" t="s">
        <v>81</v>
      </c>
      <c r="AY90" s="169" t="s">
        <v>131</v>
      </c>
      <c r="BK90" s="171">
        <f>BK91+BK173+BK222</f>
        <v>0</v>
      </c>
    </row>
    <row r="91" spans="1:65" s="12" customFormat="1" ht="22.9" customHeight="1">
      <c r="B91" s="158"/>
      <c r="C91" s="159"/>
      <c r="D91" s="160" t="s">
        <v>80</v>
      </c>
      <c r="E91" s="172" t="s">
        <v>89</v>
      </c>
      <c r="F91" s="172" t="s">
        <v>132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SUM(P92:P172)</f>
        <v>0</v>
      </c>
      <c r="Q91" s="166"/>
      <c r="R91" s="167">
        <f>SUM(R92:R172)</f>
        <v>4.2106000000000005E-2</v>
      </c>
      <c r="S91" s="166"/>
      <c r="T91" s="168">
        <f>SUM(T92:T172)</f>
        <v>2.0136949999999998</v>
      </c>
      <c r="AR91" s="169" t="s">
        <v>89</v>
      </c>
      <c r="AT91" s="170" t="s">
        <v>80</v>
      </c>
      <c r="AU91" s="170" t="s">
        <v>89</v>
      </c>
      <c r="AY91" s="169" t="s">
        <v>131</v>
      </c>
      <c r="BK91" s="171">
        <f>SUM(BK92:BK172)</f>
        <v>0</v>
      </c>
    </row>
    <row r="92" spans="1:65" s="2" customFormat="1" ht="76.349999999999994" customHeight="1">
      <c r="A92" s="35"/>
      <c r="B92" s="36"/>
      <c r="C92" s="174" t="s">
        <v>89</v>
      </c>
      <c r="D92" s="174" t="s">
        <v>133</v>
      </c>
      <c r="E92" s="175" t="s">
        <v>134</v>
      </c>
      <c r="F92" s="176" t="s">
        <v>135</v>
      </c>
      <c r="G92" s="177" t="s">
        <v>136</v>
      </c>
      <c r="H92" s="178">
        <v>6.7329999999999997</v>
      </c>
      <c r="I92" s="179"/>
      <c r="J92" s="180">
        <f>ROUND(I92*H92,2)</f>
        <v>0</v>
      </c>
      <c r="K92" s="176" t="s">
        <v>137</v>
      </c>
      <c r="L92" s="40"/>
      <c r="M92" s="181" t="s">
        <v>44</v>
      </c>
      <c r="N92" s="182" t="s">
        <v>52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0.255</v>
      </c>
      <c r="T92" s="184">
        <f>S92*H92</f>
        <v>1.716915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138</v>
      </c>
      <c r="AT92" s="185" t="s">
        <v>133</v>
      </c>
      <c r="AU92" s="185" t="s">
        <v>91</v>
      </c>
      <c r="AY92" s="17" t="s">
        <v>131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7" t="s">
        <v>89</v>
      </c>
      <c r="BK92" s="186">
        <f>ROUND(I92*H92,2)</f>
        <v>0</v>
      </c>
      <c r="BL92" s="17" t="s">
        <v>138</v>
      </c>
      <c r="BM92" s="185" t="s">
        <v>1136</v>
      </c>
    </row>
    <row r="93" spans="1:65" s="13" customFormat="1" ht="11.25">
      <c r="B93" s="187"/>
      <c r="C93" s="188"/>
      <c r="D93" s="189" t="s">
        <v>140</v>
      </c>
      <c r="E93" s="190" t="s">
        <v>44</v>
      </c>
      <c r="F93" s="191" t="s">
        <v>1137</v>
      </c>
      <c r="G93" s="188"/>
      <c r="H93" s="190" t="s">
        <v>44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140</v>
      </c>
      <c r="AU93" s="197" t="s">
        <v>91</v>
      </c>
      <c r="AV93" s="13" t="s">
        <v>89</v>
      </c>
      <c r="AW93" s="13" t="s">
        <v>42</v>
      </c>
      <c r="AX93" s="13" t="s">
        <v>81</v>
      </c>
      <c r="AY93" s="197" t="s">
        <v>131</v>
      </c>
    </row>
    <row r="94" spans="1:65" s="13" customFormat="1" ht="22.5">
      <c r="B94" s="187"/>
      <c r="C94" s="188"/>
      <c r="D94" s="189" t="s">
        <v>140</v>
      </c>
      <c r="E94" s="190" t="s">
        <v>44</v>
      </c>
      <c r="F94" s="191" t="s">
        <v>1138</v>
      </c>
      <c r="G94" s="188"/>
      <c r="H94" s="190" t="s">
        <v>44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140</v>
      </c>
      <c r="AU94" s="197" t="s">
        <v>91</v>
      </c>
      <c r="AV94" s="13" t="s">
        <v>89</v>
      </c>
      <c r="AW94" s="13" t="s">
        <v>42</v>
      </c>
      <c r="AX94" s="13" t="s">
        <v>81</v>
      </c>
      <c r="AY94" s="197" t="s">
        <v>131</v>
      </c>
    </row>
    <row r="95" spans="1:65" s="14" customFormat="1" ht="11.25">
      <c r="B95" s="198"/>
      <c r="C95" s="199"/>
      <c r="D95" s="189" t="s">
        <v>140</v>
      </c>
      <c r="E95" s="200" t="s">
        <v>44</v>
      </c>
      <c r="F95" s="201" t="s">
        <v>1139</v>
      </c>
      <c r="G95" s="199"/>
      <c r="H95" s="202">
        <v>6.7329999999999997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140</v>
      </c>
      <c r="AU95" s="208" t="s">
        <v>91</v>
      </c>
      <c r="AV95" s="14" t="s">
        <v>91</v>
      </c>
      <c r="AW95" s="14" t="s">
        <v>42</v>
      </c>
      <c r="AX95" s="14" t="s">
        <v>89</v>
      </c>
      <c r="AY95" s="208" t="s">
        <v>131</v>
      </c>
    </row>
    <row r="96" spans="1:65" s="2" customFormat="1" ht="49.15" customHeight="1">
      <c r="A96" s="35"/>
      <c r="B96" s="36"/>
      <c r="C96" s="174" t="s">
        <v>91</v>
      </c>
      <c r="D96" s="174" t="s">
        <v>133</v>
      </c>
      <c r="E96" s="175" t="s">
        <v>1140</v>
      </c>
      <c r="F96" s="176" t="s">
        <v>1141</v>
      </c>
      <c r="G96" s="177" t="s">
        <v>136</v>
      </c>
      <c r="H96" s="178">
        <v>1.349</v>
      </c>
      <c r="I96" s="179"/>
      <c r="J96" s="180">
        <f>ROUND(I96*H96,2)</f>
        <v>0</v>
      </c>
      <c r="K96" s="176" t="s">
        <v>137</v>
      </c>
      <c r="L96" s="40"/>
      <c r="M96" s="181" t="s">
        <v>44</v>
      </c>
      <c r="N96" s="182" t="s">
        <v>52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0.22</v>
      </c>
      <c r="T96" s="184">
        <f>S96*H96</f>
        <v>0.29677999999999999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138</v>
      </c>
      <c r="AT96" s="185" t="s">
        <v>133</v>
      </c>
      <c r="AU96" s="185" t="s">
        <v>91</v>
      </c>
      <c r="AY96" s="17" t="s">
        <v>131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7" t="s">
        <v>89</v>
      </c>
      <c r="BK96" s="186">
        <f>ROUND(I96*H96,2)</f>
        <v>0</v>
      </c>
      <c r="BL96" s="17" t="s">
        <v>138</v>
      </c>
      <c r="BM96" s="185" t="s">
        <v>1142</v>
      </c>
    </row>
    <row r="97" spans="1:65" s="13" customFormat="1" ht="11.25">
      <c r="B97" s="187"/>
      <c r="C97" s="188"/>
      <c r="D97" s="189" t="s">
        <v>140</v>
      </c>
      <c r="E97" s="190" t="s">
        <v>44</v>
      </c>
      <c r="F97" s="191" t="s">
        <v>1137</v>
      </c>
      <c r="G97" s="188"/>
      <c r="H97" s="190" t="s">
        <v>44</v>
      </c>
      <c r="I97" s="192"/>
      <c r="J97" s="188"/>
      <c r="K97" s="188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140</v>
      </c>
      <c r="AU97" s="197" t="s">
        <v>91</v>
      </c>
      <c r="AV97" s="13" t="s">
        <v>89</v>
      </c>
      <c r="AW97" s="13" t="s">
        <v>42</v>
      </c>
      <c r="AX97" s="13" t="s">
        <v>81</v>
      </c>
      <c r="AY97" s="197" t="s">
        <v>131</v>
      </c>
    </row>
    <row r="98" spans="1:65" s="13" customFormat="1" ht="22.5">
      <c r="B98" s="187"/>
      <c r="C98" s="188"/>
      <c r="D98" s="189" t="s">
        <v>140</v>
      </c>
      <c r="E98" s="190" t="s">
        <v>44</v>
      </c>
      <c r="F98" s="191" t="s">
        <v>1143</v>
      </c>
      <c r="G98" s="188"/>
      <c r="H98" s="190" t="s">
        <v>44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140</v>
      </c>
      <c r="AU98" s="197" t="s">
        <v>91</v>
      </c>
      <c r="AV98" s="13" t="s">
        <v>89</v>
      </c>
      <c r="AW98" s="13" t="s">
        <v>42</v>
      </c>
      <c r="AX98" s="13" t="s">
        <v>81</v>
      </c>
      <c r="AY98" s="197" t="s">
        <v>131</v>
      </c>
    </row>
    <row r="99" spans="1:65" s="14" customFormat="1" ht="11.25">
      <c r="B99" s="198"/>
      <c r="C99" s="199"/>
      <c r="D99" s="189" t="s">
        <v>140</v>
      </c>
      <c r="E99" s="200" t="s">
        <v>44</v>
      </c>
      <c r="F99" s="201" t="s">
        <v>1144</v>
      </c>
      <c r="G99" s="199"/>
      <c r="H99" s="202">
        <v>1.349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140</v>
      </c>
      <c r="AU99" s="208" t="s">
        <v>91</v>
      </c>
      <c r="AV99" s="14" t="s">
        <v>91</v>
      </c>
      <c r="AW99" s="14" t="s">
        <v>42</v>
      </c>
      <c r="AX99" s="14" t="s">
        <v>89</v>
      </c>
      <c r="AY99" s="208" t="s">
        <v>131</v>
      </c>
    </row>
    <row r="100" spans="1:65" s="2" customFormat="1" ht="24.2" customHeight="1">
      <c r="A100" s="35"/>
      <c r="B100" s="36"/>
      <c r="C100" s="174" t="s">
        <v>149</v>
      </c>
      <c r="D100" s="174" t="s">
        <v>133</v>
      </c>
      <c r="E100" s="175" t="s">
        <v>200</v>
      </c>
      <c r="F100" s="176" t="s">
        <v>201</v>
      </c>
      <c r="G100" s="177" t="s">
        <v>136</v>
      </c>
      <c r="H100" s="178">
        <v>5.2910000000000004</v>
      </c>
      <c r="I100" s="179"/>
      <c r="J100" s="180">
        <f>ROUND(I100*H100,2)</f>
        <v>0</v>
      </c>
      <c r="K100" s="176" t="s">
        <v>137</v>
      </c>
      <c r="L100" s="40"/>
      <c r="M100" s="181" t="s">
        <v>44</v>
      </c>
      <c r="N100" s="182" t="s">
        <v>52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138</v>
      </c>
      <c r="AT100" s="185" t="s">
        <v>133</v>
      </c>
      <c r="AU100" s="185" t="s">
        <v>91</v>
      </c>
      <c r="AY100" s="17" t="s">
        <v>131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89</v>
      </c>
      <c r="BK100" s="186">
        <f>ROUND(I100*H100,2)</f>
        <v>0</v>
      </c>
      <c r="BL100" s="17" t="s">
        <v>138</v>
      </c>
      <c r="BM100" s="185" t="s">
        <v>1145</v>
      </c>
    </row>
    <row r="101" spans="1:65" s="13" customFormat="1" ht="11.25">
      <c r="B101" s="187"/>
      <c r="C101" s="188"/>
      <c r="D101" s="189" t="s">
        <v>140</v>
      </c>
      <c r="E101" s="190" t="s">
        <v>44</v>
      </c>
      <c r="F101" s="191" t="s">
        <v>1137</v>
      </c>
      <c r="G101" s="188"/>
      <c r="H101" s="190" t="s">
        <v>44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140</v>
      </c>
      <c r="AU101" s="197" t="s">
        <v>91</v>
      </c>
      <c r="AV101" s="13" t="s">
        <v>89</v>
      </c>
      <c r="AW101" s="13" t="s">
        <v>42</v>
      </c>
      <c r="AX101" s="13" t="s">
        <v>81</v>
      </c>
      <c r="AY101" s="197" t="s">
        <v>131</v>
      </c>
    </row>
    <row r="102" spans="1:65" s="13" customFormat="1" ht="22.5">
      <c r="B102" s="187"/>
      <c r="C102" s="188"/>
      <c r="D102" s="189" t="s">
        <v>140</v>
      </c>
      <c r="E102" s="190" t="s">
        <v>44</v>
      </c>
      <c r="F102" s="191" t="s">
        <v>428</v>
      </c>
      <c r="G102" s="188"/>
      <c r="H102" s="190" t="s">
        <v>44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140</v>
      </c>
      <c r="AU102" s="197" t="s">
        <v>91</v>
      </c>
      <c r="AV102" s="13" t="s">
        <v>89</v>
      </c>
      <c r="AW102" s="13" t="s">
        <v>42</v>
      </c>
      <c r="AX102" s="13" t="s">
        <v>81</v>
      </c>
      <c r="AY102" s="197" t="s">
        <v>131</v>
      </c>
    </row>
    <row r="103" spans="1:65" s="14" customFormat="1" ht="11.25">
      <c r="B103" s="198"/>
      <c r="C103" s="199"/>
      <c r="D103" s="189" t="s">
        <v>140</v>
      </c>
      <c r="E103" s="200" t="s">
        <v>44</v>
      </c>
      <c r="F103" s="201" t="s">
        <v>1146</v>
      </c>
      <c r="G103" s="199"/>
      <c r="H103" s="202">
        <v>5.2910000000000004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140</v>
      </c>
      <c r="AU103" s="208" t="s">
        <v>91</v>
      </c>
      <c r="AV103" s="14" t="s">
        <v>91</v>
      </c>
      <c r="AW103" s="14" t="s">
        <v>42</v>
      </c>
      <c r="AX103" s="14" t="s">
        <v>89</v>
      </c>
      <c r="AY103" s="208" t="s">
        <v>131</v>
      </c>
    </row>
    <row r="104" spans="1:65" s="2" customFormat="1" ht="49.15" customHeight="1">
      <c r="A104" s="35"/>
      <c r="B104" s="36"/>
      <c r="C104" s="174" t="s">
        <v>138</v>
      </c>
      <c r="D104" s="174" t="s">
        <v>133</v>
      </c>
      <c r="E104" s="175" t="s">
        <v>206</v>
      </c>
      <c r="F104" s="176" t="s">
        <v>207</v>
      </c>
      <c r="G104" s="177" t="s">
        <v>136</v>
      </c>
      <c r="H104" s="178">
        <v>5.2910000000000004</v>
      </c>
      <c r="I104" s="179"/>
      <c r="J104" s="180">
        <f>ROUND(I104*H104,2)</f>
        <v>0</v>
      </c>
      <c r="K104" s="176" t="s">
        <v>137</v>
      </c>
      <c r="L104" s="40"/>
      <c r="M104" s="181" t="s">
        <v>44</v>
      </c>
      <c r="N104" s="182" t="s">
        <v>52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138</v>
      </c>
      <c r="AT104" s="185" t="s">
        <v>133</v>
      </c>
      <c r="AU104" s="185" t="s">
        <v>91</v>
      </c>
      <c r="AY104" s="17" t="s">
        <v>131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7" t="s">
        <v>89</v>
      </c>
      <c r="BK104" s="186">
        <f>ROUND(I104*H104,2)</f>
        <v>0</v>
      </c>
      <c r="BL104" s="17" t="s">
        <v>138</v>
      </c>
      <c r="BM104" s="185" t="s">
        <v>1147</v>
      </c>
    </row>
    <row r="105" spans="1:65" s="13" customFormat="1" ht="11.25">
      <c r="B105" s="187"/>
      <c r="C105" s="188"/>
      <c r="D105" s="189" t="s">
        <v>140</v>
      </c>
      <c r="E105" s="190" t="s">
        <v>44</v>
      </c>
      <c r="F105" s="191" t="s">
        <v>1137</v>
      </c>
      <c r="G105" s="188"/>
      <c r="H105" s="190" t="s">
        <v>44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140</v>
      </c>
      <c r="AU105" s="197" t="s">
        <v>91</v>
      </c>
      <c r="AV105" s="13" t="s">
        <v>89</v>
      </c>
      <c r="AW105" s="13" t="s">
        <v>42</v>
      </c>
      <c r="AX105" s="13" t="s">
        <v>81</v>
      </c>
      <c r="AY105" s="197" t="s">
        <v>131</v>
      </c>
    </row>
    <row r="106" spans="1:65" s="13" customFormat="1" ht="22.5">
      <c r="B106" s="187"/>
      <c r="C106" s="188"/>
      <c r="D106" s="189" t="s">
        <v>140</v>
      </c>
      <c r="E106" s="190" t="s">
        <v>44</v>
      </c>
      <c r="F106" s="191" t="s">
        <v>431</v>
      </c>
      <c r="G106" s="188"/>
      <c r="H106" s="190" t="s">
        <v>44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140</v>
      </c>
      <c r="AU106" s="197" t="s">
        <v>91</v>
      </c>
      <c r="AV106" s="13" t="s">
        <v>89</v>
      </c>
      <c r="AW106" s="13" t="s">
        <v>42</v>
      </c>
      <c r="AX106" s="13" t="s">
        <v>81</v>
      </c>
      <c r="AY106" s="197" t="s">
        <v>131</v>
      </c>
    </row>
    <row r="107" spans="1:65" s="14" customFormat="1" ht="11.25">
      <c r="B107" s="198"/>
      <c r="C107" s="199"/>
      <c r="D107" s="189" t="s">
        <v>140</v>
      </c>
      <c r="E107" s="200" t="s">
        <v>44</v>
      </c>
      <c r="F107" s="201" t="s">
        <v>1146</v>
      </c>
      <c r="G107" s="199"/>
      <c r="H107" s="202">
        <v>5.2910000000000004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140</v>
      </c>
      <c r="AU107" s="208" t="s">
        <v>91</v>
      </c>
      <c r="AV107" s="14" t="s">
        <v>91</v>
      </c>
      <c r="AW107" s="14" t="s">
        <v>42</v>
      </c>
      <c r="AX107" s="14" t="s">
        <v>89</v>
      </c>
      <c r="AY107" s="208" t="s">
        <v>131</v>
      </c>
    </row>
    <row r="108" spans="1:65" s="2" customFormat="1" ht="37.9" customHeight="1">
      <c r="A108" s="35"/>
      <c r="B108" s="36"/>
      <c r="C108" s="174" t="s">
        <v>161</v>
      </c>
      <c r="D108" s="174" t="s">
        <v>133</v>
      </c>
      <c r="E108" s="175" t="s">
        <v>211</v>
      </c>
      <c r="F108" s="176" t="s">
        <v>212</v>
      </c>
      <c r="G108" s="177" t="s">
        <v>136</v>
      </c>
      <c r="H108" s="178">
        <v>5.2910000000000004</v>
      </c>
      <c r="I108" s="179"/>
      <c r="J108" s="180">
        <f>ROUND(I108*H108,2)</f>
        <v>0</v>
      </c>
      <c r="K108" s="176" t="s">
        <v>137</v>
      </c>
      <c r="L108" s="40"/>
      <c r="M108" s="181" t="s">
        <v>44</v>
      </c>
      <c r="N108" s="182" t="s">
        <v>52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138</v>
      </c>
      <c r="AT108" s="185" t="s">
        <v>133</v>
      </c>
      <c r="AU108" s="185" t="s">
        <v>91</v>
      </c>
      <c r="AY108" s="17" t="s">
        <v>131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7" t="s">
        <v>89</v>
      </c>
      <c r="BK108" s="186">
        <f>ROUND(I108*H108,2)</f>
        <v>0</v>
      </c>
      <c r="BL108" s="17" t="s">
        <v>138</v>
      </c>
      <c r="BM108" s="185" t="s">
        <v>1148</v>
      </c>
    </row>
    <row r="109" spans="1:65" s="13" customFormat="1" ht="11.25">
      <c r="B109" s="187"/>
      <c r="C109" s="188"/>
      <c r="D109" s="189" t="s">
        <v>140</v>
      </c>
      <c r="E109" s="190" t="s">
        <v>44</v>
      </c>
      <c r="F109" s="191" t="s">
        <v>1137</v>
      </c>
      <c r="G109" s="188"/>
      <c r="H109" s="190" t="s">
        <v>44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140</v>
      </c>
      <c r="AU109" s="197" t="s">
        <v>91</v>
      </c>
      <c r="AV109" s="13" t="s">
        <v>89</v>
      </c>
      <c r="AW109" s="13" t="s">
        <v>42</v>
      </c>
      <c r="AX109" s="13" t="s">
        <v>81</v>
      </c>
      <c r="AY109" s="197" t="s">
        <v>131</v>
      </c>
    </row>
    <row r="110" spans="1:65" s="13" customFormat="1" ht="22.5">
      <c r="B110" s="187"/>
      <c r="C110" s="188"/>
      <c r="D110" s="189" t="s">
        <v>140</v>
      </c>
      <c r="E110" s="190" t="s">
        <v>44</v>
      </c>
      <c r="F110" s="191" t="s">
        <v>431</v>
      </c>
      <c r="G110" s="188"/>
      <c r="H110" s="190" t="s">
        <v>44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140</v>
      </c>
      <c r="AU110" s="197" t="s">
        <v>91</v>
      </c>
      <c r="AV110" s="13" t="s">
        <v>89</v>
      </c>
      <c r="AW110" s="13" t="s">
        <v>42</v>
      </c>
      <c r="AX110" s="13" t="s">
        <v>81</v>
      </c>
      <c r="AY110" s="197" t="s">
        <v>131</v>
      </c>
    </row>
    <row r="111" spans="1:65" s="14" customFormat="1" ht="11.25">
      <c r="B111" s="198"/>
      <c r="C111" s="199"/>
      <c r="D111" s="189" t="s">
        <v>140</v>
      </c>
      <c r="E111" s="200" t="s">
        <v>44</v>
      </c>
      <c r="F111" s="201" t="s">
        <v>1146</v>
      </c>
      <c r="G111" s="199"/>
      <c r="H111" s="202">
        <v>5.2910000000000004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140</v>
      </c>
      <c r="AU111" s="208" t="s">
        <v>91</v>
      </c>
      <c r="AV111" s="14" t="s">
        <v>91</v>
      </c>
      <c r="AW111" s="14" t="s">
        <v>42</v>
      </c>
      <c r="AX111" s="14" t="s">
        <v>89</v>
      </c>
      <c r="AY111" s="208" t="s">
        <v>131</v>
      </c>
    </row>
    <row r="112" spans="1:65" s="2" customFormat="1" ht="37.9" customHeight="1">
      <c r="A112" s="35"/>
      <c r="B112" s="36"/>
      <c r="C112" s="174" t="s">
        <v>171</v>
      </c>
      <c r="D112" s="174" t="s">
        <v>133</v>
      </c>
      <c r="E112" s="175" t="s">
        <v>215</v>
      </c>
      <c r="F112" s="176" t="s">
        <v>216</v>
      </c>
      <c r="G112" s="177" t="s">
        <v>136</v>
      </c>
      <c r="H112" s="178">
        <v>5.2910000000000004</v>
      </c>
      <c r="I112" s="179"/>
      <c r="J112" s="180">
        <f>ROUND(I112*H112,2)</f>
        <v>0</v>
      </c>
      <c r="K112" s="176" t="s">
        <v>137</v>
      </c>
      <c r="L112" s="40"/>
      <c r="M112" s="181" t="s">
        <v>44</v>
      </c>
      <c r="N112" s="182" t="s">
        <v>52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138</v>
      </c>
      <c r="AT112" s="185" t="s">
        <v>133</v>
      </c>
      <c r="AU112" s="185" t="s">
        <v>91</v>
      </c>
      <c r="AY112" s="17" t="s">
        <v>131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7" t="s">
        <v>89</v>
      </c>
      <c r="BK112" s="186">
        <f>ROUND(I112*H112,2)</f>
        <v>0</v>
      </c>
      <c r="BL112" s="17" t="s">
        <v>138</v>
      </c>
      <c r="BM112" s="185" t="s">
        <v>1149</v>
      </c>
    </row>
    <row r="113" spans="1:65" s="13" customFormat="1" ht="11.25">
      <c r="B113" s="187"/>
      <c r="C113" s="188"/>
      <c r="D113" s="189" t="s">
        <v>140</v>
      </c>
      <c r="E113" s="190" t="s">
        <v>44</v>
      </c>
      <c r="F113" s="191" t="s">
        <v>1137</v>
      </c>
      <c r="G113" s="188"/>
      <c r="H113" s="190" t="s">
        <v>44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140</v>
      </c>
      <c r="AU113" s="197" t="s">
        <v>91</v>
      </c>
      <c r="AV113" s="13" t="s">
        <v>89</v>
      </c>
      <c r="AW113" s="13" t="s">
        <v>42</v>
      </c>
      <c r="AX113" s="13" t="s">
        <v>81</v>
      </c>
      <c r="AY113" s="197" t="s">
        <v>131</v>
      </c>
    </row>
    <row r="114" spans="1:65" s="13" customFormat="1" ht="11.25">
      <c r="B114" s="187"/>
      <c r="C114" s="188"/>
      <c r="D114" s="189" t="s">
        <v>140</v>
      </c>
      <c r="E114" s="190" t="s">
        <v>44</v>
      </c>
      <c r="F114" s="191" t="s">
        <v>434</v>
      </c>
      <c r="G114" s="188"/>
      <c r="H114" s="190" t="s">
        <v>44</v>
      </c>
      <c r="I114" s="192"/>
      <c r="J114" s="188"/>
      <c r="K114" s="188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140</v>
      </c>
      <c r="AU114" s="197" t="s">
        <v>91</v>
      </c>
      <c r="AV114" s="13" t="s">
        <v>89</v>
      </c>
      <c r="AW114" s="13" t="s">
        <v>42</v>
      </c>
      <c r="AX114" s="13" t="s">
        <v>81</v>
      </c>
      <c r="AY114" s="197" t="s">
        <v>131</v>
      </c>
    </row>
    <row r="115" spans="1:65" s="14" customFormat="1" ht="11.25">
      <c r="B115" s="198"/>
      <c r="C115" s="199"/>
      <c r="D115" s="189" t="s">
        <v>140</v>
      </c>
      <c r="E115" s="200" t="s">
        <v>44</v>
      </c>
      <c r="F115" s="201" t="s">
        <v>1146</v>
      </c>
      <c r="G115" s="199"/>
      <c r="H115" s="202">
        <v>5.2910000000000004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140</v>
      </c>
      <c r="AU115" s="208" t="s">
        <v>91</v>
      </c>
      <c r="AV115" s="14" t="s">
        <v>91</v>
      </c>
      <c r="AW115" s="14" t="s">
        <v>42</v>
      </c>
      <c r="AX115" s="14" t="s">
        <v>89</v>
      </c>
      <c r="AY115" s="208" t="s">
        <v>131</v>
      </c>
    </row>
    <row r="116" spans="1:65" s="2" customFormat="1" ht="14.45" customHeight="1">
      <c r="A116" s="35"/>
      <c r="B116" s="36"/>
      <c r="C116" s="220" t="s">
        <v>177</v>
      </c>
      <c r="D116" s="220" t="s">
        <v>220</v>
      </c>
      <c r="E116" s="221" t="s">
        <v>221</v>
      </c>
      <c r="F116" s="222" t="s">
        <v>222</v>
      </c>
      <c r="G116" s="223" t="s">
        <v>223</v>
      </c>
      <c r="H116" s="224">
        <v>0.106</v>
      </c>
      <c r="I116" s="225"/>
      <c r="J116" s="226">
        <f>ROUND(I116*H116,2)</f>
        <v>0</v>
      </c>
      <c r="K116" s="222" t="s">
        <v>137</v>
      </c>
      <c r="L116" s="227"/>
      <c r="M116" s="228" t="s">
        <v>44</v>
      </c>
      <c r="N116" s="229" t="s">
        <v>52</v>
      </c>
      <c r="O116" s="65"/>
      <c r="P116" s="183">
        <f>O116*H116</f>
        <v>0</v>
      </c>
      <c r="Q116" s="183">
        <v>1E-3</v>
      </c>
      <c r="R116" s="183">
        <f>Q116*H116</f>
        <v>1.06E-4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184</v>
      </c>
      <c r="AT116" s="185" t="s">
        <v>220</v>
      </c>
      <c r="AU116" s="185" t="s">
        <v>91</v>
      </c>
      <c r="AY116" s="17" t="s">
        <v>131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7" t="s">
        <v>89</v>
      </c>
      <c r="BK116" s="186">
        <f>ROUND(I116*H116,2)</f>
        <v>0</v>
      </c>
      <c r="BL116" s="17" t="s">
        <v>138</v>
      </c>
      <c r="BM116" s="185" t="s">
        <v>1150</v>
      </c>
    </row>
    <row r="117" spans="1:65" s="13" customFormat="1" ht="11.25">
      <c r="B117" s="187"/>
      <c r="C117" s="188"/>
      <c r="D117" s="189" t="s">
        <v>140</v>
      </c>
      <c r="E117" s="190" t="s">
        <v>44</v>
      </c>
      <c r="F117" s="191" t="s">
        <v>1137</v>
      </c>
      <c r="G117" s="188"/>
      <c r="H117" s="190" t="s">
        <v>44</v>
      </c>
      <c r="I117" s="192"/>
      <c r="J117" s="188"/>
      <c r="K117" s="188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140</v>
      </c>
      <c r="AU117" s="197" t="s">
        <v>91</v>
      </c>
      <c r="AV117" s="13" t="s">
        <v>89</v>
      </c>
      <c r="AW117" s="13" t="s">
        <v>42</v>
      </c>
      <c r="AX117" s="13" t="s">
        <v>81</v>
      </c>
      <c r="AY117" s="197" t="s">
        <v>131</v>
      </c>
    </row>
    <row r="118" spans="1:65" s="13" customFormat="1" ht="11.25">
      <c r="B118" s="187"/>
      <c r="C118" s="188"/>
      <c r="D118" s="189" t="s">
        <v>140</v>
      </c>
      <c r="E118" s="190" t="s">
        <v>44</v>
      </c>
      <c r="F118" s="191" t="s">
        <v>436</v>
      </c>
      <c r="G118" s="188"/>
      <c r="H118" s="190" t="s">
        <v>44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140</v>
      </c>
      <c r="AU118" s="197" t="s">
        <v>91</v>
      </c>
      <c r="AV118" s="13" t="s">
        <v>89</v>
      </c>
      <c r="AW118" s="13" t="s">
        <v>42</v>
      </c>
      <c r="AX118" s="13" t="s">
        <v>81</v>
      </c>
      <c r="AY118" s="197" t="s">
        <v>131</v>
      </c>
    </row>
    <row r="119" spans="1:65" s="13" customFormat="1" ht="11.25">
      <c r="B119" s="187"/>
      <c r="C119" s="188"/>
      <c r="D119" s="189" t="s">
        <v>140</v>
      </c>
      <c r="E119" s="190" t="s">
        <v>44</v>
      </c>
      <c r="F119" s="191" t="s">
        <v>226</v>
      </c>
      <c r="G119" s="188"/>
      <c r="H119" s="190" t="s">
        <v>44</v>
      </c>
      <c r="I119" s="192"/>
      <c r="J119" s="188"/>
      <c r="K119" s="188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140</v>
      </c>
      <c r="AU119" s="197" t="s">
        <v>91</v>
      </c>
      <c r="AV119" s="13" t="s">
        <v>89</v>
      </c>
      <c r="AW119" s="13" t="s">
        <v>42</v>
      </c>
      <c r="AX119" s="13" t="s">
        <v>81</v>
      </c>
      <c r="AY119" s="197" t="s">
        <v>131</v>
      </c>
    </row>
    <row r="120" spans="1:65" s="14" customFormat="1" ht="11.25">
      <c r="B120" s="198"/>
      <c r="C120" s="199"/>
      <c r="D120" s="189" t="s">
        <v>140</v>
      </c>
      <c r="E120" s="200" t="s">
        <v>44</v>
      </c>
      <c r="F120" s="201" t="s">
        <v>1151</v>
      </c>
      <c r="G120" s="199"/>
      <c r="H120" s="202">
        <v>0.106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140</v>
      </c>
      <c r="AU120" s="208" t="s">
        <v>91</v>
      </c>
      <c r="AV120" s="14" t="s">
        <v>91</v>
      </c>
      <c r="AW120" s="14" t="s">
        <v>42</v>
      </c>
      <c r="AX120" s="14" t="s">
        <v>89</v>
      </c>
      <c r="AY120" s="208" t="s">
        <v>131</v>
      </c>
    </row>
    <row r="121" spans="1:65" s="2" customFormat="1" ht="24.2" customHeight="1">
      <c r="A121" s="35"/>
      <c r="B121" s="36"/>
      <c r="C121" s="174" t="s">
        <v>184</v>
      </c>
      <c r="D121" s="174" t="s">
        <v>133</v>
      </c>
      <c r="E121" s="175" t="s">
        <v>229</v>
      </c>
      <c r="F121" s="176" t="s">
        <v>230</v>
      </c>
      <c r="G121" s="177" t="s">
        <v>136</v>
      </c>
      <c r="H121" s="178">
        <v>5.2910000000000004</v>
      </c>
      <c r="I121" s="179"/>
      <c r="J121" s="180">
        <f>ROUND(I121*H121,2)</f>
        <v>0</v>
      </c>
      <c r="K121" s="176" t="s">
        <v>137</v>
      </c>
      <c r="L121" s="40"/>
      <c r="M121" s="181" t="s">
        <v>44</v>
      </c>
      <c r="N121" s="182" t="s">
        <v>52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138</v>
      </c>
      <c r="AT121" s="185" t="s">
        <v>133</v>
      </c>
      <c r="AU121" s="185" t="s">
        <v>91</v>
      </c>
      <c r="AY121" s="17" t="s">
        <v>131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7" t="s">
        <v>89</v>
      </c>
      <c r="BK121" s="186">
        <f>ROUND(I121*H121,2)</f>
        <v>0</v>
      </c>
      <c r="BL121" s="17" t="s">
        <v>138</v>
      </c>
      <c r="BM121" s="185" t="s">
        <v>1152</v>
      </c>
    </row>
    <row r="122" spans="1:65" s="13" customFormat="1" ht="11.25">
      <c r="B122" s="187"/>
      <c r="C122" s="188"/>
      <c r="D122" s="189" t="s">
        <v>140</v>
      </c>
      <c r="E122" s="190" t="s">
        <v>44</v>
      </c>
      <c r="F122" s="191" t="s">
        <v>1137</v>
      </c>
      <c r="G122" s="188"/>
      <c r="H122" s="190" t="s">
        <v>44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140</v>
      </c>
      <c r="AU122" s="197" t="s">
        <v>91</v>
      </c>
      <c r="AV122" s="13" t="s">
        <v>89</v>
      </c>
      <c r="AW122" s="13" t="s">
        <v>42</v>
      </c>
      <c r="AX122" s="13" t="s">
        <v>81</v>
      </c>
      <c r="AY122" s="197" t="s">
        <v>131</v>
      </c>
    </row>
    <row r="123" spans="1:65" s="13" customFormat="1" ht="22.5">
      <c r="B123" s="187"/>
      <c r="C123" s="188"/>
      <c r="D123" s="189" t="s">
        <v>140</v>
      </c>
      <c r="E123" s="190" t="s">
        <v>44</v>
      </c>
      <c r="F123" s="191" t="s">
        <v>431</v>
      </c>
      <c r="G123" s="188"/>
      <c r="H123" s="190" t="s">
        <v>44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140</v>
      </c>
      <c r="AU123" s="197" t="s">
        <v>91</v>
      </c>
      <c r="AV123" s="13" t="s">
        <v>89</v>
      </c>
      <c r="AW123" s="13" t="s">
        <v>42</v>
      </c>
      <c r="AX123" s="13" t="s">
        <v>81</v>
      </c>
      <c r="AY123" s="197" t="s">
        <v>131</v>
      </c>
    </row>
    <row r="124" spans="1:65" s="14" customFormat="1" ht="11.25">
      <c r="B124" s="198"/>
      <c r="C124" s="199"/>
      <c r="D124" s="189" t="s">
        <v>140</v>
      </c>
      <c r="E124" s="200" t="s">
        <v>44</v>
      </c>
      <c r="F124" s="201" t="s">
        <v>1146</v>
      </c>
      <c r="G124" s="199"/>
      <c r="H124" s="202">
        <v>5.2910000000000004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140</v>
      </c>
      <c r="AU124" s="208" t="s">
        <v>91</v>
      </c>
      <c r="AV124" s="14" t="s">
        <v>91</v>
      </c>
      <c r="AW124" s="14" t="s">
        <v>42</v>
      </c>
      <c r="AX124" s="14" t="s">
        <v>89</v>
      </c>
      <c r="AY124" s="208" t="s">
        <v>131</v>
      </c>
    </row>
    <row r="125" spans="1:65" s="2" customFormat="1" ht="24.2" customHeight="1">
      <c r="A125" s="35"/>
      <c r="B125" s="36"/>
      <c r="C125" s="174" t="s">
        <v>199</v>
      </c>
      <c r="D125" s="174" t="s">
        <v>133</v>
      </c>
      <c r="E125" s="175" t="s">
        <v>232</v>
      </c>
      <c r="F125" s="176" t="s">
        <v>233</v>
      </c>
      <c r="G125" s="177" t="s">
        <v>136</v>
      </c>
      <c r="H125" s="178">
        <v>5.2910000000000004</v>
      </c>
      <c r="I125" s="179"/>
      <c r="J125" s="180">
        <f>ROUND(I125*H125,2)</f>
        <v>0</v>
      </c>
      <c r="K125" s="176" t="s">
        <v>137</v>
      </c>
      <c r="L125" s="40"/>
      <c r="M125" s="181" t="s">
        <v>44</v>
      </c>
      <c r="N125" s="182" t="s">
        <v>52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138</v>
      </c>
      <c r="AT125" s="185" t="s">
        <v>133</v>
      </c>
      <c r="AU125" s="185" t="s">
        <v>91</v>
      </c>
      <c r="AY125" s="17" t="s">
        <v>131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7" t="s">
        <v>89</v>
      </c>
      <c r="BK125" s="186">
        <f>ROUND(I125*H125,2)</f>
        <v>0</v>
      </c>
      <c r="BL125" s="17" t="s">
        <v>138</v>
      </c>
      <c r="BM125" s="185" t="s">
        <v>1153</v>
      </c>
    </row>
    <row r="126" spans="1:65" s="13" customFormat="1" ht="11.25">
      <c r="B126" s="187"/>
      <c r="C126" s="188"/>
      <c r="D126" s="189" t="s">
        <v>140</v>
      </c>
      <c r="E126" s="190" t="s">
        <v>44</v>
      </c>
      <c r="F126" s="191" t="s">
        <v>1137</v>
      </c>
      <c r="G126" s="188"/>
      <c r="H126" s="190" t="s">
        <v>44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140</v>
      </c>
      <c r="AU126" s="197" t="s">
        <v>91</v>
      </c>
      <c r="AV126" s="13" t="s">
        <v>89</v>
      </c>
      <c r="AW126" s="13" t="s">
        <v>42</v>
      </c>
      <c r="AX126" s="13" t="s">
        <v>81</v>
      </c>
      <c r="AY126" s="197" t="s">
        <v>131</v>
      </c>
    </row>
    <row r="127" spans="1:65" s="13" customFormat="1" ht="22.5">
      <c r="B127" s="187"/>
      <c r="C127" s="188"/>
      <c r="D127" s="189" t="s">
        <v>140</v>
      </c>
      <c r="E127" s="190" t="s">
        <v>44</v>
      </c>
      <c r="F127" s="191" t="s">
        <v>431</v>
      </c>
      <c r="G127" s="188"/>
      <c r="H127" s="190" t="s">
        <v>44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140</v>
      </c>
      <c r="AU127" s="197" t="s">
        <v>91</v>
      </c>
      <c r="AV127" s="13" t="s">
        <v>89</v>
      </c>
      <c r="AW127" s="13" t="s">
        <v>42</v>
      </c>
      <c r="AX127" s="13" t="s">
        <v>81</v>
      </c>
      <c r="AY127" s="197" t="s">
        <v>131</v>
      </c>
    </row>
    <row r="128" spans="1:65" s="14" customFormat="1" ht="11.25">
      <c r="B128" s="198"/>
      <c r="C128" s="199"/>
      <c r="D128" s="189" t="s">
        <v>140</v>
      </c>
      <c r="E128" s="200" t="s">
        <v>44</v>
      </c>
      <c r="F128" s="201" t="s">
        <v>1146</v>
      </c>
      <c r="G128" s="199"/>
      <c r="H128" s="202">
        <v>5.2910000000000004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140</v>
      </c>
      <c r="AU128" s="208" t="s">
        <v>91</v>
      </c>
      <c r="AV128" s="14" t="s">
        <v>91</v>
      </c>
      <c r="AW128" s="14" t="s">
        <v>42</v>
      </c>
      <c r="AX128" s="14" t="s">
        <v>89</v>
      </c>
      <c r="AY128" s="208" t="s">
        <v>131</v>
      </c>
    </row>
    <row r="129" spans="1:65" s="2" customFormat="1" ht="14.45" customHeight="1">
      <c r="A129" s="35"/>
      <c r="B129" s="36"/>
      <c r="C129" s="174" t="s">
        <v>205</v>
      </c>
      <c r="D129" s="174" t="s">
        <v>133</v>
      </c>
      <c r="E129" s="175" t="s">
        <v>236</v>
      </c>
      <c r="F129" s="176" t="s">
        <v>237</v>
      </c>
      <c r="G129" s="177" t="s">
        <v>136</v>
      </c>
      <c r="H129" s="178">
        <v>5.2910000000000004</v>
      </c>
      <c r="I129" s="179"/>
      <c r="J129" s="180">
        <f>ROUND(I129*H129,2)</f>
        <v>0</v>
      </c>
      <c r="K129" s="176" t="s">
        <v>137</v>
      </c>
      <c r="L129" s="40"/>
      <c r="M129" s="181" t="s">
        <v>44</v>
      </c>
      <c r="N129" s="182" t="s">
        <v>52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138</v>
      </c>
      <c r="AT129" s="185" t="s">
        <v>133</v>
      </c>
      <c r="AU129" s="185" t="s">
        <v>91</v>
      </c>
      <c r="AY129" s="17" t="s">
        <v>131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7" t="s">
        <v>89</v>
      </c>
      <c r="BK129" s="186">
        <f>ROUND(I129*H129,2)</f>
        <v>0</v>
      </c>
      <c r="BL129" s="17" t="s">
        <v>138</v>
      </c>
      <c r="BM129" s="185" t="s">
        <v>1154</v>
      </c>
    </row>
    <row r="130" spans="1:65" s="13" customFormat="1" ht="11.25">
      <c r="B130" s="187"/>
      <c r="C130" s="188"/>
      <c r="D130" s="189" t="s">
        <v>140</v>
      </c>
      <c r="E130" s="190" t="s">
        <v>44</v>
      </c>
      <c r="F130" s="191" t="s">
        <v>1137</v>
      </c>
      <c r="G130" s="188"/>
      <c r="H130" s="190" t="s">
        <v>44</v>
      </c>
      <c r="I130" s="192"/>
      <c r="J130" s="188"/>
      <c r="K130" s="188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140</v>
      </c>
      <c r="AU130" s="197" t="s">
        <v>91</v>
      </c>
      <c r="AV130" s="13" t="s">
        <v>89</v>
      </c>
      <c r="AW130" s="13" t="s">
        <v>42</v>
      </c>
      <c r="AX130" s="13" t="s">
        <v>81</v>
      </c>
      <c r="AY130" s="197" t="s">
        <v>131</v>
      </c>
    </row>
    <row r="131" spans="1:65" s="13" customFormat="1" ht="22.5">
      <c r="B131" s="187"/>
      <c r="C131" s="188"/>
      <c r="D131" s="189" t="s">
        <v>140</v>
      </c>
      <c r="E131" s="190" t="s">
        <v>44</v>
      </c>
      <c r="F131" s="191" t="s">
        <v>431</v>
      </c>
      <c r="G131" s="188"/>
      <c r="H131" s="190" t="s">
        <v>44</v>
      </c>
      <c r="I131" s="192"/>
      <c r="J131" s="188"/>
      <c r="K131" s="188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140</v>
      </c>
      <c r="AU131" s="197" t="s">
        <v>91</v>
      </c>
      <c r="AV131" s="13" t="s">
        <v>89</v>
      </c>
      <c r="AW131" s="13" t="s">
        <v>42</v>
      </c>
      <c r="AX131" s="13" t="s">
        <v>81</v>
      </c>
      <c r="AY131" s="197" t="s">
        <v>131</v>
      </c>
    </row>
    <row r="132" spans="1:65" s="14" customFormat="1" ht="11.25">
      <c r="B132" s="198"/>
      <c r="C132" s="199"/>
      <c r="D132" s="189" t="s">
        <v>140</v>
      </c>
      <c r="E132" s="200" t="s">
        <v>44</v>
      </c>
      <c r="F132" s="201" t="s">
        <v>1146</v>
      </c>
      <c r="G132" s="199"/>
      <c r="H132" s="202">
        <v>5.2910000000000004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140</v>
      </c>
      <c r="AU132" s="208" t="s">
        <v>91</v>
      </c>
      <c r="AV132" s="14" t="s">
        <v>91</v>
      </c>
      <c r="AW132" s="14" t="s">
        <v>42</v>
      </c>
      <c r="AX132" s="14" t="s">
        <v>89</v>
      </c>
      <c r="AY132" s="208" t="s">
        <v>131</v>
      </c>
    </row>
    <row r="133" spans="1:65" s="2" customFormat="1" ht="14.45" customHeight="1">
      <c r="A133" s="35"/>
      <c r="B133" s="36"/>
      <c r="C133" s="174" t="s">
        <v>210</v>
      </c>
      <c r="D133" s="174" t="s">
        <v>133</v>
      </c>
      <c r="E133" s="175" t="s">
        <v>240</v>
      </c>
      <c r="F133" s="176" t="s">
        <v>241</v>
      </c>
      <c r="G133" s="177" t="s">
        <v>136</v>
      </c>
      <c r="H133" s="178">
        <v>5.2910000000000004</v>
      </c>
      <c r="I133" s="179"/>
      <c r="J133" s="180">
        <f>ROUND(I133*H133,2)</f>
        <v>0</v>
      </c>
      <c r="K133" s="176" t="s">
        <v>137</v>
      </c>
      <c r="L133" s="40"/>
      <c r="M133" s="181" t="s">
        <v>44</v>
      </c>
      <c r="N133" s="182" t="s">
        <v>52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138</v>
      </c>
      <c r="AT133" s="185" t="s">
        <v>133</v>
      </c>
      <c r="AU133" s="185" t="s">
        <v>91</v>
      </c>
      <c r="AY133" s="17" t="s">
        <v>131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7" t="s">
        <v>89</v>
      </c>
      <c r="BK133" s="186">
        <f>ROUND(I133*H133,2)</f>
        <v>0</v>
      </c>
      <c r="BL133" s="17" t="s">
        <v>138</v>
      </c>
      <c r="BM133" s="185" t="s">
        <v>1155</v>
      </c>
    </row>
    <row r="134" spans="1:65" s="13" customFormat="1" ht="11.25">
      <c r="B134" s="187"/>
      <c r="C134" s="188"/>
      <c r="D134" s="189" t="s">
        <v>140</v>
      </c>
      <c r="E134" s="190" t="s">
        <v>44</v>
      </c>
      <c r="F134" s="191" t="s">
        <v>1137</v>
      </c>
      <c r="G134" s="188"/>
      <c r="H134" s="190" t="s">
        <v>44</v>
      </c>
      <c r="I134" s="192"/>
      <c r="J134" s="188"/>
      <c r="K134" s="188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140</v>
      </c>
      <c r="AU134" s="197" t="s">
        <v>91</v>
      </c>
      <c r="AV134" s="13" t="s">
        <v>89</v>
      </c>
      <c r="AW134" s="13" t="s">
        <v>42</v>
      </c>
      <c r="AX134" s="13" t="s">
        <v>81</v>
      </c>
      <c r="AY134" s="197" t="s">
        <v>131</v>
      </c>
    </row>
    <row r="135" spans="1:65" s="13" customFormat="1" ht="22.5">
      <c r="B135" s="187"/>
      <c r="C135" s="188"/>
      <c r="D135" s="189" t="s">
        <v>140</v>
      </c>
      <c r="E135" s="190" t="s">
        <v>44</v>
      </c>
      <c r="F135" s="191" t="s">
        <v>431</v>
      </c>
      <c r="G135" s="188"/>
      <c r="H135" s="190" t="s">
        <v>44</v>
      </c>
      <c r="I135" s="192"/>
      <c r="J135" s="188"/>
      <c r="K135" s="188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140</v>
      </c>
      <c r="AU135" s="197" t="s">
        <v>91</v>
      </c>
      <c r="AV135" s="13" t="s">
        <v>89</v>
      </c>
      <c r="AW135" s="13" t="s">
        <v>42</v>
      </c>
      <c r="AX135" s="13" t="s">
        <v>81</v>
      </c>
      <c r="AY135" s="197" t="s">
        <v>131</v>
      </c>
    </row>
    <row r="136" spans="1:65" s="14" customFormat="1" ht="11.25">
      <c r="B136" s="198"/>
      <c r="C136" s="199"/>
      <c r="D136" s="189" t="s">
        <v>140</v>
      </c>
      <c r="E136" s="200" t="s">
        <v>44</v>
      </c>
      <c r="F136" s="201" t="s">
        <v>1146</v>
      </c>
      <c r="G136" s="199"/>
      <c r="H136" s="202">
        <v>5.2910000000000004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140</v>
      </c>
      <c r="AU136" s="208" t="s">
        <v>91</v>
      </c>
      <c r="AV136" s="14" t="s">
        <v>91</v>
      </c>
      <c r="AW136" s="14" t="s">
        <v>42</v>
      </c>
      <c r="AX136" s="14" t="s">
        <v>89</v>
      </c>
      <c r="AY136" s="208" t="s">
        <v>131</v>
      </c>
    </row>
    <row r="137" spans="1:65" s="2" customFormat="1" ht="49.15" customHeight="1">
      <c r="A137" s="35"/>
      <c r="B137" s="36"/>
      <c r="C137" s="174" t="s">
        <v>214</v>
      </c>
      <c r="D137" s="174" t="s">
        <v>133</v>
      </c>
      <c r="E137" s="175" t="s">
        <v>244</v>
      </c>
      <c r="F137" s="176" t="s">
        <v>245</v>
      </c>
      <c r="G137" s="177" t="s">
        <v>136</v>
      </c>
      <c r="H137" s="178">
        <v>5.2910000000000004</v>
      </c>
      <c r="I137" s="179"/>
      <c r="J137" s="180">
        <f>ROUND(I137*H137,2)</f>
        <v>0</v>
      </c>
      <c r="K137" s="176" t="s">
        <v>137</v>
      </c>
      <c r="L137" s="40"/>
      <c r="M137" s="181" t="s">
        <v>44</v>
      </c>
      <c r="N137" s="182" t="s">
        <v>52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138</v>
      </c>
      <c r="AT137" s="185" t="s">
        <v>133</v>
      </c>
      <c r="AU137" s="185" t="s">
        <v>91</v>
      </c>
      <c r="AY137" s="17" t="s">
        <v>131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7" t="s">
        <v>89</v>
      </c>
      <c r="BK137" s="186">
        <f>ROUND(I137*H137,2)</f>
        <v>0</v>
      </c>
      <c r="BL137" s="17" t="s">
        <v>138</v>
      </c>
      <c r="BM137" s="185" t="s">
        <v>1156</v>
      </c>
    </row>
    <row r="138" spans="1:65" s="13" customFormat="1" ht="11.25">
      <c r="B138" s="187"/>
      <c r="C138" s="188"/>
      <c r="D138" s="189" t="s">
        <v>140</v>
      </c>
      <c r="E138" s="190" t="s">
        <v>44</v>
      </c>
      <c r="F138" s="191" t="s">
        <v>1137</v>
      </c>
      <c r="G138" s="188"/>
      <c r="H138" s="190" t="s">
        <v>44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140</v>
      </c>
      <c r="AU138" s="197" t="s">
        <v>91</v>
      </c>
      <c r="AV138" s="13" t="s">
        <v>89</v>
      </c>
      <c r="AW138" s="13" t="s">
        <v>42</v>
      </c>
      <c r="AX138" s="13" t="s">
        <v>81</v>
      </c>
      <c r="AY138" s="197" t="s">
        <v>131</v>
      </c>
    </row>
    <row r="139" spans="1:65" s="13" customFormat="1" ht="22.5">
      <c r="B139" s="187"/>
      <c r="C139" s="188"/>
      <c r="D139" s="189" t="s">
        <v>140</v>
      </c>
      <c r="E139" s="190" t="s">
        <v>44</v>
      </c>
      <c r="F139" s="191" t="s">
        <v>431</v>
      </c>
      <c r="G139" s="188"/>
      <c r="H139" s="190" t="s">
        <v>44</v>
      </c>
      <c r="I139" s="192"/>
      <c r="J139" s="188"/>
      <c r="K139" s="188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140</v>
      </c>
      <c r="AU139" s="197" t="s">
        <v>91</v>
      </c>
      <c r="AV139" s="13" t="s">
        <v>89</v>
      </c>
      <c r="AW139" s="13" t="s">
        <v>42</v>
      </c>
      <c r="AX139" s="13" t="s">
        <v>81</v>
      </c>
      <c r="AY139" s="197" t="s">
        <v>131</v>
      </c>
    </row>
    <row r="140" spans="1:65" s="14" customFormat="1" ht="11.25">
      <c r="B140" s="198"/>
      <c r="C140" s="199"/>
      <c r="D140" s="189" t="s">
        <v>140</v>
      </c>
      <c r="E140" s="200" t="s">
        <v>44</v>
      </c>
      <c r="F140" s="201" t="s">
        <v>1146</v>
      </c>
      <c r="G140" s="199"/>
      <c r="H140" s="202">
        <v>5.2910000000000004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140</v>
      </c>
      <c r="AU140" s="208" t="s">
        <v>91</v>
      </c>
      <c r="AV140" s="14" t="s">
        <v>91</v>
      </c>
      <c r="AW140" s="14" t="s">
        <v>42</v>
      </c>
      <c r="AX140" s="14" t="s">
        <v>89</v>
      </c>
      <c r="AY140" s="208" t="s">
        <v>131</v>
      </c>
    </row>
    <row r="141" spans="1:65" s="2" customFormat="1" ht="24.2" customHeight="1">
      <c r="A141" s="35"/>
      <c r="B141" s="36"/>
      <c r="C141" s="174" t="s">
        <v>219</v>
      </c>
      <c r="D141" s="174" t="s">
        <v>133</v>
      </c>
      <c r="E141" s="175" t="s">
        <v>248</v>
      </c>
      <c r="F141" s="176" t="s">
        <v>249</v>
      </c>
      <c r="G141" s="177" t="s">
        <v>136</v>
      </c>
      <c r="H141" s="178">
        <v>5.2910000000000004</v>
      </c>
      <c r="I141" s="179"/>
      <c r="J141" s="180">
        <f>ROUND(I141*H141,2)</f>
        <v>0</v>
      </c>
      <c r="K141" s="176" t="s">
        <v>137</v>
      </c>
      <c r="L141" s="40"/>
      <c r="M141" s="181" t="s">
        <v>44</v>
      </c>
      <c r="N141" s="182" t="s">
        <v>52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138</v>
      </c>
      <c r="AT141" s="185" t="s">
        <v>133</v>
      </c>
      <c r="AU141" s="185" t="s">
        <v>91</v>
      </c>
      <c r="AY141" s="17" t="s">
        <v>131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7" t="s">
        <v>89</v>
      </c>
      <c r="BK141" s="186">
        <f>ROUND(I141*H141,2)</f>
        <v>0</v>
      </c>
      <c r="BL141" s="17" t="s">
        <v>138</v>
      </c>
      <c r="BM141" s="185" t="s">
        <v>1157</v>
      </c>
    </row>
    <row r="142" spans="1:65" s="13" customFormat="1" ht="11.25">
      <c r="B142" s="187"/>
      <c r="C142" s="188"/>
      <c r="D142" s="189" t="s">
        <v>140</v>
      </c>
      <c r="E142" s="190" t="s">
        <v>44</v>
      </c>
      <c r="F142" s="191" t="s">
        <v>1137</v>
      </c>
      <c r="G142" s="188"/>
      <c r="H142" s="190" t="s">
        <v>44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140</v>
      </c>
      <c r="AU142" s="197" t="s">
        <v>91</v>
      </c>
      <c r="AV142" s="13" t="s">
        <v>89</v>
      </c>
      <c r="AW142" s="13" t="s">
        <v>42</v>
      </c>
      <c r="AX142" s="13" t="s">
        <v>81</v>
      </c>
      <c r="AY142" s="197" t="s">
        <v>131</v>
      </c>
    </row>
    <row r="143" spans="1:65" s="13" customFormat="1" ht="22.5">
      <c r="B143" s="187"/>
      <c r="C143" s="188"/>
      <c r="D143" s="189" t="s">
        <v>140</v>
      </c>
      <c r="E143" s="190" t="s">
        <v>44</v>
      </c>
      <c r="F143" s="191" t="s">
        <v>431</v>
      </c>
      <c r="G143" s="188"/>
      <c r="H143" s="190" t="s">
        <v>44</v>
      </c>
      <c r="I143" s="192"/>
      <c r="J143" s="188"/>
      <c r="K143" s="188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140</v>
      </c>
      <c r="AU143" s="197" t="s">
        <v>91</v>
      </c>
      <c r="AV143" s="13" t="s">
        <v>89</v>
      </c>
      <c r="AW143" s="13" t="s">
        <v>42</v>
      </c>
      <c r="AX143" s="13" t="s">
        <v>81</v>
      </c>
      <c r="AY143" s="197" t="s">
        <v>131</v>
      </c>
    </row>
    <row r="144" spans="1:65" s="14" customFormat="1" ht="11.25">
      <c r="B144" s="198"/>
      <c r="C144" s="199"/>
      <c r="D144" s="189" t="s">
        <v>140</v>
      </c>
      <c r="E144" s="200" t="s">
        <v>44</v>
      </c>
      <c r="F144" s="201" t="s">
        <v>1146</v>
      </c>
      <c r="G144" s="199"/>
      <c r="H144" s="202">
        <v>5.2910000000000004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140</v>
      </c>
      <c r="AU144" s="208" t="s">
        <v>91</v>
      </c>
      <c r="AV144" s="14" t="s">
        <v>91</v>
      </c>
      <c r="AW144" s="14" t="s">
        <v>42</v>
      </c>
      <c r="AX144" s="14" t="s">
        <v>89</v>
      </c>
      <c r="AY144" s="208" t="s">
        <v>131</v>
      </c>
    </row>
    <row r="145" spans="1:65" s="2" customFormat="1" ht="24.2" customHeight="1">
      <c r="A145" s="35"/>
      <c r="B145" s="36"/>
      <c r="C145" s="174" t="s">
        <v>228</v>
      </c>
      <c r="D145" s="174" t="s">
        <v>133</v>
      </c>
      <c r="E145" s="175" t="s">
        <v>252</v>
      </c>
      <c r="F145" s="176" t="s">
        <v>253</v>
      </c>
      <c r="G145" s="177" t="s">
        <v>136</v>
      </c>
      <c r="H145" s="178">
        <v>5.2910000000000004</v>
      </c>
      <c r="I145" s="179"/>
      <c r="J145" s="180">
        <f>ROUND(I145*H145,2)</f>
        <v>0</v>
      </c>
      <c r="K145" s="176" t="s">
        <v>137</v>
      </c>
      <c r="L145" s="40"/>
      <c r="M145" s="181" t="s">
        <v>44</v>
      </c>
      <c r="N145" s="182" t="s">
        <v>52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138</v>
      </c>
      <c r="AT145" s="185" t="s">
        <v>133</v>
      </c>
      <c r="AU145" s="185" t="s">
        <v>91</v>
      </c>
      <c r="AY145" s="17" t="s">
        <v>131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7" t="s">
        <v>89</v>
      </c>
      <c r="BK145" s="186">
        <f>ROUND(I145*H145,2)</f>
        <v>0</v>
      </c>
      <c r="BL145" s="17" t="s">
        <v>138</v>
      </c>
      <c r="BM145" s="185" t="s">
        <v>1158</v>
      </c>
    </row>
    <row r="146" spans="1:65" s="13" customFormat="1" ht="11.25">
      <c r="B146" s="187"/>
      <c r="C146" s="188"/>
      <c r="D146" s="189" t="s">
        <v>140</v>
      </c>
      <c r="E146" s="190" t="s">
        <v>44</v>
      </c>
      <c r="F146" s="191" t="s">
        <v>1137</v>
      </c>
      <c r="G146" s="188"/>
      <c r="H146" s="190" t="s">
        <v>44</v>
      </c>
      <c r="I146" s="192"/>
      <c r="J146" s="188"/>
      <c r="K146" s="188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140</v>
      </c>
      <c r="AU146" s="197" t="s">
        <v>91</v>
      </c>
      <c r="AV146" s="13" t="s">
        <v>89</v>
      </c>
      <c r="AW146" s="13" t="s">
        <v>42</v>
      </c>
      <c r="AX146" s="13" t="s">
        <v>81</v>
      </c>
      <c r="AY146" s="197" t="s">
        <v>131</v>
      </c>
    </row>
    <row r="147" spans="1:65" s="13" customFormat="1" ht="22.5">
      <c r="B147" s="187"/>
      <c r="C147" s="188"/>
      <c r="D147" s="189" t="s">
        <v>140</v>
      </c>
      <c r="E147" s="190" t="s">
        <v>44</v>
      </c>
      <c r="F147" s="191" t="s">
        <v>1159</v>
      </c>
      <c r="G147" s="188"/>
      <c r="H147" s="190" t="s">
        <v>44</v>
      </c>
      <c r="I147" s="192"/>
      <c r="J147" s="188"/>
      <c r="K147" s="188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140</v>
      </c>
      <c r="AU147" s="197" t="s">
        <v>91</v>
      </c>
      <c r="AV147" s="13" t="s">
        <v>89</v>
      </c>
      <c r="AW147" s="13" t="s">
        <v>42</v>
      </c>
      <c r="AX147" s="13" t="s">
        <v>81</v>
      </c>
      <c r="AY147" s="197" t="s">
        <v>131</v>
      </c>
    </row>
    <row r="148" spans="1:65" s="14" customFormat="1" ht="11.25">
      <c r="B148" s="198"/>
      <c r="C148" s="199"/>
      <c r="D148" s="189" t="s">
        <v>140</v>
      </c>
      <c r="E148" s="200" t="s">
        <v>44</v>
      </c>
      <c r="F148" s="201" t="s">
        <v>1146</v>
      </c>
      <c r="G148" s="199"/>
      <c r="H148" s="202">
        <v>5.2910000000000004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140</v>
      </c>
      <c r="AU148" s="208" t="s">
        <v>91</v>
      </c>
      <c r="AV148" s="14" t="s">
        <v>91</v>
      </c>
      <c r="AW148" s="14" t="s">
        <v>42</v>
      </c>
      <c r="AX148" s="14" t="s">
        <v>89</v>
      </c>
      <c r="AY148" s="208" t="s">
        <v>131</v>
      </c>
    </row>
    <row r="149" spans="1:65" s="2" customFormat="1" ht="14.45" customHeight="1">
      <c r="A149" s="35"/>
      <c r="B149" s="36"/>
      <c r="C149" s="174" t="s">
        <v>8</v>
      </c>
      <c r="D149" s="174" t="s">
        <v>133</v>
      </c>
      <c r="E149" s="175" t="s">
        <v>256</v>
      </c>
      <c r="F149" s="176" t="s">
        <v>257</v>
      </c>
      <c r="G149" s="177" t="s">
        <v>164</v>
      </c>
      <c r="H149" s="178">
        <v>4.2000000000000003E-2</v>
      </c>
      <c r="I149" s="179"/>
      <c r="J149" s="180">
        <f>ROUND(I149*H149,2)</f>
        <v>0</v>
      </c>
      <c r="K149" s="176" t="s">
        <v>137</v>
      </c>
      <c r="L149" s="40"/>
      <c r="M149" s="181" t="s">
        <v>44</v>
      </c>
      <c r="N149" s="182" t="s">
        <v>52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138</v>
      </c>
      <c r="AT149" s="185" t="s">
        <v>133</v>
      </c>
      <c r="AU149" s="185" t="s">
        <v>91</v>
      </c>
      <c r="AY149" s="17" t="s">
        <v>131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7" t="s">
        <v>89</v>
      </c>
      <c r="BK149" s="186">
        <f>ROUND(I149*H149,2)</f>
        <v>0</v>
      </c>
      <c r="BL149" s="17" t="s">
        <v>138</v>
      </c>
      <c r="BM149" s="185" t="s">
        <v>1160</v>
      </c>
    </row>
    <row r="150" spans="1:65" s="13" customFormat="1" ht="11.25">
      <c r="B150" s="187"/>
      <c r="C150" s="188"/>
      <c r="D150" s="189" t="s">
        <v>140</v>
      </c>
      <c r="E150" s="190" t="s">
        <v>44</v>
      </c>
      <c r="F150" s="191" t="s">
        <v>1137</v>
      </c>
      <c r="G150" s="188"/>
      <c r="H150" s="190" t="s">
        <v>44</v>
      </c>
      <c r="I150" s="192"/>
      <c r="J150" s="188"/>
      <c r="K150" s="188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140</v>
      </c>
      <c r="AU150" s="197" t="s">
        <v>91</v>
      </c>
      <c r="AV150" s="13" t="s">
        <v>89</v>
      </c>
      <c r="AW150" s="13" t="s">
        <v>42</v>
      </c>
      <c r="AX150" s="13" t="s">
        <v>81</v>
      </c>
      <c r="AY150" s="197" t="s">
        <v>131</v>
      </c>
    </row>
    <row r="151" spans="1:65" s="13" customFormat="1" ht="22.5">
      <c r="B151" s="187"/>
      <c r="C151" s="188"/>
      <c r="D151" s="189" t="s">
        <v>140</v>
      </c>
      <c r="E151" s="190" t="s">
        <v>44</v>
      </c>
      <c r="F151" s="191" t="s">
        <v>450</v>
      </c>
      <c r="G151" s="188"/>
      <c r="H151" s="190" t="s">
        <v>44</v>
      </c>
      <c r="I151" s="192"/>
      <c r="J151" s="188"/>
      <c r="K151" s="188"/>
      <c r="L151" s="193"/>
      <c r="M151" s="194"/>
      <c r="N151" s="195"/>
      <c r="O151" s="195"/>
      <c r="P151" s="195"/>
      <c r="Q151" s="195"/>
      <c r="R151" s="195"/>
      <c r="S151" s="195"/>
      <c r="T151" s="196"/>
      <c r="AT151" s="197" t="s">
        <v>140</v>
      </c>
      <c r="AU151" s="197" t="s">
        <v>91</v>
      </c>
      <c r="AV151" s="13" t="s">
        <v>89</v>
      </c>
      <c r="AW151" s="13" t="s">
        <v>42</v>
      </c>
      <c r="AX151" s="13" t="s">
        <v>81</v>
      </c>
      <c r="AY151" s="197" t="s">
        <v>131</v>
      </c>
    </row>
    <row r="152" spans="1:65" s="13" customFormat="1" ht="11.25">
      <c r="B152" s="187"/>
      <c r="C152" s="188"/>
      <c r="D152" s="189" t="s">
        <v>140</v>
      </c>
      <c r="E152" s="190" t="s">
        <v>44</v>
      </c>
      <c r="F152" s="191" t="s">
        <v>260</v>
      </c>
      <c r="G152" s="188"/>
      <c r="H152" s="190" t="s">
        <v>44</v>
      </c>
      <c r="I152" s="192"/>
      <c r="J152" s="188"/>
      <c r="K152" s="188"/>
      <c r="L152" s="193"/>
      <c r="M152" s="194"/>
      <c r="N152" s="195"/>
      <c r="O152" s="195"/>
      <c r="P152" s="195"/>
      <c r="Q152" s="195"/>
      <c r="R152" s="195"/>
      <c r="S152" s="195"/>
      <c r="T152" s="196"/>
      <c r="AT152" s="197" t="s">
        <v>140</v>
      </c>
      <c r="AU152" s="197" t="s">
        <v>91</v>
      </c>
      <c r="AV152" s="13" t="s">
        <v>89</v>
      </c>
      <c r="AW152" s="13" t="s">
        <v>42</v>
      </c>
      <c r="AX152" s="13" t="s">
        <v>81</v>
      </c>
      <c r="AY152" s="197" t="s">
        <v>131</v>
      </c>
    </row>
    <row r="153" spans="1:65" s="14" customFormat="1" ht="11.25">
      <c r="B153" s="198"/>
      <c r="C153" s="199"/>
      <c r="D153" s="189" t="s">
        <v>140</v>
      </c>
      <c r="E153" s="200" t="s">
        <v>44</v>
      </c>
      <c r="F153" s="201" t="s">
        <v>1161</v>
      </c>
      <c r="G153" s="199"/>
      <c r="H153" s="202">
        <v>4.2000000000000003E-2</v>
      </c>
      <c r="I153" s="203"/>
      <c r="J153" s="199"/>
      <c r="K153" s="199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140</v>
      </c>
      <c r="AU153" s="208" t="s">
        <v>91</v>
      </c>
      <c r="AV153" s="14" t="s">
        <v>91</v>
      </c>
      <c r="AW153" s="14" t="s">
        <v>42</v>
      </c>
      <c r="AX153" s="14" t="s">
        <v>89</v>
      </c>
      <c r="AY153" s="208" t="s">
        <v>131</v>
      </c>
    </row>
    <row r="154" spans="1:65" s="2" customFormat="1" ht="14.45" customHeight="1">
      <c r="A154" s="35"/>
      <c r="B154" s="36"/>
      <c r="C154" s="220" t="s">
        <v>235</v>
      </c>
      <c r="D154" s="220" t="s">
        <v>220</v>
      </c>
      <c r="E154" s="221" t="s">
        <v>263</v>
      </c>
      <c r="F154" s="222" t="s">
        <v>264</v>
      </c>
      <c r="G154" s="223" t="s">
        <v>164</v>
      </c>
      <c r="H154" s="224">
        <v>4.2000000000000003E-2</v>
      </c>
      <c r="I154" s="225"/>
      <c r="J154" s="226">
        <f>ROUND(I154*H154,2)</f>
        <v>0</v>
      </c>
      <c r="K154" s="222" t="s">
        <v>137</v>
      </c>
      <c r="L154" s="227"/>
      <c r="M154" s="228" t="s">
        <v>44</v>
      </c>
      <c r="N154" s="229" t="s">
        <v>52</v>
      </c>
      <c r="O154" s="65"/>
      <c r="P154" s="183">
        <f>O154*H154</f>
        <v>0</v>
      </c>
      <c r="Q154" s="183">
        <v>1</v>
      </c>
      <c r="R154" s="183">
        <f>Q154*H154</f>
        <v>4.2000000000000003E-2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184</v>
      </c>
      <c r="AT154" s="185" t="s">
        <v>220</v>
      </c>
      <c r="AU154" s="185" t="s">
        <v>91</v>
      </c>
      <c r="AY154" s="17" t="s">
        <v>131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7" t="s">
        <v>89</v>
      </c>
      <c r="BK154" s="186">
        <f>ROUND(I154*H154,2)</f>
        <v>0</v>
      </c>
      <c r="BL154" s="17" t="s">
        <v>138</v>
      </c>
      <c r="BM154" s="185" t="s">
        <v>1162</v>
      </c>
    </row>
    <row r="155" spans="1:65" s="13" customFormat="1" ht="11.25">
      <c r="B155" s="187"/>
      <c r="C155" s="188"/>
      <c r="D155" s="189" t="s">
        <v>140</v>
      </c>
      <c r="E155" s="190" t="s">
        <v>44</v>
      </c>
      <c r="F155" s="191" t="s">
        <v>1137</v>
      </c>
      <c r="G155" s="188"/>
      <c r="H155" s="190" t="s">
        <v>44</v>
      </c>
      <c r="I155" s="192"/>
      <c r="J155" s="188"/>
      <c r="K155" s="188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140</v>
      </c>
      <c r="AU155" s="197" t="s">
        <v>91</v>
      </c>
      <c r="AV155" s="13" t="s">
        <v>89</v>
      </c>
      <c r="AW155" s="13" t="s">
        <v>42</v>
      </c>
      <c r="AX155" s="13" t="s">
        <v>81</v>
      </c>
      <c r="AY155" s="197" t="s">
        <v>131</v>
      </c>
    </row>
    <row r="156" spans="1:65" s="13" customFormat="1" ht="22.5">
      <c r="B156" s="187"/>
      <c r="C156" s="188"/>
      <c r="D156" s="189" t="s">
        <v>140</v>
      </c>
      <c r="E156" s="190" t="s">
        <v>44</v>
      </c>
      <c r="F156" s="191" t="s">
        <v>450</v>
      </c>
      <c r="G156" s="188"/>
      <c r="H156" s="190" t="s">
        <v>44</v>
      </c>
      <c r="I156" s="192"/>
      <c r="J156" s="188"/>
      <c r="K156" s="188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140</v>
      </c>
      <c r="AU156" s="197" t="s">
        <v>91</v>
      </c>
      <c r="AV156" s="13" t="s">
        <v>89</v>
      </c>
      <c r="AW156" s="13" t="s">
        <v>42</v>
      </c>
      <c r="AX156" s="13" t="s">
        <v>81</v>
      </c>
      <c r="AY156" s="197" t="s">
        <v>131</v>
      </c>
    </row>
    <row r="157" spans="1:65" s="13" customFormat="1" ht="11.25">
      <c r="B157" s="187"/>
      <c r="C157" s="188"/>
      <c r="D157" s="189" t="s">
        <v>140</v>
      </c>
      <c r="E157" s="190" t="s">
        <v>44</v>
      </c>
      <c r="F157" s="191" t="s">
        <v>260</v>
      </c>
      <c r="G157" s="188"/>
      <c r="H157" s="190" t="s">
        <v>44</v>
      </c>
      <c r="I157" s="192"/>
      <c r="J157" s="188"/>
      <c r="K157" s="188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140</v>
      </c>
      <c r="AU157" s="197" t="s">
        <v>91</v>
      </c>
      <c r="AV157" s="13" t="s">
        <v>89</v>
      </c>
      <c r="AW157" s="13" t="s">
        <v>42</v>
      </c>
      <c r="AX157" s="13" t="s">
        <v>81</v>
      </c>
      <c r="AY157" s="197" t="s">
        <v>131</v>
      </c>
    </row>
    <row r="158" spans="1:65" s="14" customFormat="1" ht="11.25">
      <c r="B158" s="198"/>
      <c r="C158" s="199"/>
      <c r="D158" s="189" t="s">
        <v>140</v>
      </c>
      <c r="E158" s="200" t="s">
        <v>44</v>
      </c>
      <c r="F158" s="201" t="s">
        <v>1161</v>
      </c>
      <c r="G158" s="199"/>
      <c r="H158" s="202">
        <v>4.2000000000000003E-2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140</v>
      </c>
      <c r="AU158" s="208" t="s">
        <v>91</v>
      </c>
      <c r="AV158" s="14" t="s">
        <v>91</v>
      </c>
      <c r="AW158" s="14" t="s">
        <v>42</v>
      </c>
      <c r="AX158" s="14" t="s">
        <v>89</v>
      </c>
      <c r="AY158" s="208" t="s">
        <v>131</v>
      </c>
    </row>
    <row r="159" spans="1:65" s="2" customFormat="1" ht="14.45" customHeight="1">
      <c r="A159" s="35"/>
      <c r="B159" s="36"/>
      <c r="C159" s="174" t="s">
        <v>239</v>
      </c>
      <c r="D159" s="174" t="s">
        <v>133</v>
      </c>
      <c r="E159" s="175" t="s">
        <v>267</v>
      </c>
      <c r="F159" s="176" t="s">
        <v>268</v>
      </c>
      <c r="G159" s="177" t="s">
        <v>164</v>
      </c>
      <c r="H159" s="178">
        <v>4.2000000000000003E-2</v>
      </c>
      <c r="I159" s="179"/>
      <c r="J159" s="180">
        <f>ROUND(I159*H159,2)</f>
        <v>0</v>
      </c>
      <c r="K159" s="176" t="s">
        <v>137</v>
      </c>
      <c r="L159" s="40"/>
      <c r="M159" s="181" t="s">
        <v>44</v>
      </c>
      <c r="N159" s="182" t="s">
        <v>52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138</v>
      </c>
      <c r="AT159" s="185" t="s">
        <v>133</v>
      </c>
      <c r="AU159" s="185" t="s">
        <v>91</v>
      </c>
      <c r="AY159" s="17" t="s">
        <v>131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7" t="s">
        <v>89</v>
      </c>
      <c r="BK159" s="186">
        <f>ROUND(I159*H159,2)</f>
        <v>0</v>
      </c>
      <c r="BL159" s="17" t="s">
        <v>138</v>
      </c>
      <c r="BM159" s="185" t="s">
        <v>1163</v>
      </c>
    </row>
    <row r="160" spans="1:65" s="13" customFormat="1" ht="11.25">
      <c r="B160" s="187"/>
      <c r="C160" s="188"/>
      <c r="D160" s="189" t="s">
        <v>140</v>
      </c>
      <c r="E160" s="190" t="s">
        <v>44</v>
      </c>
      <c r="F160" s="191" t="s">
        <v>1137</v>
      </c>
      <c r="G160" s="188"/>
      <c r="H160" s="190" t="s">
        <v>44</v>
      </c>
      <c r="I160" s="192"/>
      <c r="J160" s="188"/>
      <c r="K160" s="188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140</v>
      </c>
      <c r="AU160" s="197" t="s">
        <v>91</v>
      </c>
      <c r="AV160" s="13" t="s">
        <v>89</v>
      </c>
      <c r="AW160" s="13" t="s">
        <v>42</v>
      </c>
      <c r="AX160" s="13" t="s">
        <v>81</v>
      </c>
      <c r="AY160" s="197" t="s">
        <v>131</v>
      </c>
    </row>
    <row r="161" spans="1:65" s="13" customFormat="1" ht="22.5">
      <c r="B161" s="187"/>
      <c r="C161" s="188"/>
      <c r="D161" s="189" t="s">
        <v>140</v>
      </c>
      <c r="E161" s="190" t="s">
        <v>44</v>
      </c>
      <c r="F161" s="191" t="s">
        <v>450</v>
      </c>
      <c r="G161" s="188"/>
      <c r="H161" s="190" t="s">
        <v>44</v>
      </c>
      <c r="I161" s="192"/>
      <c r="J161" s="188"/>
      <c r="K161" s="188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140</v>
      </c>
      <c r="AU161" s="197" t="s">
        <v>91</v>
      </c>
      <c r="AV161" s="13" t="s">
        <v>89</v>
      </c>
      <c r="AW161" s="13" t="s">
        <v>42</v>
      </c>
      <c r="AX161" s="13" t="s">
        <v>81</v>
      </c>
      <c r="AY161" s="197" t="s">
        <v>131</v>
      </c>
    </row>
    <row r="162" spans="1:65" s="13" customFormat="1" ht="11.25">
      <c r="B162" s="187"/>
      <c r="C162" s="188"/>
      <c r="D162" s="189" t="s">
        <v>140</v>
      </c>
      <c r="E162" s="190" t="s">
        <v>44</v>
      </c>
      <c r="F162" s="191" t="s">
        <v>260</v>
      </c>
      <c r="G162" s="188"/>
      <c r="H162" s="190" t="s">
        <v>44</v>
      </c>
      <c r="I162" s="192"/>
      <c r="J162" s="188"/>
      <c r="K162" s="188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140</v>
      </c>
      <c r="AU162" s="197" t="s">
        <v>91</v>
      </c>
      <c r="AV162" s="13" t="s">
        <v>89</v>
      </c>
      <c r="AW162" s="13" t="s">
        <v>42</v>
      </c>
      <c r="AX162" s="13" t="s">
        <v>81</v>
      </c>
      <c r="AY162" s="197" t="s">
        <v>131</v>
      </c>
    </row>
    <row r="163" spans="1:65" s="14" customFormat="1" ht="11.25">
      <c r="B163" s="198"/>
      <c r="C163" s="199"/>
      <c r="D163" s="189" t="s">
        <v>140</v>
      </c>
      <c r="E163" s="200" t="s">
        <v>44</v>
      </c>
      <c r="F163" s="201" t="s">
        <v>1161</v>
      </c>
      <c r="G163" s="199"/>
      <c r="H163" s="202">
        <v>4.2000000000000003E-2</v>
      </c>
      <c r="I163" s="203"/>
      <c r="J163" s="199"/>
      <c r="K163" s="199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140</v>
      </c>
      <c r="AU163" s="208" t="s">
        <v>91</v>
      </c>
      <c r="AV163" s="14" t="s">
        <v>91</v>
      </c>
      <c r="AW163" s="14" t="s">
        <v>42</v>
      </c>
      <c r="AX163" s="14" t="s">
        <v>89</v>
      </c>
      <c r="AY163" s="208" t="s">
        <v>131</v>
      </c>
    </row>
    <row r="164" spans="1:65" s="2" customFormat="1" ht="24.2" customHeight="1">
      <c r="A164" s="35"/>
      <c r="B164" s="36"/>
      <c r="C164" s="174" t="s">
        <v>243</v>
      </c>
      <c r="D164" s="174" t="s">
        <v>133</v>
      </c>
      <c r="E164" s="175" t="s">
        <v>271</v>
      </c>
      <c r="F164" s="176" t="s">
        <v>272</v>
      </c>
      <c r="G164" s="177" t="s">
        <v>164</v>
      </c>
      <c r="H164" s="178">
        <v>0.254</v>
      </c>
      <c r="I164" s="179"/>
      <c r="J164" s="180">
        <f>ROUND(I164*H164,2)</f>
        <v>0</v>
      </c>
      <c r="K164" s="176" t="s">
        <v>137</v>
      </c>
      <c r="L164" s="40"/>
      <c r="M164" s="181" t="s">
        <v>44</v>
      </c>
      <c r="N164" s="182" t="s">
        <v>52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138</v>
      </c>
      <c r="AT164" s="185" t="s">
        <v>133</v>
      </c>
      <c r="AU164" s="185" t="s">
        <v>91</v>
      </c>
      <c r="AY164" s="17" t="s">
        <v>131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7" t="s">
        <v>89</v>
      </c>
      <c r="BK164" s="186">
        <f>ROUND(I164*H164,2)</f>
        <v>0</v>
      </c>
      <c r="BL164" s="17" t="s">
        <v>138</v>
      </c>
      <c r="BM164" s="185" t="s">
        <v>1164</v>
      </c>
    </row>
    <row r="165" spans="1:65" s="13" customFormat="1" ht="11.25">
      <c r="B165" s="187"/>
      <c r="C165" s="188"/>
      <c r="D165" s="189" t="s">
        <v>140</v>
      </c>
      <c r="E165" s="190" t="s">
        <v>44</v>
      </c>
      <c r="F165" s="191" t="s">
        <v>1137</v>
      </c>
      <c r="G165" s="188"/>
      <c r="H165" s="190" t="s">
        <v>44</v>
      </c>
      <c r="I165" s="192"/>
      <c r="J165" s="188"/>
      <c r="K165" s="188"/>
      <c r="L165" s="193"/>
      <c r="M165" s="194"/>
      <c r="N165" s="195"/>
      <c r="O165" s="195"/>
      <c r="P165" s="195"/>
      <c r="Q165" s="195"/>
      <c r="R165" s="195"/>
      <c r="S165" s="195"/>
      <c r="T165" s="196"/>
      <c r="AT165" s="197" t="s">
        <v>140</v>
      </c>
      <c r="AU165" s="197" t="s">
        <v>91</v>
      </c>
      <c r="AV165" s="13" t="s">
        <v>89</v>
      </c>
      <c r="AW165" s="13" t="s">
        <v>42</v>
      </c>
      <c r="AX165" s="13" t="s">
        <v>81</v>
      </c>
      <c r="AY165" s="197" t="s">
        <v>131</v>
      </c>
    </row>
    <row r="166" spans="1:65" s="13" customFormat="1" ht="22.5">
      <c r="B166" s="187"/>
      <c r="C166" s="188"/>
      <c r="D166" s="189" t="s">
        <v>140</v>
      </c>
      <c r="E166" s="190" t="s">
        <v>44</v>
      </c>
      <c r="F166" s="191" t="s">
        <v>450</v>
      </c>
      <c r="G166" s="188"/>
      <c r="H166" s="190" t="s">
        <v>44</v>
      </c>
      <c r="I166" s="192"/>
      <c r="J166" s="188"/>
      <c r="K166" s="188"/>
      <c r="L166" s="193"/>
      <c r="M166" s="194"/>
      <c r="N166" s="195"/>
      <c r="O166" s="195"/>
      <c r="P166" s="195"/>
      <c r="Q166" s="195"/>
      <c r="R166" s="195"/>
      <c r="S166" s="195"/>
      <c r="T166" s="196"/>
      <c r="AT166" s="197" t="s">
        <v>140</v>
      </c>
      <c r="AU166" s="197" t="s">
        <v>91</v>
      </c>
      <c r="AV166" s="13" t="s">
        <v>89</v>
      </c>
      <c r="AW166" s="13" t="s">
        <v>42</v>
      </c>
      <c r="AX166" s="13" t="s">
        <v>81</v>
      </c>
      <c r="AY166" s="197" t="s">
        <v>131</v>
      </c>
    </row>
    <row r="167" spans="1:65" s="13" customFormat="1" ht="22.5">
      <c r="B167" s="187"/>
      <c r="C167" s="188"/>
      <c r="D167" s="189" t="s">
        <v>140</v>
      </c>
      <c r="E167" s="190" t="s">
        <v>44</v>
      </c>
      <c r="F167" s="191" t="s">
        <v>274</v>
      </c>
      <c r="G167" s="188"/>
      <c r="H167" s="190" t="s">
        <v>44</v>
      </c>
      <c r="I167" s="192"/>
      <c r="J167" s="188"/>
      <c r="K167" s="188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140</v>
      </c>
      <c r="AU167" s="197" t="s">
        <v>91</v>
      </c>
      <c r="AV167" s="13" t="s">
        <v>89</v>
      </c>
      <c r="AW167" s="13" t="s">
        <v>42</v>
      </c>
      <c r="AX167" s="13" t="s">
        <v>81</v>
      </c>
      <c r="AY167" s="197" t="s">
        <v>131</v>
      </c>
    </row>
    <row r="168" spans="1:65" s="14" customFormat="1" ht="11.25">
      <c r="B168" s="198"/>
      <c r="C168" s="199"/>
      <c r="D168" s="189" t="s">
        <v>140</v>
      </c>
      <c r="E168" s="200" t="s">
        <v>44</v>
      </c>
      <c r="F168" s="201" t="s">
        <v>1165</v>
      </c>
      <c r="G168" s="199"/>
      <c r="H168" s="202">
        <v>0.254</v>
      </c>
      <c r="I168" s="203"/>
      <c r="J168" s="199"/>
      <c r="K168" s="199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140</v>
      </c>
      <c r="AU168" s="208" t="s">
        <v>91</v>
      </c>
      <c r="AV168" s="14" t="s">
        <v>91</v>
      </c>
      <c r="AW168" s="14" t="s">
        <v>42</v>
      </c>
      <c r="AX168" s="14" t="s">
        <v>89</v>
      </c>
      <c r="AY168" s="208" t="s">
        <v>131</v>
      </c>
    </row>
    <row r="169" spans="1:65" s="2" customFormat="1" ht="24.2" customHeight="1">
      <c r="A169" s="35"/>
      <c r="B169" s="36"/>
      <c r="C169" s="174" t="s">
        <v>247</v>
      </c>
      <c r="D169" s="174" t="s">
        <v>133</v>
      </c>
      <c r="E169" s="175" t="s">
        <v>185</v>
      </c>
      <c r="F169" s="176" t="s">
        <v>186</v>
      </c>
      <c r="G169" s="177" t="s">
        <v>136</v>
      </c>
      <c r="H169" s="178">
        <v>6.7329999999999997</v>
      </c>
      <c r="I169" s="179"/>
      <c r="J169" s="180">
        <f>ROUND(I169*H169,2)</f>
        <v>0</v>
      </c>
      <c r="K169" s="176" t="s">
        <v>137</v>
      </c>
      <c r="L169" s="40"/>
      <c r="M169" s="181" t="s">
        <v>44</v>
      </c>
      <c r="N169" s="182" t="s">
        <v>52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138</v>
      </c>
      <c r="AT169" s="185" t="s">
        <v>133</v>
      </c>
      <c r="AU169" s="185" t="s">
        <v>91</v>
      </c>
      <c r="AY169" s="17" t="s">
        <v>131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7" t="s">
        <v>89</v>
      </c>
      <c r="BK169" s="186">
        <f>ROUND(I169*H169,2)</f>
        <v>0</v>
      </c>
      <c r="BL169" s="17" t="s">
        <v>138</v>
      </c>
      <c r="BM169" s="185" t="s">
        <v>1166</v>
      </c>
    </row>
    <row r="170" spans="1:65" s="13" customFormat="1" ht="11.25">
      <c r="B170" s="187"/>
      <c r="C170" s="188"/>
      <c r="D170" s="189" t="s">
        <v>140</v>
      </c>
      <c r="E170" s="190" t="s">
        <v>44</v>
      </c>
      <c r="F170" s="191" t="s">
        <v>1137</v>
      </c>
      <c r="G170" s="188"/>
      <c r="H170" s="190" t="s">
        <v>44</v>
      </c>
      <c r="I170" s="192"/>
      <c r="J170" s="188"/>
      <c r="K170" s="188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140</v>
      </c>
      <c r="AU170" s="197" t="s">
        <v>91</v>
      </c>
      <c r="AV170" s="13" t="s">
        <v>89</v>
      </c>
      <c r="AW170" s="13" t="s">
        <v>42</v>
      </c>
      <c r="AX170" s="13" t="s">
        <v>81</v>
      </c>
      <c r="AY170" s="197" t="s">
        <v>131</v>
      </c>
    </row>
    <row r="171" spans="1:65" s="13" customFormat="1" ht="22.5">
      <c r="B171" s="187"/>
      <c r="C171" s="188"/>
      <c r="D171" s="189" t="s">
        <v>140</v>
      </c>
      <c r="E171" s="190" t="s">
        <v>44</v>
      </c>
      <c r="F171" s="191" t="s">
        <v>1167</v>
      </c>
      <c r="G171" s="188"/>
      <c r="H171" s="190" t="s">
        <v>44</v>
      </c>
      <c r="I171" s="192"/>
      <c r="J171" s="188"/>
      <c r="K171" s="188"/>
      <c r="L171" s="193"/>
      <c r="M171" s="194"/>
      <c r="N171" s="195"/>
      <c r="O171" s="195"/>
      <c r="P171" s="195"/>
      <c r="Q171" s="195"/>
      <c r="R171" s="195"/>
      <c r="S171" s="195"/>
      <c r="T171" s="196"/>
      <c r="AT171" s="197" t="s">
        <v>140</v>
      </c>
      <c r="AU171" s="197" t="s">
        <v>91</v>
      </c>
      <c r="AV171" s="13" t="s">
        <v>89</v>
      </c>
      <c r="AW171" s="13" t="s">
        <v>42</v>
      </c>
      <c r="AX171" s="13" t="s">
        <v>81</v>
      </c>
      <c r="AY171" s="197" t="s">
        <v>131</v>
      </c>
    </row>
    <row r="172" spans="1:65" s="14" customFormat="1" ht="11.25">
      <c r="B172" s="198"/>
      <c r="C172" s="199"/>
      <c r="D172" s="189" t="s">
        <v>140</v>
      </c>
      <c r="E172" s="200" t="s">
        <v>44</v>
      </c>
      <c r="F172" s="201" t="s">
        <v>1139</v>
      </c>
      <c r="G172" s="199"/>
      <c r="H172" s="202">
        <v>6.7329999999999997</v>
      </c>
      <c r="I172" s="203"/>
      <c r="J172" s="199"/>
      <c r="K172" s="199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140</v>
      </c>
      <c r="AU172" s="208" t="s">
        <v>91</v>
      </c>
      <c r="AV172" s="14" t="s">
        <v>91</v>
      </c>
      <c r="AW172" s="14" t="s">
        <v>42</v>
      </c>
      <c r="AX172" s="14" t="s">
        <v>89</v>
      </c>
      <c r="AY172" s="208" t="s">
        <v>131</v>
      </c>
    </row>
    <row r="173" spans="1:65" s="12" customFormat="1" ht="22.9" customHeight="1">
      <c r="B173" s="158"/>
      <c r="C173" s="159"/>
      <c r="D173" s="160" t="s">
        <v>80</v>
      </c>
      <c r="E173" s="172" t="s">
        <v>161</v>
      </c>
      <c r="F173" s="172" t="s">
        <v>276</v>
      </c>
      <c r="G173" s="159"/>
      <c r="H173" s="159"/>
      <c r="I173" s="162"/>
      <c r="J173" s="173">
        <f>BK173</f>
        <v>0</v>
      </c>
      <c r="K173" s="159"/>
      <c r="L173" s="164"/>
      <c r="M173" s="165"/>
      <c r="N173" s="166"/>
      <c r="O173" s="166"/>
      <c r="P173" s="167">
        <f>SUM(P174:P221)</f>
        <v>0</v>
      </c>
      <c r="Q173" s="166"/>
      <c r="R173" s="167">
        <f>SUM(R174:R221)</f>
        <v>2.8273128099999996</v>
      </c>
      <c r="S173" s="166"/>
      <c r="T173" s="168">
        <f>SUM(T174:T221)</f>
        <v>0</v>
      </c>
      <c r="AR173" s="169" t="s">
        <v>89</v>
      </c>
      <c r="AT173" s="170" t="s">
        <v>80</v>
      </c>
      <c r="AU173" s="170" t="s">
        <v>89</v>
      </c>
      <c r="AY173" s="169" t="s">
        <v>131</v>
      </c>
      <c r="BK173" s="171">
        <f>SUM(BK174:BK221)</f>
        <v>0</v>
      </c>
    </row>
    <row r="174" spans="1:65" s="2" customFormat="1" ht="37.9" customHeight="1">
      <c r="A174" s="35"/>
      <c r="B174" s="36"/>
      <c r="C174" s="174" t="s">
        <v>251</v>
      </c>
      <c r="D174" s="174" t="s">
        <v>133</v>
      </c>
      <c r="E174" s="175" t="s">
        <v>1168</v>
      </c>
      <c r="F174" s="176" t="s">
        <v>1169</v>
      </c>
      <c r="G174" s="177" t="s">
        <v>136</v>
      </c>
      <c r="H174" s="178">
        <v>1.349</v>
      </c>
      <c r="I174" s="179"/>
      <c r="J174" s="180">
        <f>ROUND(I174*H174,2)</f>
        <v>0</v>
      </c>
      <c r="K174" s="176" t="s">
        <v>137</v>
      </c>
      <c r="L174" s="40"/>
      <c r="M174" s="181" t="s">
        <v>44</v>
      </c>
      <c r="N174" s="182" t="s">
        <v>52</v>
      </c>
      <c r="O174" s="65"/>
      <c r="P174" s="183">
        <f>O174*H174</f>
        <v>0</v>
      </c>
      <c r="Q174" s="183">
        <v>0.10373</v>
      </c>
      <c r="R174" s="183">
        <f>Q174*H174</f>
        <v>0.13993177000000001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89</v>
      </c>
      <c r="AT174" s="185" t="s">
        <v>133</v>
      </c>
      <c r="AU174" s="185" t="s">
        <v>91</v>
      </c>
      <c r="AY174" s="17" t="s">
        <v>131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7" t="s">
        <v>89</v>
      </c>
      <c r="BK174" s="186">
        <f>ROUND(I174*H174,2)</f>
        <v>0</v>
      </c>
      <c r="BL174" s="17" t="s">
        <v>89</v>
      </c>
      <c r="BM174" s="185" t="s">
        <v>1170</v>
      </c>
    </row>
    <row r="175" spans="1:65" s="13" customFormat="1" ht="11.25">
      <c r="B175" s="187"/>
      <c r="C175" s="188"/>
      <c r="D175" s="189" t="s">
        <v>140</v>
      </c>
      <c r="E175" s="190" t="s">
        <v>44</v>
      </c>
      <c r="F175" s="191" t="s">
        <v>1137</v>
      </c>
      <c r="G175" s="188"/>
      <c r="H175" s="190" t="s">
        <v>44</v>
      </c>
      <c r="I175" s="192"/>
      <c r="J175" s="188"/>
      <c r="K175" s="188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140</v>
      </c>
      <c r="AU175" s="197" t="s">
        <v>91</v>
      </c>
      <c r="AV175" s="13" t="s">
        <v>89</v>
      </c>
      <c r="AW175" s="13" t="s">
        <v>42</v>
      </c>
      <c r="AX175" s="13" t="s">
        <v>81</v>
      </c>
      <c r="AY175" s="197" t="s">
        <v>131</v>
      </c>
    </row>
    <row r="176" spans="1:65" s="13" customFormat="1" ht="22.5">
      <c r="B176" s="187"/>
      <c r="C176" s="188"/>
      <c r="D176" s="189" t="s">
        <v>140</v>
      </c>
      <c r="E176" s="190" t="s">
        <v>44</v>
      </c>
      <c r="F176" s="191" t="s">
        <v>1171</v>
      </c>
      <c r="G176" s="188"/>
      <c r="H176" s="190" t="s">
        <v>44</v>
      </c>
      <c r="I176" s="192"/>
      <c r="J176" s="188"/>
      <c r="K176" s="188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140</v>
      </c>
      <c r="AU176" s="197" t="s">
        <v>91</v>
      </c>
      <c r="AV176" s="13" t="s">
        <v>89</v>
      </c>
      <c r="AW176" s="13" t="s">
        <v>42</v>
      </c>
      <c r="AX176" s="13" t="s">
        <v>81</v>
      </c>
      <c r="AY176" s="197" t="s">
        <v>131</v>
      </c>
    </row>
    <row r="177" spans="1:65" s="14" customFormat="1" ht="11.25">
      <c r="B177" s="198"/>
      <c r="C177" s="199"/>
      <c r="D177" s="189" t="s">
        <v>140</v>
      </c>
      <c r="E177" s="200" t="s">
        <v>44</v>
      </c>
      <c r="F177" s="201" t="s">
        <v>1144</v>
      </c>
      <c r="G177" s="199"/>
      <c r="H177" s="202">
        <v>1.349</v>
      </c>
      <c r="I177" s="203"/>
      <c r="J177" s="199"/>
      <c r="K177" s="199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140</v>
      </c>
      <c r="AU177" s="208" t="s">
        <v>91</v>
      </c>
      <c r="AV177" s="14" t="s">
        <v>91</v>
      </c>
      <c r="AW177" s="14" t="s">
        <v>42</v>
      </c>
      <c r="AX177" s="14" t="s">
        <v>89</v>
      </c>
      <c r="AY177" s="208" t="s">
        <v>131</v>
      </c>
    </row>
    <row r="178" spans="1:65" s="2" customFormat="1" ht="24.2" customHeight="1">
      <c r="A178" s="35"/>
      <c r="B178" s="36"/>
      <c r="C178" s="174" t="s">
        <v>7</v>
      </c>
      <c r="D178" s="174" t="s">
        <v>133</v>
      </c>
      <c r="E178" s="175" t="s">
        <v>1172</v>
      </c>
      <c r="F178" s="176" t="s">
        <v>1173</v>
      </c>
      <c r="G178" s="177" t="s">
        <v>136</v>
      </c>
      <c r="H178" s="178">
        <v>1.349</v>
      </c>
      <c r="I178" s="179"/>
      <c r="J178" s="180">
        <f>ROUND(I178*H178,2)</f>
        <v>0</v>
      </c>
      <c r="K178" s="176" t="s">
        <v>137</v>
      </c>
      <c r="L178" s="40"/>
      <c r="M178" s="181" t="s">
        <v>44</v>
      </c>
      <c r="N178" s="182" t="s">
        <v>52</v>
      </c>
      <c r="O178" s="65"/>
      <c r="P178" s="183">
        <f>O178*H178</f>
        <v>0</v>
      </c>
      <c r="Q178" s="183">
        <v>5.1000000000000004E-4</v>
      </c>
      <c r="R178" s="183">
        <f>Q178*H178</f>
        <v>6.8799000000000009E-4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138</v>
      </c>
      <c r="AT178" s="185" t="s">
        <v>133</v>
      </c>
      <c r="AU178" s="185" t="s">
        <v>91</v>
      </c>
      <c r="AY178" s="17" t="s">
        <v>131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7" t="s">
        <v>89</v>
      </c>
      <c r="BK178" s="186">
        <f>ROUND(I178*H178,2)</f>
        <v>0</v>
      </c>
      <c r="BL178" s="17" t="s">
        <v>138</v>
      </c>
      <c r="BM178" s="185" t="s">
        <v>1174</v>
      </c>
    </row>
    <row r="179" spans="1:65" s="13" customFormat="1" ht="11.25">
      <c r="B179" s="187"/>
      <c r="C179" s="188"/>
      <c r="D179" s="189" t="s">
        <v>140</v>
      </c>
      <c r="E179" s="190" t="s">
        <v>44</v>
      </c>
      <c r="F179" s="191" t="s">
        <v>1137</v>
      </c>
      <c r="G179" s="188"/>
      <c r="H179" s="190" t="s">
        <v>44</v>
      </c>
      <c r="I179" s="192"/>
      <c r="J179" s="188"/>
      <c r="K179" s="188"/>
      <c r="L179" s="193"/>
      <c r="M179" s="194"/>
      <c r="N179" s="195"/>
      <c r="O179" s="195"/>
      <c r="P179" s="195"/>
      <c r="Q179" s="195"/>
      <c r="R179" s="195"/>
      <c r="S179" s="195"/>
      <c r="T179" s="196"/>
      <c r="AT179" s="197" t="s">
        <v>140</v>
      </c>
      <c r="AU179" s="197" t="s">
        <v>91</v>
      </c>
      <c r="AV179" s="13" t="s">
        <v>89</v>
      </c>
      <c r="AW179" s="13" t="s">
        <v>42</v>
      </c>
      <c r="AX179" s="13" t="s">
        <v>81</v>
      </c>
      <c r="AY179" s="197" t="s">
        <v>131</v>
      </c>
    </row>
    <row r="180" spans="1:65" s="13" customFormat="1" ht="22.5">
      <c r="B180" s="187"/>
      <c r="C180" s="188"/>
      <c r="D180" s="189" t="s">
        <v>140</v>
      </c>
      <c r="E180" s="190" t="s">
        <v>44</v>
      </c>
      <c r="F180" s="191" t="s">
        <v>1171</v>
      </c>
      <c r="G180" s="188"/>
      <c r="H180" s="190" t="s">
        <v>44</v>
      </c>
      <c r="I180" s="192"/>
      <c r="J180" s="188"/>
      <c r="K180" s="188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140</v>
      </c>
      <c r="AU180" s="197" t="s">
        <v>91</v>
      </c>
      <c r="AV180" s="13" t="s">
        <v>89</v>
      </c>
      <c r="AW180" s="13" t="s">
        <v>42</v>
      </c>
      <c r="AX180" s="13" t="s">
        <v>81</v>
      </c>
      <c r="AY180" s="197" t="s">
        <v>131</v>
      </c>
    </row>
    <row r="181" spans="1:65" s="14" customFormat="1" ht="11.25">
      <c r="B181" s="198"/>
      <c r="C181" s="199"/>
      <c r="D181" s="189" t="s">
        <v>140</v>
      </c>
      <c r="E181" s="200" t="s">
        <v>44</v>
      </c>
      <c r="F181" s="201" t="s">
        <v>1144</v>
      </c>
      <c r="G181" s="199"/>
      <c r="H181" s="202">
        <v>1.349</v>
      </c>
      <c r="I181" s="203"/>
      <c r="J181" s="199"/>
      <c r="K181" s="199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140</v>
      </c>
      <c r="AU181" s="208" t="s">
        <v>91</v>
      </c>
      <c r="AV181" s="14" t="s">
        <v>91</v>
      </c>
      <c r="AW181" s="14" t="s">
        <v>42</v>
      </c>
      <c r="AX181" s="14" t="s">
        <v>89</v>
      </c>
      <c r="AY181" s="208" t="s">
        <v>131</v>
      </c>
    </row>
    <row r="182" spans="1:65" s="2" customFormat="1" ht="49.15" customHeight="1">
      <c r="A182" s="35"/>
      <c r="B182" s="36"/>
      <c r="C182" s="174" t="s">
        <v>262</v>
      </c>
      <c r="D182" s="174" t="s">
        <v>133</v>
      </c>
      <c r="E182" s="175" t="s">
        <v>1175</v>
      </c>
      <c r="F182" s="176" t="s">
        <v>1176</v>
      </c>
      <c r="G182" s="177" t="s">
        <v>136</v>
      </c>
      <c r="H182" s="178">
        <v>1.349</v>
      </c>
      <c r="I182" s="179"/>
      <c r="J182" s="180">
        <f>ROUND(I182*H182,2)</f>
        <v>0</v>
      </c>
      <c r="K182" s="176" t="s">
        <v>137</v>
      </c>
      <c r="L182" s="40"/>
      <c r="M182" s="181" t="s">
        <v>44</v>
      </c>
      <c r="N182" s="182" t="s">
        <v>52</v>
      </c>
      <c r="O182" s="65"/>
      <c r="P182" s="183">
        <f>O182*H182</f>
        <v>0</v>
      </c>
      <c r="Q182" s="183">
        <v>0.21099999999999999</v>
      </c>
      <c r="R182" s="183">
        <f>Q182*H182</f>
        <v>0.28463899999999998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138</v>
      </c>
      <c r="AT182" s="185" t="s">
        <v>133</v>
      </c>
      <c r="AU182" s="185" t="s">
        <v>91</v>
      </c>
      <c r="AY182" s="17" t="s">
        <v>131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7" t="s">
        <v>89</v>
      </c>
      <c r="BK182" s="186">
        <f>ROUND(I182*H182,2)</f>
        <v>0</v>
      </c>
      <c r="BL182" s="17" t="s">
        <v>138</v>
      </c>
      <c r="BM182" s="185" t="s">
        <v>1177</v>
      </c>
    </row>
    <row r="183" spans="1:65" s="13" customFormat="1" ht="11.25">
      <c r="B183" s="187"/>
      <c r="C183" s="188"/>
      <c r="D183" s="189" t="s">
        <v>140</v>
      </c>
      <c r="E183" s="190" t="s">
        <v>44</v>
      </c>
      <c r="F183" s="191" t="s">
        <v>1137</v>
      </c>
      <c r="G183" s="188"/>
      <c r="H183" s="190" t="s">
        <v>44</v>
      </c>
      <c r="I183" s="192"/>
      <c r="J183" s="188"/>
      <c r="K183" s="188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140</v>
      </c>
      <c r="AU183" s="197" t="s">
        <v>91</v>
      </c>
      <c r="AV183" s="13" t="s">
        <v>89</v>
      </c>
      <c r="AW183" s="13" t="s">
        <v>42</v>
      </c>
      <c r="AX183" s="13" t="s">
        <v>81</v>
      </c>
      <c r="AY183" s="197" t="s">
        <v>131</v>
      </c>
    </row>
    <row r="184" spans="1:65" s="13" customFormat="1" ht="22.5">
      <c r="B184" s="187"/>
      <c r="C184" s="188"/>
      <c r="D184" s="189" t="s">
        <v>140</v>
      </c>
      <c r="E184" s="190" t="s">
        <v>44</v>
      </c>
      <c r="F184" s="191" t="s">
        <v>1171</v>
      </c>
      <c r="G184" s="188"/>
      <c r="H184" s="190" t="s">
        <v>44</v>
      </c>
      <c r="I184" s="192"/>
      <c r="J184" s="188"/>
      <c r="K184" s="188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140</v>
      </c>
      <c r="AU184" s="197" t="s">
        <v>91</v>
      </c>
      <c r="AV184" s="13" t="s">
        <v>89</v>
      </c>
      <c r="AW184" s="13" t="s">
        <v>42</v>
      </c>
      <c r="AX184" s="13" t="s">
        <v>81</v>
      </c>
      <c r="AY184" s="197" t="s">
        <v>131</v>
      </c>
    </row>
    <row r="185" spans="1:65" s="14" customFormat="1" ht="11.25">
      <c r="B185" s="198"/>
      <c r="C185" s="199"/>
      <c r="D185" s="189" t="s">
        <v>140</v>
      </c>
      <c r="E185" s="200" t="s">
        <v>44</v>
      </c>
      <c r="F185" s="201" t="s">
        <v>1144</v>
      </c>
      <c r="G185" s="199"/>
      <c r="H185" s="202">
        <v>1.349</v>
      </c>
      <c r="I185" s="203"/>
      <c r="J185" s="199"/>
      <c r="K185" s="199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140</v>
      </c>
      <c r="AU185" s="208" t="s">
        <v>91</v>
      </c>
      <c r="AV185" s="14" t="s">
        <v>91</v>
      </c>
      <c r="AW185" s="14" t="s">
        <v>42</v>
      </c>
      <c r="AX185" s="14" t="s">
        <v>89</v>
      </c>
      <c r="AY185" s="208" t="s">
        <v>131</v>
      </c>
    </row>
    <row r="186" spans="1:65" s="2" customFormat="1" ht="24.2" customHeight="1">
      <c r="A186" s="35"/>
      <c r="B186" s="36"/>
      <c r="C186" s="174" t="s">
        <v>266</v>
      </c>
      <c r="D186" s="174" t="s">
        <v>133</v>
      </c>
      <c r="E186" s="175" t="s">
        <v>1178</v>
      </c>
      <c r="F186" s="176" t="s">
        <v>1179</v>
      </c>
      <c r="G186" s="177" t="s">
        <v>136</v>
      </c>
      <c r="H186" s="178">
        <v>1.349</v>
      </c>
      <c r="I186" s="179"/>
      <c r="J186" s="180">
        <f>ROUND(I186*H186,2)</f>
        <v>0</v>
      </c>
      <c r="K186" s="176" t="s">
        <v>137</v>
      </c>
      <c r="L186" s="40"/>
      <c r="M186" s="181" t="s">
        <v>44</v>
      </c>
      <c r="N186" s="182" t="s">
        <v>52</v>
      </c>
      <c r="O186" s="65"/>
      <c r="P186" s="183">
        <f>O186*H186</f>
        <v>0</v>
      </c>
      <c r="Q186" s="183">
        <v>3.4000000000000002E-4</v>
      </c>
      <c r="R186" s="183">
        <f>Q186*H186</f>
        <v>4.5866E-4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138</v>
      </c>
      <c r="AT186" s="185" t="s">
        <v>133</v>
      </c>
      <c r="AU186" s="185" t="s">
        <v>91</v>
      </c>
      <c r="AY186" s="17" t="s">
        <v>131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7" t="s">
        <v>89</v>
      </c>
      <c r="BK186" s="186">
        <f>ROUND(I186*H186,2)</f>
        <v>0</v>
      </c>
      <c r="BL186" s="17" t="s">
        <v>138</v>
      </c>
      <c r="BM186" s="185" t="s">
        <v>1180</v>
      </c>
    </row>
    <row r="187" spans="1:65" s="13" customFormat="1" ht="11.25">
      <c r="B187" s="187"/>
      <c r="C187" s="188"/>
      <c r="D187" s="189" t="s">
        <v>140</v>
      </c>
      <c r="E187" s="190" t="s">
        <v>44</v>
      </c>
      <c r="F187" s="191" t="s">
        <v>1137</v>
      </c>
      <c r="G187" s="188"/>
      <c r="H187" s="190" t="s">
        <v>44</v>
      </c>
      <c r="I187" s="192"/>
      <c r="J187" s="188"/>
      <c r="K187" s="188"/>
      <c r="L187" s="193"/>
      <c r="M187" s="194"/>
      <c r="N187" s="195"/>
      <c r="O187" s="195"/>
      <c r="P187" s="195"/>
      <c r="Q187" s="195"/>
      <c r="R187" s="195"/>
      <c r="S187" s="195"/>
      <c r="T187" s="196"/>
      <c r="AT187" s="197" t="s">
        <v>140</v>
      </c>
      <c r="AU187" s="197" t="s">
        <v>91</v>
      </c>
      <c r="AV187" s="13" t="s">
        <v>89</v>
      </c>
      <c r="AW187" s="13" t="s">
        <v>42</v>
      </c>
      <c r="AX187" s="13" t="s">
        <v>81</v>
      </c>
      <c r="AY187" s="197" t="s">
        <v>131</v>
      </c>
    </row>
    <row r="188" spans="1:65" s="13" customFormat="1" ht="22.5">
      <c r="B188" s="187"/>
      <c r="C188" s="188"/>
      <c r="D188" s="189" t="s">
        <v>140</v>
      </c>
      <c r="E188" s="190" t="s">
        <v>44</v>
      </c>
      <c r="F188" s="191" t="s">
        <v>1171</v>
      </c>
      <c r="G188" s="188"/>
      <c r="H188" s="190" t="s">
        <v>44</v>
      </c>
      <c r="I188" s="192"/>
      <c r="J188" s="188"/>
      <c r="K188" s="188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140</v>
      </c>
      <c r="AU188" s="197" t="s">
        <v>91</v>
      </c>
      <c r="AV188" s="13" t="s">
        <v>89</v>
      </c>
      <c r="AW188" s="13" t="s">
        <v>42</v>
      </c>
      <c r="AX188" s="13" t="s">
        <v>81</v>
      </c>
      <c r="AY188" s="197" t="s">
        <v>131</v>
      </c>
    </row>
    <row r="189" spans="1:65" s="14" customFormat="1" ht="11.25">
      <c r="B189" s="198"/>
      <c r="C189" s="199"/>
      <c r="D189" s="189" t="s">
        <v>140</v>
      </c>
      <c r="E189" s="200" t="s">
        <v>44</v>
      </c>
      <c r="F189" s="201" t="s">
        <v>1144</v>
      </c>
      <c r="G189" s="199"/>
      <c r="H189" s="202">
        <v>1.349</v>
      </c>
      <c r="I189" s="203"/>
      <c r="J189" s="199"/>
      <c r="K189" s="199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140</v>
      </c>
      <c r="AU189" s="208" t="s">
        <v>91</v>
      </c>
      <c r="AV189" s="14" t="s">
        <v>91</v>
      </c>
      <c r="AW189" s="14" t="s">
        <v>42</v>
      </c>
      <c r="AX189" s="14" t="s">
        <v>89</v>
      </c>
      <c r="AY189" s="208" t="s">
        <v>131</v>
      </c>
    </row>
    <row r="190" spans="1:65" s="2" customFormat="1" ht="37.9" customHeight="1">
      <c r="A190" s="35"/>
      <c r="B190" s="36"/>
      <c r="C190" s="174" t="s">
        <v>270</v>
      </c>
      <c r="D190" s="174" t="s">
        <v>133</v>
      </c>
      <c r="E190" s="175" t="s">
        <v>1181</v>
      </c>
      <c r="F190" s="176" t="s">
        <v>1182</v>
      </c>
      <c r="G190" s="177" t="s">
        <v>136</v>
      </c>
      <c r="H190" s="178">
        <v>1.349</v>
      </c>
      <c r="I190" s="179"/>
      <c r="J190" s="180">
        <f>ROUND(I190*H190,2)</f>
        <v>0</v>
      </c>
      <c r="K190" s="176" t="s">
        <v>137</v>
      </c>
      <c r="L190" s="40"/>
      <c r="M190" s="181" t="s">
        <v>44</v>
      </c>
      <c r="N190" s="182" t="s">
        <v>52</v>
      </c>
      <c r="O190" s="65"/>
      <c r="P190" s="183">
        <f>O190*H190</f>
        <v>0</v>
      </c>
      <c r="Q190" s="183">
        <v>0.26375999999999999</v>
      </c>
      <c r="R190" s="183">
        <f>Q190*H190</f>
        <v>0.35581224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138</v>
      </c>
      <c r="AT190" s="185" t="s">
        <v>133</v>
      </c>
      <c r="AU190" s="185" t="s">
        <v>91</v>
      </c>
      <c r="AY190" s="17" t="s">
        <v>131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7" t="s">
        <v>89</v>
      </c>
      <c r="BK190" s="186">
        <f>ROUND(I190*H190,2)</f>
        <v>0</v>
      </c>
      <c r="BL190" s="17" t="s">
        <v>138</v>
      </c>
      <c r="BM190" s="185" t="s">
        <v>1183</v>
      </c>
    </row>
    <row r="191" spans="1:65" s="13" customFormat="1" ht="11.25">
      <c r="B191" s="187"/>
      <c r="C191" s="188"/>
      <c r="D191" s="189" t="s">
        <v>140</v>
      </c>
      <c r="E191" s="190" t="s">
        <v>44</v>
      </c>
      <c r="F191" s="191" t="s">
        <v>1137</v>
      </c>
      <c r="G191" s="188"/>
      <c r="H191" s="190" t="s">
        <v>44</v>
      </c>
      <c r="I191" s="192"/>
      <c r="J191" s="188"/>
      <c r="K191" s="188"/>
      <c r="L191" s="193"/>
      <c r="M191" s="194"/>
      <c r="N191" s="195"/>
      <c r="O191" s="195"/>
      <c r="P191" s="195"/>
      <c r="Q191" s="195"/>
      <c r="R191" s="195"/>
      <c r="S191" s="195"/>
      <c r="T191" s="196"/>
      <c r="AT191" s="197" t="s">
        <v>140</v>
      </c>
      <c r="AU191" s="197" t="s">
        <v>91</v>
      </c>
      <c r="AV191" s="13" t="s">
        <v>89</v>
      </c>
      <c r="AW191" s="13" t="s">
        <v>42</v>
      </c>
      <c r="AX191" s="13" t="s">
        <v>81</v>
      </c>
      <c r="AY191" s="197" t="s">
        <v>131</v>
      </c>
    </row>
    <row r="192" spans="1:65" s="13" customFormat="1" ht="22.5">
      <c r="B192" s="187"/>
      <c r="C192" s="188"/>
      <c r="D192" s="189" t="s">
        <v>140</v>
      </c>
      <c r="E192" s="190" t="s">
        <v>44</v>
      </c>
      <c r="F192" s="191" t="s">
        <v>1171</v>
      </c>
      <c r="G192" s="188"/>
      <c r="H192" s="190" t="s">
        <v>44</v>
      </c>
      <c r="I192" s="192"/>
      <c r="J192" s="188"/>
      <c r="K192" s="188"/>
      <c r="L192" s="193"/>
      <c r="M192" s="194"/>
      <c r="N192" s="195"/>
      <c r="O192" s="195"/>
      <c r="P192" s="195"/>
      <c r="Q192" s="195"/>
      <c r="R192" s="195"/>
      <c r="S192" s="195"/>
      <c r="T192" s="196"/>
      <c r="AT192" s="197" t="s">
        <v>140</v>
      </c>
      <c r="AU192" s="197" t="s">
        <v>91</v>
      </c>
      <c r="AV192" s="13" t="s">
        <v>89</v>
      </c>
      <c r="AW192" s="13" t="s">
        <v>42</v>
      </c>
      <c r="AX192" s="13" t="s">
        <v>81</v>
      </c>
      <c r="AY192" s="197" t="s">
        <v>131</v>
      </c>
    </row>
    <row r="193" spans="1:65" s="14" customFormat="1" ht="11.25">
      <c r="B193" s="198"/>
      <c r="C193" s="199"/>
      <c r="D193" s="189" t="s">
        <v>140</v>
      </c>
      <c r="E193" s="200" t="s">
        <v>44</v>
      </c>
      <c r="F193" s="201" t="s">
        <v>1144</v>
      </c>
      <c r="G193" s="199"/>
      <c r="H193" s="202">
        <v>1.349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140</v>
      </c>
      <c r="AU193" s="208" t="s">
        <v>91</v>
      </c>
      <c r="AV193" s="14" t="s">
        <v>91</v>
      </c>
      <c r="AW193" s="14" t="s">
        <v>42</v>
      </c>
      <c r="AX193" s="14" t="s">
        <v>89</v>
      </c>
      <c r="AY193" s="208" t="s">
        <v>131</v>
      </c>
    </row>
    <row r="194" spans="1:65" s="2" customFormat="1" ht="37.9" customHeight="1">
      <c r="A194" s="35"/>
      <c r="B194" s="36"/>
      <c r="C194" s="174" t="s">
        <v>277</v>
      </c>
      <c r="D194" s="174" t="s">
        <v>133</v>
      </c>
      <c r="E194" s="175" t="s">
        <v>1184</v>
      </c>
      <c r="F194" s="176" t="s">
        <v>1185</v>
      </c>
      <c r="G194" s="177" t="s">
        <v>136</v>
      </c>
      <c r="H194" s="178">
        <v>1.349</v>
      </c>
      <c r="I194" s="179"/>
      <c r="J194" s="180">
        <f>ROUND(I194*H194,2)</f>
        <v>0</v>
      </c>
      <c r="K194" s="176" t="s">
        <v>137</v>
      </c>
      <c r="L194" s="40"/>
      <c r="M194" s="181" t="s">
        <v>44</v>
      </c>
      <c r="N194" s="182" t="s">
        <v>52</v>
      </c>
      <c r="O194" s="65"/>
      <c r="P194" s="183">
        <f>O194*H194</f>
        <v>0</v>
      </c>
      <c r="Q194" s="183">
        <v>0.49985000000000002</v>
      </c>
      <c r="R194" s="183">
        <f>Q194*H194</f>
        <v>0.67429764999999997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138</v>
      </c>
      <c r="AT194" s="185" t="s">
        <v>133</v>
      </c>
      <c r="AU194" s="185" t="s">
        <v>91</v>
      </c>
      <c r="AY194" s="17" t="s">
        <v>131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7" t="s">
        <v>89</v>
      </c>
      <c r="BK194" s="186">
        <f>ROUND(I194*H194,2)</f>
        <v>0</v>
      </c>
      <c r="BL194" s="17" t="s">
        <v>138</v>
      </c>
      <c r="BM194" s="185" t="s">
        <v>1186</v>
      </c>
    </row>
    <row r="195" spans="1:65" s="13" customFormat="1" ht="11.25">
      <c r="B195" s="187"/>
      <c r="C195" s="188"/>
      <c r="D195" s="189" t="s">
        <v>140</v>
      </c>
      <c r="E195" s="190" t="s">
        <v>44</v>
      </c>
      <c r="F195" s="191" t="s">
        <v>1137</v>
      </c>
      <c r="G195" s="188"/>
      <c r="H195" s="190" t="s">
        <v>44</v>
      </c>
      <c r="I195" s="192"/>
      <c r="J195" s="188"/>
      <c r="K195" s="188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140</v>
      </c>
      <c r="AU195" s="197" t="s">
        <v>91</v>
      </c>
      <c r="AV195" s="13" t="s">
        <v>89</v>
      </c>
      <c r="AW195" s="13" t="s">
        <v>42</v>
      </c>
      <c r="AX195" s="13" t="s">
        <v>81</v>
      </c>
      <c r="AY195" s="197" t="s">
        <v>131</v>
      </c>
    </row>
    <row r="196" spans="1:65" s="13" customFormat="1" ht="22.5">
      <c r="B196" s="187"/>
      <c r="C196" s="188"/>
      <c r="D196" s="189" t="s">
        <v>140</v>
      </c>
      <c r="E196" s="190" t="s">
        <v>44</v>
      </c>
      <c r="F196" s="191" t="s">
        <v>1171</v>
      </c>
      <c r="G196" s="188"/>
      <c r="H196" s="190" t="s">
        <v>44</v>
      </c>
      <c r="I196" s="192"/>
      <c r="J196" s="188"/>
      <c r="K196" s="188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140</v>
      </c>
      <c r="AU196" s="197" t="s">
        <v>91</v>
      </c>
      <c r="AV196" s="13" t="s">
        <v>89</v>
      </c>
      <c r="AW196" s="13" t="s">
        <v>42</v>
      </c>
      <c r="AX196" s="13" t="s">
        <v>81</v>
      </c>
      <c r="AY196" s="197" t="s">
        <v>131</v>
      </c>
    </row>
    <row r="197" spans="1:65" s="14" customFormat="1" ht="11.25">
      <c r="B197" s="198"/>
      <c r="C197" s="199"/>
      <c r="D197" s="189" t="s">
        <v>140</v>
      </c>
      <c r="E197" s="200" t="s">
        <v>44</v>
      </c>
      <c r="F197" s="201" t="s">
        <v>1144</v>
      </c>
      <c r="G197" s="199"/>
      <c r="H197" s="202">
        <v>1.349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140</v>
      </c>
      <c r="AU197" s="208" t="s">
        <v>91</v>
      </c>
      <c r="AV197" s="14" t="s">
        <v>91</v>
      </c>
      <c r="AW197" s="14" t="s">
        <v>42</v>
      </c>
      <c r="AX197" s="14" t="s">
        <v>89</v>
      </c>
      <c r="AY197" s="208" t="s">
        <v>131</v>
      </c>
    </row>
    <row r="198" spans="1:65" s="2" customFormat="1" ht="37.9" customHeight="1">
      <c r="A198" s="35"/>
      <c r="B198" s="36"/>
      <c r="C198" s="174" t="s">
        <v>281</v>
      </c>
      <c r="D198" s="174" t="s">
        <v>133</v>
      </c>
      <c r="E198" s="175" t="s">
        <v>1187</v>
      </c>
      <c r="F198" s="176" t="s">
        <v>1188</v>
      </c>
      <c r="G198" s="177" t="s">
        <v>136</v>
      </c>
      <c r="H198" s="178">
        <v>1.349</v>
      </c>
      <c r="I198" s="179"/>
      <c r="J198" s="180">
        <f>ROUND(I198*H198,2)</f>
        <v>0</v>
      </c>
      <c r="K198" s="176" t="s">
        <v>137</v>
      </c>
      <c r="L198" s="40"/>
      <c r="M198" s="181" t="s">
        <v>44</v>
      </c>
      <c r="N198" s="182" t="s">
        <v>52</v>
      </c>
      <c r="O198" s="65"/>
      <c r="P198" s="183">
        <f>O198*H198</f>
        <v>0</v>
      </c>
      <c r="Q198" s="183">
        <v>0.46</v>
      </c>
      <c r="R198" s="183">
        <f>Q198*H198</f>
        <v>0.62053999999999998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138</v>
      </c>
      <c r="AT198" s="185" t="s">
        <v>133</v>
      </c>
      <c r="AU198" s="185" t="s">
        <v>91</v>
      </c>
      <c r="AY198" s="17" t="s">
        <v>131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7" t="s">
        <v>89</v>
      </c>
      <c r="BK198" s="186">
        <f>ROUND(I198*H198,2)</f>
        <v>0</v>
      </c>
      <c r="BL198" s="17" t="s">
        <v>138</v>
      </c>
      <c r="BM198" s="185" t="s">
        <v>1189</v>
      </c>
    </row>
    <row r="199" spans="1:65" s="13" customFormat="1" ht="11.25">
      <c r="B199" s="187"/>
      <c r="C199" s="188"/>
      <c r="D199" s="189" t="s">
        <v>140</v>
      </c>
      <c r="E199" s="190" t="s">
        <v>44</v>
      </c>
      <c r="F199" s="191" t="s">
        <v>1137</v>
      </c>
      <c r="G199" s="188"/>
      <c r="H199" s="190" t="s">
        <v>44</v>
      </c>
      <c r="I199" s="192"/>
      <c r="J199" s="188"/>
      <c r="K199" s="188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140</v>
      </c>
      <c r="AU199" s="197" t="s">
        <v>91</v>
      </c>
      <c r="AV199" s="13" t="s">
        <v>89</v>
      </c>
      <c r="AW199" s="13" t="s">
        <v>42</v>
      </c>
      <c r="AX199" s="13" t="s">
        <v>81</v>
      </c>
      <c r="AY199" s="197" t="s">
        <v>131</v>
      </c>
    </row>
    <row r="200" spans="1:65" s="13" customFormat="1" ht="22.5">
      <c r="B200" s="187"/>
      <c r="C200" s="188"/>
      <c r="D200" s="189" t="s">
        <v>140</v>
      </c>
      <c r="E200" s="190" t="s">
        <v>44</v>
      </c>
      <c r="F200" s="191" t="s">
        <v>1171</v>
      </c>
      <c r="G200" s="188"/>
      <c r="H200" s="190" t="s">
        <v>44</v>
      </c>
      <c r="I200" s="192"/>
      <c r="J200" s="188"/>
      <c r="K200" s="188"/>
      <c r="L200" s="193"/>
      <c r="M200" s="194"/>
      <c r="N200" s="195"/>
      <c r="O200" s="195"/>
      <c r="P200" s="195"/>
      <c r="Q200" s="195"/>
      <c r="R200" s="195"/>
      <c r="S200" s="195"/>
      <c r="T200" s="196"/>
      <c r="AT200" s="197" t="s">
        <v>140</v>
      </c>
      <c r="AU200" s="197" t="s">
        <v>91</v>
      </c>
      <c r="AV200" s="13" t="s">
        <v>89</v>
      </c>
      <c r="AW200" s="13" t="s">
        <v>42</v>
      </c>
      <c r="AX200" s="13" t="s">
        <v>81</v>
      </c>
      <c r="AY200" s="197" t="s">
        <v>131</v>
      </c>
    </row>
    <row r="201" spans="1:65" s="14" customFormat="1" ht="11.25">
      <c r="B201" s="198"/>
      <c r="C201" s="199"/>
      <c r="D201" s="189" t="s">
        <v>140</v>
      </c>
      <c r="E201" s="200" t="s">
        <v>44</v>
      </c>
      <c r="F201" s="201" t="s">
        <v>1144</v>
      </c>
      <c r="G201" s="199"/>
      <c r="H201" s="202">
        <v>1.349</v>
      </c>
      <c r="I201" s="203"/>
      <c r="J201" s="199"/>
      <c r="K201" s="199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140</v>
      </c>
      <c r="AU201" s="208" t="s">
        <v>91</v>
      </c>
      <c r="AV201" s="14" t="s">
        <v>91</v>
      </c>
      <c r="AW201" s="14" t="s">
        <v>42</v>
      </c>
      <c r="AX201" s="14" t="s">
        <v>89</v>
      </c>
      <c r="AY201" s="208" t="s">
        <v>131</v>
      </c>
    </row>
    <row r="202" spans="1:65" s="2" customFormat="1" ht="62.65" customHeight="1">
      <c r="A202" s="35"/>
      <c r="B202" s="36"/>
      <c r="C202" s="174" t="s">
        <v>286</v>
      </c>
      <c r="D202" s="174" t="s">
        <v>133</v>
      </c>
      <c r="E202" s="175" t="s">
        <v>1190</v>
      </c>
      <c r="F202" s="176" t="s">
        <v>1191</v>
      </c>
      <c r="G202" s="177" t="s">
        <v>136</v>
      </c>
      <c r="H202" s="178">
        <v>6.7329999999999997</v>
      </c>
      <c r="I202" s="179"/>
      <c r="J202" s="180">
        <f>ROUND(I202*H202,2)</f>
        <v>0</v>
      </c>
      <c r="K202" s="176" t="s">
        <v>137</v>
      </c>
      <c r="L202" s="40"/>
      <c r="M202" s="181" t="s">
        <v>44</v>
      </c>
      <c r="N202" s="182" t="s">
        <v>52</v>
      </c>
      <c r="O202" s="65"/>
      <c r="P202" s="183">
        <f>O202*H202</f>
        <v>0</v>
      </c>
      <c r="Q202" s="183">
        <v>0.10100000000000001</v>
      </c>
      <c r="R202" s="183">
        <f>Q202*H202</f>
        <v>0.680033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138</v>
      </c>
      <c r="AT202" s="185" t="s">
        <v>133</v>
      </c>
      <c r="AU202" s="185" t="s">
        <v>91</v>
      </c>
      <c r="AY202" s="17" t="s">
        <v>131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7" t="s">
        <v>89</v>
      </c>
      <c r="BK202" s="186">
        <f>ROUND(I202*H202,2)</f>
        <v>0</v>
      </c>
      <c r="BL202" s="17" t="s">
        <v>138</v>
      </c>
      <c r="BM202" s="185" t="s">
        <v>1192</v>
      </c>
    </row>
    <row r="203" spans="1:65" s="13" customFormat="1" ht="11.25">
      <c r="B203" s="187"/>
      <c r="C203" s="188"/>
      <c r="D203" s="189" t="s">
        <v>140</v>
      </c>
      <c r="E203" s="190" t="s">
        <v>44</v>
      </c>
      <c r="F203" s="191" t="s">
        <v>1137</v>
      </c>
      <c r="G203" s="188"/>
      <c r="H203" s="190" t="s">
        <v>44</v>
      </c>
      <c r="I203" s="192"/>
      <c r="J203" s="188"/>
      <c r="K203" s="188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140</v>
      </c>
      <c r="AU203" s="197" t="s">
        <v>91</v>
      </c>
      <c r="AV203" s="13" t="s">
        <v>89</v>
      </c>
      <c r="AW203" s="13" t="s">
        <v>42</v>
      </c>
      <c r="AX203" s="13" t="s">
        <v>81</v>
      </c>
      <c r="AY203" s="197" t="s">
        <v>131</v>
      </c>
    </row>
    <row r="204" spans="1:65" s="13" customFormat="1" ht="22.5">
      <c r="B204" s="187"/>
      <c r="C204" s="188"/>
      <c r="D204" s="189" t="s">
        <v>140</v>
      </c>
      <c r="E204" s="190" t="s">
        <v>44</v>
      </c>
      <c r="F204" s="191" t="s">
        <v>1193</v>
      </c>
      <c r="G204" s="188"/>
      <c r="H204" s="190" t="s">
        <v>44</v>
      </c>
      <c r="I204" s="192"/>
      <c r="J204" s="188"/>
      <c r="K204" s="188"/>
      <c r="L204" s="193"/>
      <c r="M204" s="194"/>
      <c r="N204" s="195"/>
      <c r="O204" s="195"/>
      <c r="P204" s="195"/>
      <c r="Q204" s="195"/>
      <c r="R204" s="195"/>
      <c r="S204" s="195"/>
      <c r="T204" s="196"/>
      <c r="AT204" s="197" t="s">
        <v>140</v>
      </c>
      <c r="AU204" s="197" t="s">
        <v>91</v>
      </c>
      <c r="AV204" s="13" t="s">
        <v>89</v>
      </c>
      <c r="AW204" s="13" t="s">
        <v>42</v>
      </c>
      <c r="AX204" s="13" t="s">
        <v>81</v>
      </c>
      <c r="AY204" s="197" t="s">
        <v>131</v>
      </c>
    </row>
    <row r="205" spans="1:65" s="14" customFormat="1" ht="11.25">
      <c r="B205" s="198"/>
      <c r="C205" s="199"/>
      <c r="D205" s="189" t="s">
        <v>140</v>
      </c>
      <c r="E205" s="200" t="s">
        <v>44</v>
      </c>
      <c r="F205" s="201" t="s">
        <v>1139</v>
      </c>
      <c r="G205" s="199"/>
      <c r="H205" s="202">
        <v>6.7329999999999997</v>
      </c>
      <c r="I205" s="203"/>
      <c r="J205" s="199"/>
      <c r="K205" s="199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140</v>
      </c>
      <c r="AU205" s="208" t="s">
        <v>91</v>
      </c>
      <c r="AV205" s="14" t="s">
        <v>91</v>
      </c>
      <c r="AW205" s="14" t="s">
        <v>42</v>
      </c>
      <c r="AX205" s="14" t="s">
        <v>89</v>
      </c>
      <c r="AY205" s="208" t="s">
        <v>131</v>
      </c>
    </row>
    <row r="206" spans="1:65" s="2" customFormat="1" ht="24.2" customHeight="1">
      <c r="A206" s="35"/>
      <c r="B206" s="36"/>
      <c r="C206" s="220" t="s">
        <v>294</v>
      </c>
      <c r="D206" s="220" t="s">
        <v>220</v>
      </c>
      <c r="E206" s="221" t="s">
        <v>1194</v>
      </c>
      <c r="F206" s="222" t="s">
        <v>1195</v>
      </c>
      <c r="G206" s="223" t="s">
        <v>136</v>
      </c>
      <c r="H206" s="224">
        <v>0.68700000000000006</v>
      </c>
      <c r="I206" s="225"/>
      <c r="J206" s="226">
        <f>ROUND(I206*H206,2)</f>
        <v>0</v>
      </c>
      <c r="K206" s="222" t="s">
        <v>137</v>
      </c>
      <c r="L206" s="227"/>
      <c r="M206" s="228" t="s">
        <v>44</v>
      </c>
      <c r="N206" s="229" t="s">
        <v>52</v>
      </c>
      <c r="O206" s="65"/>
      <c r="P206" s="183">
        <f>O206*H206</f>
        <v>0</v>
      </c>
      <c r="Q206" s="183">
        <v>8.7499999999999994E-2</v>
      </c>
      <c r="R206" s="183">
        <f>Q206*H206</f>
        <v>6.0112499999999999E-2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184</v>
      </c>
      <c r="AT206" s="185" t="s">
        <v>220</v>
      </c>
      <c r="AU206" s="185" t="s">
        <v>91</v>
      </c>
      <c r="AY206" s="17" t="s">
        <v>131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7" t="s">
        <v>89</v>
      </c>
      <c r="BK206" s="186">
        <f>ROUND(I206*H206,2)</f>
        <v>0</v>
      </c>
      <c r="BL206" s="17" t="s">
        <v>138</v>
      </c>
      <c r="BM206" s="185" t="s">
        <v>1196</v>
      </c>
    </row>
    <row r="207" spans="1:65" s="13" customFormat="1" ht="11.25">
      <c r="B207" s="187"/>
      <c r="C207" s="188"/>
      <c r="D207" s="189" t="s">
        <v>140</v>
      </c>
      <c r="E207" s="190" t="s">
        <v>44</v>
      </c>
      <c r="F207" s="191" t="s">
        <v>1137</v>
      </c>
      <c r="G207" s="188"/>
      <c r="H207" s="190" t="s">
        <v>44</v>
      </c>
      <c r="I207" s="192"/>
      <c r="J207" s="188"/>
      <c r="K207" s="188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140</v>
      </c>
      <c r="AU207" s="197" t="s">
        <v>91</v>
      </c>
      <c r="AV207" s="13" t="s">
        <v>89</v>
      </c>
      <c r="AW207" s="13" t="s">
        <v>42</v>
      </c>
      <c r="AX207" s="13" t="s">
        <v>81</v>
      </c>
      <c r="AY207" s="197" t="s">
        <v>131</v>
      </c>
    </row>
    <row r="208" spans="1:65" s="13" customFormat="1" ht="22.5">
      <c r="B208" s="187"/>
      <c r="C208" s="188"/>
      <c r="D208" s="189" t="s">
        <v>140</v>
      </c>
      <c r="E208" s="190" t="s">
        <v>44</v>
      </c>
      <c r="F208" s="191" t="s">
        <v>1197</v>
      </c>
      <c r="G208" s="188"/>
      <c r="H208" s="190" t="s">
        <v>44</v>
      </c>
      <c r="I208" s="192"/>
      <c r="J208" s="188"/>
      <c r="K208" s="188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140</v>
      </c>
      <c r="AU208" s="197" t="s">
        <v>91</v>
      </c>
      <c r="AV208" s="13" t="s">
        <v>89</v>
      </c>
      <c r="AW208" s="13" t="s">
        <v>42</v>
      </c>
      <c r="AX208" s="13" t="s">
        <v>81</v>
      </c>
      <c r="AY208" s="197" t="s">
        <v>131</v>
      </c>
    </row>
    <row r="209" spans="1:65" s="14" customFormat="1" ht="11.25">
      <c r="B209" s="198"/>
      <c r="C209" s="199"/>
      <c r="D209" s="189" t="s">
        <v>140</v>
      </c>
      <c r="E209" s="200" t="s">
        <v>44</v>
      </c>
      <c r="F209" s="201" t="s">
        <v>1198</v>
      </c>
      <c r="G209" s="199"/>
      <c r="H209" s="202">
        <v>0.68700000000000006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140</v>
      </c>
      <c r="AU209" s="208" t="s">
        <v>91</v>
      </c>
      <c r="AV209" s="14" t="s">
        <v>91</v>
      </c>
      <c r="AW209" s="14" t="s">
        <v>42</v>
      </c>
      <c r="AX209" s="14" t="s">
        <v>89</v>
      </c>
      <c r="AY209" s="208" t="s">
        <v>131</v>
      </c>
    </row>
    <row r="210" spans="1:65" s="2" customFormat="1" ht="24.2" customHeight="1">
      <c r="A210" s="35"/>
      <c r="B210" s="36"/>
      <c r="C210" s="174" t="s">
        <v>300</v>
      </c>
      <c r="D210" s="174" t="s">
        <v>133</v>
      </c>
      <c r="E210" s="175" t="s">
        <v>317</v>
      </c>
      <c r="F210" s="176" t="s">
        <v>318</v>
      </c>
      <c r="G210" s="177" t="s">
        <v>136</v>
      </c>
      <c r="H210" s="178">
        <v>6.7329999999999997</v>
      </c>
      <c r="I210" s="179"/>
      <c r="J210" s="180">
        <f>ROUND(I210*H210,2)</f>
        <v>0</v>
      </c>
      <c r="K210" s="176" t="s">
        <v>137</v>
      </c>
      <c r="L210" s="40"/>
      <c r="M210" s="181" t="s">
        <v>44</v>
      </c>
      <c r="N210" s="182" t="s">
        <v>52</v>
      </c>
      <c r="O210" s="65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138</v>
      </c>
      <c r="AT210" s="185" t="s">
        <v>133</v>
      </c>
      <c r="AU210" s="185" t="s">
        <v>91</v>
      </c>
      <c r="AY210" s="17" t="s">
        <v>131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7" t="s">
        <v>89</v>
      </c>
      <c r="BK210" s="186">
        <f>ROUND(I210*H210,2)</f>
        <v>0</v>
      </c>
      <c r="BL210" s="17" t="s">
        <v>138</v>
      </c>
      <c r="BM210" s="185" t="s">
        <v>1199</v>
      </c>
    </row>
    <row r="211" spans="1:65" s="13" customFormat="1" ht="11.25">
      <c r="B211" s="187"/>
      <c r="C211" s="188"/>
      <c r="D211" s="189" t="s">
        <v>140</v>
      </c>
      <c r="E211" s="190" t="s">
        <v>44</v>
      </c>
      <c r="F211" s="191" t="s">
        <v>1137</v>
      </c>
      <c r="G211" s="188"/>
      <c r="H211" s="190" t="s">
        <v>44</v>
      </c>
      <c r="I211" s="192"/>
      <c r="J211" s="188"/>
      <c r="K211" s="188"/>
      <c r="L211" s="193"/>
      <c r="M211" s="194"/>
      <c r="N211" s="195"/>
      <c r="O211" s="195"/>
      <c r="P211" s="195"/>
      <c r="Q211" s="195"/>
      <c r="R211" s="195"/>
      <c r="S211" s="195"/>
      <c r="T211" s="196"/>
      <c r="AT211" s="197" t="s">
        <v>140</v>
      </c>
      <c r="AU211" s="197" t="s">
        <v>91</v>
      </c>
      <c r="AV211" s="13" t="s">
        <v>89</v>
      </c>
      <c r="AW211" s="13" t="s">
        <v>42</v>
      </c>
      <c r="AX211" s="13" t="s">
        <v>81</v>
      </c>
      <c r="AY211" s="197" t="s">
        <v>131</v>
      </c>
    </row>
    <row r="212" spans="1:65" s="13" customFormat="1" ht="22.5">
      <c r="B212" s="187"/>
      <c r="C212" s="188"/>
      <c r="D212" s="189" t="s">
        <v>140</v>
      </c>
      <c r="E212" s="190" t="s">
        <v>44</v>
      </c>
      <c r="F212" s="191" t="s">
        <v>1193</v>
      </c>
      <c r="G212" s="188"/>
      <c r="H212" s="190" t="s">
        <v>44</v>
      </c>
      <c r="I212" s="192"/>
      <c r="J212" s="188"/>
      <c r="K212" s="188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140</v>
      </c>
      <c r="AU212" s="197" t="s">
        <v>91</v>
      </c>
      <c r="AV212" s="13" t="s">
        <v>89</v>
      </c>
      <c r="AW212" s="13" t="s">
        <v>42</v>
      </c>
      <c r="AX212" s="13" t="s">
        <v>81</v>
      </c>
      <c r="AY212" s="197" t="s">
        <v>131</v>
      </c>
    </row>
    <row r="213" spans="1:65" s="14" customFormat="1" ht="11.25">
      <c r="B213" s="198"/>
      <c r="C213" s="199"/>
      <c r="D213" s="189" t="s">
        <v>140</v>
      </c>
      <c r="E213" s="200" t="s">
        <v>44</v>
      </c>
      <c r="F213" s="201" t="s">
        <v>1139</v>
      </c>
      <c r="G213" s="199"/>
      <c r="H213" s="202">
        <v>6.7329999999999997</v>
      </c>
      <c r="I213" s="203"/>
      <c r="J213" s="199"/>
      <c r="K213" s="199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140</v>
      </c>
      <c r="AU213" s="208" t="s">
        <v>91</v>
      </c>
      <c r="AV213" s="14" t="s">
        <v>91</v>
      </c>
      <c r="AW213" s="14" t="s">
        <v>42</v>
      </c>
      <c r="AX213" s="14" t="s">
        <v>89</v>
      </c>
      <c r="AY213" s="208" t="s">
        <v>131</v>
      </c>
    </row>
    <row r="214" spans="1:65" s="2" customFormat="1" ht="24.2" customHeight="1">
      <c r="A214" s="35"/>
      <c r="B214" s="36"/>
      <c r="C214" s="174" t="s">
        <v>307</v>
      </c>
      <c r="D214" s="174" t="s">
        <v>133</v>
      </c>
      <c r="E214" s="175" t="s">
        <v>321</v>
      </c>
      <c r="F214" s="176" t="s">
        <v>322</v>
      </c>
      <c r="G214" s="177" t="s">
        <v>136</v>
      </c>
      <c r="H214" s="178">
        <v>6.7329999999999997</v>
      </c>
      <c r="I214" s="179"/>
      <c r="J214" s="180">
        <f>ROUND(I214*H214,2)</f>
        <v>0</v>
      </c>
      <c r="K214" s="176" t="s">
        <v>137</v>
      </c>
      <c r="L214" s="40"/>
      <c r="M214" s="181" t="s">
        <v>44</v>
      </c>
      <c r="N214" s="182" t="s">
        <v>52</v>
      </c>
      <c r="O214" s="65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138</v>
      </c>
      <c r="AT214" s="185" t="s">
        <v>133</v>
      </c>
      <c r="AU214" s="185" t="s">
        <v>91</v>
      </c>
      <c r="AY214" s="17" t="s">
        <v>131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7" t="s">
        <v>89</v>
      </c>
      <c r="BK214" s="186">
        <f>ROUND(I214*H214,2)</f>
        <v>0</v>
      </c>
      <c r="BL214" s="17" t="s">
        <v>138</v>
      </c>
      <c r="BM214" s="185" t="s">
        <v>1200</v>
      </c>
    </row>
    <row r="215" spans="1:65" s="13" customFormat="1" ht="11.25">
      <c r="B215" s="187"/>
      <c r="C215" s="188"/>
      <c r="D215" s="189" t="s">
        <v>140</v>
      </c>
      <c r="E215" s="190" t="s">
        <v>44</v>
      </c>
      <c r="F215" s="191" t="s">
        <v>1137</v>
      </c>
      <c r="G215" s="188"/>
      <c r="H215" s="190" t="s">
        <v>44</v>
      </c>
      <c r="I215" s="192"/>
      <c r="J215" s="188"/>
      <c r="K215" s="188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140</v>
      </c>
      <c r="AU215" s="197" t="s">
        <v>91</v>
      </c>
      <c r="AV215" s="13" t="s">
        <v>89</v>
      </c>
      <c r="AW215" s="13" t="s">
        <v>42</v>
      </c>
      <c r="AX215" s="13" t="s">
        <v>81</v>
      </c>
      <c r="AY215" s="197" t="s">
        <v>131</v>
      </c>
    </row>
    <row r="216" spans="1:65" s="13" customFormat="1" ht="22.5">
      <c r="B216" s="187"/>
      <c r="C216" s="188"/>
      <c r="D216" s="189" t="s">
        <v>140</v>
      </c>
      <c r="E216" s="190" t="s">
        <v>44</v>
      </c>
      <c r="F216" s="191" t="s">
        <v>1193</v>
      </c>
      <c r="G216" s="188"/>
      <c r="H216" s="190" t="s">
        <v>44</v>
      </c>
      <c r="I216" s="192"/>
      <c r="J216" s="188"/>
      <c r="K216" s="188"/>
      <c r="L216" s="193"/>
      <c r="M216" s="194"/>
      <c r="N216" s="195"/>
      <c r="O216" s="195"/>
      <c r="P216" s="195"/>
      <c r="Q216" s="195"/>
      <c r="R216" s="195"/>
      <c r="S216" s="195"/>
      <c r="T216" s="196"/>
      <c r="AT216" s="197" t="s">
        <v>140</v>
      </c>
      <c r="AU216" s="197" t="s">
        <v>91</v>
      </c>
      <c r="AV216" s="13" t="s">
        <v>89</v>
      </c>
      <c r="AW216" s="13" t="s">
        <v>42</v>
      </c>
      <c r="AX216" s="13" t="s">
        <v>81</v>
      </c>
      <c r="AY216" s="197" t="s">
        <v>131</v>
      </c>
    </row>
    <row r="217" spans="1:65" s="14" customFormat="1" ht="11.25">
      <c r="B217" s="198"/>
      <c r="C217" s="199"/>
      <c r="D217" s="189" t="s">
        <v>140</v>
      </c>
      <c r="E217" s="200" t="s">
        <v>44</v>
      </c>
      <c r="F217" s="201" t="s">
        <v>1139</v>
      </c>
      <c r="G217" s="199"/>
      <c r="H217" s="202">
        <v>6.7329999999999997</v>
      </c>
      <c r="I217" s="203"/>
      <c r="J217" s="199"/>
      <c r="K217" s="199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140</v>
      </c>
      <c r="AU217" s="208" t="s">
        <v>91</v>
      </c>
      <c r="AV217" s="14" t="s">
        <v>91</v>
      </c>
      <c r="AW217" s="14" t="s">
        <v>42</v>
      </c>
      <c r="AX217" s="14" t="s">
        <v>89</v>
      </c>
      <c r="AY217" s="208" t="s">
        <v>131</v>
      </c>
    </row>
    <row r="218" spans="1:65" s="2" customFormat="1" ht="24.2" customHeight="1">
      <c r="A218" s="35"/>
      <c r="B218" s="36"/>
      <c r="C218" s="174" t="s">
        <v>312</v>
      </c>
      <c r="D218" s="174" t="s">
        <v>133</v>
      </c>
      <c r="E218" s="175" t="s">
        <v>325</v>
      </c>
      <c r="F218" s="176" t="s">
        <v>326</v>
      </c>
      <c r="G218" s="177" t="s">
        <v>152</v>
      </c>
      <c r="H218" s="178">
        <v>3</v>
      </c>
      <c r="I218" s="179"/>
      <c r="J218" s="180">
        <f>ROUND(I218*H218,2)</f>
        <v>0</v>
      </c>
      <c r="K218" s="176" t="s">
        <v>137</v>
      </c>
      <c r="L218" s="40"/>
      <c r="M218" s="181" t="s">
        <v>44</v>
      </c>
      <c r="N218" s="182" t="s">
        <v>52</v>
      </c>
      <c r="O218" s="65"/>
      <c r="P218" s="183">
        <f>O218*H218</f>
        <v>0</v>
      </c>
      <c r="Q218" s="183">
        <v>3.5999999999999999E-3</v>
      </c>
      <c r="R218" s="183">
        <f>Q218*H218</f>
        <v>1.0800000000000001E-2</v>
      </c>
      <c r="S218" s="183">
        <v>0</v>
      </c>
      <c r="T218" s="18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138</v>
      </c>
      <c r="AT218" s="185" t="s">
        <v>133</v>
      </c>
      <c r="AU218" s="185" t="s">
        <v>91</v>
      </c>
      <c r="AY218" s="17" t="s">
        <v>131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7" t="s">
        <v>89</v>
      </c>
      <c r="BK218" s="186">
        <f>ROUND(I218*H218,2)</f>
        <v>0</v>
      </c>
      <c r="BL218" s="17" t="s">
        <v>138</v>
      </c>
      <c r="BM218" s="185" t="s">
        <v>1201</v>
      </c>
    </row>
    <row r="219" spans="1:65" s="13" customFormat="1" ht="11.25">
      <c r="B219" s="187"/>
      <c r="C219" s="188"/>
      <c r="D219" s="189" t="s">
        <v>140</v>
      </c>
      <c r="E219" s="190" t="s">
        <v>44</v>
      </c>
      <c r="F219" s="191" t="s">
        <v>1137</v>
      </c>
      <c r="G219" s="188"/>
      <c r="H219" s="190" t="s">
        <v>44</v>
      </c>
      <c r="I219" s="192"/>
      <c r="J219" s="188"/>
      <c r="K219" s="188"/>
      <c r="L219" s="193"/>
      <c r="M219" s="194"/>
      <c r="N219" s="195"/>
      <c r="O219" s="195"/>
      <c r="P219" s="195"/>
      <c r="Q219" s="195"/>
      <c r="R219" s="195"/>
      <c r="S219" s="195"/>
      <c r="T219" s="196"/>
      <c r="AT219" s="197" t="s">
        <v>140</v>
      </c>
      <c r="AU219" s="197" t="s">
        <v>91</v>
      </c>
      <c r="AV219" s="13" t="s">
        <v>89</v>
      </c>
      <c r="AW219" s="13" t="s">
        <v>42</v>
      </c>
      <c r="AX219" s="13" t="s">
        <v>81</v>
      </c>
      <c r="AY219" s="197" t="s">
        <v>131</v>
      </c>
    </row>
    <row r="220" spans="1:65" s="13" customFormat="1" ht="22.5">
      <c r="B220" s="187"/>
      <c r="C220" s="188"/>
      <c r="D220" s="189" t="s">
        <v>140</v>
      </c>
      <c r="E220" s="190" t="s">
        <v>44</v>
      </c>
      <c r="F220" s="191" t="s">
        <v>1202</v>
      </c>
      <c r="G220" s="188"/>
      <c r="H220" s="190" t="s">
        <v>44</v>
      </c>
      <c r="I220" s="192"/>
      <c r="J220" s="188"/>
      <c r="K220" s="188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140</v>
      </c>
      <c r="AU220" s="197" t="s">
        <v>91</v>
      </c>
      <c r="AV220" s="13" t="s">
        <v>89</v>
      </c>
      <c r="AW220" s="13" t="s">
        <v>42</v>
      </c>
      <c r="AX220" s="13" t="s">
        <v>81</v>
      </c>
      <c r="AY220" s="197" t="s">
        <v>131</v>
      </c>
    </row>
    <row r="221" spans="1:65" s="14" customFormat="1" ht="11.25">
      <c r="B221" s="198"/>
      <c r="C221" s="199"/>
      <c r="D221" s="189" t="s">
        <v>140</v>
      </c>
      <c r="E221" s="200" t="s">
        <v>44</v>
      </c>
      <c r="F221" s="201" t="s">
        <v>1203</v>
      </c>
      <c r="G221" s="199"/>
      <c r="H221" s="202">
        <v>3</v>
      </c>
      <c r="I221" s="203"/>
      <c r="J221" s="199"/>
      <c r="K221" s="199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140</v>
      </c>
      <c r="AU221" s="208" t="s">
        <v>91</v>
      </c>
      <c r="AV221" s="14" t="s">
        <v>91</v>
      </c>
      <c r="AW221" s="14" t="s">
        <v>42</v>
      </c>
      <c r="AX221" s="14" t="s">
        <v>89</v>
      </c>
      <c r="AY221" s="208" t="s">
        <v>131</v>
      </c>
    </row>
    <row r="222" spans="1:65" s="12" customFormat="1" ht="22.9" customHeight="1">
      <c r="B222" s="158"/>
      <c r="C222" s="159"/>
      <c r="D222" s="160" t="s">
        <v>80</v>
      </c>
      <c r="E222" s="172" t="s">
        <v>199</v>
      </c>
      <c r="F222" s="172" t="s">
        <v>329</v>
      </c>
      <c r="G222" s="159"/>
      <c r="H222" s="159"/>
      <c r="I222" s="162"/>
      <c r="J222" s="173">
        <f>BK222</f>
        <v>0</v>
      </c>
      <c r="K222" s="159"/>
      <c r="L222" s="164"/>
      <c r="M222" s="165"/>
      <c r="N222" s="166"/>
      <c r="O222" s="166"/>
      <c r="P222" s="167">
        <f>P223+SUM(P224:P288)+P342</f>
        <v>0</v>
      </c>
      <c r="Q222" s="166"/>
      <c r="R222" s="167">
        <f>R223+SUM(R224:R288)+R342</f>
        <v>9.52596E-3</v>
      </c>
      <c r="S222" s="166"/>
      <c r="T222" s="168">
        <f>T223+SUM(T224:T288)+T342</f>
        <v>7.8000000000000014E-2</v>
      </c>
      <c r="AR222" s="169" t="s">
        <v>89</v>
      </c>
      <c r="AT222" s="170" t="s">
        <v>80</v>
      </c>
      <c r="AU222" s="170" t="s">
        <v>89</v>
      </c>
      <c r="AY222" s="169" t="s">
        <v>131</v>
      </c>
      <c r="BK222" s="171">
        <f>BK223+SUM(BK224:BK288)+BK342</f>
        <v>0</v>
      </c>
    </row>
    <row r="223" spans="1:65" s="2" customFormat="1" ht="37.9" customHeight="1">
      <c r="A223" s="35"/>
      <c r="B223" s="36"/>
      <c r="C223" s="174" t="s">
        <v>316</v>
      </c>
      <c r="D223" s="174" t="s">
        <v>133</v>
      </c>
      <c r="E223" s="175" t="s">
        <v>478</v>
      </c>
      <c r="F223" s="176" t="s">
        <v>479</v>
      </c>
      <c r="G223" s="177" t="s">
        <v>136</v>
      </c>
      <c r="H223" s="178">
        <v>3.5</v>
      </c>
      <c r="I223" s="179"/>
      <c r="J223" s="180">
        <f>ROUND(I223*H223,2)</f>
        <v>0</v>
      </c>
      <c r="K223" s="176" t="s">
        <v>137</v>
      </c>
      <c r="L223" s="40"/>
      <c r="M223" s="181" t="s">
        <v>44</v>
      </c>
      <c r="N223" s="182" t="s">
        <v>52</v>
      </c>
      <c r="O223" s="65"/>
      <c r="P223" s="183">
        <f>O223*H223</f>
        <v>0</v>
      </c>
      <c r="Q223" s="183">
        <v>1.6000000000000001E-3</v>
      </c>
      <c r="R223" s="183">
        <f>Q223*H223</f>
        <v>5.5999999999999999E-3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138</v>
      </c>
      <c r="AT223" s="185" t="s">
        <v>133</v>
      </c>
      <c r="AU223" s="185" t="s">
        <v>91</v>
      </c>
      <c r="AY223" s="17" t="s">
        <v>131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7" t="s">
        <v>89</v>
      </c>
      <c r="BK223" s="186">
        <f>ROUND(I223*H223,2)</f>
        <v>0</v>
      </c>
      <c r="BL223" s="17" t="s">
        <v>138</v>
      </c>
      <c r="BM223" s="185" t="s">
        <v>1204</v>
      </c>
    </row>
    <row r="224" spans="1:65" s="13" customFormat="1" ht="11.25">
      <c r="B224" s="187"/>
      <c r="C224" s="188"/>
      <c r="D224" s="189" t="s">
        <v>140</v>
      </c>
      <c r="E224" s="190" t="s">
        <v>44</v>
      </c>
      <c r="F224" s="191" t="s">
        <v>1137</v>
      </c>
      <c r="G224" s="188"/>
      <c r="H224" s="190" t="s">
        <v>44</v>
      </c>
      <c r="I224" s="192"/>
      <c r="J224" s="188"/>
      <c r="K224" s="188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140</v>
      </c>
      <c r="AU224" s="197" t="s">
        <v>91</v>
      </c>
      <c r="AV224" s="13" t="s">
        <v>89</v>
      </c>
      <c r="AW224" s="13" t="s">
        <v>42</v>
      </c>
      <c r="AX224" s="13" t="s">
        <v>81</v>
      </c>
      <c r="AY224" s="197" t="s">
        <v>131</v>
      </c>
    </row>
    <row r="225" spans="1:65" s="13" customFormat="1" ht="11.25">
      <c r="B225" s="187"/>
      <c r="C225" s="188"/>
      <c r="D225" s="189" t="s">
        <v>140</v>
      </c>
      <c r="E225" s="190" t="s">
        <v>44</v>
      </c>
      <c r="F225" s="191" t="s">
        <v>481</v>
      </c>
      <c r="G225" s="188"/>
      <c r="H225" s="190" t="s">
        <v>44</v>
      </c>
      <c r="I225" s="192"/>
      <c r="J225" s="188"/>
      <c r="K225" s="188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140</v>
      </c>
      <c r="AU225" s="197" t="s">
        <v>91</v>
      </c>
      <c r="AV225" s="13" t="s">
        <v>89</v>
      </c>
      <c r="AW225" s="13" t="s">
        <v>42</v>
      </c>
      <c r="AX225" s="13" t="s">
        <v>81</v>
      </c>
      <c r="AY225" s="197" t="s">
        <v>131</v>
      </c>
    </row>
    <row r="226" spans="1:65" s="14" customFormat="1" ht="11.25">
      <c r="B226" s="198"/>
      <c r="C226" s="199"/>
      <c r="D226" s="189" t="s">
        <v>140</v>
      </c>
      <c r="E226" s="200" t="s">
        <v>44</v>
      </c>
      <c r="F226" s="201" t="s">
        <v>482</v>
      </c>
      <c r="G226" s="199"/>
      <c r="H226" s="202">
        <v>3.5</v>
      </c>
      <c r="I226" s="203"/>
      <c r="J226" s="199"/>
      <c r="K226" s="199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140</v>
      </c>
      <c r="AU226" s="208" t="s">
        <v>91</v>
      </c>
      <c r="AV226" s="14" t="s">
        <v>91</v>
      </c>
      <c r="AW226" s="14" t="s">
        <v>42</v>
      </c>
      <c r="AX226" s="14" t="s">
        <v>89</v>
      </c>
      <c r="AY226" s="208" t="s">
        <v>131</v>
      </c>
    </row>
    <row r="227" spans="1:65" s="2" customFormat="1" ht="37.9" customHeight="1">
      <c r="A227" s="35"/>
      <c r="B227" s="36"/>
      <c r="C227" s="174" t="s">
        <v>320</v>
      </c>
      <c r="D227" s="174" t="s">
        <v>133</v>
      </c>
      <c r="E227" s="175" t="s">
        <v>483</v>
      </c>
      <c r="F227" s="176" t="s">
        <v>484</v>
      </c>
      <c r="G227" s="177" t="s">
        <v>136</v>
      </c>
      <c r="H227" s="178">
        <v>3.5</v>
      </c>
      <c r="I227" s="179"/>
      <c r="J227" s="180">
        <f>ROUND(I227*H227,2)</f>
        <v>0</v>
      </c>
      <c r="K227" s="176" t="s">
        <v>137</v>
      </c>
      <c r="L227" s="40"/>
      <c r="M227" s="181" t="s">
        <v>44</v>
      </c>
      <c r="N227" s="182" t="s">
        <v>52</v>
      </c>
      <c r="O227" s="65"/>
      <c r="P227" s="183">
        <f>O227*H227</f>
        <v>0</v>
      </c>
      <c r="Q227" s="183">
        <v>1.0000000000000001E-5</v>
      </c>
      <c r="R227" s="183">
        <f>Q227*H227</f>
        <v>3.5000000000000004E-5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138</v>
      </c>
      <c r="AT227" s="185" t="s">
        <v>133</v>
      </c>
      <c r="AU227" s="185" t="s">
        <v>91</v>
      </c>
      <c r="AY227" s="17" t="s">
        <v>131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7" t="s">
        <v>89</v>
      </c>
      <c r="BK227" s="186">
        <f>ROUND(I227*H227,2)</f>
        <v>0</v>
      </c>
      <c r="BL227" s="17" t="s">
        <v>138</v>
      </c>
      <c r="BM227" s="185" t="s">
        <v>1205</v>
      </c>
    </row>
    <row r="228" spans="1:65" s="13" customFormat="1" ht="11.25">
      <c r="B228" s="187"/>
      <c r="C228" s="188"/>
      <c r="D228" s="189" t="s">
        <v>140</v>
      </c>
      <c r="E228" s="190" t="s">
        <v>44</v>
      </c>
      <c r="F228" s="191" t="s">
        <v>1137</v>
      </c>
      <c r="G228" s="188"/>
      <c r="H228" s="190" t="s">
        <v>44</v>
      </c>
      <c r="I228" s="192"/>
      <c r="J228" s="188"/>
      <c r="K228" s="188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140</v>
      </c>
      <c r="AU228" s="197" t="s">
        <v>91</v>
      </c>
      <c r="AV228" s="13" t="s">
        <v>89</v>
      </c>
      <c r="AW228" s="13" t="s">
        <v>42</v>
      </c>
      <c r="AX228" s="13" t="s">
        <v>81</v>
      </c>
      <c r="AY228" s="197" t="s">
        <v>131</v>
      </c>
    </row>
    <row r="229" spans="1:65" s="13" customFormat="1" ht="11.25">
      <c r="B229" s="187"/>
      <c r="C229" s="188"/>
      <c r="D229" s="189" t="s">
        <v>140</v>
      </c>
      <c r="E229" s="190" t="s">
        <v>44</v>
      </c>
      <c r="F229" s="191" t="s">
        <v>481</v>
      </c>
      <c r="G229" s="188"/>
      <c r="H229" s="190" t="s">
        <v>44</v>
      </c>
      <c r="I229" s="192"/>
      <c r="J229" s="188"/>
      <c r="K229" s="188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140</v>
      </c>
      <c r="AU229" s="197" t="s">
        <v>91</v>
      </c>
      <c r="AV229" s="13" t="s">
        <v>89</v>
      </c>
      <c r="AW229" s="13" t="s">
        <v>42</v>
      </c>
      <c r="AX229" s="13" t="s">
        <v>81</v>
      </c>
      <c r="AY229" s="197" t="s">
        <v>131</v>
      </c>
    </row>
    <row r="230" spans="1:65" s="14" customFormat="1" ht="11.25">
      <c r="B230" s="198"/>
      <c r="C230" s="199"/>
      <c r="D230" s="189" t="s">
        <v>140</v>
      </c>
      <c r="E230" s="200" t="s">
        <v>44</v>
      </c>
      <c r="F230" s="201" t="s">
        <v>482</v>
      </c>
      <c r="G230" s="199"/>
      <c r="H230" s="202">
        <v>3.5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140</v>
      </c>
      <c r="AU230" s="208" t="s">
        <v>91</v>
      </c>
      <c r="AV230" s="14" t="s">
        <v>91</v>
      </c>
      <c r="AW230" s="14" t="s">
        <v>42</v>
      </c>
      <c r="AX230" s="14" t="s">
        <v>89</v>
      </c>
      <c r="AY230" s="208" t="s">
        <v>131</v>
      </c>
    </row>
    <row r="231" spans="1:65" s="2" customFormat="1" ht="24.2" customHeight="1">
      <c r="A231" s="35"/>
      <c r="B231" s="36"/>
      <c r="C231" s="174" t="s">
        <v>324</v>
      </c>
      <c r="D231" s="174" t="s">
        <v>133</v>
      </c>
      <c r="E231" s="175" t="s">
        <v>386</v>
      </c>
      <c r="F231" s="176" t="s">
        <v>387</v>
      </c>
      <c r="G231" s="177" t="s">
        <v>136</v>
      </c>
      <c r="H231" s="178">
        <v>7</v>
      </c>
      <c r="I231" s="179"/>
      <c r="J231" s="180">
        <f>ROUND(I231*H231,2)</f>
        <v>0</v>
      </c>
      <c r="K231" s="176" t="s">
        <v>137</v>
      </c>
      <c r="L231" s="40"/>
      <c r="M231" s="181" t="s">
        <v>44</v>
      </c>
      <c r="N231" s="182" t="s">
        <v>52</v>
      </c>
      <c r="O231" s="65"/>
      <c r="P231" s="183">
        <f>O231*H231</f>
        <v>0</v>
      </c>
      <c r="Q231" s="183">
        <v>0</v>
      </c>
      <c r="R231" s="183">
        <f>Q231*H231</f>
        <v>0</v>
      </c>
      <c r="S231" s="183">
        <v>0.01</v>
      </c>
      <c r="T231" s="184">
        <f>S231*H231</f>
        <v>7.0000000000000007E-2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138</v>
      </c>
      <c r="AT231" s="185" t="s">
        <v>133</v>
      </c>
      <c r="AU231" s="185" t="s">
        <v>91</v>
      </c>
      <c r="AY231" s="17" t="s">
        <v>131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7" t="s">
        <v>89</v>
      </c>
      <c r="BK231" s="186">
        <f>ROUND(I231*H231,2)</f>
        <v>0</v>
      </c>
      <c r="BL231" s="17" t="s">
        <v>138</v>
      </c>
      <c r="BM231" s="185" t="s">
        <v>1206</v>
      </c>
    </row>
    <row r="232" spans="1:65" s="13" customFormat="1" ht="11.25">
      <c r="B232" s="187"/>
      <c r="C232" s="188"/>
      <c r="D232" s="189" t="s">
        <v>140</v>
      </c>
      <c r="E232" s="190" t="s">
        <v>44</v>
      </c>
      <c r="F232" s="191" t="s">
        <v>1137</v>
      </c>
      <c r="G232" s="188"/>
      <c r="H232" s="190" t="s">
        <v>44</v>
      </c>
      <c r="I232" s="192"/>
      <c r="J232" s="188"/>
      <c r="K232" s="188"/>
      <c r="L232" s="193"/>
      <c r="M232" s="194"/>
      <c r="N232" s="195"/>
      <c r="O232" s="195"/>
      <c r="P232" s="195"/>
      <c r="Q232" s="195"/>
      <c r="R232" s="195"/>
      <c r="S232" s="195"/>
      <c r="T232" s="196"/>
      <c r="AT232" s="197" t="s">
        <v>140</v>
      </c>
      <c r="AU232" s="197" t="s">
        <v>91</v>
      </c>
      <c r="AV232" s="13" t="s">
        <v>89</v>
      </c>
      <c r="AW232" s="13" t="s">
        <v>42</v>
      </c>
      <c r="AX232" s="13" t="s">
        <v>81</v>
      </c>
      <c r="AY232" s="197" t="s">
        <v>131</v>
      </c>
    </row>
    <row r="233" spans="1:65" s="13" customFormat="1" ht="11.25">
      <c r="B233" s="187"/>
      <c r="C233" s="188"/>
      <c r="D233" s="189" t="s">
        <v>140</v>
      </c>
      <c r="E233" s="190" t="s">
        <v>44</v>
      </c>
      <c r="F233" s="191" t="s">
        <v>481</v>
      </c>
      <c r="G233" s="188"/>
      <c r="H233" s="190" t="s">
        <v>44</v>
      </c>
      <c r="I233" s="192"/>
      <c r="J233" s="188"/>
      <c r="K233" s="188"/>
      <c r="L233" s="193"/>
      <c r="M233" s="194"/>
      <c r="N233" s="195"/>
      <c r="O233" s="195"/>
      <c r="P233" s="195"/>
      <c r="Q233" s="195"/>
      <c r="R233" s="195"/>
      <c r="S233" s="195"/>
      <c r="T233" s="196"/>
      <c r="AT233" s="197" t="s">
        <v>140</v>
      </c>
      <c r="AU233" s="197" t="s">
        <v>91</v>
      </c>
      <c r="AV233" s="13" t="s">
        <v>89</v>
      </c>
      <c r="AW233" s="13" t="s">
        <v>42</v>
      </c>
      <c r="AX233" s="13" t="s">
        <v>81</v>
      </c>
      <c r="AY233" s="197" t="s">
        <v>131</v>
      </c>
    </row>
    <row r="234" spans="1:65" s="14" customFormat="1" ht="11.25">
      <c r="B234" s="198"/>
      <c r="C234" s="199"/>
      <c r="D234" s="189" t="s">
        <v>140</v>
      </c>
      <c r="E234" s="200" t="s">
        <v>44</v>
      </c>
      <c r="F234" s="201" t="s">
        <v>487</v>
      </c>
      <c r="G234" s="199"/>
      <c r="H234" s="202">
        <v>7</v>
      </c>
      <c r="I234" s="203"/>
      <c r="J234" s="199"/>
      <c r="K234" s="199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140</v>
      </c>
      <c r="AU234" s="208" t="s">
        <v>91</v>
      </c>
      <c r="AV234" s="14" t="s">
        <v>91</v>
      </c>
      <c r="AW234" s="14" t="s">
        <v>42</v>
      </c>
      <c r="AX234" s="14" t="s">
        <v>89</v>
      </c>
      <c r="AY234" s="208" t="s">
        <v>131</v>
      </c>
    </row>
    <row r="235" spans="1:65" s="2" customFormat="1" ht="24.2" customHeight="1">
      <c r="A235" s="35"/>
      <c r="B235" s="36"/>
      <c r="C235" s="174" t="s">
        <v>330</v>
      </c>
      <c r="D235" s="174" t="s">
        <v>133</v>
      </c>
      <c r="E235" s="175" t="s">
        <v>1207</v>
      </c>
      <c r="F235" s="176" t="s">
        <v>1208</v>
      </c>
      <c r="G235" s="177" t="s">
        <v>152</v>
      </c>
      <c r="H235" s="178">
        <v>3</v>
      </c>
      <c r="I235" s="179"/>
      <c r="J235" s="180">
        <f>ROUND(I235*H235,2)</f>
        <v>0</v>
      </c>
      <c r="K235" s="176" t="s">
        <v>137</v>
      </c>
      <c r="L235" s="40"/>
      <c r="M235" s="181" t="s">
        <v>44</v>
      </c>
      <c r="N235" s="182" t="s">
        <v>52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138</v>
      </c>
      <c r="AT235" s="185" t="s">
        <v>133</v>
      </c>
      <c r="AU235" s="185" t="s">
        <v>91</v>
      </c>
      <c r="AY235" s="17" t="s">
        <v>131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7" t="s">
        <v>89</v>
      </c>
      <c r="BK235" s="186">
        <f>ROUND(I235*H235,2)</f>
        <v>0</v>
      </c>
      <c r="BL235" s="17" t="s">
        <v>138</v>
      </c>
      <c r="BM235" s="185" t="s">
        <v>1209</v>
      </c>
    </row>
    <row r="236" spans="1:65" s="13" customFormat="1" ht="11.25">
      <c r="B236" s="187"/>
      <c r="C236" s="188"/>
      <c r="D236" s="189" t="s">
        <v>140</v>
      </c>
      <c r="E236" s="190" t="s">
        <v>44</v>
      </c>
      <c r="F236" s="191" t="s">
        <v>1137</v>
      </c>
      <c r="G236" s="188"/>
      <c r="H236" s="190" t="s">
        <v>44</v>
      </c>
      <c r="I236" s="192"/>
      <c r="J236" s="188"/>
      <c r="K236" s="188"/>
      <c r="L236" s="193"/>
      <c r="M236" s="194"/>
      <c r="N236" s="195"/>
      <c r="O236" s="195"/>
      <c r="P236" s="195"/>
      <c r="Q236" s="195"/>
      <c r="R236" s="195"/>
      <c r="S236" s="195"/>
      <c r="T236" s="196"/>
      <c r="AT236" s="197" t="s">
        <v>140</v>
      </c>
      <c r="AU236" s="197" t="s">
        <v>91</v>
      </c>
      <c r="AV236" s="13" t="s">
        <v>89</v>
      </c>
      <c r="AW236" s="13" t="s">
        <v>42</v>
      </c>
      <c r="AX236" s="13" t="s">
        <v>81</v>
      </c>
      <c r="AY236" s="197" t="s">
        <v>131</v>
      </c>
    </row>
    <row r="237" spans="1:65" s="13" customFormat="1" ht="22.5">
      <c r="B237" s="187"/>
      <c r="C237" s="188"/>
      <c r="D237" s="189" t="s">
        <v>140</v>
      </c>
      <c r="E237" s="190" t="s">
        <v>44</v>
      </c>
      <c r="F237" s="191" t="s">
        <v>1210</v>
      </c>
      <c r="G237" s="188"/>
      <c r="H237" s="190" t="s">
        <v>44</v>
      </c>
      <c r="I237" s="192"/>
      <c r="J237" s="188"/>
      <c r="K237" s="188"/>
      <c r="L237" s="193"/>
      <c r="M237" s="194"/>
      <c r="N237" s="195"/>
      <c r="O237" s="195"/>
      <c r="P237" s="195"/>
      <c r="Q237" s="195"/>
      <c r="R237" s="195"/>
      <c r="S237" s="195"/>
      <c r="T237" s="196"/>
      <c r="AT237" s="197" t="s">
        <v>140</v>
      </c>
      <c r="AU237" s="197" t="s">
        <v>91</v>
      </c>
      <c r="AV237" s="13" t="s">
        <v>89</v>
      </c>
      <c r="AW237" s="13" t="s">
        <v>42</v>
      </c>
      <c r="AX237" s="13" t="s">
        <v>81</v>
      </c>
      <c r="AY237" s="197" t="s">
        <v>131</v>
      </c>
    </row>
    <row r="238" spans="1:65" s="14" customFormat="1" ht="11.25">
      <c r="B238" s="198"/>
      <c r="C238" s="199"/>
      <c r="D238" s="189" t="s">
        <v>140</v>
      </c>
      <c r="E238" s="200" t="s">
        <v>44</v>
      </c>
      <c r="F238" s="201" t="s">
        <v>1203</v>
      </c>
      <c r="G238" s="199"/>
      <c r="H238" s="202">
        <v>3</v>
      </c>
      <c r="I238" s="203"/>
      <c r="J238" s="199"/>
      <c r="K238" s="199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140</v>
      </c>
      <c r="AU238" s="208" t="s">
        <v>91</v>
      </c>
      <c r="AV238" s="14" t="s">
        <v>91</v>
      </c>
      <c r="AW238" s="14" t="s">
        <v>42</v>
      </c>
      <c r="AX238" s="14" t="s">
        <v>89</v>
      </c>
      <c r="AY238" s="208" t="s">
        <v>131</v>
      </c>
    </row>
    <row r="239" spans="1:65" s="2" customFormat="1" ht="49.15" customHeight="1">
      <c r="A239" s="35"/>
      <c r="B239" s="36"/>
      <c r="C239" s="174" t="s">
        <v>335</v>
      </c>
      <c r="D239" s="174" t="s">
        <v>133</v>
      </c>
      <c r="E239" s="175" t="s">
        <v>488</v>
      </c>
      <c r="F239" s="176" t="s">
        <v>489</v>
      </c>
      <c r="G239" s="177" t="s">
        <v>490</v>
      </c>
      <c r="H239" s="178">
        <v>2</v>
      </c>
      <c r="I239" s="179"/>
      <c r="J239" s="180">
        <f>ROUND(I239*H239,2)</f>
        <v>0</v>
      </c>
      <c r="K239" s="176" t="s">
        <v>137</v>
      </c>
      <c r="L239" s="40"/>
      <c r="M239" s="181" t="s">
        <v>44</v>
      </c>
      <c r="N239" s="182" t="s">
        <v>52</v>
      </c>
      <c r="O239" s="65"/>
      <c r="P239" s="183">
        <f>O239*H239</f>
        <v>0</v>
      </c>
      <c r="Q239" s="183">
        <v>0</v>
      </c>
      <c r="R239" s="183">
        <f>Q239*H239</f>
        <v>0</v>
      </c>
      <c r="S239" s="183">
        <v>4.0000000000000001E-3</v>
      </c>
      <c r="T239" s="184">
        <f>S239*H239</f>
        <v>8.0000000000000002E-3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138</v>
      </c>
      <c r="AT239" s="185" t="s">
        <v>133</v>
      </c>
      <c r="AU239" s="185" t="s">
        <v>91</v>
      </c>
      <c r="AY239" s="17" t="s">
        <v>131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7" t="s">
        <v>89</v>
      </c>
      <c r="BK239" s="186">
        <f>ROUND(I239*H239,2)</f>
        <v>0</v>
      </c>
      <c r="BL239" s="17" t="s">
        <v>138</v>
      </c>
      <c r="BM239" s="185" t="s">
        <v>1211</v>
      </c>
    </row>
    <row r="240" spans="1:65" s="13" customFormat="1" ht="11.25">
      <c r="B240" s="187"/>
      <c r="C240" s="188"/>
      <c r="D240" s="189" t="s">
        <v>140</v>
      </c>
      <c r="E240" s="190" t="s">
        <v>44</v>
      </c>
      <c r="F240" s="191" t="s">
        <v>492</v>
      </c>
      <c r="G240" s="188"/>
      <c r="H240" s="190" t="s">
        <v>44</v>
      </c>
      <c r="I240" s="192"/>
      <c r="J240" s="188"/>
      <c r="K240" s="188"/>
      <c r="L240" s="193"/>
      <c r="M240" s="194"/>
      <c r="N240" s="195"/>
      <c r="O240" s="195"/>
      <c r="P240" s="195"/>
      <c r="Q240" s="195"/>
      <c r="R240" s="195"/>
      <c r="S240" s="195"/>
      <c r="T240" s="196"/>
      <c r="AT240" s="197" t="s">
        <v>140</v>
      </c>
      <c r="AU240" s="197" t="s">
        <v>91</v>
      </c>
      <c r="AV240" s="13" t="s">
        <v>89</v>
      </c>
      <c r="AW240" s="13" t="s">
        <v>42</v>
      </c>
      <c r="AX240" s="13" t="s">
        <v>81</v>
      </c>
      <c r="AY240" s="197" t="s">
        <v>131</v>
      </c>
    </row>
    <row r="241" spans="1:65" s="13" customFormat="1" ht="11.25">
      <c r="B241" s="187"/>
      <c r="C241" s="188"/>
      <c r="D241" s="189" t="s">
        <v>140</v>
      </c>
      <c r="E241" s="190" t="s">
        <v>44</v>
      </c>
      <c r="F241" s="191" t="s">
        <v>493</v>
      </c>
      <c r="G241" s="188"/>
      <c r="H241" s="190" t="s">
        <v>44</v>
      </c>
      <c r="I241" s="192"/>
      <c r="J241" s="188"/>
      <c r="K241" s="188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140</v>
      </c>
      <c r="AU241" s="197" t="s">
        <v>91</v>
      </c>
      <c r="AV241" s="13" t="s">
        <v>89</v>
      </c>
      <c r="AW241" s="13" t="s">
        <v>42</v>
      </c>
      <c r="AX241" s="13" t="s">
        <v>81</v>
      </c>
      <c r="AY241" s="197" t="s">
        <v>131</v>
      </c>
    </row>
    <row r="242" spans="1:65" s="14" customFormat="1" ht="11.25">
      <c r="B242" s="198"/>
      <c r="C242" s="199"/>
      <c r="D242" s="189" t="s">
        <v>140</v>
      </c>
      <c r="E242" s="200" t="s">
        <v>44</v>
      </c>
      <c r="F242" s="201" t="s">
        <v>494</v>
      </c>
      <c r="G242" s="199"/>
      <c r="H242" s="202">
        <v>2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140</v>
      </c>
      <c r="AU242" s="208" t="s">
        <v>91</v>
      </c>
      <c r="AV242" s="14" t="s">
        <v>91</v>
      </c>
      <c r="AW242" s="14" t="s">
        <v>42</v>
      </c>
      <c r="AX242" s="14" t="s">
        <v>89</v>
      </c>
      <c r="AY242" s="208" t="s">
        <v>131</v>
      </c>
    </row>
    <row r="243" spans="1:65" s="2" customFormat="1" ht="24.2" customHeight="1">
      <c r="A243" s="35"/>
      <c r="B243" s="36"/>
      <c r="C243" s="174" t="s">
        <v>339</v>
      </c>
      <c r="D243" s="174" t="s">
        <v>133</v>
      </c>
      <c r="E243" s="175" t="s">
        <v>496</v>
      </c>
      <c r="F243" s="176" t="s">
        <v>497</v>
      </c>
      <c r="G243" s="177" t="s">
        <v>490</v>
      </c>
      <c r="H243" s="178">
        <v>2</v>
      </c>
      <c r="I243" s="179"/>
      <c r="J243" s="180">
        <f>ROUND(I243*H243,2)</f>
        <v>0</v>
      </c>
      <c r="K243" s="176" t="s">
        <v>137</v>
      </c>
      <c r="L243" s="40"/>
      <c r="M243" s="181" t="s">
        <v>44</v>
      </c>
      <c r="N243" s="182" t="s">
        <v>52</v>
      </c>
      <c r="O243" s="65"/>
      <c r="P243" s="183">
        <f>O243*H243</f>
        <v>0</v>
      </c>
      <c r="Q243" s="183">
        <v>1.0000000000000001E-5</v>
      </c>
      <c r="R243" s="183">
        <f>Q243*H243</f>
        <v>2.0000000000000002E-5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138</v>
      </c>
      <c r="AT243" s="185" t="s">
        <v>133</v>
      </c>
      <c r="AU243" s="185" t="s">
        <v>91</v>
      </c>
      <c r="AY243" s="17" t="s">
        <v>131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7" t="s">
        <v>89</v>
      </c>
      <c r="BK243" s="186">
        <f>ROUND(I243*H243,2)</f>
        <v>0</v>
      </c>
      <c r="BL243" s="17" t="s">
        <v>138</v>
      </c>
      <c r="BM243" s="185" t="s">
        <v>1212</v>
      </c>
    </row>
    <row r="244" spans="1:65" s="13" customFormat="1" ht="11.25">
      <c r="B244" s="187"/>
      <c r="C244" s="188"/>
      <c r="D244" s="189" t="s">
        <v>140</v>
      </c>
      <c r="E244" s="190" t="s">
        <v>44</v>
      </c>
      <c r="F244" s="191" t="s">
        <v>492</v>
      </c>
      <c r="G244" s="188"/>
      <c r="H244" s="190" t="s">
        <v>44</v>
      </c>
      <c r="I244" s="192"/>
      <c r="J244" s="188"/>
      <c r="K244" s="188"/>
      <c r="L244" s="193"/>
      <c r="M244" s="194"/>
      <c r="N244" s="195"/>
      <c r="O244" s="195"/>
      <c r="P244" s="195"/>
      <c r="Q244" s="195"/>
      <c r="R244" s="195"/>
      <c r="S244" s="195"/>
      <c r="T244" s="196"/>
      <c r="AT244" s="197" t="s">
        <v>140</v>
      </c>
      <c r="AU244" s="197" t="s">
        <v>91</v>
      </c>
      <c r="AV244" s="13" t="s">
        <v>89</v>
      </c>
      <c r="AW244" s="13" t="s">
        <v>42</v>
      </c>
      <c r="AX244" s="13" t="s">
        <v>81</v>
      </c>
      <c r="AY244" s="197" t="s">
        <v>131</v>
      </c>
    </row>
    <row r="245" spans="1:65" s="13" customFormat="1" ht="11.25">
      <c r="B245" s="187"/>
      <c r="C245" s="188"/>
      <c r="D245" s="189" t="s">
        <v>140</v>
      </c>
      <c r="E245" s="190" t="s">
        <v>44</v>
      </c>
      <c r="F245" s="191" t="s">
        <v>499</v>
      </c>
      <c r="G245" s="188"/>
      <c r="H245" s="190" t="s">
        <v>44</v>
      </c>
      <c r="I245" s="192"/>
      <c r="J245" s="188"/>
      <c r="K245" s="188"/>
      <c r="L245" s="193"/>
      <c r="M245" s="194"/>
      <c r="N245" s="195"/>
      <c r="O245" s="195"/>
      <c r="P245" s="195"/>
      <c r="Q245" s="195"/>
      <c r="R245" s="195"/>
      <c r="S245" s="195"/>
      <c r="T245" s="196"/>
      <c r="AT245" s="197" t="s">
        <v>140</v>
      </c>
      <c r="AU245" s="197" t="s">
        <v>91</v>
      </c>
      <c r="AV245" s="13" t="s">
        <v>89</v>
      </c>
      <c r="AW245" s="13" t="s">
        <v>42</v>
      </c>
      <c r="AX245" s="13" t="s">
        <v>81</v>
      </c>
      <c r="AY245" s="197" t="s">
        <v>131</v>
      </c>
    </row>
    <row r="246" spans="1:65" s="14" customFormat="1" ht="11.25">
      <c r="B246" s="198"/>
      <c r="C246" s="199"/>
      <c r="D246" s="189" t="s">
        <v>140</v>
      </c>
      <c r="E246" s="200" t="s">
        <v>44</v>
      </c>
      <c r="F246" s="201" t="s">
        <v>89</v>
      </c>
      <c r="G246" s="199"/>
      <c r="H246" s="202">
        <v>1</v>
      </c>
      <c r="I246" s="203"/>
      <c r="J246" s="199"/>
      <c r="K246" s="199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140</v>
      </c>
      <c r="AU246" s="208" t="s">
        <v>91</v>
      </c>
      <c r="AV246" s="14" t="s">
        <v>91</v>
      </c>
      <c r="AW246" s="14" t="s">
        <v>42</v>
      </c>
      <c r="AX246" s="14" t="s">
        <v>81</v>
      </c>
      <c r="AY246" s="208" t="s">
        <v>131</v>
      </c>
    </row>
    <row r="247" spans="1:65" s="13" customFormat="1" ht="11.25">
      <c r="B247" s="187"/>
      <c r="C247" s="188"/>
      <c r="D247" s="189" t="s">
        <v>140</v>
      </c>
      <c r="E247" s="190" t="s">
        <v>44</v>
      </c>
      <c r="F247" s="191" t="s">
        <v>500</v>
      </c>
      <c r="G247" s="188"/>
      <c r="H247" s="190" t="s">
        <v>44</v>
      </c>
      <c r="I247" s="192"/>
      <c r="J247" s="188"/>
      <c r="K247" s="188"/>
      <c r="L247" s="193"/>
      <c r="M247" s="194"/>
      <c r="N247" s="195"/>
      <c r="O247" s="195"/>
      <c r="P247" s="195"/>
      <c r="Q247" s="195"/>
      <c r="R247" s="195"/>
      <c r="S247" s="195"/>
      <c r="T247" s="196"/>
      <c r="AT247" s="197" t="s">
        <v>140</v>
      </c>
      <c r="AU247" s="197" t="s">
        <v>91</v>
      </c>
      <c r="AV247" s="13" t="s">
        <v>89</v>
      </c>
      <c r="AW247" s="13" t="s">
        <v>42</v>
      </c>
      <c r="AX247" s="13" t="s">
        <v>81</v>
      </c>
      <c r="AY247" s="197" t="s">
        <v>131</v>
      </c>
    </row>
    <row r="248" spans="1:65" s="14" customFormat="1" ht="11.25">
      <c r="B248" s="198"/>
      <c r="C248" s="199"/>
      <c r="D248" s="189" t="s">
        <v>140</v>
      </c>
      <c r="E248" s="200" t="s">
        <v>44</v>
      </c>
      <c r="F248" s="201" t="s">
        <v>89</v>
      </c>
      <c r="G248" s="199"/>
      <c r="H248" s="202">
        <v>1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140</v>
      </c>
      <c r="AU248" s="208" t="s">
        <v>91</v>
      </c>
      <c r="AV248" s="14" t="s">
        <v>91</v>
      </c>
      <c r="AW248" s="14" t="s">
        <v>42</v>
      </c>
      <c r="AX248" s="14" t="s">
        <v>81</v>
      </c>
      <c r="AY248" s="208" t="s">
        <v>131</v>
      </c>
    </row>
    <row r="249" spans="1:65" s="15" customFormat="1" ht="11.25">
      <c r="B249" s="209"/>
      <c r="C249" s="210"/>
      <c r="D249" s="189" t="s">
        <v>140</v>
      </c>
      <c r="E249" s="211" t="s">
        <v>44</v>
      </c>
      <c r="F249" s="212" t="s">
        <v>170</v>
      </c>
      <c r="G249" s="210"/>
      <c r="H249" s="213">
        <v>2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140</v>
      </c>
      <c r="AU249" s="219" t="s">
        <v>91</v>
      </c>
      <c r="AV249" s="15" t="s">
        <v>138</v>
      </c>
      <c r="AW249" s="15" t="s">
        <v>42</v>
      </c>
      <c r="AX249" s="15" t="s">
        <v>89</v>
      </c>
      <c r="AY249" s="219" t="s">
        <v>131</v>
      </c>
    </row>
    <row r="250" spans="1:65" s="2" customFormat="1" ht="14.45" customHeight="1">
      <c r="A250" s="35"/>
      <c r="B250" s="36"/>
      <c r="C250" s="220" t="s">
        <v>344</v>
      </c>
      <c r="D250" s="220" t="s">
        <v>220</v>
      </c>
      <c r="E250" s="221" t="s">
        <v>502</v>
      </c>
      <c r="F250" s="222" t="s">
        <v>503</v>
      </c>
      <c r="G250" s="223" t="s">
        <v>152</v>
      </c>
      <c r="H250" s="224">
        <v>2.512</v>
      </c>
      <c r="I250" s="225"/>
      <c r="J250" s="226">
        <f>ROUND(I250*H250,2)</f>
        <v>0</v>
      </c>
      <c r="K250" s="222" t="s">
        <v>137</v>
      </c>
      <c r="L250" s="227"/>
      <c r="M250" s="228" t="s">
        <v>44</v>
      </c>
      <c r="N250" s="229" t="s">
        <v>52</v>
      </c>
      <c r="O250" s="65"/>
      <c r="P250" s="183">
        <f>O250*H250</f>
        <v>0</v>
      </c>
      <c r="Q250" s="183">
        <v>8.0000000000000007E-5</v>
      </c>
      <c r="R250" s="183">
        <f>Q250*H250</f>
        <v>2.0096000000000003E-4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184</v>
      </c>
      <c r="AT250" s="185" t="s">
        <v>220</v>
      </c>
      <c r="AU250" s="185" t="s">
        <v>91</v>
      </c>
      <c r="AY250" s="17" t="s">
        <v>131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7" t="s">
        <v>89</v>
      </c>
      <c r="BK250" s="186">
        <f>ROUND(I250*H250,2)</f>
        <v>0</v>
      </c>
      <c r="BL250" s="17" t="s">
        <v>138</v>
      </c>
      <c r="BM250" s="185" t="s">
        <v>1213</v>
      </c>
    </row>
    <row r="251" spans="1:65" s="13" customFormat="1" ht="11.25">
      <c r="B251" s="187"/>
      <c r="C251" s="188"/>
      <c r="D251" s="189" t="s">
        <v>140</v>
      </c>
      <c r="E251" s="190" t="s">
        <v>44</v>
      </c>
      <c r="F251" s="191" t="s">
        <v>492</v>
      </c>
      <c r="G251" s="188"/>
      <c r="H251" s="190" t="s">
        <v>44</v>
      </c>
      <c r="I251" s="192"/>
      <c r="J251" s="188"/>
      <c r="K251" s="188"/>
      <c r="L251" s="193"/>
      <c r="M251" s="194"/>
      <c r="N251" s="195"/>
      <c r="O251" s="195"/>
      <c r="P251" s="195"/>
      <c r="Q251" s="195"/>
      <c r="R251" s="195"/>
      <c r="S251" s="195"/>
      <c r="T251" s="196"/>
      <c r="AT251" s="197" t="s">
        <v>140</v>
      </c>
      <c r="AU251" s="197" t="s">
        <v>91</v>
      </c>
      <c r="AV251" s="13" t="s">
        <v>89</v>
      </c>
      <c r="AW251" s="13" t="s">
        <v>42</v>
      </c>
      <c r="AX251" s="13" t="s">
        <v>81</v>
      </c>
      <c r="AY251" s="197" t="s">
        <v>131</v>
      </c>
    </row>
    <row r="252" spans="1:65" s="13" customFormat="1" ht="11.25">
      <c r="B252" s="187"/>
      <c r="C252" s="188"/>
      <c r="D252" s="189" t="s">
        <v>140</v>
      </c>
      <c r="E252" s="190" t="s">
        <v>44</v>
      </c>
      <c r="F252" s="191" t="s">
        <v>499</v>
      </c>
      <c r="G252" s="188"/>
      <c r="H252" s="190" t="s">
        <v>44</v>
      </c>
      <c r="I252" s="192"/>
      <c r="J252" s="188"/>
      <c r="K252" s="188"/>
      <c r="L252" s="193"/>
      <c r="M252" s="194"/>
      <c r="N252" s="195"/>
      <c r="O252" s="195"/>
      <c r="P252" s="195"/>
      <c r="Q252" s="195"/>
      <c r="R252" s="195"/>
      <c r="S252" s="195"/>
      <c r="T252" s="196"/>
      <c r="AT252" s="197" t="s">
        <v>140</v>
      </c>
      <c r="AU252" s="197" t="s">
        <v>91</v>
      </c>
      <c r="AV252" s="13" t="s">
        <v>89</v>
      </c>
      <c r="AW252" s="13" t="s">
        <v>42</v>
      </c>
      <c r="AX252" s="13" t="s">
        <v>81</v>
      </c>
      <c r="AY252" s="197" t="s">
        <v>131</v>
      </c>
    </row>
    <row r="253" spans="1:65" s="14" customFormat="1" ht="11.25">
      <c r="B253" s="198"/>
      <c r="C253" s="199"/>
      <c r="D253" s="189" t="s">
        <v>140</v>
      </c>
      <c r="E253" s="200" t="s">
        <v>44</v>
      </c>
      <c r="F253" s="201" t="s">
        <v>505</v>
      </c>
      <c r="G253" s="199"/>
      <c r="H253" s="202">
        <v>1.256</v>
      </c>
      <c r="I253" s="203"/>
      <c r="J253" s="199"/>
      <c r="K253" s="199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140</v>
      </c>
      <c r="AU253" s="208" t="s">
        <v>91</v>
      </c>
      <c r="AV253" s="14" t="s">
        <v>91</v>
      </c>
      <c r="AW253" s="14" t="s">
        <v>42</v>
      </c>
      <c r="AX253" s="14" t="s">
        <v>81</v>
      </c>
      <c r="AY253" s="208" t="s">
        <v>131</v>
      </c>
    </row>
    <row r="254" spans="1:65" s="13" customFormat="1" ht="11.25">
      <c r="B254" s="187"/>
      <c r="C254" s="188"/>
      <c r="D254" s="189" t="s">
        <v>140</v>
      </c>
      <c r="E254" s="190" t="s">
        <v>44</v>
      </c>
      <c r="F254" s="191" t="s">
        <v>500</v>
      </c>
      <c r="G254" s="188"/>
      <c r="H254" s="190" t="s">
        <v>44</v>
      </c>
      <c r="I254" s="192"/>
      <c r="J254" s="188"/>
      <c r="K254" s="188"/>
      <c r="L254" s="193"/>
      <c r="M254" s="194"/>
      <c r="N254" s="195"/>
      <c r="O254" s="195"/>
      <c r="P254" s="195"/>
      <c r="Q254" s="195"/>
      <c r="R254" s="195"/>
      <c r="S254" s="195"/>
      <c r="T254" s="196"/>
      <c r="AT254" s="197" t="s">
        <v>140</v>
      </c>
      <c r="AU254" s="197" t="s">
        <v>91</v>
      </c>
      <c r="AV254" s="13" t="s">
        <v>89</v>
      </c>
      <c r="AW254" s="13" t="s">
        <v>42</v>
      </c>
      <c r="AX254" s="13" t="s">
        <v>81</v>
      </c>
      <c r="AY254" s="197" t="s">
        <v>131</v>
      </c>
    </row>
    <row r="255" spans="1:65" s="14" customFormat="1" ht="11.25">
      <c r="B255" s="198"/>
      <c r="C255" s="199"/>
      <c r="D255" s="189" t="s">
        <v>140</v>
      </c>
      <c r="E255" s="200" t="s">
        <v>44</v>
      </c>
      <c r="F255" s="201" t="s">
        <v>505</v>
      </c>
      <c r="G255" s="199"/>
      <c r="H255" s="202">
        <v>1.256</v>
      </c>
      <c r="I255" s="203"/>
      <c r="J255" s="199"/>
      <c r="K255" s="199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140</v>
      </c>
      <c r="AU255" s="208" t="s">
        <v>91</v>
      </c>
      <c r="AV255" s="14" t="s">
        <v>91</v>
      </c>
      <c r="AW255" s="14" t="s">
        <v>42</v>
      </c>
      <c r="AX255" s="14" t="s">
        <v>81</v>
      </c>
      <c r="AY255" s="208" t="s">
        <v>131</v>
      </c>
    </row>
    <row r="256" spans="1:65" s="15" customFormat="1" ht="11.25">
      <c r="B256" s="209"/>
      <c r="C256" s="210"/>
      <c r="D256" s="189" t="s">
        <v>140</v>
      </c>
      <c r="E256" s="211" t="s">
        <v>44</v>
      </c>
      <c r="F256" s="212" t="s">
        <v>170</v>
      </c>
      <c r="G256" s="210"/>
      <c r="H256" s="213">
        <v>2.512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140</v>
      </c>
      <c r="AU256" s="219" t="s">
        <v>91</v>
      </c>
      <c r="AV256" s="15" t="s">
        <v>138</v>
      </c>
      <c r="AW256" s="15" t="s">
        <v>42</v>
      </c>
      <c r="AX256" s="15" t="s">
        <v>89</v>
      </c>
      <c r="AY256" s="219" t="s">
        <v>131</v>
      </c>
    </row>
    <row r="257" spans="1:65" s="2" customFormat="1" ht="14.45" customHeight="1">
      <c r="A257" s="35"/>
      <c r="B257" s="36"/>
      <c r="C257" s="220" t="s">
        <v>349</v>
      </c>
      <c r="D257" s="220" t="s">
        <v>220</v>
      </c>
      <c r="E257" s="221" t="s">
        <v>506</v>
      </c>
      <c r="F257" s="222" t="s">
        <v>507</v>
      </c>
      <c r="G257" s="223" t="s">
        <v>490</v>
      </c>
      <c r="H257" s="224">
        <v>0.5</v>
      </c>
      <c r="I257" s="225"/>
      <c r="J257" s="226">
        <f>ROUND(I257*H257,2)</f>
        <v>0</v>
      </c>
      <c r="K257" s="222" t="s">
        <v>137</v>
      </c>
      <c r="L257" s="227"/>
      <c r="M257" s="228" t="s">
        <v>44</v>
      </c>
      <c r="N257" s="229" t="s">
        <v>52</v>
      </c>
      <c r="O257" s="65"/>
      <c r="P257" s="183">
        <f>O257*H257</f>
        <v>0</v>
      </c>
      <c r="Q257" s="183">
        <v>2.5000000000000001E-3</v>
      </c>
      <c r="R257" s="183">
        <f>Q257*H257</f>
        <v>1.25E-3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184</v>
      </c>
      <c r="AT257" s="185" t="s">
        <v>220</v>
      </c>
      <c r="AU257" s="185" t="s">
        <v>91</v>
      </c>
      <c r="AY257" s="17" t="s">
        <v>131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7" t="s">
        <v>89</v>
      </c>
      <c r="BK257" s="186">
        <f>ROUND(I257*H257,2)</f>
        <v>0</v>
      </c>
      <c r="BL257" s="17" t="s">
        <v>138</v>
      </c>
      <c r="BM257" s="185" t="s">
        <v>1214</v>
      </c>
    </row>
    <row r="258" spans="1:65" s="13" customFormat="1" ht="11.25">
      <c r="B258" s="187"/>
      <c r="C258" s="188"/>
      <c r="D258" s="189" t="s">
        <v>140</v>
      </c>
      <c r="E258" s="190" t="s">
        <v>44</v>
      </c>
      <c r="F258" s="191" t="s">
        <v>492</v>
      </c>
      <c r="G258" s="188"/>
      <c r="H258" s="190" t="s">
        <v>44</v>
      </c>
      <c r="I258" s="192"/>
      <c r="J258" s="188"/>
      <c r="K258" s="188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140</v>
      </c>
      <c r="AU258" s="197" t="s">
        <v>91</v>
      </c>
      <c r="AV258" s="13" t="s">
        <v>89</v>
      </c>
      <c r="AW258" s="13" t="s">
        <v>42</v>
      </c>
      <c r="AX258" s="13" t="s">
        <v>81</v>
      </c>
      <c r="AY258" s="197" t="s">
        <v>131</v>
      </c>
    </row>
    <row r="259" spans="1:65" s="13" customFormat="1" ht="11.25">
      <c r="B259" s="187"/>
      <c r="C259" s="188"/>
      <c r="D259" s="189" t="s">
        <v>140</v>
      </c>
      <c r="E259" s="190" t="s">
        <v>44</v>
      </c>
      <c r="F259" s="191" t="s">
        <v>499</v>
      </c>
      <c r="G259" s="188"/>
      <c r="H259" s="190" t="s">
        <v>44</v>
      </c>
      <c r="I259" s="192"/>
      <c r="J259" s="188"/>
      <c r="K259" s="188"/>
      <c r="L259" s="193"/>
      <c r="M259" s="194"/>
      <c r="N259" s="195"/>
      <c r="O259" s="195"/>
      <c r="P259" s="195"/>
      <c r="Q259" s="195"/>
      <c r="R259" s="195"/>
      <c r="S259" s="195"/>
      <c r="T259" s="196"/>
      <c r="AT259" s="197" t="s">
        <v>140</v>
      </c>
      <c r="AU259" s="197" t="s">
        <v>91</v>
      </c>
      <c r="AV259" s="13" t="s">
        <v>89</v>
      </c>
      <c r="AW259" s="13" t="s">
        <v>42</v>
      </c>
      <c r="AX259" s="13" t="s">
        <v>81</v>
      </c>
      <c r="AY259" s="197" t="s">
        <v>131</v>
      </c>
    </row>
    <row r="260" spans="1:65" s="14" customFormat="1" ht="11.25">
      <c r="B260" s="198"/>
      <c r="C260" s="199"/>
      <c r="D260" s="189" t="s">
        <v>140</v>
      </c>
      <c r="E260" s="200" t="s">
        <v>44</v>
      </c>
      <c r="F260" s="201" t="s">
        <v>509</v>
      </c>
      <c r="G260" s="199"/>
      <c r="H260" s="202">
        <v>0.5</v>
      </c>
      <c r="I260" s="203"/>
      <c r="J260" s="199"/>
      <c r="K260" s="199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140</v>
      </c>
      <c r="AU260" s="208" t="s">
        <v>91</v>
      </c>
      <c r="AV260" s="14" t="s">
        <v>91</v>
      </c>
      <c r="AW260" s="14" t="s">
        <v>42</v>
      </c>
      <c r="AX260" s="14" t="s">
        <v>89</v>
      </c>
      <c r="AY260" s="208" t="s">
        <v>131</v>
      </c>
    </row>
    <row r="261" spans="1:65" s="13" customFormat="1" ht="11.25">
      <c r="B261" s="187"/>
      <c r="C261" s="188"/>
      <c r="D261" s="189" t="s">
        <v>140</v>
      </c>
      <c r="E261" s="190" t="s">
        <v>44</v>
      </c>
      <c r="F261" s="191" t="s">
        <v>1215</v>
      </c>
      <c r="G261" s="188"/>
      <c r="H261" s="190" t="s">
        <v>44</v>
      </c>
      <c r="I261" s="192"/>
      <c r="J261" s="188"/>
      <c r="K261" s="188"/>
      <c r="L261" s="193"/>
      <c r="M261" s="194"/>
      <c r="N261" s="195"/>
      <c r="O261" s="195"/>
      <c r="P261" s="195"/>
      <c r="Q261" s="195"/>
      <c r="R261" s="195"/>
      <c r="S261" s="195"/>
      <c r="T261" s="196"/>
      <c r="AT261" s="197" t="s">
        <v>140</v>
      </c>
      <c r="AU261" s="197" t="s">
        <v>91</v>
      </c>
      <c r="AV261" s="13" t="s">
        <v>89</v>
      </c>
      <c r="AW261" s="13" t="s">
        <v>42</v>
      </c>
      <c r="AX261" s="13" t="s">
        <v>81</v>
      </c>
      <c r="AY261" s="197" t="s">
        <v>131</v>
      </c>
    </row>
    <row r="262" spans="1:65" s="2" customFormat="1" ht="14.45" customHeight="1">
      <c r="A262" s="35"/>
      <c r="B262" s="36"/>
      <c r="C262" s="220" t="s">
        <v>354</v>
      </c>
      <c r="D262" s="220" t="s">
        <v>220</v>
      </c>
      <c r="E262" s="221" t="s">
        <v>512</v>
      </c>
      <c r="F262" s="222" t="s">
        <v>513</v>
      </c>
      <c r="G262" s="223" t="s">
        <v>490</v>
      </c>
      <c r="H262" s="224">
        <v>2</v>
      </c>
      <c r="I262" s="225"/>
      <c r="J262" s="226">
        <f>ROUND(I262*H262,2)</f>
        <v>0</v>
      </c>
      <c r="K262" s="222" t="s">
        <v>137</v>
      </c>
      <c r="L262" s="227"/>
      <c r="M262" s="228" t="s">
        <v>44</v>
      </c>
      <c r="N262" s="229" t="s">
        <v>52</v>
      </c>
      <c r="O262" s="65"/>
      <c r="P262" s="183">
        <f>O262*H262</f>
        <v>0</v>
      </c>
      <c r="Q262" s="183">
        <v>3.5E-4</v>
      </c>
      <c r="R262" s="183">
        <f>Q262*H262</f>
        <v>6.9999999999999999E-4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184</v>
      </c>
      <c r="AT262" s="185" t="s">
        <v>220</v>
      </c>
      <c r="AU262" s="185" t="s">
        <v>91</v>
      </c>
      <c r="AY262" s="17" t="s">
        <v>131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7" t="s">
        <v>89</v>
      </c>
      <c r="BK262" s="186">
        <f>ROUND(I262*H262,2)</f>
        <v>0</v>
      </c>
      <c r="BL262" s="17" t="s">
        <v>138</v>
      </c>
      <c r="BM262" s="185" t="s">
        <v>1216</v>
      </c>
    </row>
    <row r="263" spans="1:65" s="13" customFormat="1" ht="11.25">
      <c r="B263" s="187"/>
      <c r="C263" s="188"/>
      <c r="D263" s="189" t="s">
        <v>140</v>
      </c>
      <c r="E263" s="190" t="s">
        <v>44</v>
      </c>
      <c r="F263" s="191" t="s">
        <v>492</v>
      </c>
      <c r="G263" s="188"/>
      <c r="H263" s="190" t="s">
        <v>44</v>
      </c>
      <c r="I263" s="192"/>
      <c r="J263" s="188"/>
      <c r="K263" s="188"/>
      <c r="L263" s="193"/>
      <c r="M263" s="194"/>
      <c r="N263" s="195"/>
      <c r="O263" s="195"/>
      <c r="P263" s="195"/>
      <c r="Q263" s="195"/>
      <c r="R263" s="195"/>
      <c r="S263" s="195"/>
      <c r="T263" s="196"/>
      <c r="AT263" s="197" t="s">
        <v>140</v>
      </c>
      <c r="AU263" s="197" t="s">
        <v>91</v>
      </c>
      <c r="AV263" s="13" t="s">
        <v>89</v>
      </c>
      <c r="AW263" s="13" t="s">
        <v>42</v>
      </c>
      <c r="AX263" s="13" t="s">
        <v>81</v>
      </c>
      <c r="AY263" s="197" t="s">
        <v>131</v>
      </c>
    </row>
    <row r="264" spans="1:65" s="13" customFormat="1" ht="11.25">
      <c r="B264" s="187"/>
      <c r="C264" s="188"/>
      <c r="D264" s="189" t="s">
        <v>140</v>
      </c>
      <c r="E264" s="190" t="s">
        <v>44</v>
      </c>
      <c r="F264" s="191" t="s">
        <v>499</v>
      </c>
      <c r="G264" s="188"/>
      <c r="H264" s="190" t="s">
        <v>44</v>
      </c>
      <c r="I264" s="192"/>
      <c r="J264" s="188"/>
      <c r="K264" s="188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140</v>
      </c>
      <c r="AU264" s="197" t="s">
        <v>91</v>
      </c>
      <c r="AV264" s="13" t="s">
        <v>89</v>
      </c>
      <c r="AW264" s="13" t="s">
        <v>42</v>
      </c>
      <c r="AX264" s="13" t="s">
        <v>81</v>
      </c>
      <c r="AY264" s="197" t="s">
        <v>131</v>
      </c>
    </row>
    <row r="265" spans="1:65" s="14" customFormat="1" ht="11.25">
      <c r="B265" s="198"/>
      <c r="C265" s="199"/>
      <c r="D265" s="189" t="s">
        <v>140</v>
      </c>
      <c r="E265" s="200" t="s">
        <v>44</v>
      </c>
      <c r="F265" s="201" t="s">
        <v>91</v>
      </c>
      <c r="G265" s="199"/>
      <c r="H265" s="202">
        <v>2</v>
      </c>
      <c r="I265" s="203"/>
      <c r="J265" s="199"/>
      <c r="K265" s="199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140</v>
      </c>
      <c r="AU265" s="208" t="s">
        <v>91</v>
      </c>
      <c r="AV265" s="14" t="s">
        <v>91</v>
      </c>
      <c r="AW265" s="14" t="s">
        <v>42</v>
      </c>
      <c r="AX265" s="14" t="s">
        <v>89</v>
      </c>
      <c r="AY265" s="208" t="s">
        <v>131</v>
      </c>
    </row>
    <row r="266" spans="1:65" s="2" customFormat="1" ht="14.45" customHeight="1">
      <c r="A266" s="35"/>
      <c r="B266" s="36"/>
      <c r="C266" s="220" t="s">
        <v>358</v>
      </c>
      <c r="D266" s="220" t="s">
        <v>220</v>
      </c>
      <c r="E266" s="221" t="s">
        <v>515</v>
      </c>
      <c r="F266" s="222" t="s">
        <v>516</v>
      </c>
      <c r="G266" s="223" t="s">
        <v>490</v>
      </c>
      <c r="H266" s="224">
        <v>1</v>
      </c>
      <c r="I266" s="225"/>
      <c r="J266" s="226">
        <f>ROUND(I266*H266,2)</f>
        <v>0</v>
      </c>
      <c r="K266" s="222" t="s">
        <v>137</v>
      </c>
      <c r="L266" s="227"/>
      <c r="M266" s="228" t="s">
        <v>44</v>
      </c>
      <c r="N266" s="229" t="s">
        <v>52</v>
      </c>
      <c r="O266" s="65"/>
      <c r="P266" s="183">
        <f>O266*H266</f>
        <v>0</v>
      </c>
      <c r="Q266" s="183">
        <v>1E-4</v>
      </c>
      <c r="R266" s="183">
        <f>Q266*H266</f>
        <v>1E-4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184</v>
      </c>
      <c r="AT266" s="185" t="s">
        <v>220</v>
      </c>
      <c r="AU266" s="185" t="s">
        <v>91</v>
      </c>
      <c r="AY266" s="17" t="s">
        <v>131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7" t="s">
        <v>89</v>
      </c>
      <c r="BK266" s="186">
        <f>ROUND(I266*H266,2)</f>
        <v>0</v>
      </c>
      <c r="BL266" s="17" t="s">
        <v>138</v>
      </c>
      <c r="BM266" s="185" t="s">
        <v>1217</v>
      </c>
    </row>
    <row r="267" spans="1:65" s="13" customFormat="1" ht="11.25">
      <c r="B267" s="187"/>
      <c r="C267" s="188"/>
      <c r="D267" s="189" t="s">
        <v>140</v>
      </c>
      <c r="E267" s="190" t="s">
        <v>44</v>
      </c>
      <c r="F267" s="191" t="s">
        <v>492</v>
      </c>
      <c r="G267" s="188"/>
      <c r="H267" s="190" t="s">
        <v>44</v>
      </c>
      <c r="I267" s="192"/>
      <c r="J267" s="188"/>
      <c r="K267" s="188"/>
      <c r="L267" s="193"/>
      <c r="M267" s="194"/>
      <c r="N267" s="195"/>
      <c r="O267" s="195"/>
      <c r="P267" s="195"/>
      <c r="Q267" s="195"/>
      <c r="R267" s="195"/>
      <c r="S267" s="195"/>
      <c r="T267" s="196"/>
      <c r="AT267" s="197" t="s">
        <v>140</v>
      </c>
      <c r="AU267" s="197" t="s">
        <v>91</v>
      </c>
      <c r="AV267" s="13" t="s">
        <v>89</v>
      </c>
      <c r="AW267" s="13" t="s">
        <v>42</v>
      </c>
      <c r="AX267" s="13" t="s">
        <v>81</v>
      </c>
      <c r="AY267" s="197" t="s">
        <v>131</v>
      </c>
    </row>
    <row r="268" spans="1:65" s="13" customFormat="1" ht="11.25">
      <c r="B268" s="187"/>
      <c r="C268" s="188"/>
      <c r="D268" s="189" t="s">
        <v>140</v>
      </c>
      <c r="E268" s="190" t="s">
        <v>44</v>
      </c>
      <c r="F268" s="191" t="s">
        <v>499</v>
      </c>
      <c r="G268" s="188"/>
      <c r="H268" s="190" t="s">
        <v>44</v>
      </c>
      <c r="I268" s="192"/>
      <c r="J268" s="188"/>
      <c r="K268" s="188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140</v>
      </c>
      <c r="AU268" s="197" t="s">
        <v>91</v>
      </c>
      <c r="AV268" s="13" t="s">
        <v>89</v>
      </c>
      <c r="AW268" s="13" t="s">
        <v>42</v>
      </c>
      <c r="AX268" s="13" t="s">
        <v>81</v>
      </c>
      <c r="AY268" s="197" t="s">
        <v>131</v>
      </c>
    </row>
    <row r="269" spans="1:65" s="14" customFormat="1" ht="11.25">
      <c r="B269" s="198"/>
      <c r="C269" s="199"/>
      <c r="D269" s="189" t="s">
        <v>140</v>
      </c>
      <c r="E269" s="200" t="s">
        <v>44</v>
      </c>
      <c r="F269" s="201" t="s">
        <v>89</v>
      </c>
      <c r="G269" s="199"/>
      <c r="H269" s="202">
        <v>1</v>
      </c>
      <c r="I269" s="203"/>
      <c r="J269" s="199"/>
      <c r="K269" s="199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140</v>
      </c>
      <c r="AU269" s="208" t="s">
        <v>91</v>
      </c>
      <c r="AV269" s="14" t="s">
        <v>91</v>
      </c>
      <c r="AW269" s="14" t="s">
        <v>42</v>
      </c>
      <c r="AX269" s="14" t="s">
        <v>89</v>
      </c>
      <c r="AY269" s="208" t="s">
        <v>131</v>
      </c>
    </row>
    <row r="270" spans="1:65" s="2" customFormat="1" ht="14.45" customHeight="1">
      <c r="A270" s="35"/>
      <c r="B270" s="36"/>
      <c r="C270" s="220" t="s">
        <v>364</v>
      </c>
      <c r="D270" s="220" t="s">
        <v>220</v>
      </c>
      <c r="E270" s="221" t="s">
        <v>518</v>
      </c>
      <c r="F270" s="222" t="s">
        <v>519</v>
      </c>
      <c r="G270" s="223" t="s">
        <v>490</v>
      </c>
      <c r="H270" s="224">
        <v>4</v>
      </c>
      <c r="I270" s="225"/>
      <c r="J270" s="226">
        <f>ROUND(I270*H270,2)</f>
        <v>0</v>
      </c>
      <c r="K270" s="222" t="s">
        <v>303</v>
      </c>
      <c r="L270" s="227"/>
      <c r="M270" s="228" t="s">
        <v>44</v>
      </c>
      <c r="N270" s="229" t="s">
        <v>52</v>
      </c>
      <c r="O270" s="65"/>
      <c r="P270" s="183">
        <f>O270*H270</f>
        <v>0</v>
      </c>
      <c r="Q270" s="183">
        <v>4.0000000000000002E-4</v>
      </c>
      <c r="R270" s="183">
        <f>Q270*H270</f>
        <v>1.6000000000000001E-3</v>
      </c>
      <c r="S270" s="183">
        <v>0</v>
      </c>
      <c r="T270" s="18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184</v>
      </c>
      <c r="AT270" s="185" t="s">
        <v>220</v>
      </c>
      <c r="AU270" s="185" t="s">
        <v>91</v>
      </c>
      <c r="AY270" s="17" t="s">
        <v>131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17" t="s">
        <v>89</v>
      </c>
      <c r="BK270" s="186">
        <f>ROUND(I270*H270,2)</f>
        <v>0</v>
      </c>
      <c r="BL270" s="17" t="s">
        <v>138</v>
      </c>
      <c r="BM270" s="185" t="s">
        <v>1218</v>
      </c>
    </row>
    <row r="271" spans="1:65" s="13" customFormat="1" ht="11.25">
      <c r="B271" s="187"/>
      <c r="C271" s="188"/>
      <c r="D271" s="189" t="s">
        <v>140</v>
      </c>
      <c r="E271" s="190" t="s">
        <v>44</v>
      </c>
      <c r="F271" s="191" t="s">
        <v>492</v>
      </c>
      <c r="G271" s="188"/>
      <c r="H271" s="190" t="s">
        <v>44</v>
      </c>
      <c r="I271" s="192"/>
      <c r="J271" s="188"/>
      <c r="K271" s="188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140</v>
      </c>
      <c r="AU271" s="197" t="s">
        <v>91</v>
      </c>
      <c r="AV271" s="13" t="s">
        <v>89</v>
      </c>
      <c r="AW271" s="13" t="s">
        <v>42</v>
      </c>
      <c r="AX271" s="13" t="s">
        <v>81</v>
      </c>
      <c r="AY271" s="197" t="s">
        <v>131</v>
      </c>
    </row>
    <row r="272" spans="1:65" s="13" customFormat="1" ht="11.25">
      <c r="B272" s="187"/>
      <c r="C272" s="188"/>
      <c r="D272" s="189" t="s">
        <v>140</v>
      </c>
      <c r="E272" s="190" t="s">
        <v>44</v>
      </c>
      <c r="F272" s="191" t="s">
        <v>499</v>
      </c>
      <c r="G272" s="188"/>
      <c r="H272" s="190" t="s">
        <v>44</v>
      </c>
      <c r="I272" s="192"/>
      <c r="J272" s="188"/>
      <c r="K272" s="188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140</v>
      </c>
      <c r="AU272" s="197" t="s">
        <v>91</v>
      </c>
      <c r="AV272" s="13" t="s">
        <v>89</v>
      </c>
      <c r="AW272" s="13" t="s">
        <v>42</v>
      </c>
      <c r="AX272" s="13" t="s">
        <v>81</v>
      </c>
      <c r="AY272" s="197" t="s">
        <v>131</v>
      </c>
    </row>
    <row r="273" spans="1:65" s="14" customFormat="1" ht="11.25">
      <c r="B273" s="198"/>
      <c r="C273" s="199"/>
      <c r="D273" s="189" t="s">
        <v>140</v>
      </c>
      <c r="E273" s="200" t="s">
        <v>44</v>
      </c>
      <c r="F273" s="201" t="s">
        <v>91</v>
      </c>
      <c r="G273" s="199"/>
      <c r="H273" s="202">
        <v>2</v>
      </c>
      <c r="I273" s="203"/>
      <c r="J273" s="199"/>
      <c r="K273" s="199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140</v>
      </c>
      <c r="AU273" s="208" t="s">
        <v>91</v>
      </c>
      <c r="AV273" s="14" t="s">
        <v>91</v>
      </c>
      <c r="AW273" s="14" t="s">
        <v>42</v>
      </c>
      <c r="AX273" s="14" t="s">
        <v>81</v>
      </c>
      <c r="AY273" s="208" t="s">
        <v>131</v>
      </c>
    </row>
    <row r="274" spans="1:65" s="13" customFormat="1" ht="11.25">
      <c r="B274" s="187"/>
      <c r="C274" s="188"/>
      <c r="D274" s="189" t="s">
        <v>140</v>
      </c>
      <c r="E274" s="190" t="s">
        <v>44</v>
      </c>
      <c r="F274" s="191" t="s">
        <v>500</v>
      </c>
      <c r="G274" s="188"/>
      <c r="H274" s="190" t="s">
        <v>44</v>
      </c>
      <c r="I274" s="192"/>
      <c r="J274" s="188"/>
      <c r="K274" s="188"/>
      <c r="L274" s="193"/>
      <c r="M274" s="194"/>
      <c r="N274" s="195"/>
      <c r="O274" s="195"/>
      <c r="P274" s="195"/>
      <c r="Q274" s="195"/>
      <c r="R274" s="195"/>
      <c r="S274" s="195"/>
      <c r="T274" s="196"/>
      <c r="AT274" s="197" t="s">
        <v>140</v>
      </c>
      <c r="AU274" s="197" t="s">
        <v>91</v>
      </c>
      <c r="AV274" s="13" t="s">
        <v>89</v>
      </c>
      <c r="AW274" s="13" t="s">
        <v>42</v>
      </c>
      <c r="AX274" s="13" t="s">
        <v>81</v>
      </c>
      <c r="AY274" s="197" t="s">
        <v>131</v>
      </c>
    </row>
    <row r="275" spans="1:65" s="14" customFormat="1" ht="11.25">
      <c r="B275" s="198"/>
      <c r="C275" s="199"/>
      <c r="D275" s="189" t="s">
        <v>140</v>
      </c>
      <c r="E275" s="200" t="s">
        <v>44</v>
      </c>
      <c r="F275" s="201" t="s">
        <v>91</v>
      </c>
      <c r="G275" s="199"/>
      <c r="H275" s="202">
        <v>2</v>
      </c>
      <c r="I275" s="203"/>
      <c r="J275" s="199"/>
      <c r="K275" s="199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140</v>
      </c>
      <c r="AU275" s="208" t="s">
        <v>91</v>
      </c>
      <c r="AV275" s="14" t="s">
        <v>91</v>
      </c>
      <c r="AW275" s="14" t="s">
        <v>42</v>
      </c>
      <c r="AX275" s="14" t="s">
        <v>81</v>
      </c>
      <c r="AY275" s="208" t="s">
        <v>131</v>
      </c>
    </row>
    <row r="276" spans="1:65" s="15" customFormat="1" ht="11.25">
      <c r="B276" s="209"/>
      <c r="C276" s="210"/>
      <c r="D276" s="189" t="s">
        <v>140</v>
      </c>
      <c r="E276" s="211" t="s">
        <v>44</v>
      </c>
      <c r="F276" s="212" t="s">
        <v>170</v>
      </c>
      <c r="G276" s="210"/>
      <c r="H276" s="213">
        <v>4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140</v>
      </c>
      <c r="AU276" s="219" t="s">
        <v>91</v>
      </c>
      <c r="AV276" s="15" t="s">
        <v>138</v>
      </c>
      <c r="AW276" s="15" t="s">
        <v>42</v>
      </c>
      <c r="AX276" s="15" t="s">
        <v>89</v>
      </c>
      <c r="AY276" s="219" t="s">
        <v>131</v>
      </c>
    </row>
    <row r="277" spans="1:65" s="2" customFormat="1" ht="24.2" customHeight="1">
      <c r="A277" s="35"/>
      <c r="B277" s="36"/>
      <c r="C277" s="220" t="s">
        <v>368</v>
      </c>
      <c r="D277" s="220" t="s">
        <v>220</v>
      </c>
      <c r="E277" s="221" t="s">
        <v>521</v>
      </c>
      <c r="F277" s="222" t="s">
        <v>522</v>
      </c>
      <c r="G277" s="223" t="s">
        <v>523</v>
      </c>
      <c r="H277" s="224">
        <v>0.04</v>
      </c>
      <c r="I277" s="225"/>
      <c r="J277" s="226">
        <f>ROUND(I277*H277,2)</f>
        <v>0</v>
      </c>
      <c r="K277" s="222" t="s">
        <v>137</v>
      </c>
      <c r="L277" s="227"/>
      <c r="M277" s="228" t="s">
        <v>44</v>
      </c>
      <c r="N277" s="229" t="s">
        <v>52</v>
      </c>
      <c r="O277" s="65"/>
      <c r="P277" s="183">
        <f>O277*H277</f>
        <v>0</v>
      </c>
      <c r="Q277" s="183">
        <v>5.0000000000000001E-4</v>
      </c>
      <c r="R277" s="183">
        <f>Q277*H277</f>
        <v>2.0000000000000002E-5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184</v>
      </c>
      <c r="AT277" s="185" t="s">
        <v>220</v>
      </c>
      <c r="AU277" s="185" t="s">
        <v>91</v>
      </c>
      <c r="AY277" s="17" t="s">
        <v>131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7" t="s">
        <v>89</v>
      </c>
      <c r="BK277" s="186">
        <f>ROUND(I277*H277,2)</f>
        <v>0</v>
      </c>
      <c r="BL277" s="17" t="s">
        <v>138</v>
      </c>
      <c r="BM277" s="185" t="s">
        <v>1219</v>
      </c>
    </row>
    <row r="278" spans="1:65" s="13" customFormat="1" ht="11.25">
      <c r="B278" s="187"/>
      <c r="C278" s="188"/>
      <c r="D278" s="189" t="s">
        <v>140</v>
      </c>
      <c r="E278" s="190" t="s">
        <v>44</v>
      </c>
      <c r="F278" s="191" t="s">
        <v>492</v>
      </c>
      <c r="G278" s="188"/>
      <c r="H278" s="190" t="s">
        <v>44</v>
      </c>
      <c r="I278" s="192"/>
      <c r="J278" s="188"/>
      <c r="K278" s="188"/>
      <c r="L278" s="193"/>
      <c r="M278" s="194"/>
      <c r="N278" s="195"/>
      <c r="O278" s="195"/>
      <c r="P278" s="195"/>
      <c r="Q278" s="195"/>
      <c r="R278" s="195"/>
      <c r="S278" s="195"/>
      <c r="T278" s="196"/>
      <c r="AT278" s="197" t="s">
        <v>140</v>
      </c>
      <c r="AU278" s="197" t="s">
        <v>91</v>
      </c>
      <c r="AV278" s="13" t="s">
        <v>89</v>
      </c>
      <c r="AW278" s="13" t="s">
        <v>42</v>
      </c>
      <c r="AX278" s="13" t="s">
        <v>81</v>
      </c>
      <c r="AY278" s="197" t="s">
        <v>131</v>
      </c>
    </row>
    <row r="279" spans="1:65" s="13" customFormat="1" ht="11.25">
      <c r="B279" s="187"/>
      <c r="C279" s="188"/>
      <c r="D279" s="189" t="s">
        <v>140</v>
      </c>
      <c r="E279" s="190" t="s">
        <v>44</v>
      </c>
      <c r="F279" s="191" t="s">
        <v>499</v>
      </c>
      <c r="G279" s="188"/>
      <c r="H279" s="190" t="s">
        <v>44</v>
      </c>
      <c r="I279" s="192"/>
      <c r="J279" s="188"/>
      <c r="K279" s="188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140</v>
      </c>
      <c r="AU279" s="197" t="s">
        <v>91</v>
      </c>
      <c r="AV279" s="13" t="s">
        <v>89</v>
      </c>
      <c r="AW279" s="13" t="s">
        <v>42</v>
      </c>
      <c r="AX279" s="13" t="s">
        <v>81</v>
      </c>
      <c r="AY279" s="197" t="s">
        <v>131</v>
      </c>
    </row>
    <row r="280" spans="1:65" s="14" customFormat="1" ht="11.25">
      <c r="B280" s="198"/>
      <c r="C280" s="199"/>
      <c r="D280" s="189" t="s">
        <v>140</v>
      </c>
      <c r="E280" s="200" t="s">
        <v>44</v>
      </c>
      <c r="F280" s="201" t="s">
        <v>525</v>
      </c>
      <c r="G280" s="199"/>
      <c r="H280" s="202">
        <v>0.02</v>
      </c>
      <c r="I280" s="203"/>
      <c r="J280" s="199"/>
      <c r="K280" s="199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140</v>
      </c>
      <c r="AU280" s="208" t="s">
        <v>91</v>
      </c>
      <c r="AV280" s="14" t="s">
        <v>91</v>
      </c>
      <c r="AW280" s="14" t="s">
        <v>42</v>
      </c>
      <c r="AX280" s="14" t="s">
        <v>81</v>
      </c>
      <c r="AY280" s="208" t="s">
        <v>131</v>
      </c>
    </row>
    <row r="281" spans="1:65" s="13" customFormat="1" ht="11.25">
      <c r="B281" s="187"/>
      <c r="C281" s="188"/>
      <c r="D281" s="189" t="s">
        <v>140</v>
      </c>
      <c r="E281" s="190" t="s">
        <v>44</v>
      </c>
      <c r="F281" s="191" t="s">
        <v>500</v>
      </c>
      <c r="G281" s="188"/>
      <c r="H281" s="190" t="s">
        <v>44</v>
      </c>
      <c r="I281" s="192"/>
      <c r="J281" s="188"/>
      <c r="K281" s="188"/>
      <c r="L281" s="193"/>
      <c r="M281" s="194"/>
      <c r="N281" s="195"/>
      <c r="O281" s="195"/>
      <c r="P281" s="195"/>
      <c r="Q281" s="195"/>
      <c r="R281" s="195"/>
      <c r="S281" s="195"/>
      <c r="T281" s="196"/>
      <c r="AT281" s="197" t="s">
        <v>140</v>
      </c>
      <c r="AU281" s="197" t="s">
        <v>91</v>
      </c>
      <c r="AV281" s="13" t="s">
        <v>89</v>
      </c>
      <c r="AW281" s="13" t="s">
        <v>42</v>
      </c>
      <c r="AX281" s="13" t="s">
        <v>81</v>
      </c>
      <c r="AY281" s="197" t="s">
        <v>131</v>
      </c>
    </row>
    <row r="282" spans="1:65" s="14" customFormat="1" ht="11.25">
      <c r="B282" s="198"/>
      <c r="C282" s="199"/>
      <c r="D282" s="189" t="s">
        <v>140</v>
      </c>
      <c r="E282" s="200" t="s">
        <v>44</v>
      </c>
      <c r="F282" s="201" t="s">
        <v>525</v>
      </c>
      <c r="G282" s="199"/>
      <c r="H282" s="202">
        <v>0.02</v>
      </c>
      <c r="I282" s="203"/>
      <c r="J282" s="199"/>
      <c r="K282" s="199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140</v>
      </c>
      <c r="AU282" s="208" t="s">
        <v>91</v>
      </c>
      <c r="AV282" s="14" t="s">
        <v>91</v>
      </c>
      <c r="AW282" s="14" t="s">
        <v>42</v>
      </c>
      <c r="AX282" s="14" t="s">
        <v>81</v>
      </c>
      <c r="AY282" s="208" t="s">
        <v>131</v>
      </c>
    </row>
    <row r="283" spans="1:65" s="15" customFormat="1" ht="11.25">
      <c r="B283" s="209"/>
      <c r="C283" s="210"/>
      <c r="D283" s="189" t="s">
        <v>140</v>
      </c>
      <c r="E283" s="211" t="s">
        <v>44</v>
      </c>
      <c r="F283" s="212" t="s">
        <v>170</v>
      </c>
      <c r="G283" s="210"/>
      <c r="H283" s="213">
        <v>0.04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140</v>
      </c>
      <c r="AU283" s="219" t="s">
        <v>91</v>
      </c>
      <c r="AV283" s="15" t="s">
        <v>138</v>
      </c>
      <c r="AW283" s="15" t="s">
        <v>42</v>
      </c>
      <c r="AX283" s="15" t="s">
        <v>89</v>
      </c>
      <c r="AY283" s="219" t="s">
        <v>131</v>
      </c>
    </row>
    <row r="284" spans="1:65" s="2" customFormat="1" ht="62.65" customHeight="1">
      <c r="A284" s="35"/>
      <c r="B284" s="36"/>
      <c r="C284" s="174" t="s">
        <v>374</v>
      </c>
      <c r="D284" s="174" t="s">
        <v>133</v>
      </c>
      <c r="E284" s="175" t="s">
        <v>1220</v>
      </c>
      <c r="F284" s="176" t="s">
        <v>1221</v>
      </c>
      <c r="G284" s="177" t="s">
        <v>136</v>
      </c>
      <c r="H284" s="178">
        <v>6.06</v>
      </c>
      <c r="I284" s="179"/>
      <c r="J284" s="180">
        <f>ROUND(I284*H284,2)</f>
        <v>0</v>
      </c>
      <c r="K284" s="176" t="s">
        <v>137</v>
      </c>
      <c r="L284" s="40"/>
      <c r="M284" s="181" t="s">
        <v>44</v>
      </c>
      <c r="N284" s="182" t="s">
        <v>52</v>
      </c>
      <c r="O284" s="65"/>
      <c r="P284" s="183">
        <f>O284*H284</f>
        <v>0</v>
      </c>
      <c r="Q284" s="183">
        <v>0</v>
      </c>
      <c r="R284" s="183">
        <f>Q284*H284</f>
        <v>0</v>
      </c>
      <c r="S284" s="183">
        <v>0</v>
      </c>
      <c r="T284" s="18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138</v>
      </c>
      <c r="AT284" s="185" t="s">
        <v>133</v>
      </c>
      <c r="AU284" s="185" t="s">
        <v>91</v>
      </c>
      <c r="AY284" s="17" t="s">
        <v>131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7" t="s">
        <v>89</v>
      </c>
      <c r="BK284" s="186">
        <f>ROUND(I284*H284,2)</f>
        <v>0</v>
      </c>
      <c r="BL284" s="17" t="s">
        <v>138</v>
      </c>
      <c r="BM284" s="185" t="s">
        <v>1222</v>
      </c>
    </row>
    <row r="285" spans="1:65" s="13" customFormat="1" ht="11.25">
      <c r="B285" s="187"/>
      <c r="C285" s="188"/>
      <c r="D285" s="189" t="s">
        <v>140</v>
      </c>
      <c r="E285" s="190" t="s">
        <v>44</v>
      </c>
      <c r="F285" s="191" t="s">
        <v>1137</v>
      </c>
      <c r="G285" s="188"/>
      <c r="H285" s="190" t="s">
        <v>44</v>
      </c>
      <c r="I285" s="192"/>
      <c r="J285" s="188"/>
      <c r="K285" s="188"/>
      <c r="L285" s="193"/>
      <c r="M285" s="194"/>
      <c r="N285" s="195"/>
      <c r="O285" s="195"/>
      <c r="P285" s="195"/>
      <c r="Q285" s="195"/>
      <c r="R285" s="195"/>
      <c r="S285" s="195"/>
      <c r="T285" s="196"/>
      <c r="AT285" s="197" t="s">
        <v>140</v>
      </c>
      <c r="AU285" s="197" t="s">
        <v>91</v>
      </c>
      <c r="AV285" s="13" t="s">
        <v>89</v>
      </c>
      <c r="AW285" s="13" t="s">
        <v>42</v>
      </c>
      <c r="AX285" s="13" t="s">
        <v>81</v>
      </c>
      <c r="AY285" s="197" t="s">
        <v>131</v>
      </c>
    </row>
    <row r="286" spans="1:65" s="13" customFormat="1" ht="22.5">
      <c r="B286" s="187"/>
      <c r="C286" s="188"/>
      <c r="D286" s="189" t="s">
        <v>140</v>
      </c>
      <c r="E286" s="190" t="s">
        <v>44</v>
      </c>
      <c r="F286" s="191" t="s">
        <v>1223</v>
      </c>
      <c r="G286" s="188"/>
      <c r="H286" s="190" t="s">
        <v>44</v>
      </c>
      <c r="I286" s="192"/>
      <c r="J286" s="188"/>
      <c r="K286" s="188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140</v>
      </c>
      <c r="AU286" s="197" t="s">
        <v>91</v>
      </c>
      <c r="AV286" s="13" t="s">
        <v>89</v>
      </c>
      <c r="AW286" s="13" t="s">
        <v>42</v>
      </c>
      <c r="AX286" s="13" t="s">
        <v>81</v>
      </c>
      <c r="AY286" s="197" t="s">
        <v>131</v>
      </c>
    </row>
    <row r="287" spans="1:65" s="14" customFormat="1" ht="11.25">
      <c r="B287" s="198"/>
      <c r="C287" s="199"/>
      <c r="D287" s="189" t="s">
        <v>140</v>
      </c>
      <c r="E287" s="200" t="s">
        <v>44</v>
      </c>
      <c r="F287" s="201" t="s">
        <v>1224</v>
      </c>
      <c r="G287" s="199"/>
      <c r="H287" s="202">
        <v>6.06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140</v>
      </c>
      <c r="AU287" s="208" t="s">
        <v>91</v>
      </c>
      <c r="AV287" s="14" t="s">
        <v>91</v>
      </c>
      <c r="AW287" s="14" t="s">
        <v>42</v>
      </c>
      <c r="AX287" s="14" t="s">
        <v>89</v>
      </c>
      <c r="AY287" s="208" t="s">
        <v>131</v>
      </c>
    </row>
    <row r="288" spans="1:65" s="12" customFormat="1" ht="20.85" customHeight="1">
      <c r="B288" s="158"/>
      <c r="C288" s="159"/>
      <c r="D288" s="160" t="s">
        <v>80</v>
      </c>
      <c r="E288" s="172" t="s">
        <v>396</v>
      </c>
      <c r="F288" s="172" t="s">
        <v>397</v>
      </c>
      <c r="G288" s="159"/>
      <c r="H288" s="159"/>
      <c r="I288" s="162"/>
      <c r="J288" s="173">
        <f>BK288</f>
        <v>0</v>
      </c>
      <c r="K288" s="159"/>
      <c r="L288" s="164"/>
      <c r="M288" s="165"/>
      <c r="N288" s="166"/>
      <c r="O288" s="166"/>
      <c r="P288" s="167">
        <f>SUM(P289:P341)</f>
        <v>0</v>
      </c>
      <c r="Q288" s="166"/>
      <c r="R288" s="167">
        <f>SUM(R289:R341)</f>
        <v>0</v>
      </c>
      <c r="S288" s="166"/>
      <c r="T288" s="168">
        <f>SUM(T289:T341)</f>
        <v>0</v>
      </c>
      <c r="AR288" s="169" t="s">
        <v>89</v>
      </c>
      <c r="AT288" s="170" t="s">
        <v>80</v>
      </c>
      <c r="AU288" s="170" t="s">
        <v>91</v>
      </c>
      <c r="AY288" s="169" t="s">
        <v>131</v>
      </c>
      <c r="BK288" s="171">
        <f>SUM(BK289:BK341)</f>
        <v>0</v>
      </c>
    </row>
    <row r="289" spans="1:65" s="2" customFormat="1" ht="37.9" customHeight="1">
      <c r="A289" s="35"/>
      <c r="B289" s="36"/>
      <c r="C289" s="174" t="s">
        <v>380</v>
      </c>
      <c r="D289" s="174" t="s">
        <v>133</v>
      </c>
      <c r="E289" s="175" t="s">
        <v>540</v>
      </c>
      <c r="F289" s="176" t="s">
        <v>541</v>
      </c>
      <c r="G289" s="177" t="s">
        <v>180</v>
      </c>
      <c r="H289" s="178">
        <v>12.211</v>
      </c>
      <c r="I289" s="179"/>
      <c r="J289" s="180">
        <f>ROUND(I289*H289,2)</f>
        <v>0</v>
      </c>
      <c r="K289" s="176" t="s">
        <v>137</v>
      </c>
      <c r="L289" s="40"/>
      <c r="M289" s="181" t="s">
        <v>44</v>
      </c>
      <c r="N289" s="182" t="s">
        <v>52</v>
      </c>
      <c r="O289" s="65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138</v>
      </c>
      <c r="AT289" s="185" t="s">
        <v>133</v>
      </c>
      <c r="AU289" s="185" t="s">
        <v>149</v>
      </c>
      <c r="AY289" s="17" t="s">
        <v>131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7" t="s">
        <v>89</v>
      </c>
      <c r="BK289" s="186">
        <f>ROUND(I289*H289,2)</f>
        <v>0</v>
      </c>
      <c r="BL289" s="17" t="s">
        <v>138</v>
      </c>
      <c r="BM289" s="185" t="s">
        <v>1225</v>
      </c>
    </row>
    <row r="290" spans="1:65" s="13" customFormat="1" ht="11.25">
      <c r="B290" s="187"/>
      <c r="C290" s="188"/>
      <c r="D290" s="189" t="s">
        <v>140</v>
      </c>
      <c r="E290" s="190" t="s">
        <v>44</v>
      </c>
      <c r="F290" s="191" t="s">
        <v>1137</v>
      </c>
      <c r="G290" s="188"/>
      <c r="H290" s="190" t="s">
        <v>44</v>
      </c>
      <c r="I290" s="192"/>
      <c r="J290" s="188"/>
      <c r="K290" s="188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140</v>
      </c>
      <c r="AU290" s="197" t="s">
        <v>149</v>
      </c>
      <c r="AV290" s="13" t="s">
        <v>89</v>
      </c>
      <c r="AW290" s="13" t="s">
        <v>42</v>
      </c>
      <c r="AX290" s="13" t="s">
        <v>81</v>
      </c>
      <c r="AY290" s="197" t="s">
        <v>131</v>
      </c>
    </row>
    <row r="291" spans="1:65" s="13" customFormat="1" ht="11.25">
      <c r="B291" s="187"/>
      <c r="C291" s="188"/>
      <c r="D291" s="189" t="s">
        <v>140</v>
      </c>
      <c r="E291" s="190" t="s">
        <v>44</v>
      </c>
      <c r="F291" s="191" t="s">
        <v>1226</v>
      </c>
      <c r="G291" s="188"/>
      <c r="H291" s="190" t="s">
        <v>44</v>
      </c>
      <c r="I291" s="192"/>
      <c r="J291" s="188"/>
      <c r="K291" s="188"/>
      <c r="L291" s="193"/>
      <c r="M291" s="194"/>
      <c r="N291" s="195"/>
      <c r="O291" s="195"/>
      <c r="P291" s="195"/>
      <c r="Q291" s="195"/>
      <c r="R291" s="195"/>
      <c r="S291" s="195"/>
      <c r="T291" s="196"/>
      <c r="AT291" s="197" t="s">
        <v>140</v>
      </c>
      <c r="AU291" s="197" t="s">
        <v>149</v>
      </c>
      <c r="AV291" s="13" t="s">
        <v>89</v>
      </c>
      <c r="AW291" s="13" t="s">
        <v>42</v>
      </c>
      <c r="AX291" s="13" t="s">
        <v>81</v>
      </c>
      <c r="AY291" s="197" t="s">
        <v>131</v>
      </c>
    </row>
    <row r="292" spans="1:65" s="13" customFormat="1" ht="11.25">
      <c r="B292" s="187"/>
      <c r="C292" s="188"/>
      <c r="D292" s="189" t="s">
        <v>140</v>
      </c>
      <c r="E292" s="190" t="s">
        <v>44</v>
      </c>
      <c r="F292" s="191" t="s">
        <v>544</v>
      </c>
      <c r="G292" s="188"/>
      <c r="H292" s="190" t="s">
        <v>44</v>
      </c>
      <c r="I292" s="192"/>
      <c r="J292" s="188"/>
      <c r="K292" s="188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140</v>
      </c>
      <c r="AU292" s="197" t="s">
        <v>149</v>
      </c>
      <c r="AV292" s="13" t="s">
        <v>89</v>
      </c>
      <c r="AW292" s="13" t="s">
        <v>42</v>
      </c>
      <c r="AX292" s="13" t="s">
        <v>81</v>
      </c>
      <c r="AY292" s="197" t="s">
        <v>131</v>
      </c>
    </row>
    <row r="293" spans="1:65" s="13" customFormat="1" ht="22.5">
      <c r="B293" s="187"/>
      <c r="C293" s="188"/>
      <c r="D293" s="189" t="s">
        <v>140</v>
      </c>
      <c r="E293" s="190" t="s">
        <v>44</v>
      </c>
      <c r="F293" s="191" t="s">
        <v>545</v>
      </c>
      <c r="G293" s="188"/>
      <c r="H293" s="190" t="s">
        <v>44</v>
      </c>
      <c r="I293" s="192"/>
      <c r="J293" s="188"/>
      <c r="K293" s="188"/>
      <c r="L293" s="193"/>
      <c r="M293" s="194"/>
      <c r="N293" s="195"/>
      <c r="O293" s="195"/>
      <c r="P293" s="195"/>
      <c r="Q293" s="195"/>
      <c r="R293" s="195"/>
      <c r="S293" s="195"/>
      <c r="T293" s="196"/>
      <c r="AT293" s="197" t="s">
        <v>140</v>
      </c>
      <c r="AU293" s="197" t="s">
        <v>149</v>
      </c>
      <c r="AV293" s="13" t="s">
        <v>89</v>
      </c>
      <c r="AW293" s="13" t="s">
        <v>42</v>
      </c>
      <c r="AX293" s="13" t="s">
        <v>81</v>
      </c>
      <c r="AY293" s="197" t="s">
        <v>131</v>
      </c>
    </row>
    <row r="294" spans="1:65" s="14" customFormat="1" ht="11.25">
      <c r="B294" s="198"/>
      <c r="C294" s="199"/>
      <c r="D294" s="189" t="s">
        <v>140</v>
      </c>
      <c r="E294" s="200" t="s">
        <v>44</v>
      </c>
      <c r="F294" s="201" t="s">
        <v>546</v>
      </c>
      <c r="G294" s="199"/>
      <c r="H294" s="202">
        <v>2.8220000000000001</v>
      </c>
      <c r="I294" s="203"/>
      <c r="J294" s="199"/>
      <c r="K294" s="199"/>
      <c r="L294" s="204"/>
      <c r="M294" s="205"/>
      <c r="N294" s="206"/>
      <c r="O294" s="206"/>
      <c r="P294" s="206"/>
      <c r="Q294" s="206"/>
      <c r="R294" s="206"/>
      <c r="S294" s="206"/>
      <c r="T294" s="207"/>
      <c r="AT294" s="208" t="s">
        <v>140</v>
      </c>
      <c r="AU294" s="208" t="s">
        <v>149</v>
      </c>
      <c r="AV294" s="14" t="s">
        <v>91</v>
      </c>
      <c r="AW294" s="14" t="s">
        <v>42</v>
      </c>
      <c r="AX294" s="14" t="s">
        <v>81</v>
      </c>
      <c r="AY294" s="208" t="s">
        <v>131</v>
      </c>
    </row>
    <row r="295" spans="1:65" s="13" customFormat="1" ht="22.5">
      <c r="B295" s="187"/>
      <c r="C295" s="188"/>
      <c r="D295" s="189" t="s">
        <v>140</v>
      </c>
      <c r="E295" s="190" t="s">
        <v>44</v>
      </c>
      <c r="F295" s="191" t="s">
        <v>547</v>
      </c>
      <c r="G295" s="188"/>
      <c r="H295" s="190" t="s">
        <v>44</v>
      </c>
      <c r="I295" s="192"/>
      <c r="J295" s="188"/>
      <c r="K295" s="188"/>
      <c r="L295" s="193"/>
      <c r="M295" s="194"/>
      <c r="N295" s="195"/>
      <c r="O295" s="195"/>
      <c r="P295" s="195"/>
      <c r="Q295" s="195"/>
      <c r="R295" s="195"/>
      <c r="S295" s="195"/>
      <c r="T295" s="196"/>
      <c r="AT295" s="197" t="s">
        <v>140</v>
      </c>
      <c r="AU295" s="197" t="s">
        <v>149</v>
      </c>
      <c r="AV295" s="13" t="s">
        <v>89</v>
      </c>
      <c r="AW295" s="13" t="s">
        <v>42</v>
      </c>
      <c r="AX295" s="13" t="s">
        <v>81</v>
      </c>
      <c r="AY295" s="197" t="s">
        <v>131</v>
      </c>
    </row>
    <row r="296" spans="1:65" s="14" customFormat="1" ht="11.25">
      <c r="B296" s="198"/>
      <c r="C296" s="199"/>
      <c r="D296" s="189" t="s">
        <v>140</v>
      </c>
      <c r="E296" s="200" t="s">
        <v>44</v>
      </c>
      <c r="F296" s="201" t="s">
        <v>548</v>
      </c>
      <c r="G296" s="199"/>
      <c r="H296" s="202">
        <v>0.35899999999999999</v>
      </c>
      <c r="I296" s="203"/>
      <c r="J296" s="199"/>
      <c r="K296" s="199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140</v>
      </c>
      <c r="AU296" s="208" t="s">
        <v>149</v>
      </c>
      <c r="AV296" s="14" t="s">
        <v>91</v>
      </c>
      <c r="AW296" s="14" t="s">
        <v>42</v>
      </c>
      <c r="AX296" s="14" t="s">
        <v>81</v>
      </c>
      <c r="AY296" s="208" t="s">
        <v>131</v>
      </c>
    </row>
    <row r="297" spans="1:65" s="13" customFormat="1" ht="11.25">
      <c r="B297" s="187"/>
      <c r="C297" s="188"/>
      <c r="D297" s="189" t="s">
        <v>140</v>
      </c>
      <c r="E297" s="190" t="s">
        <v>44</v>
      </c>
      <c r="F297" s="191" t="s">
        <v>1137</v>
      </c>
      <c r="G297" s="188"/>
      <c r="H297" s="190" t="s">
        <v>44</v>
      </c>
      <c r="I297" s="192"/>
      <c r="J297" s="188"/>
      <c r="K297" s="188"/>
      <c r="L297" s="193"/>
      <c r="M297" s="194"/>
      <c r="N297" s="195"/>
      <c r="O297" s="195"/>
      <c r="P297" s="195"/>
      <c r="Q297" s="195"/>
      <c r="R297" s="195"/>
      <c r="S297" s="195"/>
      <c r="T297" s="196"/>
      <c r="AT297" s="197" t="s">
        <v>140</v>
      </c>
      <c r="AU297" s="197" t="s">
        <v>149</v>
      </c>
      <c r="AV297" s="13" t="s">
        <v>89</v>
      </c>
      <c r="AW297" s="13" t="s">
        <v>42</v>
      </c>
      <c r="AX297" s="13" t="s">
        <v>81</v>
      </c>
      <c r="AY297" s="197" t="s">
        <v>131</v>
      </c>
    </row>
    <row r="298" spans="1:65" s="13" customFormat="1" ht="22.5">
      <c r="B298" s="187"/>
      <c r="C298" s="188"/>
      <c r="D298" s="189" t="s">
        <v>140</v>
      </c>
      <c r="E298" s="190" t="s">
        <v>44</v>
      </c>
      <c r="F298" s="191" t="s">
        <v>549</v>
      </c>
      <c r="G298" s="188"/>
      <c r="H298" s="190" t="s">
        <v>44</v>
      </c>
      <c r="I298" s="192"/>
      <c r="J298" s="188"/>
      <c r="K298" s="188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140</v>
      </c>
      <c r="AU298" s="197" t="s">
        <v>149</v>
      </c>
      <c r="AV298" s="13" t="s">
        <v>89</v>
      </c>
      <c r="AW298" s="13" t="s">
        <v>42</v>
      </c>
      <c r="AX298" s="13" t="s">
        <v>81</v>
      </c>
      <c r="AY298" s="197" t="s">
        <v>131</v>
      </c>
    </row>
    <row r="299" spans="1:65" s="14" customFormat="1" ht="11.25">
      <c r="B299" s="198"/>
      <c r="C299" s="199"/>
      <c r="D299" s="189" t="s">
        <v>140</v>
      </c>
      <c r="E299" s="200" t="s">
        <v>44</v>
      </c>
      <c r="F299" s="201" t="s">
        <v>550</v>
      </c>
      <c r="G299" s="199"/>
      <c r="H299" s="202">
        <v>1.992</v>
      </c>
      <c r="I299" s="203"/>
      <c r="J299" s="199"/>
      <c r="K299" s="199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140</v>
      </c>
      <c r="AU299" s="208" t="s">
        <v>149</v>
      </c>
      <c r="AV299" s="14" t="s">
        <v>91</v>
      </c>
      <c r="AW299" s="14" t="s">
        <v>42</v>
      </c>
      <c r="AX299" s="14" t="s">
        <v>81</v>
      </c>
      <c r="AY299" s="208" t="s">
        <v>131</v>
      </c>
    </row>
    <row r="300" spans="1:65" s="13" customFormat="1" ht="22.5">
      <c r="B300" s="187"/>
      <c r="C300" s="188"/>
      <c r="D300" s="189" t="s">
        <v>140</v>
      </c>
      <c r="E300" s="190" t="s">
        <v>44</v>
      </c>
      <c r="F300" s="191" t="s">
        <v>1227</v>
      </c>
      <c r="G300" s="188"/>
      <c r="H300" s="190" t="s">
        <v>44</v>
      </c>
      <c r="I300" s="192"/>
      <c r="J300" s="188"/>
      <c r="K300" s="188"/>
      <c r="L300" s="193"/>
      <c r="M300" s="194"/>
      <c r="N300" s="195"/>
      <c r="O300" s="195"/>
      <c r="P300" s="195"/>
      <c r="Q300" s="195"/>
      <c r="R300" s="195"/>
      <c r="S300" s="195"/>
      <c r="T300" s="196"/>
      <c r="AT300" s="197" t="s">
        <v>140</v>
      </c>
      <c r="AU300" s="197" t="s">
        <v>149</v>
      </c>
      <c r="AV300" s="13" t="s">
        <v>89</v>
      </c>
      <c r="AW300" s="13" t="s">
        <v>42</v>
      </c>
      <c r="AX300" s="13" t="s">
        <v>81</v>
      </c>
      <c r="AY300" s="197" t="s">
        <v>131</v>
      </c>
    </row>
    <row r="301" spans="1:65" s="14" customFormat="1" ht="11.25">
      <c r="B301" s="198"/>
      <c r="C301" s="199"/>
      <c r="D301" s="189" t="s">
        <v>140</v>
      </c>
      <c r="E301" s="200" t="s">
        <v>44</v>
      </c>
      <c r="F301" s="201" t="s">
        <v>1228</v>
      </c>
      <c r="G301" s="199"/>
      <c r="H301" s="202">
        <v>0.39800000000000002</v>
      </c>
      <c r="I301" s="203"/>
      <c r="J301" s="199"/>
      <c r="K301" s="199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140</v>
      </c>
      <c r="AU301" s="208" t="s">
        <v>149</v>
      </c>
      <c r="AV301" s="14" t="s">
        <v>91</v>
      </c>
      <c r="AW301" s="14" t="s">
        <v>42</v>
      </c>
      <c r="AX301" s="14" t="s">
        <v>81</v>
      </c>
      <c r="AY301" s="208" t="s">
        <v>131</v>
      </c>
    </row>
    <row r="302" spans="1:65" s="13" customFormat="1" ht="11.25">
      <c r="B302" s="187"/>
      <c r="C302" s="188"/>
      <c r="D302" s="189" t="s">
        <v>140</v>
      </c>
      <c r="E302" s="190" t="s">
        <v>44</v>
      </c>
      <c r="F302" s="191" t="s">
        <v>553</v>
      </c>
      <c r="G302" s="188"/>
      <c r="H302" s="190" t="s">
        <v>44</v>
      </c>
      <c r="I302" s="192"/>
      <c r="J302" s="188"/>
      <c r="K302" s="188"/>
      <c r="L302" s="193"/>
      <c r="M302" s="194"/>
      <c r="N302" s="195"/>
      <c r="O302" s="195"/>
      <c r="P302" s="195"/>
      <c r="Q302" s="195"/>
      <c r="R302" s="195"/>
      <c r="S302" s="195"/>
      <c r="T302" s="196"/>
      <c r="AT302" s="197" t="s">
        <v>140</v>
      </c>
      <c r="AU302" s="197" t="s">
        <v>149</v>
      </c>
      <c r="AV302" s="13" t="s">
        <v>89</v>
      </c>
      <c r="AW302" s="13" t="s">
        <v>42</v>
      </c>
      <c r="AX302" s="13" t="s">
        <v>81</v>
      </c>
      <c r="AY302" s="197" t="s">
        <v>131</v>
      </c>
    </row>
    <row r="303" spans="1:65" s="14" customFormat="1" ht="11.25">
      <c r="B303" s="198"/>
      <c r="C303" s="199"/>
      <c r="D303" s="189" t="s">
        <v>140</v>
      </c>
      <c r="E303" s="200" t="s">
        <v>44</v>
      </c>
      <c r="F303" s="201" t="s">
        <v>1229</v>
      </c>
      <c r="G303" s="199"/>
      <c r="H303" s="202">
        <v>6.64</v>
      </c>
      <c r="I303" s="203"/>
      <c r="J303" s="199"/>
      <c r="K303" s="199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140</v>
      </c>
      <c r="AU303" s="208" t="s">
        <v>149</v>
      </c>
      <c r="AV303" s="14" t="s">
        <v>91</v>
      </c>
      <c r="AW303" s="14" t="s">
        <v>42</v>
      </c>
      <c r="AX303" s="14" t="s">
        <v>81</v>
      </c>
      <c r="AY303" s="208" t="s">
        <v>131</v>
      </c>
    </row>
    <row r="304" spans="1:65" s="15" customFormat="1" ht="11.25">
      <c r="B304" s="209"/>
      <c r="C304" s="210"/>
      <c r="D304" s="189" t="s">
        <v>140</v>
      </c>
      <c r="E304" s="211" t="s">
        <v>44</v>
      </c>
      <c r="F304" s="212" t="s">
        <v>170</v>
      </c>
      <c r="G304" s="210"/>
      <c r="H304" s="213">
        <v>12.210999999999999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140</v>
      </c>
      <c r="AU304" s="219" t="s">
        <v>149</v>
      </c>
      <c r="AV304" s="15" t="s">
        <v>138</v>
      </c>
      <c r="AW304" s="15" t="s">
        <v>42</v>
      </c>
      <c r="AX304" s="15" t="s">
        <v>89</v>
      </c>
      <c r="AY304" s="219" t="s">
        <v>131</v>
      </c>
    </row>
    <row r="305" spans="1:65" s="2" customFormat="1" ht="37.9" customHeight="1">
      <c r="A305" s="35"/>
      <c r="B305" s="36"/>
      <c r="C305" s="174" t="s">
        <v>385</v>
      </c>
      <c r="D305" s="174" t="s">
        <v>133</v>
      </c>
      <c r="E305" s="175" t="s">
        <v>557</v>
      </c>
      <c r="F305" s="176" t="s">
        <v>404</v>
      </c>
      <c r="G305" s="177" t="s">
        <v>180</v>
      </c>
      <c r="H305" s="178">
        <v>85.477000000000004</v>
      </c>
      <c r="I305" s="179"/>
      <c r="J305" s="180">
        <f>ROUND(I305*H305,2)</f>
        <v>0</v>
      </c>
      <c r="K305" s="176" t="s">
        <v>137</v>
      </c>
      <c r="L305" s="40"/>
      <c r="M305" s="181" t="s">
        <v>44</v>
      </c>
      <c r="N305" s="182" t="s">
        <v>52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138</v>
      </c>
      <c r="AT305" s="185" t="s">
        <v>133</v>
      </c>
      <c r="AU305" s="185" t="s">
        <v>149</v>
      </c>
      <c r="AY305" s="17" t="s">
        <v>131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7" t="s">
        <v>89</v>
      </c>
      <c r="BK305" s="186">
        <f>ROUND(I305*H305,2)</f>
        <v>0</v>
      </c>
      <c r="BL305" s="17" t="s">
        <v>138</v>
      </c>
      <c r="BM305" s="185" t="s">
        <v>1230</v>
      </c>
    </row>
    <row r="306" spans="1:65" s="13" customFormat="1" ht="11.25">
      <c r="B306" s="187"/>
      <c r="C306" s="188"/>
      <c r="D306" s="189" t="s">
        <v>140</v>
      </c>
      <c r="E306" s="190" t="s">
        <v>44</v>
      </c>
      <c r="F306" s="191" t="s">
        <v>1137</v>
      </c>
      <c r="G306" s="188"/>
      <c r="H306" s="190" t="s">
        <v>44</v>
      </c>
      <c r="I306" s="192"/>
      <c r="J306" s="188"/>
      <c r="K306" s="188"/>
      <c r="L306" s="193"/>
      <c r="M306" s="194"/>
      <c r="N306" s="195"/>
      <c r="O306" s="195"/>
      <c r="P306" s="195"/>
      <c r="Q306" s="195"/>
      <c r="R306" s="195"/>
      <c r="S306" s="195"/>
      <c r="T306" s="196"/>
      <c r="AT306" s="197" t="s">
        <v>140</v>
      </c>
      <c r="AU306" s="197" t="s">
        <v>149</v>
      </c>
      <c r="AV306" s="13" t="s">
        <v>89</v>
      </c>
      <c r="AW306" s="13" t="s">
        <v>42</v>
      </c>
      <c r="AX306" s="13" t="s">
        <v>81</v>
      </c>
      <c r="AY306" s="197" t="s">
        <v>131</v>
      </c>
    </row>
    <row r="307" spans="1:65" s="13" customFormat="1" ht="11.25">
      <c r="B307" s="187"/>
      <c r="C307" s="188"/>
      <c r="D307" s="189" t="s">
        <v>140</v>
      </c>
      <c r="E307" s="190" t="s">
        <v>44</v>
      </c>
      <c r="F307" s="191" t="s">
        <v>1226</v>
      </c>
      <c r="G307" s="188"/>
      <c r="H307" s="190" t="s">
        <v>44</v>
      </c>
      <c r="I307" s="192"/>
      <c r="J307" s="188"/>
      <c r="K307" s="188"/>
      <c r="L307" s="193"/>
      <c r="M307" s="194"/>
      <c r="N307" s="195"/>
      <c r="O307" s="195"/>
      <c r="P307" s="195"/>
      <c r="Q307" s="195"/>
      <c r="R307" s="195"/>
      <c r="S307" s="195"/>
      <c r="T307" s="196"/>
      <c r="AT307" s="197" t="s">
        <v>140</v>
      </c>
      <c r="AU307" s="197" t="s">
        <v>149</v>
      </c>
      <c r="AV307" s="13" t="s">
        <v>89</v>
      </c>
      <c r="AW307" s="13" t="s">
        <v>42</v>
      </c>
      <c r="AX307" s="13" t="s">
        <v>81</v>
      </c>
      <c r="AY307" s="197" t="s">
        <v>131</v>
      </c>
    </row>
    <row r="308" spans="1:65" s="13" customFormat="1" ht="11.25">
      <c r="B308" s="187"/>
      <c r="C308" s="188"/>
      <c r="D308" s="189" t="s">
        <v>140</v>
      </c>
      <c r="E308" s="190" t="s">
        <v>44</v>
      </c>
      <c r="F308" s="191" t="s">
        <v>544</v>
      </c>
      <c r="G308" s="188"/>
      <c r="H308" s="190" t="s">
        <v>44</v>
      </c>
      <c r="I308" s="192"/>
      <c r="J308" s="188"/>
      <c r="K308" s="188"/>
      <c r="L308" s="193"/>
      <c r="M308" s="194"/>
      <c r="N308" s="195"/>
      <c r="O308" s="195"/>
      <c r="P308" s="195"/>
      <c r="Q308" s="195"/>
      <c r="R308" s="195"/>
      <c r="S308" s="195"/>
      <c r="T308" s="196"/>
      <c r="AT308" s="197" t="s">
        <v>140</v>
      </c>
      <c r="AU308" s="197" t="s">
        <v>149</v>
      </c>
      <c r="AV308" s="13" t="s">
        <v>89</v>
      </c>
      <c r="AW308" s="13" t="s">
        <v>42</v>
      </c>
      <c r="AX308" s="13" t="s">
        <v>81</v>
      </c>
      <c r="AY308" s="197" t="s">
        <v>131</v>
      </c>
    </row>
    <row r="309" spans="1:65" s="13" customFormat="1" ht="22.5">
      <c r="B309" s="187"/>
      <c r="C309" s="188"/>
      <c r="D309" s="189" t="s">
        <v>140</v>
      </c>
      <c r="E309" s="190" t="s">
        <v>44</v>
      </c>
      <c r="F309" s="191" t="s">
        <v>559</v>
      </c>
      <c r="G309" s="188"/>
      <c r="H309" s="190" t="s">
        <v>44</v>
      </c>
      <c r="I309" s="192"/>
      <c r="J309" s="188"/>
      <c r="K309" s="188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140</v>
      </c>
      <c r="AU309" s="197" t="s">
        <v>149</v>
      </c>
      <c r="AV309" s="13" t="s">
        <v>89</v>
      </c>
      <c r="AW309" s="13" t="s">
        <v>42</v>
      </c>
      <c r="AX309" s="13" t="s">
        <v>81</v>
      </c>
      <c r="AY309" s="197" t="s">
        <v>131</v>
      </c>
    </row>
    <row r="310" spans="1:65" s="14" customFormat="1" ht="11.25">
      <c r="B310" s="198"/>
      <c r="C310" s="199"/>
      <c r="D310" s="189" t="s">
        <v>140</v>
      </c>
      <c r="E310" s="200" t="s">
        <v>44</v>
      </c>
      <c r="F310" s="201" t="s">
        <v>560</v>
      </c>
      <c r="G310" s="199"/>
      <c r="H310" s="202">
        <v>19.754000000000001</v>
      </c>
      <c r="I310" s="203"/>
      <c r="J310" s="199"/>
      <c r="K310" s="199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140</v>
      </c>
      <c r="AU310" s="208" t="s">
        <v>149</v>
      </c>
      <c r="AV310" s="14" t="s">
        <v>91</v>
      </c>
      <c r="AW310" s="14" t="s">
        <v>42</v>
      </c>
      <c r="AX310" s="14" t="s">
        <v>81</v>
      </c>
      <c r="AY310" s="208" t="s">
        <v>131</v>
      </c>
    </row>
    <row r="311" spans="1:65" s="13" customFormat="1" ht="22.5">
      <c r="B311" s="187"/>
      <c r="C311" s="188"/>
      <c r="D311" s="189" t="s">
        <v>140</v>
      </c>
      <c r="E311" s="190" t="s">
        <v>44</v>
      </c>
      <c r="F311" s="191" t="s">
        <v>561</v>
      </c>
      <c r="G311" s="188"/>
      <c r="H311" s="190" t="s">
        <v>44</v>
      </c>
      <c r="I311" s="192"/>
      <c r="J311" s="188"/>
      <c r="K311" s="188"/>
      <c r="L311" s="193"/>
      <c r="M311" s="194"/>
      <c r="N311" s="195"/>
      <c r="O311" s="195"/>
      <c r="P311" s="195"/>
      <c r="Q311" s="195"/>
      <c r="R311" s="195"/>
      <c r="S311" s="195"/>
      <c r="T311" s="196"/>
      <c r="AT311" s="197" t="s">
        <v>140</v>
      </c>
      <c r="AU311" s="197" t="s">
        <v>149</v>
      </c>
      <c r="AV311" s="13" t="s">
        <v>89</v>
      </c>
      <c r="AW311" s="13" t="s">
        <v>42</v>
      </c>
      <c r="AX311" s="13" t="s">
        <v>81</v>
      </c>
      <c r="AY311" s="197" t="s">
        <v>131</v>
      </c>
    </row>
    <row r="312" spans="1:65" s="14" customFormat="1" ht="11.25">
      <c r="B312" s="198"/>
      <c r="C312" s="199"/>
      <c r="D312" s="189" t="s">
        <v>140</v>
      </c>
      <c r="E312" s="200" t="s">
        <v>44</v>
      </c>
      <c r="F312" s="201" t="s">
        <v>562</v>
      </c>
      <c r="G312" s="199"/>
      <c r="H312" s="202">
        <v>2.5099999999999998</v>
      </c>
      <c r="I312" s="203"/>
      <c r="J312" s="199"/>
      <c r="K312" s="199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140</v>
      </c>
      <c r="AU312" s="208" t="s">
        <v>149</v>
      </c>
      <c r="AV312" s="14" t="s">
        <v>91</v>
      </c>
      <c r="AW312" s="14" t="s">
        <v>42</v>
      </c>
      <c r="AX312" s="14" t="s">
        <v>81</v>
      </c>
      <c r="AY312" s="208" t="s">
        <v>131</v>
      </c>
    </row>
    <row r="313" spans="1:65" s="13" customFormat="1" ht="11.25">
      <c r="B313" s="187"/>
      <c r="C313" s="188"/>
      <c r="D313" s="189" t="s">
        <v>140</v>
      </c>
      <c r="E313" s="190" t="s">
        <v>44</v>
      </c>
      <c r="F313" s="191" t="s">
        <v>1137</v>
      </c>
      <c r="G313" s="188"/>
      <c r="H313" s="190" t="s">
        <v>44</v>
      </c>
      <c r="I313" s="192"/>
      <c r="J313" s="188"/>
      <c r="K313" s="188"/>
      <c r="L313" s="193"/>
      <c r="M313" s="194"/>
      <c r="N313" s="195"/>
      <c r="O313" s="195"/>
      <c r="P313" s="195"/>
      <c r="Q313" s="195"/>
      <c r="R313" s="195"/>
      <c r="S313" s="195"/>
      <c r="T313" s="196"/>
      <c r="AT313" s="197" t="s">
        <v>140</v>
      </c>
      <c r="AU313" s="197" t="s">
        <v>149</v>
      </c>
      <c r="AV313" s="13" t="s">
        <v>89</v>
      </c>
      <c r="AW313" s="13" t="s">
        <v>42</v>
      </c>
      <c r="AX313" s="13" t="s">
        <v>81</v>
      </c>
      <c r="AY313" s="197" t="s">
        <v>131</v>
      </c>
    </row>
    <row r="314" spans="1:65" s="13" customFormat="1" ht="22.5">
      <c r="B314" s="187"/>
      <c r="C314" s="188"/>
      <c r="D314" s="189" t="s">
        <v>140</v>
      </c>
      <c r="E314" s="190" t="s">
        <v>44</v>
      </c>
      <c r="F314" s="191" t="s">
        <v>563</v>
      </c>
      <c r="G314" s="188"/>
      <c r="H314" s="190" t="s">
        <v>44</v>
      </c>
      <c r="I314" s="192"/>
      <c r="J314" s="188"/>
      <c r="K314" s="188"/>
      <c r="L314" s="193"/>
      <c r="M314" s="194"/>
      <c r="N314" s="195"/>
      <c r="O314" s="195"/>
      <c r="P314" s="195"/>
      <c r="Q314" s="195"/>
      <c r="R314" s="195"/>
      <c r="S314" s="195"/>
      <c r="T314" s="196"/>
      <c r="AT314" s="197" t="s">
        <v>140</v>
      </c>
      <c r="AU314" s="197" t="s">
        <v>149</v>
      </c>
      <c r="AV314" s="13" t="s">
        <v>89</v>
      </c>
      <c r="AW314" s="13" t="s">
        <v>42</v>
      </c>
      <c r="AX314" s="13" t="s">
        <v>81</v>
      </c>
      <c r="AY314" s="197" t="s">
        <v>131</v>
      </c>
    </row>
    <row r="315" spans="1:65" s="14" customFormat="1" ht="11.25">
      <c r="B315" s="198"/>
      <c r="C315" s="199"/>
      <c r="D315" s="189" t="s">
        <v>140</v>
      </c>
      <c r="E315" s="200" t="s">
        <v>44</v>
      </c>
      <c r="F315" s="201" t="s">
        <v>564</v>
      </c>
      <c r="G315" s="199"/>
      <c r="H315" s="202">
        <v>13.944000000000001</v>
      </c>
      <c r="I315" s="203"/>
      <c r="J315" s="199"/>
      <c r="K315" s="199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140</v>
      </c>
      <c r="AU315" s="208" t="s">
        <v>149</v>
      </c>
      <c r="AV315" s="14" t="s">
        <v>91</v>
      </c>
      <c r="AW315" s="14" t="s">
        <v>42</v>
      </c>
      <c r="AX315" s="14" t="s">
        <v>81</v>
      </c>
      <c r="AY315" s="208" t="s">
        <v>131</v>
      </c>
    </row>
    <row r="316" spans="1:65" s="13" customFormat="1" ht="22.5">
      <c r="B316" s="187"/>
      <c r="C316" s="188"/>
      <c r="D316" s="189" t="s">
        <v>140</v>
      </c>
      <c r="E316" s="190" t="s">
        <v>44</v>
      </c>
      <c r="F316" s="191" t="s">
        <v>565</v>
      </c>
      <c r="G316" s="188"/>
      <c r="H316" s="190" t="s">
        <v>44</v>
      </c>
      <c r="I316" s="192"/>
      <c r="J316" s="188"/>
      <c r="K316" s="188"/>
      <c r="L316" s="193"/>
      <c r="M316" s="194"/>
      <c r="N316" s="195"/>
      <c r="O316" s="195"/>
      <c r="P316" s="195"/>
      <c r="Q316" s="195"/>
      <c r="R316" s="195"/>
      <c r="S316" s="195"/>
      <c r="T316" s="196"/>
      <c r="AT316" s="197" t="s">
        <v>140</v>
      </c>
      <c r="AU316" s="197" t="s">
        <v>149</v>
      </c>
      <c r="AV316" s="13" t="s">
        <v>89</v>
      </c>
      <c r="AW316" s="13" t="s">
        <v>42</v>
      </c>
      <c r="AX316" s="13" t="s">
        <v>81</v>
      </c>
      <c r="AY316" s="197" t="s">
        <v>131</v>
      </c>
    </row>
    <row r="317" spans="1:65" s="14" customFormat="1" ht="11.25">
      <c r="B317" s="198"/>
      <c r="C317" s="199"/>
      <c r="D317" s="189" t="s">
        <v>140</v>
      </c>
      <c r="E317" s="200" t="s">
        <v>44</v>
      </c>
      <c r="F317" s="201" t="s">
        <v>566</v>
      </c>
      <c r="G317" s="199"/>
      <c r="H317" s="202">
        <v>2.7890000000000001</v>
      </c>
      <c r="I317" s="203"/>
      <c r="J317" s="199"/>
      <c r="K317" s="199"/>
      <c r="L317" s="204"/>
      <c r="M317" s="205"/>
      <c r="N317" s="206"/>
      <c r="O317" s="206"/>
      <c r="P317" s="206"/>
      <c r="Q317" s="206"/>
      <c r="R317" s="206"/>
      <c r="S317" s="206"/>
      <c r="T317" s="207"/>
      <c r="AT317" s="208" t="s">
        <v>140</v>
      </c>
      <c r="AU317" s="208" t="s">
        <v>149</v>
      </c>
      <c r="AV317" s="14" t="s">
        <v>91</v>
      </c>
      <c r="AW317" s="14" t="s">
        <v>42</v>
      </c>
      <c r="AX317" s="14" t="s">
        <v>81</v>
      </c>
      <c r="AY317" s="208" t="s">
        <v>131</v>
      </c>
    </row>
    <row r="318" spans="1:65" s="13" customFormat="1" ht="22.5">
      <c r="B318" s="187"/>
      <c r="C318" s="188"/>
      <c r="D318" s="189" t="s">
        <v>140</v>
      </c>
      <c r="E318" s="190" t="s">
        <v>44</v>
      </c>
      <c r="F318" s="191" t="s">
        <v>569</v>
      </c>
      <c r="G318" s="188"/>
      <c r="H318" s="190" t="s">
        <v>44</v>
      </c>
      <c r="I318" s="192"/>
      <c r="J318" s="188"/>
      <c r="K318" s="188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140</v>
      </c>
      <c r="AU318" s="197" t="s">
        <v>149</v>
      </c>
      <c r="AV318" s="13" t="s">
        <v>89</v>
      </c>
      <c r="AW318" s="13" t="s">
        <v>42</v>
      </c>
      <c r="AX318" s="13" t="s">
        <v>81</v>
      </c>
      <c r="AY318" s="197" t="s">
        <v>131</v>
      </c>
    </row>
    <row r="319" spans="1:65" s="14" customFormat="1" ht="11.25">
      <c r="B319" s="198"/>
      <c r="C319" s="199"/>
      <c r="D319" s="189" t="s">
        <v>140</v>
      </c>
      <c r="E319" s="200" t="s">
        <v>44</v>
      </c>
      <c r="F319" s="201" t="s">
        <v>1231</v>
      </c>
      <c r="G319" s="199"/>
      <c r="H319" s="202">
        <v>46.48</v>
      </c>
      <c r="I319" s="203"/>
      <c r="J319" s="199"/>
      <c r="K319" s="199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140</v>
      </c>
      <c r="AU319" s="208" t="s">
        <v>149</v>
      </c>
      <c r="AV319" s="14" t="s">
        <v>91</v>
      </c>
      <c r="AW319" s="14" t="s">
        <v>42</v>
      </c>
      <c r="AX319" s="14" t="s">
        <v>81</v>
      </c>
      <c r="AY319" s="208" t="s">
        <v>131</v>
      </c>
    </row>
    <row r="320" spans="1:65" s="15" customFormat="1" ht="11.25">
      <c r="B320" s="209"/>
      <c r="C320" s="210"/>
      <c r="D320" s="189" t="s">
        <v>140</v>
      </c>
      <c r="E320" s="211" t="s">
        <v>44</v>
      </c>
      <c r="F320" s="212" t="s">
        <v>170</v>
      </c>
      <c r="G320" s="210"/>
      <c r="H320" s="213">
        <v>85.477000000000004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140</v>
      </c>
      <c r="AU320" s="219" t="s">
        <v>149</v>
      </c>
      <c r="AV320" s="15" t="s">
        <v>138</v>
      </c>
      <c r="AW320" s="15" t="s">
        <v>42</v>
      </c>
      <c r="AX320" s="15" t="s">
        <v>89</v>
      </c>
      <c r="AY320" s="219" t="s">
        <v>131</v>
      </c>
    </row>
    <row r="321" spans="1:65" s="2" customFormat="1" ht="37.9" customHeight="1">
      <c r="A321" s="35"/>
      <c r="B321" s="36"/>
      <c r="C321" s="174" t="s">
        <v>391</v>
      </c>
      <c r="D321" s="174" t="s">
        <v>133</v>
      </c>
      <c r="E321" s="175" t="s">
        <v>573</v>
      </c>
      <c r="F321" s="176" t="s">
        <v>574</v>
      </c>
      <c r="G321" s="177" t="s">
        <v>180</v>
      </c>
      <c r="H321" s="178">
        <v>12.211</v>
      </c>
      <c r="I321" s="179"/>
      <c r="J321" s="180">
        <f>ROUND(I321*H321,2)</f>
        <v>0</v>
      </c>
      <c r="K321" s="176" t="s">
        <v>137</v>
      </c>
      <c r="L321" s="40"/>
      <c r="M321" s="181" t="s">
        <v>44</v>
      </c>
      <c r="N321" s="182" t="s">
        <v>52</v>
      </c>
      <c r="O321" s="65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138</v>
      </c>
      <c r="AT321" s="185" t="s">
        <v>133</v>
      </c>
      <c r="AU321" s="185" t="s">
        <v>149</v>
      </c>
      <c r="AY321" s="17" t="s">
        <v>131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7" t="s">
        <v>89</v>
      </c>
      <c r="BK321" s="186">
        <f>ROUND(I321*H321,2)</f>
        <v>0</v>
      </c>
      <c r="BL321" s="17" t="s">
        <v>138</v>
      </c>
      <c r="BM321" s="185" t="s">
        <v>1232</v>
      </c>
    </row>
    <row r="322" spans="1:65" s="13" customFormat="1" ht="11.25">
      <c r="B322" s="187"/>
      <c r="C322" s="188"/>
      <c r="D322" s="189" t="s">
        <v>140</v>
      </c>
      <c r="E322" s="190" t="s">
        <v>44</v>
      </c>
      <c r="F322" s="191" t="s">
        <v>1137</v>
      </c>
      <c r="G322" s="188"/>
      <c r="H322" s="190" t="s">
        <v>44</v>
      </c>
      <c r="I322" s="192"/>
      <c r="J322" s="188"/>
      <c r="K322" s="188"/>
      <c r="L322" s="193"/>
      <c r="M322" s="194"/>
      <c r="N322" s="195"/>
      <c r="O322" s="195"/>
      <c r="P322" s="195"/>
      <c r="Q322" s="195"/>
      <c r="R322" s="195"/>
      <c r="S322" s="195"/>
      <c r="T322" s="196"/>
      <c r="AT322" s="197" t="s">
        <v>140</v>
      </c>
      <c r="AU322" s="197" t="s">
        <v>149</v>
      </c>
      <c r="AV322" s="13" t="s">
        <v>89</v>
      </c>
      <c r="AW322" s="13" t="s">
        <v>42</v>
      </c>
      <c r="AX322" s="13" t="s">
        <v>81</v>
      </c>
      <c r="AY322" s="197" t="s">
        <v>131</v>
      </c>
    </row>
    <row r="323" spans="1:65" s="13" customFormat="1" ht="11.25">
      <c r="B323" s="187"/>
      <c r="C323" s="188"/>
      <c r="D323" s="189" t="s">
        <v>140</v>
      </c>
      <c r="E323" s="190" t="s">
        <v>44</v>
      </c>
      <c r="F323" s="191" t="s">
        <v>1226</v>
      </c>
      <c r="G323" s="188"/>
      <c r="H323" s="190" t="s">
        <v>44</v>
      </c>
      <c r="I323" s="192"/>
      <c r="J323" s="188"/>
      <c r="K323" s="188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140</v>
      </c>
      <c r="AU323" s="197" t="s">
        <v>149</v>
      </c>
      <c r="AV323" s="13" t="s">
        <v>89</v>
      </c>
      <c r="AW323" s="13" t="s">
        <v>42</v>
      </c>
      <c r="AX323" s="13" t="s">
        <v>81</v>
      </c>
      <c r="AY323" s="197" t="s">
        <v>131</v>
      </c>
    </row>
    <row r="324" spans="1:65" s="13" customFormat="1" ht="11.25">
      <c r="B324" s="187"/>
      <c r="C324" s="188"/>
      <c r="D324" s="189" t="s">
        <v>140</v>
      </c>
      <c r="E324" s="190" t="s">
        <v>44</v>
      </c>
      <c r="F324" s="191" t="s">
        <v>576</v>
      </c>
      <c r="G324" s="188"/>
      <c r="H324" s="190" t="s">
        <v>44</v>
      </c>
      <c r="I324" s="192"/>
      <c r="J324" s="188"/>
      <c r="K324" s="188"/>
      <c r="L324" s="193"/>
      <c r="M324" s="194"/>
      <c r="N324" s="195"/>
      <c r="O324" s="195"/>
      <c r="P324" s="195"/>
      <c r="Q324" s="195"/>
      <c r="R324" s="195"/>
      <c r="S324" s="195"/>
      <c r="T324" s="196"/>
      <c r="AT324" s="197" t="s">
        <v>140</v>
      </c>
      <c r="AU324" s="197" t="s">
        <v>149</v>
      </c>
      <c r="AV324" s="13" t="s">
        <v>89</v>
      </c>
      <c r="AW324" s="13" t="s">
        <v>42</v>
      </c>
      <c r="AX324" s="13" t="s">
        <v>81</v>
      </c>
      <c r="AY324" s="197" t="s">
        <v>131</v>
      </c>
    </row>
    <row r="325" spans="1:65" s="13" customFormat="1" ht="22.5">
      <c r="B325" s="187"/>
      <c r="C325" s="188"/>
      <c r="D325" s="189" t="s">
        <v>140</v>
      </c>
      <c r="E325" s="190" t="s">
        <v>44</v>
      </c>
      <c r="F325" s="191" t="s">
        <v>545</v>
      </c>
      <c r="G325" s="188"/>
      <c r="H325" s="190" t="s">
        <v>44</v>
      </c>
      <c r="I325" s="192"/>
      <c r="J325" s="188"/>
      <c r="K325" s="188"/>
      <c r="L325" s="193"/>
      <c r="M325" s="194"/>
      <c r="N325" s="195"/>
      <c r="O325" s="195"/>
      <c r="P325" s="195"/>
      <c r="Q325" s="195"/>
      <c r="R325" s="195"/>
      <c r="S325" s="195"/>
      <c r="T325" s="196"/>
      <c r="AT325" s="197" t="s">
        <v>140</v>
      </c>
      <c r="AU325" s="197" t="s">
        <v>149</v>
      </c>
      <c r="AV325" s="13" t="s">
        <v>89</v>
      </c>
      <c r="AW325" s="13" t="s">
        <v>42</v>
      </c>
      <c r="AX325" s="13" t="s">
        <v>81</v>
      </c>
      <c r="AY325" s="197" t="s">
        <v>131</v>
      </c>
    </row>
    <row r="326" spans="1:65" s="14" customFormat="1" ht="11.25">
      <c r="B326" s="198"/>
      <c r="C326" s="199"/>
      <c r="D326" s="189" t="s">
        <v>140</v>
      </c>
      <c r="E326" s="200" t="s">
        <v>44</v>
      </c>
      <c r="F326" s="201" t="s">
        <v>546</v>
      </c>
      <c r="G326" s="199"/>
      <c r="H326" s="202">
        <v>2.8220000000000001</v>
      </c>
      <c r="I326" s="203"/>
      <c r="J326" s="199"/>
      <c r="K326" s="199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140</v>
      </c>
      <c r="AU326" s="208" t="s">
        <v>149</v>
      </c>
      <c r="AV326" s="14" t="s">
        <v>91</v>
      </c>
      <c r="AW326" s="14" t="s">
        <v>42</v>
      </c>
      <c r="AX326" s="14" t="s">
        <v>81</v>
      </c>
      <c r="AY326" s="208" t="s">
        <v>131</v>
      </c>
    </row>
    <row r="327" spans="1:65" s="13" customFormat="1" ht="22.5">
      <c r="B327" s="187"/>
      <c r="C327" s="188"/>
      <c r="D327" s="189" t="s">
        <v>140</v>
      </c>
      <c r="E327" s="190" t="s">
        <v>44</v>
      </c>
      <c r="F327" s="191" t="s">
        <v>547</v>
      </c>
      <c r="G327" s="188"/>
      <c r="H327" s="190" t="s">
        <v>44</v>
      </c>
      <c r="I327" s="192"/>
      <c r="J327" s="188"/>
      <c r="K327" s="188"/>
      <c r="L327" s="193"/>
      <c r="M327" s="194"/>
      <c r="N327" s="195"/>
      <c r="O327" s="195"/>
      <c r="P327" s="195"/>
      <c r="Q327" s="195"/>
      <c r="R327" s="195"/>
      <c r="S327" s="195"/>
      <c r="T327" s="196"/>
      <c r="AT327" s="197" t="s">
        <v>140</v>
      </c>
      <c r="AU327" s="197" t="s">
        <v>149</v>
      </c>
      <c r="AV327" s="13" t="s">
        <v>89</v>
      </c>
      <c r="AW327" s="13" t="s">
        <v>42</v>
      </c>
      <c r="AX327" s="13" t="s">
        <v>81</v>
      </c>
      <c r="AY327" s="197" t="s">
        <v>131</v>
      </c>
    </row>
    <row r="328" spans="1:65" s="14" customFormat="1" ht="11.25">
      <c r="B328" s="198"/>
      <c r="C328" s="199"/>
      <c r="D328" s="189" t="s">
        <v>140</v>
      </c>
      <c r="E328" s="200" t="s">
        <v>44</v>
      </c>
      <c r="F328" s="201" t="s">
        <v>548</v>
      </c>
      <c r="G328" s="199"/>
      <c r="H328" s="202">
        <v>0.35899999999999999</v>
      </c>
      <c r="I328" s="203"/>
      <c r="J328" s="199"/>
      <c r="K328" s="199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140</v>
      </c>
      <c r="AU328" s="208" t="s">
        <v>149</v>
      </c>
      <c r="AV328" s="14" t="s">
        <v>91</v>
      </c>
      <c r="AW328" s="14" t="s">
        <v>42</v>
      </c>
      <c r="AX328" s="14" t="s">
        <v>81</v>
      </c>
      <c r="AY328" s="208" t="s">
        <v>131</v>
      </c>
    </row>
    <row r="329" spans="1:65" s="13" customFormat="1" ht="11.25">
      <c r="B329" s="187"/>
      <c r="C329" s="188"/>
      <c r="D329" s="189" t="s">
        <v>140</v>
      </c>
      <c r="E329" s="190" t="s">
        <v>44</v>
      </c>
      <c r="F329" s="191" t="s">
        <v>1137</v>
      </c>
      <c r="G329" s="188"/>
      <c r="H329" s="190" t="s">
        <v>44</v>
      </c>
      <c r="I329" s="192"/>
      <c r="J329" s="188"/>
      <c r="K329" s="188"/>
      <c r="L329" s="193"/>
      <c r="M329" s="194"/>
      <c r="N329" s="195"/>
      <c r="O329" s="195"/>
      <c r="P329" s="195"/>
      <c r="Q329" s="195"/>
      <c r="R329" s="195"/>
      <c r="S329" s="195"/>
      <c r="T329" s="196"/>
      <c r="AT329" s="197" t="s">
        <v>140</v>
      </c>
      <c r="AU329" s="197" t="s">
        <v>149</v>
      </c>
      <c r="AV329" s="13" t="s">
        <v>89</v>
      </c>
      <c r="AW329" s="13" t="s">
        <v>42</v>
      </c>
      <c r="AX329" s="13" t="s">
        <v>81</v>
      </c>
      <c r="AY329" s="197" t="s">
        <v>131</v>
      </c>
    </row>
    <row r="330" spans="1:65" s="13" customFormat="1" ht="22.5">
      <c r="B330" s="187"/>
      <c r="C330" s="188"/>
      <c r="D330" s="189" t="s">
        <v>140</v>
      </c>
      <c r="E330" s="190" t="s">
        <v>44</v>
      </c>
      <c r="F330" s="191" t="s">
        <v>549</v>
      </c>
      <c r="G330" s="188"/>
      <c r="H330" s="190" t="s">
        <v>44</v>
      </c>
      <c r="I330" s="192"/>
      <c r="J330" s="188"/>
      <c r="K330" s="188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140</v>
      </c>
      <c r="AU330" s="197" t="s">
        <v>149</v>
      </c>
      <c r="AV330" s="13" t="s">
        <v>89</v>
      </c>
      <c r="AW330" s="13" t="s">
        <v>42</v>
      </c>
      <c r="AX330" s="13" t="s">
        <v>81</v>
      </c>
      <c r="AY330" s="197" t="s">
        <v>131</v>
      </c>
    </row>
    <row r="331" spans="1:65" s="14" customFormat="1" ht="11.25">
      <c r="B331" s="198"/>
      <c r="C331" s="199"/>
      <c r="D331" s="189" t="s">
        <v>140</v>
      </c>
      <c r="E331" s="200" t="s">
        <v>44</v>
      </c>
      <c r="F331" s="201" t="s">
        <v>550</v>
      </c>
      <c r="G331" s="199"/>
      <c r="H331" s="202">
        <v>1.992</v>
      </c>
      <c r="I331" s="203"/>
      <c r="J331" s="199"/>
      <c r="K331" s="199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140</v>
      </c>
      <c r="AU331" s="208" t="s">
        <v>149</v>
      </c>
      <c r="AV331" s="14" t="s">
        <v>91</v>
      </c>
      <c r="AW331" s="14" t="s">
        <v>42</v>
      </c>
      <c r="AX331" s="14" t="s">
        <v>81</v>
      </c>
      <c r="AY331" s="208" t="s">
        <v>131</v>
      </c>
    </row>
    <row r="332" spans="1:65" s="13" customFormat="1" ht="22.5">
      <c r="B332" s="187"/>
      <c r="C332" s="188"/>
      <c r="D332" s="189" t="s">
        <v>140</v>
      </c>
      <c r="E332" s="190" t="s">
        <v>44</v>
      </c>
      <c r="F332" s="191" t="s">
        <v>1227</v>
      </c>
      <c r="G332" s="188"/>
      <c r="H332" s="190" t="s">
        <v>44</v>
      </c>
      <c r="I332" s="192"/>
      <c r="J332" s="188"/>
      <c r="K332" s="188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140</v>
      </c>
      <c r="AU332" s="197" t="s">
        <v>149</v>
      </c>
      <c r="AV332" s="13" t="s">
        <v>89</v>
      </c>
      <c r="AW332" s="13" t="s">
        <v>42</v>
      </c>
      <c r="AX332" s="13" t="s">
        <v>81</v>
      </c>
      <c r="AY332" s="197" t="s">
        <v>131</v>
      </c>
    </row>
    <row r="333" spans="1:65" s="14" customFormat="1" ht="11.25">
      <c r="B333" s="198"/>
      <c r="C333" s="199"/>
      <c r="D333" s="189" t="s">
        <v>140</v>
      </c>
      <c r="E333" s="200" t="s">
        <v>44</v>
      </c>
      <c r="F333" s="201" t="s">
        <v>1233</v>
      </c>
      <c r="G333" s="199"/>
      <c r="H333" s="202">
        <v>0.39800000000000002</v>
      </c>
      <c r="I333" s="203"/>
      <c r="J333" s="199"/>
      <c r="K333" s="199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140</v>
      </c>
      <c r="AU333" s="208" t="s">
        <v>149</v>
      </c>
      <c r="AV333" s="14" t="s">
        <v>91</v>
      </c>
      <c r="AW333" s="14" t="s">
        <v>42</v>
      </c>
      <c r="AX333" s="14" t="s">
        <v>81</v>
      </c>
      <c r="AY333" s="208" t="s">
        <v>131</v>
      </c>
    </row>
    <row r="334" spans="1:65" s="13" customFormat="1" ht="11.25">
      <c r="B334" s="187"/>
      <c r="C334" s="188"/>
      <c r="D334" s="189" t="s">
        <v>140</v>
      </c>
      <c r="E334" s="190" t="s">
        <v>44</v>
      </c>
      <c r="F334" s="191" t="s">
        <v>553</v>
      </c>
      <c r="G334" s="188"/>
      <c r="H334" s="190" t="s">
        <v>44</v>
      </c>
      <c r="I334" s="192"/>
      <c r="J334" s="188"/>
      <c r="K334" s="188"/>
      <c r="L334" s="193"/>
      <c r="M334" s="194"/>
      <c r="N334" s="195"/>
      <c r="O334" s="195"/>
      <c r="P334" s="195"/>
      <c r="Q334" s="195"/>
      <c r="R334" s="195"/>
      <c r="S334" s="195"/>
      <c r="T334" s="196"/>
      <c r="AT334" s="197" t="s">
        <v>140</v>
      </c>
      <c r="AU334" s="197" t="s">
        <v>149</v>
      </c>
      <c r="AV334" s="13" t="s">
        <v>89</v>
      </c>
      <c r="AW334" s="13" t="s">
        <v>42</v>
      </c>
      <c r="AX334" s="13" t="s">
        <v>81</v>
      </c>
      <c r="AY334" s="197" t="s">
        <v>131</v>
      </c>
    </row>
    <row r="335" spans="1:65" s="14" customFormat="1" ht="11.25">
      <c r="B335" s="198"/>
      <c r="C335" s="199"/>
      <c r="D335" s="189" t="s">
        <v>140</v>
      </c>
      <c r="E335" s="200" t="s">
        <v>44</v>
      </c>
      <c r="F335" s="201" t="s">
        <v>1229</v>
      </c>
      <c r="G335" s="199"/>
      <c r="H335" s="202">
        <v>6.64</v>
      </c>
      <c r="I335" s="203"/>
      <c r="J335" s="199"/>
      <c r="K335" s="199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140</v>
      </c>
      <c r="AU335" s="208" t="s">
        <v>149</v>
      </c>
      <c r="AV335" s="14" t="s">
        <v>91</v>
      </c>
      <c r="AW335" s="14" t="s">
        <v>42</v>
      </c>
      <c r="AX335" s="14" t="s">
        <v>81</v>
      </c>
      <c r="AY335" s="208" t="s">
        <v>131</v>
      </c>
    </row>
    <row r="336" spans="1:65" s="15" customFormat="1" ht="11.25">
      <c r="B336" s="209"/>
      <c r="C336" s="210"/>
      <c r="D336" s="189" t="s">
        <v>140</v>
      </c>
      <c r="E336" s="211" t="s">
        <v>44</v>
      </c>
      <c r="F336" s="212" t="s">
        <v>170</v>
      </c>
      <c r="G336" s="210"/>
      <c r="H336" s="213">
        <v>12.210999999999999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140</v>
      </c>
      <c r="AU336" s="219" t="s">
        <v>149</v>
      </c>
      <c r="AV336" s="15" t="s">
        <v>138</v>
      </c>
      <c r="AW336" s="15" t="s">
        <v>42</v>
      </c>
      <c r="AX336" s="15" t="s">
        <v>89</v>
      </c>
      <c r="AY336" s="219" t="s">
        <v>131</v>
      </c>
    </row>
    <row r="337" spans="1:65" s="2" customFormat="1" ht="37.9" customHeight="1">
      <c r="A337" s="35"/>
      <c r="B337" s="36"/>
      <c r="C337" s="174" t="s">
        <v>398</v>
      </c>
      <c r="D337" s="174" t="s">
        <v>133</v>
      </c>
      <c r="E337" s="175" t="s">
        <v>399</v>
      </c>
      <c r="F337" s="176" t="s">
        <v>400</v>
      </c>
      <c r="G337" s="177" t="s">
        <v>180</v>
      </c>
      <c r="H337" s="178">
        <v>2.0139999999999998</v>
      </c>
      <c r="I337" s="179"/>
      <c r="J337" s="180">
        <f>ROUND(I337*H337,2)</f>
        <v>0</v>
      </c>
      <c r="K337" s="176" t="s">
        <v>137</v>
      </c>
      <c r="L337" s="40"/>
      <c r="M337" s="181" t="s">
        <v>44</v>
      </c>
      <c r="N337" s="182" t="s">
        <v>52</v>
      </c>
      <c r="O337" s="65"/>
      <c r="P337" s="183">
        <f>O337*H337</f>
        <v>0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138</v>
      </c>
      <c r="AT337" s="185" t="s">
        <v>133</v>
      </c>
      <c r="AU337" s="185" t="s">
        <v>149</v>
      </c>
      <c r="AY337" s="17" t="s">
        <v>131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7" t="s">
        <v>89</v>
      </c>
      <c r="BK337" s="186">
        <f>ROUND(I337*H337,2)</f>
        <v>0</v>
      </c>
      <c r="BL337" s="17" t="s">
        <v>138</v>
      </c>
      <c r="BM337" s="185" t="s">
        <v>1234</v>
      </c>
    </row>
    <row r="338" spans="1:65" s="2" customFormat="1" ht="37.9" customHeight="1">
      <c r="A338" s="35"/>
      <c r="B338" s="36"/>
      <c r="C338" s="174" t="s">
        <v>402</v>
      </c>
      <c r="D338" s="174" t="s">
        <v>133</v>
      </c>
      <c r="E338" s="175" t="s">
        <v>403</v>
      </c>
      <c r="F338" s="176" t="s">
        <v>404</v>
      </c>
      <c r="G338" s="177" t="s">
        <v>180</v>
      </c>
      <c r="H338" s="178">
        <v>14.098000000000001</v>
      </c>
      <c r="I338" s="179"/>
      <c r="J338" s="180">
        <f>ROUND(I338*H338,2)</f>
        <v>0</v>
      </c>
      <c r="K338" s="176" t="s">
        <v>137</v>
      </c>
      <c r="L338" s="40"/>
      <c r="M338" s="181" t="s">
        <v>44</v>
      </c>
      <c r="N338" s="182" t="s">
        <v>52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138</v>
      </c>
      <c r="AT338" s="185" t="s">
        <v>133</v>
      </c>
      <c r="AU338" s="185" t="s">
        <v>149</v>
      </c>
      <c r="AY338" s="17" t="s">
        <v>131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7" t="s">
        <v>89</v>
      </c>
      <c r="BK338" s="186">
        <f>ROUND(I338*H338,2)</f>
        <v>0</v>
      </c>
      <c r="BL338" s="17" t="s">
        <v>138</v>
      </c>
      <c r="BM338" s="185" t="s">
        <v>1235</v>
      </c>
    </row>
    <row r="339" spans="1:65" s="14" customFormat="1" ht="11.25">
      <c r="B339" s="198"/>
      <c r="C339" s="199"/>
      <c r="D339" s="189" t="s">
        <v>140</v>
      </c>
      <c r="E339" s="199"/>
      <c r="F339" s="201" t="s">
        <v>1236</v>
      </c>
      <c r="G339" s="199"/>
      <c r="H339" s="202">
        <v>14.098000000000001</v>
      </c>
      <c r="I339" s="203"/>
      <c r="J339" s="199"/>
      <c r="K339" s="199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140</v>
      </c>
      <c r="AU339" s="208" t="s">
        <v>149</v>
      </c>
      <c r="AV339" s="14" t="s">
        <v>91</v>
      </c>
      <c r="AW339" s="14" t="s">
        <v>4</v>
      </c>
      <c r="AX339" s="14" t="s">
        <v>89</v>
      </c>
      <c r="AY339" s="208" t="s">
        <v>131</v>
      </c>
    </row>
    <row r="340" spans="1:65" s="2" customFormat="1" ht="37.9" customHeight="1">
      <c r="A340" s="35"/>
      <c r="B340" s="36"/>
      <c r="C340" s="174" t="s">
        <v>407</v>
      </c>
      <c r="D340" s="174" t="s">
        <v>133</v>
      </c>
      <c r="E340" s="175" t="s">
        <v>408</v>
      </c>
      <c r="F340" s="176" t="s">
        <v>409</v>
      </c>
      <c r="G340" s="177" t="s">
        <v>180</v>
      </c>
      <c r="H340" s="178">
        <v>1.7170000000000001</v>
      </c>
      <c r="I340" s="179"/>
      <c r="J340" s="180">
        <f>ROUND(I340*H340,2)</f>
        <v>0</v>
      </c>
      <c r="K340" s="176" t="s">
        <v>137</v>
      </c>
      <c r="L340" s="40"/>
      <c r="M340" s="181" t="s">
        <v>44</v>
      </c>
      <c r="N340" s="182" t="s">
        <v>52</v>
      </c>
      <c r="O340" s="65"/>
      <c r="P340" s="183">
        <f>O340*H340</f>
        <v>0</v>
      </c>
      <c r="Q340" s="183">
        <v>0</v>
      </c>
      <c r="R340" s="183">
        <f>Q340*H340</f>
        <v>0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138</v>
      </c>
      <c r="AT340" s="185" t="s">
        <v>133</v>
      </c>
      <c r="AU340" s="185" t="s">
        <v>149</v>
      </c>
      <c r="AY340" s="17" t="s">
        <v>131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7" t="s">
        <v>89</v>
      </c>
      <c r="BK340" s="186">
        <f>ROUND(I340*H340,2)</f>
        <v>0</v>
      </c>
      <c r="BL340" s="17" t="s">
        <v>138</v>
      </c>
      <c r="BM340" s="185" t="s">
        <v>1237</v>
      </c>
    </row>
    <row r="341" spans="1:65" s="2" customFormat="1" ht="37.9" customHeight="1">
      <c r="A341" s="35"/>
      <c r="B341" s="36"/>
      <c r="C341" s="174" t="s">
        <v>413</v>
      </c>
      <c r="D341" s="174" t="s">
        <v>133</v>
      </c>
      <c r="E341" s="175" t="s">
        <v>1238</v>
      </c>
      <c r="F341" s="176" t="s">
        <v>1239</v>
      </c>
      <c r="G341" s="177" t="s">
        <v>180</v>
      </c>
      <c r="H341" s="178">
        <v>0.29699999999999999</v>
      </c>
      <c r="I341" s="179"/>
      <c r="J341" s="180">
        <f>ROUND(I341*H341,2)</f>
        <v>0</v>
      </c>
      <c r="K341" s="176" t="s">
        <v>137</v>
      </c>
      <c r="L341" s="40"/>
      <c r="M341" s="181" t="s">
        <v>44</v>
      </c>
      <c r="N341" s="182" t="s">
        <v>52</v>
      </c>
      <c r="O341" s="65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89</v>
      </c>
      <c r="AT341" s="185" t="s">
        <v>133</v>
      </c>
      <c r="AU341" s="185" t="s">
        <v>149</v>
      </c>
      <c r="AY341" s="17" t="s">
        <v>131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7" t="s">
        <v>89</v>
      </c>
      <c r="BK341" s="186">
        <f>ROUND(I341*H341,2)</f>
        <v>0</v>
      </c>
      <c r="BL341" s="17" t="s">
        <v>89</v>
      </c>
      <c r="BM341" s="185" t="s">
        <v>1240</v>
      </c>
    </row>
    <row r="342" spans="1:65" s="12" customFormat="1" ht="20.85" customHeight="1">
      <c r="B342" s="158"/>
      <c r="C342" s="159"/>
      <c r="D342" s="160" t="s">
        <v>80</v>
      </c>
      <c r="E342" s="172" t="s">
        <v>411</v>
      </c>
      <c r="F342" s="172" t="s">
        <v>412</v>
      </c>
      <c r="G342" s="159"/>
      <c r="H342" s="159"/>
      <c r="I342" s="162"/>
      <c r="J342" s="173">
        <f>BK342</f>
        <v>0</v>
      </c>
      <c r="K342" s="159"/>
      <c r="L342" s="164"/>
      <c r="M342" s="165"/>
      <c r="N342" s="166"/>
      <c r="O342" s="166"/>
      <c r="P342" s="167">
        <f>SUM(P343:P345)</f>
        <v>0</v>
      </c>
      <c r="Q342" s="166"/>
      <c r="R342" s="167">
        <f>SUM(R343:R345)</f>
        <v>0</v>
      </c>
      <c r="S342" s="166"/>
      <c r="T342" s="168">
        <f>SUM(T343:T345)</f>
        <v>0</v>
      </c>
      <c r="AR342" s="169" t="s">
        <v>89</v>
      </c>
      <c r="AT342" s="170" t="s">
        <v>80</v>
      </c>
      <c r="AU342" s="170" t="s">
        <v>91</v>
      </c>
      <c r="AY342" s="169" t="s">
        <v>131</v>
      </c>
      <c r="BK342" s="171">
        <f>SUM(BK343:BK345)</f>
        <v>0</v>
      </c>
    </row>
    <row r="343" spans="1:65" s="2" customFormat="1" ht="37.9" customHeight="1">
      <c r="A343" s="35"/>
      <c r="B343" s="36"/>
      <c r="C343" s="174" t="s">
        <v>604</v>
      </c>
      <c r="D343" s="174" t="s">
        <v>133</v>
      </c>
      <c r="E343" s="175" t="s">
        <v>577</v>
      </c>
      <c r="F343" s="176" t="s">
        <v>578</v>
      </c>
      <c r="G343" s="177" t="s">
        <v>180</v>
      </c>
      <c r="H343" s="178">
        <v>0.06</v>
      </c>
      <c r="I343" s="179"/>
      <c r="J343" s="180">
        <f>ROUND(I343*H343,2)</f>
        <v>0</v>
      </c>
      <c r="K343" s="176" t="s">
        <v>137</v>
      </c>
      <c r="L343" s="40"/>
      <c r="M343" s="181" t="s">
        <v>44</v>
      </c>
      <c r="N343" s="182" t="s">
        <v>52</v>
      </c>
      <c r="O343" s="65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138</v>
      </c>
      <c r="AT343" s="185" t="s">
        <v>133</v>
      </c>
      <c r="AU343" s="185" t="s">
        <v>149</v>
      </c>
      <c r="AY343" s="17" t="s">
        <v>131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7" t="s">
        <v>89</v>
      </c>
      <c r="BK343" s="186">
        <f>ROUND(I343*H343,2)</f>
        <v>0</v>
      </c>
      <c r="BL343" s="17" t="s">
        <v>138</v>
      </c>
      <c r="BM343" s="185" t="s">
        <v>1241</v>
      </c>
    </row>
    <row r="344" spans="1:65" s="2" customFormat="1" ht="37.9" customHeight="1">
      <c r="A344" s="35"/>
      <c r="B344" s="36"/>
      <c r="C344" s="174" t="s">
        <v>608</v>
      </c>
      <c r="D344" s="174" t="s">
        <v>133</v>
      </c>
      <c r="E344" s="175" t="s">
        <v>414</v>
      </c>
      <c r="F344" s="176" t="s">
        <v>415</v>
      </c>
      <c r="G344" s="177" t="s">
        <v>180</v>
      </c>
      <c r="H344" s="178">
        <v>1.9350000000000001</v>
      </c>
      <c r="I344" s="179"/>
      <c r="J344" s="180">
        <f>ROUND(I344*H344,2)</f>
        <v>0</v>
      </c>
      <c r="K344" s="176" t="s">
        <v>137</v>
      </c>
      <c r="L344" s="40"/>
      <c r="M344" s="181" t="s">
        <v>44</v>
      </c>
      <c r="N344" s="182" t="s">
        <v>52</v>
      </c>
      <c r="O344" s="65"/>
      <c r="P344" s="183">
        <f>O344*H344</f>
        <v>0</v>
      </c>
      <c r="Q344" s="183">
        <v>0</v>
      </c>
      <c r="R344" s="183">
        <f>Q344*H344</f>
        <v>0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138</v>
      </c>
      <c r="AT344" s="185" t="s">
        <v>133</v>
      </c>
      <c r="AU344" s="185" t="s">
        <v>149</v>
      </c>
      <c r="AY344" s="17" t="s">
        <v>131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7" t="s">
        <v>89</v>
      </c>
      <c r="BK344" s="186">
        <f>ROUND(I344*H344,2)</f>
        <v>0</v>
      </c>
      <c r="BL344" s="17" t="s">
        <v>138</v>
      </c>
      <c r="BM344" s="185" t="s">
        <v>1242</v>
      </c>
    </row>
    <row r="345" spans="1:65" s="2" customFormat="1" ht="24.2" customHeight="1">
      <c r="A345" s="35"/>
      <c r="B345" s="36"/>
      <c r="C345" s="174" t="s">
        <v>614</v>
      </c>
      <c r="D345" s="174" t="s">
        <v>133</v>
      </c>
      <c r="E345" s="175" t="s">
        <v>580</v>
      </c>
      <c r="F345" s="176" t="s">
        <v>581</v>
      </c>
      <c r="G345" s="177" t="s">
        <v>180</v>
      </c>
      <c r="H345" s="178">
        <v>4.2000000000000003E-2</v>
      </c>
      <c r="I345" s="179"/>
      <c r="J345" s="180">
        <f>ROUND(I345*H345,2)</f>
        <v>0</v>
      </c>
      <c r="K345" s="176" t="s">
        <v>137</v>
      </c>
      <c r="L345" s="40"/>
      <c r="M345" s="181" t="s">
        <v>44</v>
      </c>
      <c r="N345" s="182" t="s">
        <v>52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138</v>
      </c>
      <c r="AT345" s="185" t="s">
        <v>133</v>
      </c>
      <c r="AU345" s="185" t="s">
        <v>149</v>
      </c>
      <c r="AY345" s="17" t="s">
        <v>131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7" t="s">
        <v>89</v>
      </c>
      <c r="BK345" s="186">
        <f>ROUND(I345*H345,2)</f>
        <v>0</v>
      </c>
      <c r="BL345" s="17" t="s">
        <v>138</v>
      </c>
      <c r="BM345" s="185" t="s">
        <v>1243</v>
      </c>
    </row>
    <row r="346" spans="1:65" s="12" customFormat="1" ht="25.9" customHeight="1">
      <c r="B346" s="158"/>
      <c r="C346" s="159"/>
      <c r="D346" s="160" t="s">
        <v>80</v>
      </c>
      <c r="E346" s="161" t="s">
        <v>220</v>
      </c>
      <c r="F346" s="161" t="s">
        <v>583</v>
      </c>
      <c r="G346" s="159"/>
      <c r="H346" s="159"/>
      <c r="I346" s="162"/>
      <c r="J346" s="163">
        <f>BK346</f>
        <v>0</v>
      </c>
      <c r="K346" s="159"/>
      <c r="L346" s="164"/>
      <c r="M346" s="165"/>
      <c r="N346" s="166"/>
      <c r="O346" s="166"/>
      <c r="P346" s="167">
        <f>P347+P459+P761</f>
        <v>0</v>
      </c>
      <c r="Q346" s="166"/>
      <c r="R346" s="167">
        <f>R347+R459+R761</f>
        <v>16.082505829999999</v>
      </c>
      <c r="S346" s="166"/>
      <c r="T346" s="168">
        <f>T347+T459+T761</f>
        <v>0.03</v>
      </c>
      <c r="AR346" s="169" t="s">
        <v>149</v>
      </c>
      <c r="AT346" s="170" t="s">
        <v>80</v>
      </c>
      <c r="AU346" s="170" t="s">
        <v>81</v>
      </c>
      <c r="AY346" s="169" t="s">
        <v>131</v>
      </c>
      <c r="BK346" s="171">
        <f>BK347+BK459+BK761</f>
        <v>0</v>
      </c>
    </row>
    <row r="347" spans="1:65" s="12" customFormat="1" ht="22.9" customHeight="1">
      <c r="B347" s="158"/>
      <c r="C347" s="159"/>
      <c r="D347" s="160" t="s">
        <v>80</v>
      </c>
      <c r="E347" s="172" t="s">
        <v>584</v>
      </c>
      <c r="F347" s="172" t="s">
        <v>585</v>
      </c>
      <c r="G347" s="159"/>
      <c r="H347" s="159"/>
      <c r="I347" s="162"/>
      <c r="J347" s="173">
        <f>BK347</f>
        <v>0</v>
      </c>
      <c r="K347" s="159"/>
      <c r="L347" s="164"/>
      <c r="M347" s="165"/>
      <c r="N347" s="166"/>
      <c r="O347" s="166"/>
      <c r="P347" s="167">
        <f>SUM(P348:P458)</f>
        <v>0</v>
      </c>
      <c r="Q347" s="166"/>
      <c r="R347" s="167">
        <f>SUM(R348:R458)</f>
        <v>8.8902500000000009E-2</v>
      </c>
      <c r="S347" s="166"/>
      <c r="T347" s="168">
        <f>SUM(T348:T458)</f>
        <v>0</v>
      </c>
      <c r="AR347" s="169" t="s">
        <v>149</v>
      </c>
      <c r="AT347" s="170" t="s">
        <v>80</v>
      </c>
      <c r="AU347" s="170" t="s">
        <v>89</v>
      </c>
      <c r="AY347" s="169" t="s">
        <v>131</v>
      </c>
      <c r="BK347" s="171">
        <f>SUM(BK348:BK458)</f>
        <v>0</v>
      </c>
    </row>
    <row r="348" spans="1:65" s="2" customFormat="1" ht="24.2" customHeight="1">
      <c r="A348" s="35"/>
      <c r="B348" s="36"/>
      <c r="C348" s="174" t="s">
        <v>618</v>
      </c>
      <c r="D348" s="174" t="s">
        <v>133</v>
      </c>
      <c r="E348" s="175" t="s">
        <v>586</v>
      </c>
      <c r="F348" s="176" t="s">
        <v>587</v>
      </c>
      <c r="G348" s="177" t="s">
        <v>490</v>
      </c>
      <c r="H348" s="178">
        <v>24</v>
      </c>
      <c r="I348" s="179"/>
      <c r="J348" s="180">
        <f>ROUND(I348*H348,2)</f>
        <v>0</v>
      </c>
      <c r="K348" s="176" t="s">
        <v>137</v>
      </c>
      <c r="L348" s="40"/>
      <c r="M348" s="181" t="s">
        <v>44</v>
      </c>
      <c r="N348" s="182" t="s">
        <v>52</v>
      </c>
      <c r="O348" s="65"/>
      <c r="P348" s="183">
        <f>O348*H348</f>
        <v>0</v>
      </c>
      <c r="Q348" s="183">
        <v>0</v>
      </c>
      <c r="R348" s="183">
        <f>Q348*H348</f>
        <v>0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89</v>
      </c>
      <c r="AT348" s="185" t="s">
        <v>133</v>
      </c>
      <c r="AU348" s="185" t="s">
        <v>91</v>
      </c>
      <c r="AY348" s="17" t="s">
        <v>131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7" t="s">
        <v>89</v>
      </c>
      <c r="BK348" s="186">
        <f>ROUND(I348*H348,2)</f>
        <v>0</v>
      </c>
      <c r="BL348" s="17" t="s">
        <v>89</v>
      </c>
      <c r="BM348" s="185" t="s">
        <v>1244</v>
      </c>
    </row>
    <row r="349" spans="1:65" s="13" customFormat="1" ht="11.25">
      <c r="B349" s="187"/>
      <c r="C349" s="188"/>
      <c r="D349" s="189" t="s">
        <v>140</v>
      </c>
      <c r="E349" s="190" t="s">
        <v>44</v>
      </c>
      <c r="F349" s="191" t="s">
        <v>1245</v>
      </c>
      <c r="G349" s="188"/>
      <c r="H349" s="190" t="s">
        <v>44</v>
      </c>
      <c r="I349" s="192"/>
      <c r="J349" s="188"/>
      <c r="K349" s="188"/>
      <c r="L349" s="193"/>
      <c r="M349" s="194"/>
      <c r="N349" s="195"/>
      <c r="O349" s="195"/>
      <c r="P349" s="195"/>
      <c r="Q349" s="195"/>
      <c r="R349" s="195"/>
      <c r="S349" s="195"/>
      <c r="T349" s="196"/>
      <c r="AT349" s="197" t="s">
        <v>140</v>
      </c>
      <c r="AU349" s="197" t="s">
        <v>91</v>
      </c>
      <c r="AV349" s="13" t="s">
        <v>89</v>
      </c>
      <c r="AW349" s="13" t="s">
        <v>42</v>
      </c>
      <c r="AX349" s="13" t="s">
        <v>81</v>
      </c>
      <c r="AY349" s="197" t="s">
        <v>131</v>
      </c>
    </row>
    <row r="350" spans="1:65" s="13" customFormat="1" ht="11.25">
      <c r="B350" s="187"/>
      <c r="C350" s="188"/>
      <c r="D350" s="189" t="s">
        <v>140</v>
      </c>
      <c r="E350" s="190" t="s">
        <v>44</v>
      </c>
      <c r="F350" s="191" t="s">
        <v>1246</v>
      </c>
      <c r="G350" s="188"/>
      <c r="H350" s="190" t="s">
        <v>44</v>
      </c>
      <c r="I350" s="192"/>
      <c r="J350" s="188"/>
      <c r="K350" s="188"/>
      <c r="L350" s="193"/>
      <c r="M350" s="194"/>
      <c r="N350" s="195"/>
      <c r="O350" s="195"/>
      <c r="P350" s="195"/>
      <c r="Q350" s="195"/>
      <c r="R350" s="195"/>
      <c r="S350" s="195"/>
      <c r="T350" s="196"/>
      <c r="AT350" s="197" t="s">
        <v>140</v>
      </c>
      <c r="AU350" s="197" t="s">
        <v>91</v>
      </c>
      <c r="AV350" s="13" t="s">
        <v>89</v>
      </c>
      <c r="AW350" s="13" t="s">
        <v>42</v>
      </c>
      <c r="AX350" s="13" t="s">
        <v>81</v>
      </c>
      <c r="AY350" s="197" t="s">
        <v>131</v>
      </c>
    </row>
    <row r="351" spans="1:65" s="13" customFormat="1" ht="11.25">
      <c r="B351" s="187"/>
      <c r="C351" s="188"/>
      <c r="D351" s="189" t="s">
        <v>140</v>
      </c>
      <c r="E351" s="190" t="s">
        <v>44</v>
      </c>
      <c r="F351" s="191" t="s">
        <v>1247</v>
      </c>
      <c r="G351" s="188"/>
      <c r="H351" s="190" t="s">
        <v>44</v>
      </c>
      <c r="I351" s="192"/>
      <c r="J351" s="188"/>
      <c r="K351" s="188"/>
      <c r="L351" s="193"/>
      <c r="M351" s="194"/>
      <c r="N351" s="195"/>
      <c r="O351" s="195"/>
      <c r="P351" s="195"/>
      <c r="Q351" s="195"/>
      <c r="R351" s="195"/>
      <c r="S351" s="195"/>
      <c r="T351" s="196"/>
      <c r="AT351" s="197" t="s">
        <v>140</v>
      </c>
      <c r="AU351" s="197" t="s">
        <v>91</v>
      </c>
      <c r="AV351" s="13" t="s">
        <v>89</v>
      </c>
      <c r="AW351" s="13" t="s">
        <v>42</v>
      </c>
      <c r="AX351" s="13" t="s">
        <v>81</v>
      </c>
      <c r="AY351" s="197" t="s">
        <v>131</v>
      </c>
    </row>
    <row r="352" spans="1:65" s="14" customFormat="1" ht="11.25">
      <c r="B352" s="198"/>
      <c r="C352" s="199"/>
      <c r="D352" s="189" t="s">
        <v>140</v>
      </c>
      <c r="E352" s="200" t="s">
        <v>44</v>
      </c>
      <c r="F352" s="201" t="s">
        <v>1248</v>
      </c>
      <c r="G352" s="199"/>
      <c r="H352" s="202">
        <v>24</v>
      </c>
      <c r="I352" s="203"/>
      <c r="J352" s="199"/>
      <c r="K352" s="199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140</v>
      </c>
      <c r="AU352" s="208" t="s">
        <v>91</v>
      </c>
      <c r="AV352" s="14" t="s">
        <v>91</v>
      </c>
      <c r="AW352" s="14" t="s">
        <v>42</v>
      </c>
      <c r="AX352" s="14" t="s">
        <v>89</v>
      </c>
      <c r="AY352" s="208" t="s">
        <v>131</v>
      </c>
    </row>
    <row r="353" spans="1:65" s="2" customFormat="1" ht="49.15" customHeight="1">
      <c r="A353" s="35"/>
      <c r="B353" s="36"/>
      <c r="C353" s="174" t="s">
        <v>622</v>
      </c>
      <c r="D353" s="174" t="s">
        <v>133</v>
      </c>
      <c r="E353" s="175" t="s">
        <v>593</v>
      </c>
      <c r="F353" s="176" t="s">
        <v>594</v>
      </c>
      <c r="G353" s="177" t="s">
        <v>490</v>
      </c>
      <c r="H353" s="178">
        <v>6</v>
      </c>
      <c r="I353" s="179"/>
      <c r="J353" s="180">
        <f>ROUND(I353*H353,2)</f>
        <v>0</v>
      </c>
      <c r="K353" s="176" t="s">
        <v>137</v>
      </c>
      <c r="L353" s="40"/>
      <c r="M353" s="181" t="s">
        <v>44</v>
      </c>
      <c r="N353" s="182" t="s">
        <v>52</v>
      </c>
      <c r="O353" s="65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89</v>
      </c>
      <c r="AT353" s="185" t="s">
        <v>133</v>
      </c>
      <c r="AU353" s="185" t="s">
        <v>91</v>
      </c>
      <c r="AY353" s="17" t="s">
        <v>131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7" t="s">
        <v>89</v>
      </c>
      <c r="BK353" s="186">
        <f>ROUND(I353*H353,2)</f>
        <v>0</v>
      </c>
      <c r="BL353" s="17" t="s">
        <v>89</v>
      </c>
      <c r="BM353" s="185" t="s">
        <v>1249</v>
      </c>
    </row>
    <row r="354" spans="1:65" s="13" customFormat="1" ht="11.25">
      <c r="B354" s="187"/>
      <c r="C354" s="188"/>
      <c r="D354" s="189" t="s">
        <v>140</v>
      </c>
      <c r="E354" s="190" t="s">
        <v>44</v>
      </c>
      <c r="F354" s="191" t="s">
        <v>1245</v>
      </c>
      <c r="G354" s="188"/>
      <c r="H354" s="190" t="s">
        <v>44</v>
      </c>
      <c r="I354" s="192"/>
      <c r="J354" s="188"/>
      <c r="K354" s="188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140</v>
      </c>
      <c r="AU354" s="197" t="s">
        <v>91</v>
      </c>
      <c r="AV354" s="13" t="s">
        <v>89</v>
      </c>
      <c r="AW354" s="13" t="s">
        <v>42</v>
      </c>
      <c r="AX354" s="13" t="s">
        <v>81</v>
      </c>
      <c r="AY354" s="197" t="s">
        <v>131</v>
      </c>
    </row>
    <row r="355" spans="1:65" s="13" customFormat="1" ht="11.25">
      <c r="B355" s="187"/>
      <c r="C355" s="188"/>
      <c r="D355" s="189" t="s">
        <v>140</v>
      </c>
      <c r="E355" s="190" t="s">
        <v>44</v>
      </c>
      <c r="F355" s="191" t="s">
        <v>1246</v>
      </c>
      <c r="G355" s="188"/>
      <c r="H355" s="190" t="s">
        <v>44</v>
      </c>
      <c r="I355" s="192"/>
      <c r="J355" s="188"/>
      <c r="K355" s="188"/>
      <c r="L355" s="193"/>
      <c r="M355" s="194"/>
      <c r="N355" s="195"/>
      <c r="O355" s="195"/>
      <c r="P355" s="195"/>
      <c r="Q355" s="195"/>
      <c r="R355" s="195"/>
      <c r="S355" s="195"/>
      <c r="T355" s="196"/>
      <c r="AT355" s="197" t="s">
        <v>140</v>
      </c>
      <c r="AU355" s="197" t="s">
        <v>91</v>
      </c>
      <c r="AV355" s="13" t="s">
        <v>89</v>
      </c>
      <c r="AW355" s="13" t="s">
        <v>42</v>
      </c>
      <c r="AX355" s="13" t="s">
        <v>81</v>
      </c>
      <c r="AY355" s="197" t="s">
        <v>131</v>
      </c>
    </row>
    <row r="356" spans="1:65" s="13" customFormat="1" ht="11.25">
      <c r="B356" s="187"/>
      <c r="C356" s="188"/>
      <c r="D356" s="189" t="s">
        <v>140</v>
      </c>
      <c r="E356" s="190" t="s">
        <v>44</v>
      </c>
      <c r="F356" s="191" t="s">
        <v>1247</v>
      </c>
      <c r="G356" s="188"/>
      <c r="H356" s="190" t="s">
        <v>44</v>
      </c>
      <c r="I356" s="192"/>
      <c r="J356" s="188"/>
      <c r="K356" s="188"/>
      <c r="L356" s="193"/>
      <c r="M356" s="194"/>
      <c r="N356" s="195"/>
      <c r="O356" s="195"/>
      <c r="P356" s="195"/>
      <c r="Q356" s="195"/>
      <c r="R356" s="195"/>
      <c r="S356" s="195"/>
      <c r="T356" s="196"/>
      <c r="AT356" s="197" t="s">
        <v>140</v>
      </c>
      <c r="AU356" s="197" t="s">
        <v>91</v>
      </c>
      <c r="AV356" s="13" t="s">
        <v>89</v>
      </c>
      <c r="AW356" s="13" t="s">
        <v>42</v>
      </c>
      <c r="AX356" s="13" t="s">
        <v>81</v>
      </c>
      <c r="AY356" s="197" t="s">
        <v>131</v>
      </c>
    </row>
    <row r="357" spans="1:65" s="14" customFormat="1" ht="11.25">
      <c r="B357" s="198"/>
      <c r="C357" s="199"/>
      <c r="D357" s="189" t="s">
        <v>140</v>
      </c>
      <c r="E357" s="200" t="s">
        <v>44</v>
      </c>
      <c r="F357" s="201" t="s">
        <v>1250</v>
      </c>
      <c r="G357" s="199"/>
      <c r="H357" s="202">
        <v>6</v>
      </c>
      <c r="I357" s="203"/>
      <c r="J357" s="199"/>
      <c r="K357" s="199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140</v>
      </c>
      <c r="AU357" s="208" t="s">
        <v>91</v>
      </c>
      <c r="AV357" s="14" t="s">
        <v>91</v>
      </c>
      <c r="AW357" s="14" t="s">
        <v>42</v>
      </c>
      <c r="AX357" s="14" t="s">
        <v>89</v>
      </c>
      <c r="AY357" s="208" t="s">
        <v>131</v>
      </c>
    </row>
    <row r="358" spans="1:65" s="2" customFormat="1" ht="24.2" customHeight="1">
      <c r="A358" s="35"/>
      <c r="B358" s="36"/>
      <c r="C358" s="220" t="s">
        <v>626</v>
      </c>
      <c r="D358" s="220" t="s">
        <v>220</v>
      </c>
      <c r="E358" s="221" t="s">
        <v>597</v>
      </c>
      <c r="F358" s="222" t="s">
        <v>598</v>
      </c>
      <c r="G358" s="223" t="s">
        <v>490</v>
      </c>
      <c r="H358" s="224">
        <v>6</v>
      </c>
      <c r="I358" s="225"/>
      <c r="J358" s="226">
        <f>ROUND(I358*H358,2)</f>
        <v>0</v>
      </c>
      <c r="K358" s="222" t="s">
        <v>137</v>
      </c>
      <c r="L358" s="227"/>
      <c r="M358" s="228" t="s">
        <v>44</v>
      </c>
      <c r="N358" s="229" t="s">
        <v>52</v>
      </c>
      <c r="O358" s="65"/>
      <c r="P358" s="183">
        <f>O358*H358</f>
        <v>0</v>
      </c>
      <c r="Q358" s="183">
        <v>3.7000000000000002E-3</v>
      </c>
      <c r="R358" s="183">
        <f>Q358*H358</f>
        <v>2.2200000000000001E-2</v>
      </c>
      <c r="S358" s="183">
        <v>0</v>
      </c>
      <c r="T358" s="18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5" t="s">
        <v>91</v>
      </c>
      <c r="AT358" s="185" t="s">
        <v>220</v>
      </c>
      <c r="AU358" s="185" t="s">
        <v>91</v>
      </c>
      <c r="AY358" s="17" t="s">
        <v>131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7" t="s">
        <v>89</v>
      </c>
      <c r="BK358" s="186">
        <f>ROUND(I358*H358,2)</f>
        <v>0</v>
      </c>
      <c r="BL358" s="17" t="s">
        <v>89</v>
      </c>
      <c r="BM358" s="185" t="s">
        <v>1251</v>
      </c>
    </row>
    <row r="359" spans="1:65" s="13" customFormat="1" ht="11.25">
      <c r="B359" s="187"/>
      <c r="C359" s="188"/>
      <c r="D359" s="189" t="s">
        <v>140</v>
      </c>
      <c r="E359" s="190" t="s">
        <v>44</v>
      </c>
      <c r="F359" s="191" t="s">
        <v>1245</v>
      </c>
      <c r="G359" s="188"/>
      <c r="H359" s="190" t="s">
        <v>44</v>
      </c>
      <c r="I359" s="192"/>
      <c r="J359" s="188"/>
      <c r="K359" s="188"/>
      <c r="L359" s="193"/>
      <c r="M359" s="194"/>
      <c r="N359" s="195"/>
      <c r="O359" s="195"/>
      <c r="P359" s="195"/>
      <c r="Q359" s="195"/>
      <c r="R359" s="195"/>
      <c r="S359" s="195"/>
      <c r="T359" s="196"/>
      <c r="AT359" s="197" t="s">
        <v>140</v>
      </c>
      <c r="AU359" s="197" t="s">
        <v>91</v>
      </c>
      <c r="AV359" s="13" t="s">
        <v>89</v>
      </c>
      <c r="AW359" s="13" t="s">
        <v>42</v>
      </c>
      <c r="AX359" s="13" t="s">
        <v>81</v>
      </c>
      <c r="AY359" s="197" t="s">
        <v>131</v>
      </c>
    </row>
    <row r="360" spans="1:65" s="13" customFormat="1" ht="11.25">
      <c r="B360" s="187"/>
      <c r="C360" s="188"/>
      <c r="D360" s="189" t="s">
        <v>140</v>
      </c>
      <c r="E360" s="190" t="s">
        <v>44</v>
      </c>
      <c r="F360" s="191" t="s">
        <v>1246</v>
      </c>
      <c r="G360" s="188"/>
      <c r="H360" s="190" t="s">
        <v>44</v>
      </c>
      <c r="I360" s="192"/>
      <c r="J360" s="188"/>
      <c r="K360" s="188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140</v>
      </c>
      <c r="AU360" s="197" t="s">
        <v>91</v>
      </c>
      <c r="AV360" s="13" t="s">
        <v>89</v>
      </c>
      <c r="AW360" s="13" t="s">
        <v>42</v>
      </c>
      <c r="AX360" s="13" t="s">
        <v>81</v>
      </c>
      <c r="AY360" s="197" t="s">
        <v>131</v>
      </c>
    </row>
    <row r="361" spans="1:65" s="13" customFormat="1" ht="11.25">
      <c r="B361" s="187"/>
      <c r="C361" s="188"/>
      <c r="D361" s="189" t="s">
        <v>140</v>
      </c>
      <c r="E361" s="190" t="s">
        <v>44</v>
      </c>
      <c r="F361" s="191" t="s">
        <v>1247</v>
      </c>
      <c r="G361" s="188"/>
      <c r="H361" s="190" t="s">
        <v>44</v>
      </c>
      <c r="I361" s="192"/>
      <c r="J361" s="188"/>
      <c r="K361" s="188"/>
      <c r="L361" s="193"/>
      <c r="M361" s="194"/>
      <c r="N361" s="195"/>
      <c r="O361" s="195"/>
      <c r="P361" s="195"/>
      <c r="Q361" s="195"/>
      <c r="R361" s="195"/>
      <c r="S361" s="195"/>
      <c r="T361" s="196"/>
      <c r="AT361" s="197" t="s">
        <v>140</v>
      </c>
      <c r="AU361" s="197" t="s">
        <v>91</v>
      </c>
      <c r="AV361" s="13" t="s">
        <v>89</v>
      </c>
      <c r="AW361" s="13" t="s">
        <v>42</v>
      </c>
      <c r="AX361" s="13" t="s">
        <v>81</v>
      </c>
      <c r="AY361" s="197" t="s">
        <v>131</v>
      </c>
    </row>
    <row r="362" spans="1:65" s="14" customFormat="1" ht="11.25">
      <c r="B362" s="198"/>
      <c r="C362" s="199"/>
      <c r="D362" s="189" t="s">
        <v>140</v>
      </c>
      <c r="E362" s="200" t="s">
        <v>44</v>
      </c>
      <c r="F362" s="201" t="s">
        <v>1250</v>
      </c>
      <c r="G362" s="199"/>
      <c r="H362" s="202">
        <v>6</v>
      </c>
      <c r="I362" s="203"/>
      <c r="J362" s="199"/>
      <c r="K362" s="199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140</v>
      </c>
      <c r="AU362" s="208" t="s">
        <v>91</v>
      </c>
      <c r="AV362" s="14" t="s">
        <v>91</v>
      </c>
      <c r="AW362" s="14" t="s">
        <v>42</v>
      </c>
      <c r="AX362" s="14" t="s">
        <v>89</v>
      </c>
      <c r="AY362" s="208" t="s">
        <v>131</v>
      </c>
    </row>
    <row r="363" spans="1:65" s="2" customFormat="1" ht="24.2" customHeight="1">
      <c r="A363" s="35"/>
      <c r="B363" s="36"/>
      <c r="C363" s="174" t="s">
        <v>631</v>
      </c>
      <c r="D363" s="174" t="s">
        <v>133</v>
      </c>
      <c r="E363" s="175" t="s">
        <v>1252</v>
      </c>
      <c r="F363" s="176" t="s">
        <v>1253</v>
      </c>
      <c r="G363" s="177" t="s">
        <v>490</v>
      </c>
      <c r="H363" s="178">
        <v>1</v>
      </c>
      <c r="I363" s="179"/>
      <c r="J363" s="180">
        <f>ROUND(I363*H363,2)</f>
        <v>0</v>
      </c>
      <c r="K363" s="176" t="s">
        <v>137</v>
      </c>
      <c r="L363" s="40"/>
      <c r="M363" s="181" t="s">
        <v>44</v>
      </c>
      <c r="N363" s="182" t="s">
        <v>52</v>
      </c>
      <c r="O363" s="65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89</v>
      </c>
      <c r="AT363" s="185" t="s">
        <v>133</v>
      </c>
      <c r="AU363" s="185" t="s">
        <v>91</v>
      </c>
      <c r="AY363" s="17" t="s">
        <v>131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7" t="s">
        <v>89</v>
      </c>
      <c r="BK363" s="186">
        <f>ROUND(I363*H363,2)</f>
        <v>0</v>
      </c>
      <c r="BL363" s="17" t="s">
        <v>89</v>
      </c>
      <c r="BM363" s="185" t="s">
        <v>1254</v>
      </c>
    </row>
    <row r="364" spans="1:65" s="13" customFormat="1" ht="11.25">
      <c r="B364" s="187"/>
      <c r="C364" s="188"/>
      <c r="D364" s="189" t="s">
        <v>140</v>
      </c>
      <c r="E364" s="190" t="s">
        <v>44</v>
      </c>
      <c r="F364" s="191" t="s">
        <v>1246</v>
      </c>
      <c r="G364" s="188"/>
      <c r="H364" s="190" t="s">
        <v>44</v>
      </c>
      <c r="I364" s="192"/>
      <c r="J364" s="188"/>
      <c r="K364" s="188"/>
      <c r="L364" s="193"/>
      <c r="M364" s="194"/>
      <c r="N364" s="195"/>
      <c r="O364" s="195"/>
      <c r="P364" s="195"/>
      <c r="Q364" s="195"/>
      <c r="R364" s="195"/>
      <c r="S364" s="195"/>
      <c r="T364" s="196"/>
      <c r="AT364" s="197" t="s">
        <v>140</v>
      </c>
      <c r="AU364" s="197" t="s">
        <v>91</v>
      </c>
      <c r="AV364" s="13" t="s">
        <v>89</v>
      </c>
      <c r="AW364" s="13" t="s">
        <v>42</v>
      </c>
      <c r="AX364" s="13" t="s">
        <v>81</v>
      </c>
      <c r="AY364" s="197" t="s">
        <v>131</v>
      </c>
    </row>
    <row r="365" spans="1:65" s="13" customFormat="1" ht="11.25">
      <c r="B365" s="187"/>
      <c r="C365" s="188"/>
      <c r="D365" s="189" t="s">
        <v>140</v>
      </c>
      <c r="E365" s="190" t="s">
        <v>44</v>
      </c>
      <c r="F365" s="191" t="s">
        <v>1255</v>
      </c>
      <c r="G365" s="188"/>
      <c r="H365" s="190" t="s">
        <v>44</v>
      </c>
      <c r="I365" s="192"/>
      <c r="J365" s="188"/>
      <c r="K365" s="188"/>
      <c r="L365" s="193"/>
      <c r="M365" s="194"/>
      <c r="N365" s="195"/>
      <c r="O365" s="195"/>
      <c r="P365" s="195"/>
      <c r="Q365" s="195"/>
      <c r="R365" s="195"/>
      <c r="S365" s="195"/>
      <c r="T365" s="196"/>
      <c r="AT365" s="197" t="s">
        <v>140</v>
      </c>
      <c r="AU365" s="197" t="s">
        <v>91</v>
      </c>
      <c r="AV365" s="13" t="s">
        <v>89</v>
      </c>
      <c r="AW365" s="13" t="s">
        <v>42</v>
      </c>
      <c r="AX365" s="13" t="s">
        <v>81</v>
      </c>
      <c r="AY365" s="197" t="s">
        <v>131</v>
      </c>
    </row>
    <row r="366" spans="1:65" s="14" customFormat="1" ht="11.25">
      <c r="B366" s="198"/>
      <c r="C366" s="199"/>
      <c r="D366" s="189" t="s">
        <v>140</v>
      </c>
      <c r="E366" s="200" t="s">
        <v>44</v>
      </c>
      <c r="F366" s="201" t="s">
        <v>89</v>
      </c>
      <c r="G366" s="199"/>
      <c r="H366" s="202">
        <v>1</v>
      </c>
      <c r="I366" s="203"/>
      <c r="J366" s="199"/>
      <c r="K366" s="199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140</v>
      </c>
      <c r="AU366" s="208" t="s">
        <v>91</v>
      </c>
      <c r="AV366" s="14" t="s">
        <v>91</v>
      </c>
      <c r="AW366" s="14" t="s">
        <v>42</v>
      </c>
      <c r="AX366" s="14" t="s">
        <v>89</v>
      </c>
      <c r="AY366" s="208" t="s">
        <v>131</v>
      </c>
    </row>
    <row r="367" spans="1:65" s="2" customFormat="1" ht="24.2" customHeight="1">
      <c r="A367" s="35"/>
      <c r="B367" s="36"/>
      <c r="C367" s="220" t="s">
        <v>635</v>
      </c>
      <c r="D367" s="220" t="s">
        <v>220</v>
      </c>
      <c r="E367" s="221" t="s">
        <v>1256</v>
      </c>
      <c r="F367" s="222" t="s">
        <v>1257</v>
      </c>
      <c r="G367" s="223" t="s">
        <v>490</v>
      </c>
      <c r="H367" s="224">
        <v>1</v>
      </c>
      <c r="I367" s="225"/>
      <c r="J367" s="226">
        <f>ROUND(I367*H367,2)</f>
        <v>0</v>
      </c>
      <c r="K367" s="222" t="s">
        <v>137</v>
      </c>
      <c r="L367" s="227"/>
      <c r="M367" s="228" t="s">
        <v>44</v>
      </c>
      <c r="N367" s="229" t="s">
        <v>52</v>
      </c>
      <c r="O367" s="65"/>
      <c r="P367" s="183">
        <f>O367*H367</f>
        <v>0</v>
      </c>
      <c r="Q367" s="183">
        <v>1.2999999999999999E-4</v>
      </c>
      <c r="R367" s="183">
        <f>Q367*H367</f>
        <v>1.2999999999999999E-4</v>
      </c>
      <c r="S367" s="183">
        <v>0</v>
      </c>
      <c r="T367" s="18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91</v>
      </c>
      <c r="AT367" s="185" t="s">
        <v>220</v>
      </c>
      <c r="AU367" s="185" t="s">
        <v>91</v>
      </c>
      <c r="AY367" s="17" t="s">
        <v>131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17" t="s">
        <v>89</v>
      </c>
      <c r="BK367" s="186">
        <f>ROUND(I367*H367,2)</f>
        <v>0</v>
      </c>
      <c r="BL367" s="17" t="s">
        <v>89</v>
      </c>
      <c r="BM367" s="185" t="s">
        <v>1258</v>
      </c>
    </row>
    <row r="368" spans="1:65" s="13" customFormat="1" ht="11.25">
      <c r="B368" s="187"/>
      <c r="C368" s="188"/>
      <c r="D368" s="189" t="s">
        <v>140</v>
      </c>
      <c r="E368" s="190" t="s">
        <v>44</v>
      </c>
      <c r="F368" s="191" t="s">
        <v>1246</v>
      </c>
      <c r="G368" s="188"/>
      <c r="H368" s="190" t="s">
        <v>44</v>
      </c>
      <c r="I368" s="192"/>
      <c r="J368" s="188"/>
      <c r="K368" s="188"/>
      <c r="L368" s="193"/>
      <c r="M368" s="194"/>
      <c r="N368" s="195"/>
      <c r="O368" s="195"/>
      <c r="P368" s="195"/>
      <c r="Q368" s="195"/>
      <c r="R368" s="195"/>
      <c r="S368" s="195"/>
      <c r="T368" s="196"/>
      <c r="AT368" s="197" t="s">
        <v>140</v>
      </c>
      <c r="AU368" s="197" t="s">
        <v>91</v>
      </c>
      <c r="AV368" s="13" t="s">
        <v>89</v>
      </c>
      <c r="AW368" s="13" t="s">
        <v>42</v>
      </c>
      <c r="AX368" s="13" t="s">
        <v>81</v>
      </c>
      <c r="AY368" s="197" t="s">
        <v>131</v>
      </c>
    </row>
    <row r="369" spans="1:65" s="13" customFormat="1" ht="11.25">
      <c r="B369" s="187"/>
      <c r="C369" s="188"/>
      <c r="D369" s="189" t="s">
        <v>140</v>
      </c>
      <c r="E369" s="190" t="s">
        <v>44</v>
      </c>
      <c r="F369" s="191" t="s">
        <v>1255</v>
      </c>
      <c r="G369" s="188"/>
      <c r="H369" s="190" t="s">
        <v>44</v>
      </c>
      <c r="I369" s="192"/>
      <c r="J369" s="188"/>
      <c r="K369" s="188"/>
      <c r="L369" s="193"/>
      <c r="M369" s="194"/>
      <c r="N369" s="195"/>
      <c r="O369" s="195"/>
      <c r="P369" s="195"/>
      <c r="Q369" s="195"/>
      <c r="R369" s="195"/>
      <c r="S369" s="195"/>
      <c r="T369" s="196"/>
      <c r="AT369" s="197" t="s">
        <v>140</v>
      </c>
      <c r="AU369" s="197" t="s">
        <v>91</v>
      </c>
      <c r="AV369" s="13" t="s">
        <v>89</v>
      </c>
      <c r="AW369" s="13" t="s">
        <v>42</v>
      </c>
      <c r="AX369" s="13" t="s">
        <v>81</v>
      </c>
      <c r="AY369" s="197" t="s">
        <v>131</v>
      </c>
    </row>
    <row r="370" spans="1:65" s="14" customFormat="1" ht="11.25">
      <c r="B370" s="198"/>
      <c r="C370" s="199"/>
      <c r="D370" s="189" t="s">
        <v>140</v>
      </c>
      <c r="E370" s="200" t="s">
        <v>44</v>
      </c>
      <c r="F370" s="201" t="s">
        <v>89</v>
      </c>
      <c r="G370" s="199"/>
      <c r="H370" s="202">
        <v>1</v>
      </c>
      <c r="I370" s="203"/>
      <c r="J370" s="199"/>
      <c r="K370" s="199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140</v>
      </c>
      <c r="AU370" s="208" t="s">
        <v>91</v>
      </c>
      <c r="AV370" s="14" t="s">
        <v>91</v>
      </c>
      <c r="AW370" s="14" t="s">
        <v>42</v>
      </c>
      <c r="AX370" s="14" t="s">
        <v>89</v>
      </c>
      <c r="AY370" s="208" t="s">
        <v>131</v>
      </c>
    </row>
    <row r="371" spans="1:65" s="2" customFormat="1" ht="14.45" customHeight="1">
      <c r="A371" s="35"/>
      <c r="B371" s="36"/>
      <c r="C371" s="174" t="s">
        <v>640</v>
      </c>
      <c r="D371" s="174" t="s">
        <v>133</v>
      </c>
      <c r="E371" s="175" t="s">
        <v>1259</v>
      </c>
      <c r="F371" s="176" t="s">
        <v>1260</v>
      </c>
      <c r="G371" s="177" t="s">
        <v>490</v>
      </c>
      <c r="H371" s="178">
        <v>1</v>
      </c>
      <c r="I371" s="179"/>
      <c r="J371" s="180">
        <f>ROUND(I371*H371,2)</f>
        <v>0</v>
      </c>
      <c r="K371" s="176" t="s">
        <v>303</v>
      </c>
      <c r="L371" s="40"/>
      <c r="M371" s="181" t="s">
        <v>44</v>
      </c>
      <c r="N371" s="182" t="s">
        <v>52</v>
      </c>
      <c r="O371" s="65"/>
      <c r="P371" s="183">
        <f>O371*H371</f>
        <v>0</v>
      </c>
      <c r="Q371" s="183">
        <v>0</v>
      </c>
      <c r="R371" s="183">
        <f>Q371*H371</f>
        <v>0</v>
      </c>
      <c r="S371" s="183">
        <v>0</v>
      </c>
      <c r="T371" s="18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89</v>
      </c>
      <c r="AT371" s="185" t="s">
        <v>133</v>
      </c>
      <c r="AU371" s="185" t="s">
        <v>91</v>
      </c>
      <c r="AY371" s="17" t="s">
        <v>131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17" t="s">
        <v>89</v>
      </c>
      <c r="BK371" s="186">
        <f>ROUND(I371*H371,2)</f>
        <v>0</v>
      </c>
      <c r="BL371" s="17" t="s">
        <v>89</v>
      </c>
      <c r="BM371" s="185" t="s">
        <v>1261</v>
      </c>
    </row>
    <row r="372" spans="1:65" s="13" customFormat="1" ht="11.25">
      <c r="B372" s="187"/>
      <c r="C372" s="188"/>
      <c r="D372" s="189" t="s">
        <v>140</v>
      </c>
      <c r="E372" s="190" t="s">
        <v>44</v>
      </c>
      <c r="F372" s="191" t="s">
        <v>1246</v>
      </c>
      <c r="G372" s="188"/>
      <c r="H372" s="190" t="s">
        <v>44</v>
      </c>
      <c r="I372" s="192"/>
      <c r="J372" s="188"/>
      <c r="K372" s="188"/>
      <c r="L372" s="193"/>
      <c r="M372" s="194"/>
      <c r="N372" s="195"/>
      <c r="O372" s="195"/>
      <c r="P372" s="195"/>
      <c r="Q372" s="195"/>
      <c r="R372" s="195"/>
      <c r="S372" s="195"/>
      <c r="T372" s="196"/>
      <c r="AT372" s="197" t="s">
        <v>140</v>
      </c>
      <c r="AU372" s="197" t="s">
        <v>91</v>
      </c>
      <c r="AV372" s="13" t="s">
        <v>89</v>
      </c>
      <c r="AW372" s="13" t="s">
        <v>42</v>
      </c>
      <c r="AX372" s="13" t="s">
        <v>81</v>
      </c>
      <c r="AY372" s="197" t="s">
        <v>131</v>
      </c>
    </row>
    <row r="373" spans="1:65" s="13" customFormat="1" ht="11.25">
      <c r="B373" s="187"/>
      <c r="C373" s="188"/>
      <c r="D373" s="189" t="s">
        <v>140</v>
      </c>
      <c r="E373" s="190" t="s">
        <v>44</v>
      </c>
      <c r="F373" s="191" t="s">
        <v>1262</v>
      </c>
      <c r="G373" s="188"/>
      <c r="H373" s="190" t="s">
        <v>44</v>
      </c>
      <c r="I373" s="192"/>
      <c r="J373" s="188"/>
      <c r="K373" s="188"/>
      <c r="L373" s="193"/>
      <c r="M373" s="194"/>
      <c r="N373" s="195"/>
      <c r="O373" s="195"/>
      <c r="P373" s="195"/>
      <c r="Q373" s="195"/>
      <c r="R373" s="195"/>
      <c r="S373" s="195"/>
      <c r="T373" s="196"/>
      <c r="AT373" s="197" t="s">
        <v>140</v>
      </c>
      <c r="AU373" s="197" t="s">
        <v>91</v>
      </c>
      <c r="AV373" s="13" t="s">
        <v>89</v>
      </c>
      <c r="AW373" s="13" t="s">
        <v>42</v>
      </c>
      <c r="AX373" s="13" t="s">
        <v>81</v>
      </c>
      <c r="AY373" s="197" t="s">
        <v>131</v>
      </c>
    </row>
    <row r="374" spans="1:65" s="14" customFormat="1" ht="11.25">
      <c r="B374" s="198"/>
      <c r="C374" s="199"/>
      <c r="D374" s="189" t="s">
        <v>140</v>
      </c>
      <c r="E374" s="200" t="s">
        <v>44</v>
      </c>
      <c r="F374" s="201" t="s">
        <v>89</v>
      </c>
      <c r="G374" s="199"/>
      <c r="H374" s="202">
        <v>1</v>
      </c>
      <c r="I374" s="203"/>
      <c r="J374" s="199"/>
      <c r="K374" s="199"/>
      <c r="L374" s="204"/>
      <c r="M374" s="205"/>
      <c r="N374" s="206"/>
      <c r="O374" s="206"/>
      <c r="P374" s="206"/>
      <c r="Q374" s="206"/>
      <c r="R374" s="206"/>
      <c r="S374" s="206"/>
      <c r="T374" s="207"/>
      <c r="AT374" s="208" t="s">
        <v>140</v>
      </c>
      <c r="AU374" s="208" t="s">
        <v>91</v>
      </c>
      <c r="AV374" s="14" t="s">
        <v>91</v>
      </c>
      <c r="AW374" s="14" t="s">
        <v>42</v>
      </c>
      <c r="AX374" s="14" t="s">
        <v>89</v>
      </c>
      <c r="AY374" s="208" t="s">
        <v>131</v>
      </c>
    </row>
    <row r="375" spans="1:65" s="2" customFormat="1" ht="14.45" customHeight="1">
      <c r="A375" s="35"/>
      <c r="B375" s="36"/>
      <c r="C375" s="220" t="s">
        <v>645</v>
      </c>
      <c r="D375" s="220" t="s">
        <v>220</v>
      </c>
      <c r="E375" s="221" t="s">
        <v>1263</v>
      </c>
      <c r="F375" s="222" t="s">
        <v>1264</v>
      </c>
      <c r="G375" s="223" t="s">
        <v>490</v>
      </c>
      <c r="H375" s="224">
        <v>1</v>
      </c>
      <c r="I375" s="225"/>
      <c r="J375" s="226">
        <f>ROUND(I375*H375,2)</f>
        <v>0</v>
      </c>
      <c r="K375" s="222" t="s">
        <v>303</v>
      </c>
      <c r="L375" s="227"/>
      <c r="M375" s="228" t="s">
        <v>44</v>
      </c>
      <c r="N375" s="229" t="s">
        <v>52</v>
      </c>
      <c r="O375" s="65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91</v>
      </c>
      <c r="AT375" s="185" t="s">
        <v>220</v>
      </c>
      <c r="AU375" s="185" t="s">
        <v>91</v>
      </c>
      <c r="AY375" s="17" t="s">
        <v>131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17" t="s">
        <v>89</v>
      </c>
      <c r="BK375" s="186">
        <f>ROUND(I375*H375,2)</f>
        <v>0</v>
      </c>
      <c r="BL375" s="17" t="s">
        <v>89</v>
      </c>
      <c r="BM375" s="185" t="s">
        <v>1265</v>
      </c>
    </row>
    <row r="376" spans="1:65" s="13" customFormat="1" ht="11.25">
      <c r="B376" s="187"/>
      <c r="C376" s="188"/>
      <c r="D376" s="189" t="s">
        <v>140</v>
      </c>
      <c r="E376" s="190" t="s">
        <v>44</v>
      </c>
      <c r="F376" s="191" t="s">
        <v>1246</v>
      </c>
      <c r="G376" s="188"/>
      <c r="H376" s="190" t="s">
        <v>44</v>
      </c>
      <c r="I376" s="192"/>
      <c r="J376" s="188"/>
      <c r="K376" s="188"/>
      <c r="L376" s="193"/>
      <c r="M376" s="194"/>
      <c r="N376" s="195"/>
      <c r="O376" s="195"/>
      <c r="P376" s="195"/>
      <c r="Q376" s="195"/>
      <c r="R376" s="195"/>
      <c r="S376" s="195"/>
      <c r="T376" s="196"/>
      <c r="AT376" s="197" t="s">
        <v>140</v>
      </c>
      <c r="AU376" s="197" t="s">
        <v>91</v>
      </c>
      <c r="AV376" s="13" t="s">
        <v>89</v>
      </c>
      <c r="AW376" s="13" t="s">
        <v>42</v>
      </c>
      <c r="AX376" s="13" t="s">
        <v>81</v>
      </c>
      <c r="AY376" s="197" t="s">
        <v>131</v>
      </c>
    </row>
    <row r="377" spans="1:65" s="13" customFormat="1" ht="11.25">
      <c r="B377" s="187"/>
      <c r="C377" s="188"/>
      <c r="D377" s="189" t="s">
        <v>140</v>
      </c>
      <c r="E377" s="190" t="s">
        <v>44</v>
      </c>
      <c r="F377" s="191" t="s">
        <v>1262</v>
      </c>
      <c r="G377" s="188"/>
      <c r="H377" s="190" t="s">
        <v>44</v>
      </c>
      <c r="I377" s="192"/>
      <c r="J377" s="188"/>
      <c r="K377" s="188"/>
      <c r="L377" s="193"/>
      <c r="M377" s="194"/>
      <c r="N377" s="195"/>
      <c r="O377" s="195"/>
      <c r="P377" s="195"/>
      <c r="Q377" s="195"/>
      <c r="R377" s="195"/>
      <c r="S377" s="195"/>
      <c r="T377" s="196"/>
      <c r="AT377" s="197" t="s">
        <v>140</v>
      </c>
      <c r="AU377" s="197" t="s">
        <v>91</v>
      </c>
      <c r="AV377" s="13" t="s">
        <v>89</v>
      </c>
      <c r="AW377" s="13" t="s">
        <v>42</v>
      </c>
      <c r="AX377" s="13" t="s">
        <v>81</v>
      </c>
      <c r="AY377" s="197" t="s">
        <v>131</v>
      </c>
    </row>
    <row r="378" spans="1:65" s="14" customFormat="1" ht="11.25">
      <c r="B378" s="198"/>
      <c r="C378" s="199"/>
      <c r="D378" s="189" t="s">
        <v>140</v>
      </c>
      <c r="E378" s="200" t="s">
        <v>44</v>
      </c>
      <c r="F378" s="201" t="s">
        <v>89</v>
      </c>
      <c r="G378" s="199"/>
      <c r="H378" s="202">
        <v>1</v>
      </c>
      <c r="I378" s="203"/>
      <c r="J378" s="199"/>
      <c r="K378" s="199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140</v>
      </c>
      <c r="AU378" s="208" t="s">
        <v>91</v>
      </c>
      <c r="AV378" s="14" t="s">
        <v>91</v>
      </c>
      <c r="AW378" s="14" t="s">
        <v>42</v>
      </c>
      <c r="AX378" s="14" t="s">
        <v>89</v>
      </c>
      <c r="AY378" s="208" t="s">
        <v>131</v>
      </c>
    </row>
    <row r="379" spans="1:65" s="2" customFormat="1" ht="14.45" customHeight="1">
      <c r="A379" s="35"/>
      <c r="B379" s="36"/>
      <c r="C379" s="174" t="s">
        <v>651</v>
      </c>
      <c r="D379" s="174" t="s">
        <v>133</v>
      </c>
      <c r="E379" s="175" t="s">
        <v>627</v>
      </c>
      <c r="F379" s="176" t="s">
        <v>628</v>
      </c>
      <c r="G379" s="177" t="s">
        <v>490</v>
      </c>
      <c r="H379" s="178">
        <v>2</v>
      </c>
      <c r="I379" s="179"/>
      <c r="J379" s="180">
        <f>ROUND(I379*H379,2)</f>
        <v>0</v>
      </c>
      <c r="K379" s="176" t="s">
        <v>137</v>
      </c>
      <c r="L379" s="40"/>
      <c r="M379" s="181" t="s">
        <v>44</v>
      </c>
      <c r="N379" s="182" t="s">
        <v>52</v>
      </c>
      <c r="O379" s="65"/>
      <c r="P379" s="183">
        <f>O379*H379</f>
        <v>0</v>
      </c>
      <c r="Q379" s="183">
        <v>0</v>
      </c>
      <c r="R379" s="183">
        <f>Q379*H379</f>
        <v>0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89</v>
      </c>
      <c r="AT379" s="185" t="s">
        <v>133</v>
      </c>
      <c r="AU379" s="185" t="s">
        <v>91</v>
      </c>
      <c r="AY379" s="17" t="s">
        <v>131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7" t="s">
        <v>89</v>
      </c>
      <c r="BK379" s="186">
        <f>ROUND(I379*H379,2)</f>
        <v>0</v>
      </c>
      <c r="BL379" s="17" t="s">
        <v>89</v>
      </c>
      <c r="BM379" s="185" t="s">
        <v>1266</v>
      </c>
    </row>
    <row r="380" spans="1:65" s="13" customFormat="1" ht="22.5">
      <c r="B380" s="187"/>
      <c r="C380" s="188"/>
      <c r="D380" s="189" t="s">
        <v>140</v>
      </c>
      <c r="E380" s="190" t="s">
        <v>44</v>
      </c>
      <c r="F380" s="191" t="s">
        <v>1267</v>
      </c>
      <c r="G380" s="188"/>
      <c r="H380" s="190" t="s">
        <v>44</v>
      </c>
      <c r="I380" s="192"/>
      <c r="J380" s="188"/>
      <c r="K380" s="188"/>
      <c r="L380" s="193"/>
      <c r="M380" s="194"/>
      <c r="N380" s="195"/>
      <c r="O380" s="195"/>
      <c r="P380" s="195"/>
      <c r="Q380" s="195"/>
      <c r="R380" s="195"/>
      <c r="S380" s="195"/>
      <c r="T380" s="196"/>
      <c r="AT380" s="197" t="s">
        <v>140</v>
      </c>
      <c r="AU380" s="197" t="s">
        <v>91</v>
      </c>
      <c r="AV380" s="13" t="s">
        <v>89</v>
      </c>
      <c r="AW380" s="13" t="s">
        <v>42</v>
      </c>
      <c r="AX380" s="13" t="s">
        <v>81</v>
      </c>
      <c r="AY380" s="197" t="s">
        <v>131</v>
      </c>
    </row>
    <row r="381" spans="1:65" s="14" customFormat="1" ht="11.25">
      <c r="B381" s="198"/>
      <c r="C381" s="199"/>
      <c r="D381" s="189" t="s">
        <v>140</v>
      </c>
      <c r="E381" s="200" t="s">
        <v>44</v>
      </c>
      <c r="F381" s="201" t="s">
        <v>91</v>
      </c>
      <c r="G381" s="199"/>
      <c r="H381" s="202">
        <v>2</v>
      </c>
      <c r="I381" s="203"/>
      <c r="J381" s="199"/>
      <c r="K381" s="199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140</v>
      </c>
      <c r="AU381" s="208" t="s">
        <v>91</v>
      </c>
      <c r="AV381" s="14" t="s">
        <v>91</v>
      </c>
      <c r="AW381" s="14" t="s">
        <v>42</v>
      </c>
      <c r="AX381" s="14" t="s">
        <v>89</v>
      </c>
      <c r="AY381" s="208" t="s">
        <v>131</v>
      </c>
    </row>
    <row r="382" spans="1:65" s="2" customFormat="1" ht="14.45" customHeight="1">
      <c r="A382" s="35"/>
      <c r="B382" s="36"/>
      <c r="C382" s="220" t="s">
        <v>655</v>
      </c>
      <c r="D382" s="220" t="s">
        <v>220</v>
      </c>
      <c r="E382" s="221" t="s">
        <v>632</v>
      </c>
      <c r="F382" s="222" t="s">
        <v>633</v>
      </c>
      <c r="G382" s="223" t="s">
        <v>490</v>
      </c>
      <c r="H382" s="224">
        <v>2</v>
      </c>
      <c r="I382" s="225"/>
      <c r="J382" s="226">
        <f>ROUND(I382*H382,2)</f>
        <v>0</v>
      </c>
      <c r="K382" s="222" t="s">
        <v>137</v>
      </c>
      <c r="L382" s="227"/>
      <c r="M382" s="228" t="s">
        <v>44</v>
      </c>
      <c r="N382" s="229" t="s">
        <v>52</v>
      </c>
      <c r="O382" s="65"/>
      <c r="P382" s="183">
        <f>O382*H382</f>
        <v>0</v>
      </c>
      <c r="Q382" s="183">
        <v>2.3000000000000001E-4</v>
      </c>
      <c r="R382" s="183">
        <f>Q382*H382</f>
        <v>4.6000000000000001E-4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91</v>
      </c>
      <c r="AT382" s="185" t="s">
        <v>220</v>
      </c>
      <c r="AU382" s="185" t="s">
        <v>91</v>
      </c>
      <c r="AY382" s="17" t="s">
        <v>131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7" t="s">
        <v>89</v>
      </c>
      <c r="BK382" s="186">
        <f>ROUND(I382*H382,2)</f>
        <v>0</v>
      </c>
      <c r="BL382" s="17" t="s">
        <v>89</v>
      </c>
      <c r="BM382" s="185" t="s">
        <v>1268</v>
      </c>
    </row>
    <row r="383" spans="1:65" s="13" customFormat="1" ht="22.5">
      <c r="B383" s="187"/>
      <c r="C383" s="188"/>
      <c r="D383" s="189" t="s">
        <v>140</v>
      </c>
      <c r="E383" s="190" t="s">
        <v>44</v>
      </c>
      <c r="F383" s="191" t="s">
        <v>1267</v>
      </c>
      <c r="G383" s="188"/>
      <c r="H383" s="190" t="s">
        <v>44</v>
      </c>
      <c r="I383" s="192"/>
      <c r="J383" s="188"/>
      <c r="K383" s="188"/>
      <c r="L383" s="193"/>
      <c r="M383" s="194"/>
      <c r="N383" s="195"/>
      <c r="O383" s="195"/>
      <c r="P383" s="195"/>
      <c r="Q383" s="195"/>
      <c r="R383" s="195"/>
      <c r="S383" s="195"/>
      <c r="T383" s="196"/>
      <c r="AT383" s="197" t="s">
        <v>140</v>
      </c>
      <c r="AU383" s="197" t="s">
        <v>91</v>
      </c>
      <c r="AV383" s="13" t="s">
        <v>89</v>
      </c>
      <c r="AW383" s="13" t="s">
        <v>42</v>
      </c>
      <c r="AX383" s="13" t="s">
        <v>81</v>
      </c>
      <c r="AY383" s="197" t="s">
        <v>131</v>
      </c>
    </row>
    <row r="384" spans="1:65" s="14" customFormat="1" ht="11.25">
      <c r="B384" s="198"/>
      <c r="C384" s="199"/>
      <c r="D384" s="189" t="s">
        <v>140</v>
      </c>
      <c r="E384" s="200" t="s">
        <v>44</v>
      </c>
      <c r="F384" s="201" t="s">
        <v>91</v>
      </c>
      <c r="G384" s="199"/>
      <c r="H384" s="202">
        <v>2</v>
      </c>
      <c r="I384" s="203"/>
      <c r="J384" s="199"/>
      <c r="K384" s="199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140</v>
      </c>
      <c r="AU384" s="208" t="s">
        <v>91</v>
      </c>
      <c r="AV384" s="14" t="s">
        <v>91</v>
      </c>
      <c r="AW384" s="14" t="s">
        <v>42</v>
      </c>
      <c r="AX384" s="14" t="s">
        <v>89</v>
      </c>
      <c r="AY384" s="208" t="s">
        <v>131</v>
      </c>
    </row>
    <row r="385" spans="1:65" s="2" customFormat="1" ht="24.2" customHeight="1">
      <c r="A385" s="35"/>
      <c r="B385" s="36"/>
      <c r="C385" s="174" t="s">
        <v>661</v>
      </c>
      <c r="D385" s="174" t="s">
        <v>133</v>
      </c>
      <c r="E385" s="175" t="s">
        <v>636</v>
      </c>
      <c r="F385" s="176" t="s">
        <v>637</v>
      </c>
      <c r="G385" s="177" t="s">
        <v>152</v>
      </c>
      <c r="H385" s="178">
        <v>50</v>
      </c>
      <c r="I385" s="179"/>
      <c r="J385" s="180">
        <f>ROUND(I385*H385,2)</f>
        <v>0</v>
      </c>
      <c r="K385" s="176" t="s">
        <v>137</v>
      </c>
      <c r="L385" s="40"/>
      <c r="M385" s="181" t="s">
        <v>44</v>
      </c>
      <c r="N385" s="182" t="s">
        <v>52</v>
      </c>
      <c r="O385" s="65"/>
      <c r="P385" s="183">
        <f>O385*H385</f>
        <v>0</v>
      </c>
      <c r="Q385" s="183">
        <v>0</v>
      </c>
      <c r="R385" s="183">
        <f>Q385*H385</f>
        <v>0</v>
      </c>
      <c r="S385" s="183">
        <v>0</v>
      </c>
      <c r="T385" s="18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89</v>
      </c>
      <c r="AT385" s="185" t="s">
        <v>133</v>
      </c>
      <c r="AU385" s="185" t="s">
        <v>91</v>
      </c>
      <c r="AY385" s="17" t="s">
        <v>131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7" t="s">
        <v>89</v>
      </c>
      <c r="BK385" s="186">
        <f>ROUND(I385*H385,2)</f>
        <v>0</v>
      </c>
      <c r="BL385" s="17" t="s">
        <v>89</v>
      </c>
      <c r="BM385" s="185" t="s">
        <v>1269</v>
      </c>
    </row>
    <row r="386" spans="1:65" s="13" customFormat="1" ht="11.25">
      <c r="B386" s="187"/>
      <c r="C386" s="188"/>
      <c r="D386" s="189" t="s">
        <v>140</v>
      </c>
      <c r="E386" s="190" t="s">
        <v>44</v>
      </c>
      <c r="F386" s="191" t="s">
        <v>1137</v>
      </c>
      <c r="G386" s="188"/>
      <c r="H386" s="190" t="s">
        <v>44</v>
      </c>
      <c r="I386" s="192"/>
      <c r="J386" s="188"/>
      <c r="K386" s="188"/>
      <c r="L386" s="193"/>
      <c r="M386" s="194"/>
      <c r="N386" s="195"/>
      <c r="O386" s="195"/>
      <c r="P386" s="195"/>
      <c r="Q386" s="195"/>
      <c r="R386" s="195"/>
      <c r="S386" s="195"/>
      <c r="T386" s="196"/>
      <c r="AT386" s="197" t="s">
        <v>140</v>
      </c>
      <c r="AU386" s="197" t="s">
        <v>91</v>
      </c>
      <c r="AV386" s="13" t="s">
        <v>89</v>
      </c>
      <c r="AW386" s="13" t="s">
        <v>42</v>
      </c>
      <c r="AX386" s="13" t="s">
        <v>81</v>
      </c>
      <c r="AY386" s="197" t="s">
        <v>131</v>
      </c>
    </row>
    <row r="387" spans="1:65" s="13" customFormat="1" ht="22.5">
      <c r="B387" s="187"/>
      <c r="C387" s="188"/>
      <c r="D387" s="189" t="s">
        <v>140</v>
      </c>
      <c r="E387" s="190" t="s">
        <v>44</v>
      </c>
      <c r="F387" s="191" t="s">
        <v>1267</v>
      </c>
      <c r="G387" s="188"/>
      <c r="H387" s="190" t="s">
        <v>44</v>
      </c>
      <c r="I387" s="192"/>
      <c r="J387" s="188"/>
      <c r="K387" s="188"/>
      <c r="L387" s="193"/>
      <c r="M387" s="194"/>
      <c r="N387" s="195"/>
      <c r="O387" s="195"/>
      <c r="P387" s="195"/>
      <c r="Q387" s="195"/>
      <c r="R387" s="195"/>
      <c r="S387" s="195"/>
      <c r="T387" s="196"/>
      <c r="AT387" s="197" t="s">
        <v>140</v>
      </c>
      <c r="AU387" s="197" t="s">
        <v>91</v>
      </c>
      <c r="AV387" s="13" t="s">
        <v>89</v>
      </c>
      <c r="AW387" s="13" t="s">
        <v>42</v>
      </c>
      <c r="AX387" s="13" t="s">
        <v>81</v>
      </c>
      <c r="AY387" s="197" t="s">
        <v>131</v>
      </c>
    </row>
    <row r="388" spans="1:65" s="13" customFormat="1" ht="11.25">
      <c r="B388" s="187"/>
      <c r="C388" s="188"/>
      <c r="D388" s="189" t="s">
        <v>140</v>
      </c>
      <c r="E388" s="190" t="s">
        <v>44</v>
      </c>
      <c r="F388" s="191" t="s">
        <v>639</v>
      </c>
      <c r="G388" s="188"/>
      <c r="H388" s="190" t="s">
        <v>44</v>
      </c>
      <c r="I388" s="192"/>
      <c r="J388" s="188"/>
      <c r="K388" s="188"/>
      <c r="L388" s="193"/>
      <c r="M388" s="194"/>
      <c r="N388" s="195"/>
      <c r="O388" s="195"/>
      <c r="P388" s="195"/>
      <c r="Q388" s="195"/>
      <c r="R388" s="195"/>
      <c r="S388" s="195"/>
      <c r="T388" s="196"/>
      <c r="AT388" s="197" t="s">
        <v>140</v>
      </c>
      <c r="AU388" s="197" t="s">
        <v>91</v>
      </c>
      <c r="AV388" s="13" t="s">
        <v>89</v>
      </c>
      <c r="AW388" s="13" t="s">
        <v>42</v>
      </c>
      <c r="AX388" s="13" t="s">
        <v>81</v>
      </c>
      <c r="AY388" s="197" t="s">
        <v>131</v>
      </c>
    </row>
    <row r="389" spans="1:65" s="14" customFormat="1" ht="11.25">
      <c r="B389" s="198"/>
      <c r="C389" s="199"/>
      <c r="D389" s="189" t="s">
        <v>140</v>
      </c>
      <c r="E389" s="200" t="s">
        <v>44</v>
      </c>
      <c r="F389" s="201" t="s">
        <v>407</v>
      </c>
      <c r="G389" s="199"/>
      <c r="H389" s="202">
        <v>50</v>
      </c>
      <c r="I389" s="203"/>
      <c r="J389" s="199"/>
      <c r="K389" s="199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140</v>
      </c>
      <c r="AU389" s="208" t="s">
        <v>91</v>
      </c>
      <c r="AV389" s="14" t="s">
        <v>91</v>
      </c>
      <c r="AW389" s="14" t="s">
        <v>42</v>
      </c>
      <c r="AX389" s="14" t="s">
        <v>89</v>
      </c>
      <c r="AY389" s="208" t="s">
        <v>131</v>
      </c>
    </row>
    <row r="390" spans="1:65" s="2" customFormat="1" ht="14.45" customHeight="1">
      <c r="A390" s="35"/>
      <c r="B390" s="36"/>
      <c r="C390" s="220" t="s">
        <v>667</v>
      </c>
      <c r="D390" s="220" t="s">
        <v>220</v>
      </c>
      <c r="E390" s="221" t="s">
        <v>641</v>
      </c>
      <c r="F390" s="222" t="s">
        <v>642</v>
      </c>
      <c r="G390" s="223" t="s">
        <v>223</v>
      </c>
      <c r="H390" s="224">
        <v>20</v>
      </c>
      <c r="I390" s="225"/>
      <c r="J390" s="226">
        <f>ROUND(I390*H390,2)</f>
        <v>0</v>
      </c>
      <c r="K390" s="222" t="s">
        <v>137</v>
      </c>
      <c r="L390" s="227"/>
      <c r="M390" s="228" t="s">
        <v>44</v>
      </c>
      <c r="N390" s="229" t="s">
        <v>52</v>
      </c>
      <c r="O390" s="65"/>
      <c r="P390" s="183">
        <f>O390*H390</f>
        <v>0</v>
      </c>
      <c r="Q390" s="183">
        <v>1E-3</v>
      </c>
      <c r="R390" s="183">
        <f>Q390*H390</f>
        <v>0.02</v>
      </c>
      <c r="S390" s="183">
        <v>0</v>
      </c>
      <c r="T390" s="184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91</v>
      </c>
      <c r="AT390" s="185" t="s">
        <v>220</v>
      </c>
      <c r="AU390" s="185" t="s">
        <v>91</v>
      </c>
      <c r="AY390" s="17" t="s">
        <v>131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17" t="s">
        <v>89</v>
      </c>
      <c r="BK390" s="186">
        <f>ROUND(I390*H390,2)</f>
        <v>0</v>
      </c>
      <c r="BL390" s="17" t="s">
        <v>89</v>
      </c>
      <c r="BM390" s="185" t="s">
        <v>1270</v>
      </c>
    </row>
    <row r="391" spans="1:65" s="13" customFormat="1" ht="11.25">
      <c r="B391" s="187"/>
      <c r="C391" s="188"/>
      <c r="D391" s="189" t="s">
        <v>140</v>
      </c>
      <c r="E391" s="190" t="s">
        <v>44</v>
      </c>
      <c r="F391" s="191" t="s">
        <v>1137</v>
      </c>
      <c r="G391" s="188"/>
      <c r="H391" s="190" t="s">
        <v>44</v>
      </c>
      <c r="I391" s="192"/>
      <c r="J391" s="188"/>
      <c r="K391" s="188"/>
      <c r="L391" s="193"/>
      <c r="M391" s="194"/>
      <c r="N391" s="195"/>
      <c r="O391" s="195"/>
      <c r="P391" s="195"/>
      <c r="Q391" s="195"/>
      <c r="R391" s="195"/>
      <c r="S391" s="195"/>
      <c r="T391" s="196"/>
      <c r="AT391" s="197" t="s">
        <v>140</v>
      </c>
      <c r="AU391" s="197" t="s">
        <v>91</v>
      </c>
      <c r="AV391" s="13" t="s">
        <v>89</v>
      </c>
      <c r="AW391" s="13" t="s">
        <v>42</v>
      </c>
      <c r="AX391" s="13" t="s">
        <v>81</v>
      </c>
      <c r="AY391" s="197" t="s">
        <v>131</v>
      </c>
    </row>
    <row r="392" spans="1:65" s="13" customFormat="1" ht="22.5">
      <c r="B392" s="187"/>
      <c r="C392" s="188"/>
      <c r="D392" s="189" t="s">
        <v>140</v>
      </c>
      <c r="E392" s="190" t="s">
        <v>44</v>
      </c>
      <c r="F392" s="191" t="s">
        <v>1267</v>
      </c>
      <c r="G392" s="188"/>
      <c r="H392" s="190" t="s">
        <v>44</v>
      </c>
      <c r="I392" s="192"/>
      <c r="J392" s="188"/>
      <c r="K392" s="188"/>
      <c r="L392" s="193"/>
      <c r="M392" s="194"/>
      <c r="N392" s="195"/>
      <c r="O392" s="195"/>
      <c r="P392" s="195"/>
      <c r="Q392" s="195"/>
      <c r="R392" s="195"/>
      <c r="S392" s="195"/>
      <c r="T392" s="196"/>
      <c r="AT392" s="197" t="s">
        <v>140</v>
      </c>
      <c r="AU392" s="197" t="s">
        <v>91</v>
      </c>
      <c r="AV392" s="13" t="s">
        <v>89</v>
      </c>
      <c r="AW392" s="13" t="s">
        <v>42</v>
      </c>
      <c r="AX392" s="13" t="s">
        <v>81</v>
      </c>
      <c r="AY392" s="197" t="s">
        <v>131</v>
      </c>
    </row>
    <row r="393" spans="1:65" s="13" customFormat="1" ht="11.25">
      <c r="B393" s="187"/>
      <c r="C393" s="188"/>
      <c r="D393" s="189" t="s">
        <v>140</v>
      </c>
      <c r="E393" s="190" t="s">
        <v>44</v>
      </c>
      <c r="F393" s="191" t="s">
        <v>639</v>
      </c>
      <c r="G393" s="188"/>
      <c r="H393" s="190" t="s">
        <v>44</v>
      </c>
      <c r="I393" s="192"/>
      <c r="J393" s="188"/>
      <c r="K393" s="188"/>
      <c r="L393" s="193"/>
      <c r="M393" s="194"/>
      <c r="N393" s="195"/>
      <c r="O393" s="195"/>
      <c r="P393" s="195"/>
      <c r="Q393" s="195"/>
      <c r="R393" s="195"/>
      <c r="S393" s="195"/>
      <c r="T393" s="196"/>
      <c r="AT393" s="197" t="s">
        <v>140</v>
      </c>
      <c r="AU393" s="197" t="s">
        <v>91</v>
      </c>
      <c r="AV393" s="13" t="s">
        <v>89</v>
      </c>
      <c r="AW393" s="13" t="s">
        <v>42</v>
      </c>
      <c r="AX393" s="13" t="s">
        <v>81</v>
      </c>
      <c r="AY393" s="197" t="s">
        <v>131</v>
      </c>
    </row>
    <row r="394" spans="1:65" s="14" customFormat="1" ht="11.25">
      <c r="B394" s="198"/>
      <c r="C394" s="199"/>
      <c r="D394" s="189" t="s">
        <v>140</v>
      </c>
      <c r="E394" s="200" t="s">
        <v>44</v>
      </c>
      <c r="F394" s="201" t="s">
        <v>1271</v>
      </c>
      <c r="G394" s="199"/>
      <c r="H394" s="202">
        <v>20</v>
      </c>
      <c r="I394" s="203"/>
      <c r="J394" s="199"/>
      <c r="K394" s="199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140</v>
      </c>
      <c r="AU394" s="208" t="s">
        <v>91</v>
      </c>
      <c r="AV394" s="14" t="s">
        <v>91</v>
      </c>
      <c r="AW394" s="14" t="s">
        <v>42</v>
      </c>
      <c r="AX394" s="14" t="s">
        <v>89</v>
      </c>
      <c r="AY394" s="208" t="s">
        <v>131</v>
      </c>
    </row>
    <row r="395" spans="1:65" s="2" customFormat="1" ht="62.65" customHeight="1">
      <c r="A395" s="35"/>
      <c r="B395" s="36"/>
      <c r="C395" s="174" t="s">
        <v>675</v>
      </c>
      <c r="D395" s="174" t="s">
        <v>133</v>
      </c>
      <c r="E395" s="175" t="s">
        <v>646</v>
      </c>
      <c r="F395" s="176" t="s">
        <v>647</v>
      </c>
      <c r="G395" s="177" t="s">
        <v>152</v>
      </c>
      <c r="H395" s="178">
        <v>1</v>
      </c>
      <c r="I395" s="179"/>
      <c r="J395" s="180">
        <f>ROUND(I395*H395,2)</f>
        <v>0</v>
      </c>
      <c r="K395" s="176" t="s">
        <v>137</v>
      </c>
      <c r="L395" s="40"/>
      <c r="M395" s="181" t="s">
        <v>44</v>
      </c>
      <c r="N395" s="182" t="s">
        <v>52</v>
      </c>
      <c r="O395" s="65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5" t="s">
        <v>89</v>
      </c>
      <c r="AT395" s="185" t="s">
        <v>133</v>
      </c>
      <c r="AU395" s="185" t="s">
        <v>91</v>
      </c>
      <c r="AY395" s="17" t="s">
        <v>131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17" t="s">
        <v>89</v>
      </c>
      <c r="BK395" s="186">
        <f>ROUND(I395*H395,2)</f>
        <v>0</v>
      </c>
      <c r="BL395" s="17" t="s">
        <v>89</v>
      </c>
      <c r="BM395" s="185" t="s">
        <v>1272</v>
      </c>
    </row>
    <row r="396" spans="1:65" s="13" customFormat="1" ht="22.5">
      <c r="B396" s="187"/>
      <c r="C396" s="188"/>
      <c r="D396" s="189" t="s">
        <v>140</v>
      </c>
      <c r="E396" s="190" t="s">
        <v>44</v>
      </c>
      <c r="F396" s="191" t="s">
        <v>1267</v>
      </c>
      <c r="G396" s="188"/>
      <c r="H396" s="190" t="s">
        <v>44</v>
      </c>
      <c r="I396" s="192"/>
      <c r="J396" s="188"/>
      <c r="K396" s="188"/>
      <c r="L396" s="193"/>
      <c r="M396" s="194"/>
      <c r="N396" s="195"/>
      <c r="O396" s="195"/>
      <c r="P396" s="195"/>
      <c r="Q396" s="195"/>
      <c r="R396" s="195"/>
      <c r="S396" s="195"/>
      <c r="T396" s="196"/>
      <c r="AT396" s="197" t="s">
        <v>140</v>
      </c>
      <c r="AU396" s="197" t="s">
        <v>91</v>
      </c>
      <c r="AV396" s="13" t="s">
        <v>89</v>
      </c>
      <c r="AW396" s="13" t="s">
        <v>42</v>
      </c>
      <c r="AX396" s="13" t="s">
        <v>81</v>
      </c>
      <c r="AY396" s="197" t="s">
        <v>131</v>
      </c>
    </row>
    <row r="397" spans="1:65" s="13" customFormat="1" ht="11.25">
      <c r="B397" s="187"/>
      <c r="C397" s="188"/>
      <c r="D397" s="189" t="s">
        <v>140</v>
      </c>
      <c r="E397" s="190" t="s">
        <v>44</v>
      </c>
      <c r="F397" s="191" t="s">
        <v>649</v>
      </c>
      <c r="G397" s="188"/>
      <c r="H397" s="190" t="s">
        <v>44</v>
      </c>
      <c r="I397" s="192"/>
      <c r="J397" s="188"/>
      <c r="K397" s="188"/>
      <c r="L397" s="193"/>
      <c r="M397" s="194"/>
      <c r="N397" s="195"/>
      <c r="O397" s="195"/>
      <c r="P397" s="195"/>
      <c r="Q397" s="195"/>
      <c r="R397" s="195"/>
      <c r="S397" s="195"/>
      <c r="T397" s="196"/>
      <c r="AT397" s="197" t="s">
        <v>140</v>
      </c>
      <c r="AU397" s="197" t="s">
        <v>91</v>
      </c>
      <c r="AV397" s="13" t="s">
        <v>89</v>
      </c>
      <c r="AW397" s="13" t="s">
        <v>42</v>
      </c>
      <c r="AX397" s="13" t="s">
        <v>81</v>
      </c>
      <c r="AY397" s="197" t="s">
        <v>131</v>
      </c>
    </row>
    <row r="398" spans="1:65" s="14" customFormat="1" ht="11.25">
      <c r="B398" s="198"/>
      <c r="C398" s="199"/>
      <c r="D398" s="189" t="s">
        <v>140</v>
      </c>
      <c r="E398" s="200" t="s">
        <v>44</v>
      </c>
      <c r="F398" s="201" t="s">
        <v>650</v>
      </c>
      <c r="G398" s="199"/>
      <c r="H398" s="202">
        <v>1</v>
      </c>
      <c r="I398" s="203"/>
      <c r="J398" s="199"/>
      <c r="K398" s="199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140</v>
      </c>
      <c r="AU398" s="208" t="s">
        <v>91</v>
      </c>
      <c r="AV398" s="14" t="s">
        <v>91</v>
      </c>
      <c r="AW398" s="14" t="s">
        <v>42</v>
      </c>
      <c r="AX398" s="14" t="s">
        <v>89</v>
      </c>
      <c r="AY398" s="208" t="s">
        <v>131</v>
      </c>
    </row>
    <row r="399" spans="1:65" s="2" customFormat="1" ht="14.45" customHeight="1">
      <c r="A399" s="35"/>
      <c r="B399" s="36"/>
      <c r="C399" s="220" t="s">
        <v>682</v>
      </c>
      <c r="D399" s="220" t="s">
        <v>220</v>
      </c>
      <c r="E399" s="221" t="s">
        <v>652</v>
      </c>
      <c r="F399" s="222" t="s">
        <v>653</v>
      </c>
      <c r="G399" s="223" t="s">
        <v>152</v>
      </c>
      <c r="H399" s="224">
        <v>1</v>
      </c>
      <c r="I399" s="225"/>
      <c r="J399" s="226">
        <f>ROUND(I399*H399,2)</f>
        <v>0</v>
      </c>
      <c r="K399" s="222" t="s">
        <v>137</v>
      </c>
      <c r="L399" s="227"/>
      <c r="M399" s="228" t="s">
        <v>44</v>
      </c>
      <c r="N399" s="229" t="s">
        <v>52</v>
      </c>
      <c r="O399" s="65"/>
      <c r="P399" s="183">
        <f>O399*H399</f>
        <v>0</v>
      </c>
      <c r="Q399" s="183">
        <v>6.9999999999999994E-5</v>
      </c>
      <c r="R399" s="183">
        <f>Q399*H399</f>
        <v>6.9999999999999994E-5</v>
      </c>
      <c r="S399" s="183">
        <v>0</v>
      </c>
      <c r="T399" s="184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91</v>
      </c>
      <c r="AT399" s="185" t="s">
        <v>220</v>
      </c>
      <c r="AU399" s="185" t="s">
        <v>91</v>
      </c>
      <c r="AY399" s="17" t="s">
        <v>131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17" t="s">
        <v>89</v>
      </c>
      <c r="BK399" s="186">
        <f>ROUND(I399*H399,2)</f>
        <v>0</v>
      </c>
      <c r="BL399" s="17" t="s">
        <v>89</v>
      </c>
      <c r="BM399" s="185" t="s">
        <v>1273</v>
      </c>
    </row>
    <row r="400" spans="1:65" s="13" customFormat="1" ht="22.5">
      <c r="B400" s="187"/>
      <c r="C400" s="188"/>
      <c r="D400" s="189" t="s">
        <v>140</v>
      </c>
      <c r="E400" s="190" t="s">
        <v>44</v>
      </c>
      <c r="F400" s="191" t="s">
        <v>1267</v>
      </c>
      <c r="G400" s="188"/>
      <c r="H400" s="190" t="s">
        <v>44</v>
      </c>
      <c r="I400" s="192"/>
      <c r="J400" s="188"/>
      <c r="K400" s="188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140</v>
      </c>
      <c r="AU400" s="197" t="s">
        <v>91</v>
      </c>
      <c r="AV400" s="13" t="s">
        <v>89</v>
      </c>
      <c r="AW400" s="13" t="s">
        <v>42</v>
      </c>
      <c r="AX400" s="13" t="s">
        <v>81</v>
      </c>
      <c r="AY400" s="197" t="s">
        <v>131</v>
      </c>
    </row>
    <row r="401" spans="1:65" s="13" customFormat="1" ht="11.25">
      <c r="B401" s="187"/>
      <c r="C401" s="188"/>
      <c r="D401" s="189" t="s">
        <v>140</v>
      </c>
      <c r="E401" s="190" t="s">
        <v>44</v>
      </c>
      <c r="F401" s="191" t="s">
        <v>649</v>
      </c>
      <c r="G401" s="188"/>
      <c r="H401" s="190" t="s">
        <v>44</v>
      </c>
      <c r="I401" s="192"/>
      <c r="J401" s="188"/>
      <c r="K401" s="188"/>
      <c r="L401" s="193"/>
      <c r="M401" s="194"/>
      <c r="N401" s="195"/>
      <c r="O401" s="195"/>
      <c r="P401" s="195"/>
      <c r="Q401" s="195"/>
      <c r="R401" s="195"/>
      <c r="S401" s="195"/>
      <c r="T401" s="196"/>
      <c r="AT401" s="197" t="s">
        <v>140</v>
      </c>
      <c r="AU401" s="197" t="s">
        <v>91</v>
      </c>
      <c r="AV401" s="13" t="s">
        <v>89</v>
      </c>
      <c r="AW401" s="13" t="s">
        <v>42</v>
      </c>
      <c r="AX401" s="13" t="s">
        <v>81</v>
      </c>
      <c r="AY401" s="197" t="s">
        <v>131</v>
      </c>
    </row>
    <row r="402" spans="1:65" s="14" customFormat="1" ht="11.25">
      <c r="B402" s="198"/>
      <c r="C402" s="199"/>
      <c r="D402" s="189" t="s">
        <v>140</v>
      </c>
      <c r="E402" s="200" t="s">
        <v>44</v>
      </c>
      <c r="F402" s="201" t="s">
        <v>650</v>
      </c>
      <c r="G402" s="199"/>
      <c r="H402" s="202">
        <v>1</v>
      </c>
      <c r="I402" s="203"/>
      <c r="J402" s="199"/>
      <c r="K402" s="199"/>
      <c r="L402" s="204"/>
      <c r="M402" s="205"/>
      <c r="N402" s="206"/>
      <c r="O402" s="206"/>
      <c r="P402" s="206"/>
      <c r="Q402" s="206"/>
      <c r="R402" s="206"/>
      <c r="S402" s="206"/>
      <c r="T402" s="207"/>
      <c r="AT402" s="208" t="s">
        <v>140</v>
      </c>
      <c r="AU402" s="208" t="s">
        <v>91</v>
      </c>
      <c r="AV402" s="14" t="s">
        <v>91</v>
      </c>
      <c r="AW402" s="14" t="s">
        <v>42</v>
      </c>
      <c r="AX402" s="14" t="s">
        <v>89</v>
      </c>
      <c r="AY402" s="208" t="s">
        <v>131</v>
      </c>
    </row>
    <row r="403" spans="1:65" s="2" customFormat="1" ht="37.9" customHeight="1">
      <c r="A403" s="35"/>
      <c r="B403" s="36"/>
      <c r="C403" s="174" t="s">
        <v>687</v>
      </c>
      <c r="D403" s="174" t="s">
        <v>133</v>
      </c>
      <c r="E403" s="175" t="s">
        <v>656</v>
      </c>
      <c r="F403" s="176" t="s">
        <v>657</v>
      </c>
      <c r="G403" s="177" t="s">
        <v>152</v>
      </c>
      <c r="H403" s="178">
        <v>45</v>
      </c>
      <c r="I403" s="179"/>
      <c r="J403" s="180">
        <f>ROUND(I403*H403,2)</f>
        <v>0</v>
      </c>
      <c r="K403" s="176" t="s">
        <v>137</v>
      </c>
      <c r="L403" s="40"/>
      <c r="M403" s="181" t="s">
        <v>44</v>
      </c>
      <c r="N403" s="182" t="s">
        <v>52</v>
      </c>
      <c r="O403" s="65"/>
      <c r="P403" s="183">
        <f>O403*H403</f>
        <v>0</v>
      </c>
      <c r="Q403" s="183">
        <v>0</v>
      </c>
      <c r="R403" s="183">
        <f>Q403*H403</f>
        <v>0</v>
      </c>
      <c r="S403" s="183">
        <v>0</v>
      </c>
      <c r="T403" s="184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5" t="s">
        <v>89</v>
      </c>
      <c r="AT403" s="185" t="s">
        <v>133</v>
      </c>
      <c r="AU403" s="185" t="s">
        <v>91</v>
      </c>
      <c r="AY403" s="17" t="s">
        <v>131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17" t="s">
        <v>89</v>
      </c>
      <c r="BK403" s="186">
        <f>ROUND(I403*H403,2)</f>
        <v>0</v>
      </c>
      <c r="BL403" s="17" t="s">
        <v>89</v>
      </c>
      <c r="BM403" s="185" t="s">
        <v>1274</v>
      </c>
    </row>
    <row r="404" spans="1:65" s="13" customFormat="1" ht="11.25">
      <c r="B404" s="187"/>
      <c r="C404" s="188"/>
      <c r="D404" s="189" t="s">
        <v>140</v>
      </c>
      <c r="E404" s="190" t="s">
        <v>44</v>
      </c>
      <c r="F404" s="191" t="s">
        <v>1245</v>
      </c>
      <c r="G404" s="188"/>
      <c r="H404" s="190" t="s">
        <v>44</v>
      </c>
      <c r="I404" s="192"/>
      <c r="J404" s="188"/>
      <c r="K404" s="188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140</v>
      </c>
      <c r="AU404" s="197" t="s">
        <v>91</v>
      </c>
      <c r="AV404" s="13" t="s">
        <v>89</v>
      </c>
      <c r="AW404" s="13" t="s">
        <v>42</v>
      </c>
      <c r="AX404" s="13" t="s">
        <v>81</v>
      </c>
      <c r="AY404" s="197" t="s">
        <v>131</v>
      </c>
    </row>
    <row r="405" spans="1:65" s="13" customFormat="1" ht="11.25">
      <c r="B405" s="187"/>
      <c r="C405" s="188"/>
      <c r="D405" s="189" t="s">
        <v>140</v>
      </c>
      <c r="E405" s="190" t="s">
        <v>44</v>
      </c>
      <c r="F405" s="191" t="s">
        <v>1246</v>
      </c>
      <c r="G405" s="188"/>
      <c r="H405" s="190" t="s">
        <v>44</v>
      </c>
      <c r="I405" s="192"/>
      <c r="J405" s="188"/>
      <c r="K405" s="188"/>
      <c r="L405" s="193"/>
      <c r="M405" s="194"/>
      <c r="N405" s="195"/>
      <c r="O405" s="195"/>
      <c r="P405" s="195"/>
      <c r="Q405" s="195"/>
      <c r="R405" s="195"/>
      <c r="S405" s="195"/>
      <c r="T405" s="196"/>
      <c r="AT405" s="197" t="s">
        <v>140</v>
      </c>
      <c r="AU405" s="197" t="s">
        <v>91</v>
      </c>
      <c r="AV405" s="13" t="s">
        <v>89</v>
      </c>
      <c r="AW405" s="13" t="s">
        <v>42</v>
      </c>
      <c r="AX405" s="13" t="s">
        <v>81</v>
      </c>
      <c r="AY405" s="197" t="s">
        <v>131</v>
      </c>
    </row>
    <row r="406" spans="1:65" s="13" customFormat="1" ht="11.25">
      <c r="B406" s="187"/>
      <c r="C406" s="188"/>
      <c r="D406" s="189" t="s">
        <v>140</v>
      </c>
      <c r="E406" s="190" t="s">
        <v>44</v>
      </c>
      <c r="F406" s="191" t="s">
        <v>1275</v>
      </c>
      <c r="G406" s="188"/>
      <c r="H406" s="190" t="s">
        <v>44</v>
      </c>
      <c r="I406" s="192"/>
      <c r="J406" s="188"/>
      <c r="K406" s="188"/>
      <c r="L406" s="193"/>
      <c r="M406" s="194"/>
      <c r="N406" s="195"/>
      <c r="O406" s="195"/>
      <c r="P406" s="195"/>
      <c r="Q406" s="195"/>
      <c r="R406" s="195"/>
      <c r="S406" s="195"/>
      <c r="T406" s="196"/>
      <c r="AT406" s="197" t="s">
        <v>140</v>
      </c>
      <c r="AU406" s="197" t="s">
        <v>91</v>
      </c>
      <c r="AV406" s="13" t="s">
        <v>89</v>
      </c>
      <c r="AW406" s="13" t="s">
        <v>42</v>
      </c>
      <c r="AX406" s="13" t="s">
        <v>81</v>
      </c>
      <c r="AY406" s="197" t="s">
        <v>131</v>
      </c>
    </row>
    <row r="407" spans="1:65" s="14" customFormat="1" ht="11.25">
      <c r="B407" s="198"/>
      <c r="C407" s="199"/>
      <c r="D407" s="189" t="s">
        <v>140</v>
      </c>
      <c r="E407" s="200" t="s">
        <v>44</v>
      </c>
      <c r="F407" s="201" t="s">
        <v>1276</v>
      </c>
      <c r="G407" s="199"/>
      <c r="H407" s="202">
        <v>45</v>
      </c>
      <c r="I407" s="203"/>
      <c r="J407" s="199"/>
      <c r="K407" s="199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140</v>
      </c>
      <c r="AU407" s="208" t="s">
        <v>91</v>
      </c>
      <c r="AV407" s="14" t="s">
        <v>91</v>
      </c>
      <c r="AW407" s="14" t="s">
        <v>42</v>
      </c>
      <c r="AX407" s="14" t="s">
        <v>89</v>
      </c>
      <c r="AY407" s="208" t="s">
        <v>131</v>
      </c>
    </row>
    <row r="408" spans="1:65" s="2" customFormat="1" ht="14.45" customHeight="1">
      <c r="A408" s="35"/>
      <c r="B408" s="36"/>
      <c r="C408" s="220" t="s">
        <v>693</v>
      </c>
      <c r="D408" s="220" t="s">
        <v>220</v>
      </c>
      <c r="E408" s="221" t="s">
        <v>662</v>
      </c>
      <c r="F408" s="222" t="s">
        <v>663</v>
      </c>
      <c r="G408" s="223" t="s">
        <v>152</v>
      </c>
      <c r="H408" s="224">
        <v>47.25</v>
      </c>
      <c r="I408" s="225"/>
      <c r="J408" s="226">
        <f>ROUND(I408*H408,2)</f>
        <v>0</v>
      </c>
      <c r="K408" s="222" t="s">
        <v>137</v>
      </c>
      <c r="L408" s="227"/>
      <c r="M408" s="228" t="s">
        <v>44</v>
      </c>
      <c r="N408" s="229" t="s">
        <v>52</v>
      </c>
      <c r="O408" s="65"/>
      <c r="P408" s="183">
        <f>O408*H408</f>
        <v>0</v>
      </c>
      <c r="Q408" s="183">
        <v>6.3000000000000003E-4</v>
      </c>
      <c r="R408" s="183">
        <f>Q408*H408</f>
        <v>2.9767500000000002E-2</v>
      </c>
      <c r="S408" s="183">
        <v>0</v>
      </c>
      <c r="T408" s="184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91</v>
      </c>
      <c r="AT408" s="185" t="s">
        <v>220</v>
      </c>
      <c r="AU408" s="185" t="s">
        <v>91</v>
      </c>
      <c r="AY408" s="17" t="s">
        <v>131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7" t="s">
        <v>89</v>
      </c>
      <c r="BK408" s="186">
        <f>ROUND(I408*H408,2)</f>
        <v>0</v>
      </c>
      <c r="BL408" s="17" t="s">
        <v>89</v>
      </c>
      <c r="BM408" s="185" t="s">
        <v>1277</v>
      </c>
    </row>
    <row r="409" spans="1:65" s="13" customFormat="1" ht="11.25">
      <c r="B409" s="187"/>
      <c r="C409" s="188"/>
      <c r="D409" s="189" t="s">
        <v>140</v>
      </c>
      <c r="E409" s="190" t="s">
        <v>44</v>
      </c>
      <c r="F409" s="191" t="s">
        <v>1245</v>
      </c>
      <c r="G409" s="188"/>
      <c r="H409" s="190" t="s">
        <v>44</v>
      </c>
      <c r="I409" s="192"/>
      <c r="J409" s="188"/>
      <c r="K409" s="188"/>
      <c r="L409" s="193"/>
      <c r="M409" s="194"/>
      <c r="N409" s="195"/>
      <c r="O409" s="195"/>
      <c r="P409" s="195"/>
      <c r="Q409" s="195"/>
      <c r="R409" s="195"/>
      <c r="S409" s="195"/>
      <c r="T409" s="196"/>
      <c r="AT409" s="197" t="s">
        <v>140</v>
      </c>
      <c r="AU409" s="197" t="s">
        <v>91</v>
      </c>
      <c r="AV409" s="13" t="s">
        <v>89</v>
      </c>
      <c r="AW409" s="13" t="s">
        <v>42</v>
      </c>
      <c r="AX409" s="13" t="s">
        <v>81</v>
      </c>
      <c r="AY409" s="197" t="s">
        <v>131</v>
      </c>
    </row>
    <row r="410" spans="1:65" s="13" customFormat="1" ht="11.25">
      <c r="B410" s="187"/>
      <c r="C410" s="188"/>
      <c r="D410" s="189" t="s">
        <v>140</v>
      </c>
      <c r="E410" s="190" t="s">
        <v>44</v>
      </c>
      <c r="F410" s="191" t="s">
        <v>1246</v>
      </c>
      <c r="G410" s="188"/>
      <c r="H410" s="190" t="s">
        <v>44</v>
      </c>
      <c r="I410" s="192"/>
      <c r="J410" s="188"/>
      <c r="K410" s="188"/>
      <c r="L410" s="193"/>
      <c r="M410" s="194"/>
      <c r="N410" s="195"/>
      <c r="O410" s="195"/>
      <c r="P410" s="195"/>
      <c r="Q410" s="195"/>
      <c r="R410" s="195"/>
      <c r="S410" s="195"/>
      <c r="T410" s="196"/>
      <c r="AT410" s="197" t="s">
        <v>140</v>
      </c>
      <c r="AU410" s="197" t="s">
        <v>91</v>
      </c>
      <c r="AV410" s="13" t="s">
        <v>89</v>
      </c>
      <c r="AW410" s="13" t="s">
        <v>42</v>
      </c>
      <c r="AX410" s="13" t="s">
        <v>81</v>
      </c>
      <c r="AY410" s="197" t="s">
        <v>131</v>
      </c>
    </row>
    <row r="411" spans="1:65" s="13" customFormat="1" ht="11.25">
      <c r="B411" s="187"/>
      <c r="C411" s="188"/>
      <c r="D411" s="189" t="s">
        <v>140</v>
      </c>
      <c r="E411" s="190" t="s">
        <v>44</v>
      </c>
      <c r="F411" s="191" t="s">
        <v>1278</v>
      </c>
      <c r="G411" s="188"/>
      <c r="H411" s="190" t="s">
        <v>44</v>
      </c>
      <c r="I411" s="192"/>
      <c r="J411" s="188"/>
      <c r="K411" s="188"/>
      <c r="L411" s="193"/>
      <c r="M411" s="194"/>
      <c r="N411" s="195"/>
      <c r="O411" s="195"/>
      <c r="P411" s="195"/>
      <c r="Q411" s="195"/>
      <c r="R411" s="195"/>
      <c r="S411" s="195"/>
      <c r="T411" s="196"/>
      <c r="AT411" s="197" t="s">
        <v>140</v>
      </c>
      <c r="AU411" s="197" t="s">
        <v>91</v>
      </c>
      <c r="AV411" s="13" t="s">
        <v>89</v>
      </c>
      <c r="AW411" s="13" t="s">
        <v>42</v>
      </c>
      <c r="AX411" s="13" t="s">
        <v>81</v>
      </c>
      <c r="AY411" s="197" t="s">
        <v>131</v>
      </c>
    </row>
    <row r="412" spans="1:65" s="14" customFormat="1" ht="11.25">
      <c r="B412" s="198"/>
      <c r="C412" s="199"/>
      <c r="D412" s="189" t="s">
        <v>140</v>
      </c>
      <c r="E412" s="200" t="s">
        <v>44</v>
      </c>
      <c r="F412" s="201" t="s">
        <v>1279</v>
      </c>
      <c r="G412" s="199"/>
      <c r="H412" s="202">
        <v>47.25</v>
      </c>
      <c r="I412" s="203"/>
      <c r="J412" s="199"/>
      <c r="K412" s="199"/>
      <c r="L412" s="204"/>
      <c r="M412" s="205"/>
      <c r="N412" s="206"/>
      <c r="O412" s="206"/>
      <c r="P412" s="206"/>
      <c r="Q412" s="206"/>
      <c r="R412" s="206"/>
      <c r="S412" s="206"/>
      <c r="T412" s="207"/>
      <c r="AT412" s="208" t="s">
        <v>140</v>
      </c>
      <c r="AU412" s="208" t="s">
        <v>91</v>
      </c>
      <c r="AV412" s="14" t="s">
        <v>91</v>
      </c>
      <c r="AW412" s="14" t="s">
        <v>42</v>
      </c>
      <c r="AX412" s="14" t="s">
        <v>89</v>
      </c>
      <c r="AY412" s="208" t="s">
        <v>131</v>
      </c>
    </row>
    <row r="413" spans="1:65" s="2" customFormat="1" ht="37.9" customHeight="1">
      <c r="A413" s="35"/>
      <c r="B413" s="36"/>
      <c r="C413" s="174" t="s">
        <v>698</v>
      </c>
      <c r="D413" s="174" t="s">
        <v>133</v>
      </c>
      <c r="E413" s="175" t="s">
        <v>668</v>
      </c>
      <c r="F413" s="176" t="s">
        <v>669</v>
      </c>
      <c r="G413" s="177" t="s">
        <v>152</v>
      </c>
      <c r="H413" s="178">
        <v>55</v>
      </c>
      <c r="I413" s="179"/>
      <c r="J413" s="180">
        <f>ROUND(I413*H413,2)</f>
        <v>0</v>
      </c>
      <c r="K413" s="176" t="s">
        <v>137</v>
      </c>
      <c r="L413" s="40"/>
      <c r="M413" s="181" t="s">
        <v>44</v>
      </c>
      <c r="N413" s="182" t="s">
        <v>52</v>
      </c>
      <c r="O413" s="65"/>
      <c r="P413" s="183">
        <f>O413*H413</f>
        <v>0</v>
      </c>
      <c r="Q413" s="183">
        <v>0</v>
      </c>
      <c r="R413" s="183">
        <f>Q413*H413</f>
        <v>0</v>
      </c>
      <c r="S413" s="183">
        <v>0</v>
      </c>
      <c r="T413" s="184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5" t="s">
        <v>89</v>
      </c>
      <c r="AT413" s="185" t="s">
        <v>133</v>
      </c>
      <c r="AU413" s="185" t="s">
        <v>91</v>
      </c>
      <c r="AY413" s="17" t="s">
        <v>131</v>
      </c>
      <c r="BE413" s="186">
        <f>IF(N413="základní",J413,0)</f>
        <v>0</v>
      </c>
      <c r="BF413" s="186">
        <f>IF(N413="snížená",J413,0)</f>
        <v>0</v>
      </c>
      <c r="BG413" s="186">
        <f>IF(N413="zákl. přenesená",J413,0)</f>
        <v>0</v>
      </c>
      <c r="BH413" s="186">
        <f>IF(N413="sníž. přenesená",J413,0)</f>
        <v>0</v>
      </c>
      <c r="BI413" s="186">
        <f>IF(N413="nulová",J413,0)</f>
        <v>0</v>
      </c>
      <c r="BJ413" s="17" t="s">
        <v>89</v>
      </c>
      <c r="BK413" s="186">
        <f>ROUND(I413*H413,2)</f>
        <v>0</v>
      </c>
      <c r="BL413" s="17" t="s">
        <v>89</v>
      </c>
      <c r="BM413" s="185" t="s">
        <v>1280</v>
      </c>
    </row>
    <row r="414" spans="1:65" s="13" customFormat="1" ht="11.25">
      <c r="B414" s="187"/>
      <c r="C414" s="188"/>
      <c r="D414" s="189" t="s">
        <v>140</v>
      </c>
      <c r="E414" s="190" t="s">
        <v>44</v>
      </c>
      <c r="F414" s="191" t="s">
        <v>1226</v>
      </c>
      <c r="G414" s="188"/>
      <c r="H414" s="190" t="s">
        <v>44</v>
      </c>
      <c r="I414" s="192"/>
      <c r="J414" s="188"/>
      <c r="K414" s="188"/>
      <c r="L414" s="193"/>
      <c r="M414" s="194"/>
      <c r="N414" s="195"/>
      <c r="O414" s="195"/>
      <c r="P414" s="195"/>
      <c r="Q414" s="195"/>
      <c r="R414" s="195"/>
      <c r="S414" s="195"/>
      <c r="T414" s="196"/>
      <c r="AT414" s="197" t="s">
        <v>140</v>
      </c>
      <c r="AU414" s="197" t="s">
        <v>91</v>
      </c>
      <c r="AV414" s="13" t="s">
        <v>89</v>
      </c>
      <c r="AW414" s="13" t="s">
        <v>42</v>
      </c>
      <c r="AX414" s="13" t="s">
        <v>81</v>
      </c>
      <c r="AY414" s="197" t="s">
        <v>131</v>
      </c>
    </row>
    <row r="415" spans="1:65" s="13" customFormat="1" ht="11.25">
      <c r="B415" s="187"/>
      <c r="C415" s="188"/>
      <c r="D415" s="189" t="s">
        <v>140</v>
      </c>
      <c r="E415" s="190" t="s">
        <v>44</v>
      </c>
      <c r="F415" s="191" t="s">
        <v>671</v>
      </c>
      <c r="G415" s="188"/>
      <c r="H415" s="190" t="s">
        <v>44</v>
      </c>
      <c r="I415" s="192"/>
      <c r="J415" s="188"/>
      <c r="K415" s="188"/>
      <c r="L415" s="193"/>
      <c r="M415" s="194"/>
      <c r="N415" s="195"/>
      <c r="O415" s="195"/>
      <c r="P415" s="195"/>
      <c r="Q415" s="195"/>
      <c r="R415" s="195"/>
      <c r="S415" s="195"/>
      <c r="T415" s="196"/>
      <c r="AT415" s="197" t="s">
        <v>140</v>
      </c>
      <c r="AU415" s="197" t="s">
        <v>91</v>
      </c>
      <c r="AV415" s="13" t="s">
        <v>89</v>
      </c>
      <c r="AW415" s="13" t="s">
        <v>42</v>
      </c>
      <c r="AX415" s="13" t="s">
        <v>81</v>
      </c>
      <c r="AY415" s="197" t="s">
        <v>131</v>
      </c>
    </row>
    <row r="416" spans="1:65" s="14" customFormat="1" ht="11.25">
      <c r="B416" s="198"/>
      <c r="C416" s="199"/>
      <c r="D416" s="189" t="s">
        <v>140</v>
      </c>
      <c r="E416" s="200" t="s">
        <v>44</v>
      </c>
      <c r="F416" s="201" t="s">
        <v>672</v>
      </c>
      <c r="G416" s="199"/>
      <c r="H416" s="202">
        <v>10</v>
      </c>
      <c r="I416" s="203"/>
      <c r="J416" s="199"/>
      <c r="K416" s="199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140</v>
      </c>
      <c r="AU416" s="208" t="s">
        <v>91</v>
      </c>
      <c r="AV416" s="14" t="s">
        <v>91</v>
      </c>
      <c r="AW416" s="14" t="s">
        <v>42</v>
      </c>
      <c r="AX416" s="14" t="s">
        <v>81</v>
      </c>
      <c r="AY416" s="208" t="s">
        <v>131</v>
      </c>
    </row>
    <row r="417" spans="1:65" s="13" customFormat="1" ht="11.25">
      <c r="B417" s="187"/>
      <c r="C417" s="188"/>
      <c r="D417" s="189" t="s">
        <v>140</v>
      </c>
      <c r="E417" s="190" t="s">
        <v>44</v>
      </c>
      <c r="F417" s="191" t="s">
        <v>673</v>
      </c>
      <c r="G417" s="188"/>
      <c r="H417" s="190" t="s">
        <v>44</v>
      </c>
      <c r="I417" s="192"/>
      <c r="J417" s="188"/>
      <c r="K417" s="188"/>
      <c r="L417" s="193"/>
      <c r="M417" s="194"/>
      <c r="N417" s="195"/>
      <c r="O417" s="195"/>
      <c r="P417" s="195"/>
      <c r="Q417" s="195"/>
      <c r="R417" s="195"/>
      <c r="S417" s="195"/>
      <c r="T417" s="196"/>
      <c r="AT417" s="197" t="s">
        <v>140</v>
      </c>
      <c r="AU417" s="197" t="s">
        <v>91</v>
      </c>
      <c r="AV417" s="13" t="s">
        <v>89</v>
      </c>
      <c r="AW417" s="13" t="s">
        <v>42</v>
      </c>
      <c r="AX417" s="13" t="s">
        <v>81</v>
      </c>
      <c r="AY417" s="197" t="s">
        <v>131</v>
      </c>
    </row>
    <row r="418" spans="1:65" s="14" customFormat="1" ht="11.25">
      <c r="B418" s="198"/>
      <c r="C418" s="199"/>
      <c r="D418" s="189" t="s">
        <v>140</v>
      </c>
      <c r="E418" s="200" t="s">
        <v>44</v>
      </c>
      <c r="F418" s="201" t="s">
        <v>674</v>
      </c>
      <c r="G418" s="199"/>
      <c r="H418" s="202">
        <v>45</v>
      </c>
      <c r="I418" s="203"/>
      <c r="J418" s="199"/>
      <c r="K418" s="199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140</v>
      </c>
      <c r="AU418" s="208" t="s">
        <v>91</v>
      </c>
      <c r="AV418" s="14" t="s">
        <v>91</v>
      </c>
      <c r="AW418" s="14" t="s">
        <v>42</v>
      </c>
      <c r="AX418" s="14" t="s">
        <v>81</v>
      </c>
      <c r="AY418" s="208" t="s">
        <v>131</v>
      </c>
    </row>
    <row r="419" spans="1:65" s="15" customFormat="1" ht="11.25">
      <c r="B419" s="209"/>
      <c r="C419" s="210"/>
      <c r="D419" s="189" t="s">
        <v>140</v>
      </c>
      <c r="E419" s="211" t="s">
        <v>44</v>
      </c>
      <c r="F419" s="212" t="s">
        <v>170</v>
      </c>
      <c r="G419" s="210"/>
      <c r="H419" s="213">
        <v>55</v>
      </c>
      <c r="I419" s="214"/>
      <c r="J419" s="210"/>
      <c r="K419" s="210"/>
      <c r="L419" s="215"/>
      <c r="M419" s="216"/>
      <c r="N419" s="217"/>
      <c r="O419" s="217"/>
      <c r="P419" s="217"/>
      <c r="Q419" s="217"/>
      <c r="R419" s="217"/>
      <c r="S419" s="217"/>
      <c r="T419" s="218"/>
      <c r="AT419" s="219" t="s">
        <v>140</v>
      </c>
      <c r="AU419" s="219" t="s">
        <v>91</v>
      </c>
      <c r="AV419" s="15" t="s">
        <v>138</v>
      </c>
      <c r="AW419" s="15" t="s">
        <v>42</v>
      </c>
      <c r="AX419" s="15" t="s">
        <v>89</v>
      </c>
      <c r="AY419" s="219" t="s">
        <v>131</v>
      </c>
    </row>
    <row r="420" spans="1:65" s="2" customFormat="1" ht="14.45" customHeight="1">
      <c r="A420" s="35"/>
      <c r="B420" s="36"/>
      <c r="C420" s="220" t="s">
        <v>704</v>
      </c>
      <c r="D420" s="220" t="s">
        <v>220</v>
      </c>
      <c r="E420" s="221" t="s">
        <v>676</v>
      </c>
      <c r="F420" s="222" t="s">
        <v>677</v>
      </c>
      <c r="G420" s="223" t="s">
        <v>152</v>
      </c>
      <c r="H420" s="224">
        <v>57.75</v>
      </c>
      <c r="I420" s="225"/>
      <c r="J420" s="226">
        <f>ROUND(I420*H420,2)</f>
        <v>0</v>
      </c>
      <c r="K420" s="222" t="s">
        <v>303</v>
      </c>
      <c r="L420" s="227"/>
      <c r="M420" s="228" t="s">
        <v>44</v>
      </c>
      <c r="N420" s="229" t="s">
        <v>52</v>
      </c>
      <c r="O420" s="65"/>
      <c r="P420" s="183">
        <f>O420*H420</f>
        <v>0</v>
      </c>
      <c r="Q420" s="183">
        <v>0</v>
      </c>
      <c r="R420" s="183">
        <f>Q420*H420</f>
        <v>0</v>
      </c>
      <c r="S420" s="183">
        <v>0</v>
      </c>
      <c r="T420" s="184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91</v>
      </c>
      <c r="AT420" s="185" t="s">
        <v>220</v>
      </c>
      <c r="AU420" s="185" t="s">
        <v>91</v>
      </c>
      <c r="AY420" s="17" t="s">
        <v>131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17" t="s">
        <v>89</v>
      </c>
      <c r="BK420" s="186">
        <f>ROUND(I420*H420,2)</f>
        <v>0</v>
      </c>
      <c r="BL420" s="17" t="s">
        <v>89</v>
      </c>
      <c r="BM420" s="185" t="s">
        <v>1281</v>
      </c>
    </row>
    <row r="421" spans="1:65" s="13" customFormat="1" ht="11.25">
      <c r="B421" s="187"/>
      <c r="C421" s="188"/>
      <c r="D421" s="189" t="s">
        <v>140</v>
      </c>
      <c r="E421" s="190" t="s">
        <v>44</v>
      </c>
      <c r="F421" s="191" t="s">
        <v>1226</v>
      </c>
      <c r="G421" s="188"/>
      <c r="H421" s="190" t="s">
        <v>44</v>
      </c>
      <c r="I421" s="192"/>
      <c r="J421" s="188"/>
      <c r="K421" s="188"/>
      <c r="L421" s="193"/>
      <c r="M421" s="194"/>
      <c r="N421" s="195"/>
      <c r="O421" s="195"/>
      <c r="P421" s="195"/>
      <c r="Q421" s="195"/>
      <c r="R421" s="195"/>
      <c r="S421" s="195"/>
      <c r="T421" s="196"/>
      <c r="AT421" s="197" t="s">
        <v>140</v>
      </c>
      <c r="AU421" s="197" t="s">
        <v>91</v>
      </c>
      <c r="AV421" s="13" t="s">
        <v>89</v>
      </c>
      <c r="AW421" s="13" t="s">
        <v>42</v>
      </c>
      <c r="AX421" s="13" t="s">
        <v>81</v>
      </c>
      <c r="AY421" s="197" t="s">
        <v>131</v>
      </c>
    </row>
    <row r="422" spans="1:65" s="13" customFormat="1" ht="11.25">
      <c r="B422" s="187"/>
      <c r="C422" s="188"/>
      <c r="D422" s="189" t="s">
        <v>140</v>
      </c>
      <c r="E422" s="190" t="s">
        <v>44</v>
      </c>
      <c r="F422" s="191" t="s">
        <v>679</v>
      </c>
      <c r="G422" s="188"/>
      <c r="H422" s="190" t="s">
        <v>44</v>
      </c>
      <c r="I422" s="192"/>
      <c r="J422" s="188"/>
      <c r="K422" s="188"/>
      <c r="L422" s="193"/>
      <c r="M422" s="194"/>
      <c r="N422" s="195"/>
      <c r="O422" s="195"/>
      <c r="P422" s="195"/>
      <c r="Q422" s="195"/>
      <c r="R422" s="195"/>
      <c r="S422" s="195"/>
      <c r="T422" s="196"/>
      <c r="AT422" s="197" t="s">
        <v>140</v>
      </c>
      <c r="AU422" s="197" t="s">
        <v>91</v>
      </c>
      <c r="AV422" s="13" t="s">
        <v>89</v>
      </c>
      <c r="AW422" s="13" t="s">
        <v>42</v>
      </c>
      <c r="AX422" s="13" t="s">
        <v>81</v>
      </c>
      <c r="AY422" s="197" t="s">
        <v>131</v>
      </c>
    </row>
    <row r="423" spans="1:65" s="13" customFormat="1" ht="11.25">
      <c r="B423" s="187"/>
      <c r="C423" s="188"/>
      <c r="D423" s="189" t="s">
        <v>140</v>
      </c>
      <c r="E423" s="190" t="s">
        <v>44</v>
      </c>
      <c r="F423" s="191" t="s">
        <v>671</v>
      </c>
      <c r="G423" s="188"/>
      <c r="H423" s="190" t="s">
        <v>44</v>
      </c>
      <c r="I423" s="192"/>
      <c r="J423" s="188"/>
      <c r="K423" s="188"/>
      <c r="L423" s="193"/>
      <c r="M423" s="194"/>
      <c r="N423" s="195"/>
      <c r="O423" s="195"/>
      <c r="P423" s="195"/>
      <c r="Q423" s="195"/>
      <c r="R423" s="195"/>
      <c r="S423" s="195"/>
      <c r="T423" s="196"/>
      <c r="AT423" s="197" t="s">
        <v>140</v>
      </c>
      <c r="AU423" s="197" t="s">
        <v>91</v>
      </c>
      <c r="AV423" s="13" t="s">
        <v>89</v>
      </c>
      <c r="AW423" s="13" t="s">
        <v>42</v>
      </c>
      <c r="AX423" s="13" t="s">
        <v>81</v>
      </c>
      <c r="AY423" s="197" t="s">
        <v>131</v>
      </c>
    </row>
    <row r="424" spans="1:65" s="14" customFormat="1" ht="11.25">
      <c r="B424" s="198"/>
      <c r="C424" s="199"/>
      <c r="D424" s="189" t="s">
        <v>140</v>
      </c>
      <c r="E424" s="200" t="s">
        <v>44</v>
      </c>
      <c r="F424" s="201" t="s">
        <v>680</v>
      </c>
      <c r="G424" s="199"/>
      <c r="H424" s="202">
        <v>10.5</v>
      </c>
      <c r="I424" s="203"/>
      <c r="J424" s="199"/>
      <c r="K424" s="199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140</v>
      </c>
      <c r="AU424" s="208" t="s">
        <v>91</v>
      </c>
      <c r="AV424" s="14" t="s">
        <v>91</v>
      </c>
      <c r="AW424" s="14" t="s">
        <v>42</v>
      </c>
      <c r="AX424" s="14" t="s">
        <v>81</v>
      </c>
      <c r="AY424" s="208" t="s">
        <v>131</v>
      </c>
    </row>
    <row r="425" spans="1:65" s="13" customFormat="1" ht="11.25">
      <c r="B425" s="187"/>
      <c r="C425" s="188"/>
      <c r="D425" s="189" t="s">
        <v>140</v>
      </c>
      <c r="E425" s="190" t="s">
        <v>44</v>
      </c>
      <c r="F425" s="191" t="s">
        <v>673</v>
      </c>
      <c r="G425" s="188"/>
      <c r="H425" s="190" t="s">
        <v>44</v>
      </c>
      <c r="I425" s="192"/>
      <c r="J425" s="188"/>
      <c r="K425" s="188"/>
      <c r="L425" s="193"/>
      <c r="M425" s="194"/>
      <c r="N425" s="195"/>
      <c r="O425" s="195"/>
      <c r="P425" s="195"/>
      <c r="Q425" s="195"/>
      <c r="R425" s="195"/>
      <c r="S425" s="195"/>
      <c r="T425" s="196"/>
      <c r="AT425" s="197" t="s">
        <v>140</v>
      </c>
      <c r="AU425" s="197" t="s">
        <v>91</v>
      </c>
      <c r="AV425" s="13" t="s">
        <v>89</v>
      </c>
      <c r="AW425" s="13" t="s">
        <v>42</v>
      </c>
      <c r="AX425" s="13" t="s">
        <v>81</v>
      </c>
      <c r="AY425" s="197" t="s">
        <v>131</v>
      </c>
    </row>
    <row r="426" spans="1:65" s="14" customFormat="1" ht="11.25">
      <c r="B426" s="198"/>
      <c r="C426" s="199"/>
      <c r="D426" s="189" t="s">
        <v>140</v>
      </c>
      <c r="E426" s="200" t="s">
        <v>44</v>
      </c>
      <c r="F426" s="201" t="s">
        <v>681</v>
      </c>
      <c r="G426" s="199"/>
      <c r="H426" s="202">
        <v>47.25</v>
      </c>
      <c r="I426" s="203"/>
      <c r="J426" s="199"/>
      <c r="K426" s="199"/>
      <c r="L426" s="204"/>
      <c r="M426" s="205"/>
      <c r="N426" s="206"/>
      <c r="O426" s="206"/>
      <c r="P426" s="206"/>
      <c r="Q426" s="206"/>
      <c r="R426" s="206"/>
      <c r="S426" s="206"/>
      <c r="T426" s="207"/>
      <c r="AT426" s="208" t="s">
        <v>140</v>
      </c>
      <c r="AU426" s="208" t="s">
        <v>91</v>
      </c>
      <c r="AV426" s="14" t="s">
        <v>91</v>
      </c>
      <c r="AW426" s="14" t="s">
        <v>42</v>
      </c>
      <c r="AX426" s="14" t="s">
        <v>81</v>
      </c>
      <c r="AY426" s="208" t="s">
        <v>131</v>
      </c>
    </row>
    <row r="427" spans="1:65" s="15" customFormat="1" ht="11.25">
      <c r="B427" s="209"/>
      <c r="C427" s="210"/>
      <c r="D427" s="189" t="s">
        <v>140</v>
      </c>
      <c r="E427" s="211" t="s">
        <v>44</v>
      </c>
      <c r="F427" s="212" t="s">
        <v>170</v>
      </c>
      <c r="G427" s="210"/>
      <c r="H427" s="213">
        <v>57.75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140</v>
      </c>
      <c r="AU427" s="219" t="s">
        <v>91</v>
      </c>
      <c r="AV427" s="15" t="s">
        <v>138</v>
      </c>
      <c r="AW427" s="15" t="s">
        <v>42</v>
      </c>
      <c r="AX427" s="15" t="s">
        <v>89</v>
      </c>
      <c r="AY427" s="219" t="s">
        <v>131</v>
      </c>
    </row>
    <row r="428" spans="1:65" s="2" customFormat="1" ht="37.9" customHeight="1">
      <c r="A428" s="35"/>
      <c r="B428" s="36"/>
      <c r="C428" s="174" t="s">
        <v>709</v>
      </c>
      <c r="D428" s="174" t="s">
        <v>133</v>
      </c>
      <c r="E428" s="175" t="s">
        <v>683</v>
      </c>
      <c r="F428" s="176" t="s">
        <v>684</v>
      </c>
      <c r="G428" s="177" t="s">
        <v>152</v>
      </c>
      <c r="H428" s="178">
        <v>10</v>
      </c>
      <c r="I428" s="179"/>
      <c r="J428" s="180">
        <f>ROUND(I428*H428,2)</f>
        <v>0</v>
      </c>
      <c r="K428" s="176" t="s">
        <v>137</v>
      </c>
      <c r="L428" s="40"/>
      <c r="M428" s="181" t="s">
        <v>44</v>
      </c>
      <c r="N428" s="182" t="s">
        <v>52</v>
      </c>
      <c r="O428" s="65"/>
      <c r="P428" s="183">
        <f>O428*H428</f>
        <v>0</v>
      </c>
      <c r="Q428" s="183">
        <v>0</v>
      </c>
      <c r="R428" s="183">
        <f>Q428*H428</f>
        <v>0</v>
      </c>
      <c r="S428" s="183">
        <v>0</v>
      </c>
      <c r="T428" s="18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89</v>
      </c>
      <c r="AT428" s="185" t="s">
        <v>133</v>
      </c>
      <c r="AU428" s="185" t="s">
        <v>91</v>
      </c>
      <c r="AY428" s="17" t="s">
        <v>131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7" t="s">
        <v>89</v>
      </c>
      <c r="BK428" s="186">
        <f>ROUND(I428*H428,2)</f>
        <v>0</v>
      </c>
      <c r="BL428" s="17" t="s">
        <v>89</v>
      </c>
      <c r="BM428" s="185" t="s">
        <v>1282</v>
      </c>
    </row>
    <row r="429" spans="1:65" s="13" customFormat="1" ht="11.25">
      <c r="B429" s="187"/>
      <c r="C429" s="188"/>
      <c r="D429" s="189" t="s">
        <v>140</v>
      </c>
      <c r="E429" s="190" t="s">
        <v>44</v>
      </c>
      <c r="F429" s="191" t="s">
        <v>1226</v>
      </c>
      <c r="G429" s="188"/>
      <c r="H429" s="190" t="s">
        <v>44</v>
      </c>
      <c r="I429" s="192"/>
      <c r="J429" s="188"/>
      <c r="K429" s="188"/>
      <c r="L429" s="193"/>
      <c r="M429" s="194"/>
      <c r="N429" s="195"/>
      <c r="O429" s="195"/>
      <c r="P429" s="195"/>
      <c r="Q429" s="195"/>
      <c r="R429" s="195"/>
      <c r="S429" s="195"/>
      <c r="T429" s="196"/>
      <c r="AT429" s="197" t="s">
        <v>140</v>
      </c>
      <c r="AU429" s="197" t="s">
        <v>91</v>
      </c>
      <c r="AV429" s="13" t="s">
        <v>89</v>
      </c>
      <c r="AW429" s="13" t="s">
        <v>42</v>
      </c>
      <c r="AX429" s="13" t="s">
        <v>81</v>
      </c>
      <c r="AY429" s="197" t="s">
        <v>131</v>
      </c>
    </row>
    <row r="430" spans="1:65" s="13" customFormat="1" ht="11.25">
      <c r="B430" s="187"/>
      <c r="C430" s="188"/>
      <c r="D430" s="189" t="s">
        <v>140</v>
      </c>
      <c r="E430" s="190" t="s">
        <v>44</v>
      </c>
      <c r="F430" s="191" t="s">
        <v>671</v>
      </c>
      <c r="G430" s="188"/>
      <c r="H430" s="190" t="s">
        <v>44</v>
      </c>
      <c r="I430" s="192"/>
      <c r="J430" s="188"/>
      <c r="K430" s="188"/>
      <c r="L430" s="193"/>
      <c r="M430" s="194"/>
      <c r="N430" s="195"/>
      <c r="O430" s="195"/>
      <c r="P430" s="195"/>
      <c r="Q430" s="195"/>
      <c r="R430" s="195"/>
      <c r="S430" s="195"/>
      <c r="T430" s="196"/>
      <c r="AT430" s="197" t="s">
        <v>140</v>
      </c>
      <c r="AU430" s="197" t="s">
        <v>91</v>
      </c>
      <c r="AV430" s="13" t="s">
        <v>89</v>
      </c>
      <c r="AW430" s="13" t="s">
        <v>42</v>
      </c>
      <c r="AX430" s="13" t="s">
        <v>81</v>
      </c>
      <c r="AY430" s="197" t="s">
        <v>131</v>
      </c>
    </row>
    <row r="431" spans="1:65" s="14" customFormat="1" ht="11.25">
      <c r="B431" s="198"/>
      <c r="C431" s="199"/>
      <c r="D431" s="189" t="s">
        <v>140</v>
      </c>
      <c r="E431" s="200" t="s">
        <v>44</v>
      </c>
      <c r="F431" s="201" t="s">
        <v>686</v>
      </c>
      <c r="G431" s="199"/>
      <c r="H431" s="202">
        <v>5</v>
      </c>
      <c r="I431" s="203"/>
      <c r="J431" s="199"/>
      <c r="K431" s="199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140</v>
      </c>
      <c r="AU431" s="208" t="s">
        <v>91</v>
      </c>
      <c r="AV431" s="14" t="s">
        <v>91</v>
      </c>
      <c r="AW431" s="14" t="s">
        <v>42</v>
      </c>
      <c r="AX431" s="14" t="s">
        <v>81</v>
      </c>
      <c r="AY431" s="208" t="s">
        <v>131</v>
      </c>
    </row>
    <row r="432" spans="1:65" s="13" customFormat="1" ht="11.25">
      <c r="B432" s="187"/>
      <c r="C432" s="188"/>
      <c r="D432" s="189" t="s">
        <v>140</v>
      </c>
      <c r="E432" s="190" t="s">
        <v>44</v>
      </c>
      <c r="F432" s="191" t="s">
        <v>673</v>
      </c>
      <c r="G432" s="188"/>
      <c r="H432" s="190" t="s">
        <v>44</v>
      </c>
      <c r="I432" s="192"/>
      <c r="J432" s="188"/>
      <c r="K432" s="188"/>
      <c r="L432" s="193"/>
      <c r="M432" s="194"/>
      <c r="N432" s="195"/>
      <c r="O432" s="195"/>
      <c r="P432" s="195"/>
      <c r="Q432" s="195"/>
      <c r="R432" s="195"/>
      <c r="S432" s="195"/>
      <c r="T432" s="196"/>
      <c r="AT432" s="197" t="s">
        <v>140</v>
      </c>
      <c r="AU432" s="197" t="s">
        <v>91</v>
      </c>
      <c r="AV432" s="13" t="s">
        <v>89</v>
      </c>
      <c r="AW432" s="13" t="s">
        <v>42</v>
      </c>
      <c r="AX432" s="13" t="s">
        <v>81</v>
      </c>
      <c r="AY432" s="197" t="s">
        <v>131</v>
      </c>
    </row>
    <row r="433" spans="1:65" s="14" customFormat="1" ht="11.25">
      <c r="B433" s="198"/>
      <c r="C433" s="199"/>
      <c r="D433" s="189" t="s">
        <v>140</v>
      </c>
      <c r="E433" s="200" t="s">
        <v>44</v>
      </c>
      <c r="F433" s="201" t="s">
        <v>686</v>
      </c>
      <c r="G433" s="199"/>
      <c r="H433" s="202">
        <v>5</v>
      </c>
      <c r="I433" s="203"/>
      <c r="J433" s="199"/>
      <c r="K433" s="199"/>
      <c r="L433" s="204"/>
      <c r="M433" s="205"/>
      <c r="N433" s="206"/>
      <c r="O433" s="206"/>
      <c r="P433" s="206"/>
      <c r="Q433" s="206"/>
      <c r="R433" s="206"/>
      <c r="S433" s="206"/>
      <c r="T433" s="207"/>
      <c r="AT433" s="208" t="s">
        <v>140</v>
      </c>
      <c r="AU433" s="208" t="s">
        <v>91</v>
      </c>
      <c r="AV433" s="14" t="s">
        <v>91</v>
      </c>
      <c r="AW433" s="14" t="s">
        <v>42</v>
      </c>
      <c r="AX433" s="14" t="s">
        <v>81</v>
      </c>
      <c r="AY433" s="208" t="s">
        <v>131</v>
      </c>
    </row>
    <row r="434" spans="1:65" s="15" customFormat="1" ht="11.25">
      <c r="B434" s="209"/>
      <c r="C434" s="210"/>
      <c r="D434" s="189" t="s">
        <v>140</v>
      </c>
      <c r="E434" s="211" t="s">
        <v>44</v>
      </c>
      <c r="F434" s="212" t="s">
        <v>170</v>
      </c>
      <c r="G434" s="210"/>
      <c r="H434" s="213">
        <v>10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140</v>
      </c>
      <c r="AU434" s="219" t="s">
        <v>91</v>
      </c>
      <c r="AV434" s="15" t="s">
        <v>138</v>
      </c>
      <c r="AW434" s="15" t="s">
        <v>42</v>
      </c>
      <c r="AX434" s="15" t="s">
        <v>89</v>
      </c>
      <c r="AY434" s="219" t="s">
        <v>131</v>
      </c>
    </row>
    <row r="435" spans="1:65" s="2" customFormat="1" ht="14.45" customHeight="1">
      <c r="A435" s="35"/>
      <c r="B435" s="36"/>
      <c r="C435" s="220" t="s">
        <v>717</v>
      </c>
      <c r="D435" s="220" t="s">
        <v>220</v>
      </c>
      <c r="E435" s="221" t="s">
        <v>688</v>
      </c>
      <c r="F435" s="222" t="s">
        <v>689</v>
      </c>
      <c r="G435" s="223" t="s">
        <v>152</v>
      </c>
      <c r="H435" s="224">
        <v>10.5</v>
      </c>
      <c r="I435" s="225"/>
      <c r="J435" s="226">
        <f>ROUND(I435*H435,2)</f>
        <v>0</v>
      </c>
      <c r="K435" s="222" t="s">
        <v>303</v>
      </c>
      <c r="L435" s="227"/>
      <c r="M435" s="228" t="s">
        <v>44</v>
      </c>
      <c r="N435" s="229" t="s">
        <v>52</v>
      </c>
      <c r="O435" s="65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91</v>
      </c>
      <c r="AT435" s="185" t="s">
        <v>220</v>
      </c>
      <c r="AU435" s="185" t="s">
        <v>91</v>
      </c>
      <c r="AY435" s="17" t="s">
        <v>131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7" t="s">
        <v>89</v>
      </c>
      <c r="BK435" s="186">
        <f>ROUND(I435*H435,2)</f>
        <v>0</v>
      </c>
      <c r="BL435" s="17" t="s">
        <v>89</v>
      </c>
      <c r="BM435" s="185" t="s">
        <v>1283</v>
      </c>
    </row>
    <row r="436" spans="1:65" s="13" customFormat="1" ht="11.25">
      <c r="B436" s="187"/>
      <c r="C436" s="188"/>
      <c r="D436" s="189" t="s">
        <v>140</v>
      </c>
      <c r="E436" s="190" t="s">
        <v>44</v>
      </c>
      <c r="F436" s="191" t="s">
        <v>1226</v>
      </c>
      <c r="G436" s="188"/>
      <c r="H436" s="190" t="s">
        <v>44</v>
      </c>
      <c r="I436" s="192"/>
      <c r="J436" s="188"/>
      <c r="K436" s="188"/>
      <c r="L436" s="193"/>
      <c r="M436" s="194"/>
      <c r="N436" s="195"/>
      <c r="O436" s="195"/>
      <c r="P436" s="195"/>
      <c r="Q436" s="195"/>
      <c r="R436" s="195"/>
      <c r="S436" s="195"/>
      <c r="T436" s="196"/>
      <c r="AT436" s="197" t="s">
        <v>140</v>
      </c>
      <c r="AU436" s="197" t="s">
        <v>91</v>
      </c>
      <c r="AV436" s="13" t="s">
        <v>89</v>
      </c>
      <c r="AW436" s="13" t="s">
        <v>42</v>
      </c>
      <c r="AX436" s="13" t="s">
        <v>81</v>
      </c>
      <c r="AY436" s="197" t="s">
        <v>131</v>
      </c>
    </row>
    <row r="437" spans="1:65" s="13" customFormat="1" ht="11.25">
      <c r="B437" s="187"/>
      <c r="C437" s="188"/>
      <c r="D437" s="189" t="s">
        <v>140</v>
      </c>
      <c r="E437" s="190" t="s">
        <v>44</v>
      </c>
      <c r="F437" s="191" t="s">
        <v>691</v>
      </c>
      <c r="G437" s="188"/>
      <c r="H437" s="190" t="s">
        <v>44</v>
      </c>
      <c r="I437" s="192"/>
      <c r="J437" s="188"/>
      <c r="K437" s="188"/>
      <c r="L437" s="193"/>
      <c r="M437" s="194"/>
      <c r="N437" s="195"/>
      <c r="O437" s="195"/>
      <c r="P437" s="195"/>
      <c r="Q437" s="195"/>
      <c r="R437" s="195"/>
      <c r="S437" s="195"/>
      <c r="T437" s="196"/>
      <c r="AT437" s="197" t="s">
        <v>140</v>
      </c>
      <c r="AU437" s="197" t="s">
        <v>91</v>
      </c>
      <c r="AV437" s="13" t="s">
        <v>89</v>
      </c>
      <c r="AW437" s="13" t="s">
        <v>42</v>
      </c>
      <c r="AX437" s="13" t="s">
        <v>81</v>
      </c>
      <c r="AY437" s="197" t="s">
        <v>131</v>
      </c>
    </row>
    <row r="438" spans="1:65" s="13" customFormat="1" ht="11.25">
      <c r="B438" s="187"/>
      <c r="C438" s="188"/>
      <c r="D438" s="189" t="s">
        <v>140</v>
      </c>
      <c r="E438" s="190" t="s">
        <v>44</v>
      </c>
      <c r="F438" s="191" t="s">
        <v>671</v>
      </c>
      <c r="G438" s="188"/>
      <c r="H438" s="190" t="s">
        <v>44</v>
      </c>
      <c r="I438" s="192"/>
      <c r="J438" s="188"/>
      <c r="K438" s="188"/>
      <c r="L438" s="193"/>
      <c r="M438" s="194"/>
      <c r="N438" s="195"/>
      <c r="O438" s="195"/>
      <c r="P438" s="195"/>
      <c r="Q438" s="195"/>
      <c r="R438" s="195"/>
      <c r="S438" s="195"/>
      <c r="T438" s="196"/>
      <c r="AT438" s="197" t="s">
        <v>140</v>
      </c>
      <c r="AU438" s="197" t="s">
        <v>91</v>
      </c>
      <c r="AV438" s="13" t="s">
        <v>89</v>
      </c>
      <c r="AW438" s="13" t="s">
        <v>42</v>
      </c>
      <c r="AX438" s="13" t="s">
        <v>81</v>
      </c>
      <c r="AY438" s="197" t="s">
        <v>131</v>
      </c>
    </row>
    <row r="439" spans="1:65" s="14" customFormat="1" ht="11.25">
      <c r="B439" s="198"/>
      <c r="C439" s="199"/>
      <c r="D439" s="189" t="s">
        <v>140</v>
      </c>
      <c r="E439" s="200" t="s">
        <v>44</v>
      </c>
      <c r="F439" s="201" t="s">
        <v>692</v>
      </c>
      <c r="G439" s="199"/>
      <c r="H439" s="202">
        <v>5.25</v>
      </c>
      <c r="I439" s="203"/>
      <c r="J439" s="199"/>
      <c r="K439" s="199"/>
      <c r="L439" s="204"/>
      <c r="M439" s="205"/>
      <c r="N439" s="206"/>
      <c r="O439" s="206"/>
      <c r="P439" s="206"/>
      <c r="Q439" s="206"/>
      <c r="R439" s="206"/>
      <c r="S439" s="206"/>
      <c r="T439" s="207"/>
      <c r="AT439" s="208" t="s">
        <v>140</v>
      </c>
      <c r="AU439" s="208" t="s">
        <v>91</v>
      </c>
      <c r="AV439" s="14" t="s">
        <v>91</v>
      </c>
      <c r="AW439" s="14" t="s">
        <v>42</v>
      </c>
      <c r="AX439" s="14" t="s">
        <v>81</v>
      </c>
      <c r="AY439" s="208" t="s">
        <v>131</v>
      </c>
    </row>
    <row r="440" spans="1:65" s="13" customFormat="1" ht="11.25">
      <c r="B440" s="187"/>
      <c r="C440" s="188"/>
      <c r="D440" s="189" t="s">
        <v>140</v>
      </c>
      <c r="E440" s="190" t="s">
        <v>44</v>
      </c>
      <c r="F440" s="191" t="s">
        <v>673</v>
      </c>
      <c r="G440" s="188"/>
      <c r="H440" s="190" t="s">
        <v>44</v>
      </c>
      <c r="I440" s="192"/>
      <c r="J440" s="188"/>
      <c r="K440" s="188"/>
      <c r="L440" s="193"/>
      <c r="M440" s="194"/>
      <c r="N440" s="195"/>
      <c r="O440" s="195"/>
      <c r="P440" s="195"/>
      <c r="Q440" s="195"/>
      <c r="R440" s="195"/>
      <c r="S440" s="195"/>
      <c r="T440" s="196"/>
      <c r="AT440" s="197" t="s">
        <v>140</v>
      </c>
      <c r="AU440" s="197" t="s">
        <v>91</v>
      </c>
      <c r="AV440" s="13" t="s">
        <v>89</v>
      </c>
      <c r="AW440" s="13" t="s">
        <v>42</v>
      </c>
      <c r="AX440" s="13" t="s">
        <v>81</v>
      </c>
      <c r="AY440" s="197" t="s">
        <v>131</v>
      </c>
    </row>
    <row r="441" spans="1:65" s="14" customFormat="1" ht="11.25">
      <c r="B441" s="198"/>
      <c r="C441" s="199"/>
      <c r="D441" s="189" t="s">
        <v>140</v>
      </c>
      <c r="E441" s="200" t="s">
        <v>44</v>
      </c>
      <c r="F441" s="201" t="s">
        <v>692</v>
      </c>
      <c r="G441" s="199"/>
      <c r="H441" s="202">
        <v>5.25</v>
      </c>
      <c r="I441" s="203"/>
      <c r="J441" s="199"/>
      <c r="K441" s="199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140</v>
      </c>
      <c r="AU441" s="208" t="s">
        <v>91</v>
      </c>
      <c r="AV441" s="14" t="s">
        <v>91</v>
      </c>
      <c r="AW441" s="14" t="s">
        <v>42</v>
      </c>
      <c r="AX441" s="14" t="s">
        <v>81</v>
      </c>
      <c r="AY441" s="208" t="s">
        <v>131</v>
      </c>
    </row>
    <row r="442" spans="1:65" s="15" customFormat="1" ht="11.25">
      <c r="B442" s="209"/>
      <c r="C442" s="210"/>
      <c r="D442" s="189" t="s">
        <v>140</v>
      </c>
      <c r="E442" s="211" t="s">
        <v>44</v>
      </c>
      <c r="F442" s="212" t="s">
        <v>170</v>
      </c>
      <c r="G442" s="210"/>
      <c r="H442" s="213">
        <v>10.5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140</v>
      </c>
      <c r="AU442" s="219" t="s">
        <v>91</v>
      </c>
      <c r="AV442" s="15" t="s">
        <v>138</v>
      </c>
      <c r="AW442" s="15" t="s">
        <v>42</v>
      </c>
      <c r="AX442" s="15" t="s">
        <v>89</v>
      </c>
      <c r="AY442" s="219" t="s">
        <v>131</v>
      </c>
    </row>
    <row r="443" spans="1:65" s="2" customFormat="1" ht="37.9" customHeight="1">
      <c r="A443" s="35"/>
      <c r="B443" s="36"/>
      <c r="C443" s="174" t="s">
        <v>724</v>
      </c>
      <c r="D443" s="174" t="s">
        <v>133</v>
      </c>
      <c r="E443" s="175" t="s">
        <v>694</v>
      </c>
      <c r="F443" s="176" t="s">
        <v>695</v>
      </c>
      <c r="G443" s="177" t="s">
        <v>152</v>
      </c>
      <c r="H443" s="178">
        <v>25</v>
      </c>
      <c r="I443" s="179"/>
      <c r="J443" s="180">
        <f>ROUND(I443*H443,2)</f>
        <v>0</v>
      </c>
      <c r="K443" s="176" t="s">
        <v>137</v>
      </c>
      <c r="L443" s="40"/>
      <c r="M443" s="181" t="s">
        <v>44</v>
      </c>
      <c r="N443" s="182" t="s">
        <v>52</v>
      </c>
      <c r="O443" s="65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89</v>
      </c>
      <c r="AT443" s="185" t="s">
        <v>133</v>
      </c>
      <c r="AU443" s="185" t="s">
        <v>91</v>
      </c>
      <c r="AY443" s="17" t="s">
        <v>131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7" t="s">
        <v>89</v>
      </c>
      <c r="BK443" s="186">
        <f>ROUND(I443*H443,2)</f>
        <v>0</v>
      </c>
      <c r="BL443" s="17" t="s">
        <v>89</v>
      </c>
      <c r="BM443" s="185" t="s">
        <v>1284</v>
      </c>
    </row>
    <row r="444" spans="1:65" s="13" customFormat="1" ht="11.25">
      <c r="B444" s="187"/>
      <c r="C444" s="188"/>
      <c r="D444" s="189" t="s">
        <v>140</v>
      </c>
      <c r="E444" s="190" t="s">
        <v>44</v>
      </c>
      <c r="F444" s="191" t="s">
        <v>1245</v>
      </c>
      <c r="G444" s="188"/>
      <c r="H444" s="190" t="s">
        <v>44</v>
      </c>
      <c r="I444" s="192"/>
      <c r="J444" s="188"/>
      <c r="K444" s="188"/>
      <c r="L444" s="193"/>
      <c r="M444" s="194"/>
      <c r="N444" s="195"/>
      <c r="O444" s="195"/>
      <c r="P444" s="195"/>
      <c r="Q444" s="195"/>
      <c r="R444" s="195"/>
      <c r="S444" s="195"/>
      <c r="T444" s="196"/>
      <c r="AT444" s="197" t="s">
        <v>140</v>
      </c>
      <c r="AU444" s="197" t="s">
        <v>91</v>
      </c>
      <c r="AV444" s="13" t="s">
        <v>89</v>
      </c>
      <c r="AW444" s="13" t="s">
        <v>42</v>
      </c>
      <c r="AX444" s="13" t="s">
        <v>81</v>
      </c>
      <c r="AY444" s="197" t="s">
        <v>131</v>
      </c>
    </row>
    <row r="445" spans="1:65" s="13" customFormat="1" ht="11.25">
      <c r="B445" s="187"/>
      <c r="C445" s="188"/>
      <c r="D445" s="189" t="s">
        <v>140</v>
      </c>
      <c r="E445" s="190" t="s">
        <v>44</v>
      </c>
      <c r="F445" s="191" t="s">
        <v>697</v>
      </c>
      <c r="G445" s="188"/>
      <c r="H445" s="190" t="s">
        <v>44</v>
      </c>
      <c r="I445" s="192"/>
      <c r="J445" s="188"/>
      <c r="K445" s="188"/>
      <c r="L445" s="193"/>
      <c r="M445" s="194"/>
      <c r="N445" s="195"/>
      <c r="O445" s="195"/>
      <c r="P445" s="195"/>
      <c r="Q445" s="195"/>
      <c r="R445" s="195"/>
      <c r="S445" s="195"/>
      <c r="T445" s="196"/>
      <c r="AT445" s="197" t="s">
        <v>140</v>
      </c>
      <c r="AU445" s="197" t="s">
        <v>91</v>
      </c>
      <c r="AV445" s="13" t="s">
        <v>89</v>
      </c>
      <c r="AW445" s="13" t="s">
        <v>42</v>
      </c>
      <c r="AX445" s="13" t="s">
        <v>81</v>
      </c>
      <c r="AY445" s="197" t="s">
        <v>131</v>
      </c>
    </row>
    <row r="446" spans="1:65" s="14" customFormat="1" ht="11.25">
      <c r="B446" s="198"/>
      <c r="C446" s="199"/>
      <c r="D446" s="189" t="s">
        <v>140</v>
      </c>
      <c r="E446" s="200" t="s">
        <v>44</v>
      </c>
      <c r="F446" s="201" t="s">
        <v>277</v>
      </c>
      <c r="G446" s="199"/>
      <c r="H446" s="202">
        <v>25</v>
      </c>
      <c r="I446" s="203"/>
      <c r="J446" s="199"/>
      <c r="K446" s="199"/>
      <c r="L446" s="204"/>
      <c r="M446" s="205"/>
      <c r="N446" s="206"/>
      <c r="O446" s="206"/>
      <c r="P446" s="206"/>
      <c r="Q446" s="206"/>
      <c r="R446" s="206"/>
      <c r="S446" s="206"/>
      <c r="T446" s="207"/>
      <c r="AT446" s="208" t="s">
        <v>140</v>
      </c>
      <c r="AU446" s="208" t="s">
        <v>91</v>
      </c>
      <c r="AV446" s="14" t="s">
        <v>91</v>
      </c>
      <c r="AW446" s="14" t="s">
        <v>42</v>
      </c>
      <c r="AX446" s="14" t="s">
        <v>89</v>
      </c>
      <c r="AY446" s="208" t="s">
        <v>131</v>
      </c>
    </row>
    <row r="447" spans="1:65" s="2" customFormat="1" ht="14.45" customHeight="1">
      <c r="A447" s="35"/>
      <c r="B447" s="36"/>
      <c r="C447" s="220" t="s">
        <v>660</v>
      </c>
      <c r="D447" s="220" t="s">
        <v>220</v>
      </c>
      <c r="E447" s="221" t="s">
        <v>699</v>
      </c>
      <c r="F447" s="222" t="s">
        <v>1285</v>
      </c>
      <c r="G447" s="223" t="s">
        <v>152</v>
      </c>
      <c r="H447" s="224">
        <v>26.25</v>
      </c>
      <c r="I447" s="225"/>
      <c r="J447" s="226">
        <f>ROUND(I447*H447,2)</f>
        <v>0</v>
      </c>
      <c r="K447" s="222" t="s">
        <v>137</v>
      </c>
      <c r="L447" s="227"/>
      <c r="M447" s="228" t="s">
        <v>44</v>
      </c>
      <c r="N447" s="229" t="s">
        <v>52</v>
      </c>
      <c r="O447" s="65"/>
      <c r="P447" s="183">
        <f>O447*H447</f>
        <v>0</v>
      </c>
      <c r="Q447" s="183">
        <v>6.2E-4</v>
      </c>
      <c r="R447" s="183">
        <f>Q447*H447</f>
        <v>1.6275000000000001E-2</v>
      </c>
      <c r="S447" s="183">
        <v>0</v>
      </c>
      <c r="T447" s="184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5" t="s">
        <v>91</v>
      </c>
      <c r="AT447" s="185" t="s">
        <v>220</v>
      </c>
      <c r="AU447" s="185" t="s">
        <v>91</v>
      </c>
      <c r="AY447" s="17" t="s">
        <v>131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17" t="s">
        <v>89</v>
      </c>
      <c r="BK447" s="186">
        <f>ROUND(I447*H447,2)</f>
        <v>0</v>
      </c>
      <c r="BL447" s="17" t="s">
        <v>89</v>
      </c>
      <c r="BM447" s="185" t="s">
        <v>1286</v>
      </c>
    </row>
    <row r="448" spans="1:65" s="13" customFormat="1" ht="11.25">
      <c r="B448" s="187"/>
      <c r="C448" s="188"/>
      <c r="D448" s="189" t="s">
        <v>140</v>
      </c>
      <c r="E448" s="190" t="s">
        <v>44</v>
      </c>
      <c r="F448" s="191" t="s">
        <v>1245</v>
      </c>
      <c r="G448" s="188"/>
      <c r="H448" s="190" t="s">
        <v>44</v>
      </c>
      <c r="I448" s="192"/>
      <c r="J448" s="188"/>
      <c r="K448" s="188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140</v>
      </c>
      <c r="AU448" s="197" t="s">
        <v>91</v>
      </c>
      <c r="AV448" s="13" t="s">
        <v>89</v>
      </c>
      <c r="AW448" s="13" t="s">
        <v>42</v>
      </c>
      <c r="AX448" s="13" t="s">
        <v>81</v>
      </c>
      <c r="AY448" s="197" t="s">
        <v>131</v>
      </c>
    </row>
    <row r="449" spans="1:65" s="13" customFormat="1" ht="11.25">
      <c r="B449" s="187"/>
      <c r="C449" s="188"/>
      <c r="D449" s="189" t="s">
        <v>140</v>
      </c>
      <c r="E449" s="190" t="s">
        <v>44</v>
      </c>
      <c r="F449" s="191" t="s">
        <v>702</v>
      </c>
      <c r="G449" s="188"/>
      <c r="H449" s="190" t="s">
        <v>44</v>
      </c>
      <c r="I449" s="192"/>
      <c r="J449" s="188"/>
      <c r="K449" s="188"/>
      <c r="L449" s="193"/>
      <c r="M449" s="194"/>
      <c r="N449" s="195"/>
      <c r="O449" s="195"/>
      <c r="P449" s="195"/>
      <c r="Q449" s="195"/>
      <c r="R449" s="195"/>
      <c r="S449" s="195"/>
      <c r="T449" s="196"/>
      <c r="AT449" s="197" t="s">
        <v>140</v>
      </c>
      <c r="AU449" s="197" t="s">
        <v>91</v>
      </c>
      <c r="AV449" s="13" t="s">
        <v>89</v>
      </c>
      <c r="AW449" s="13" t="s">
        <v>42</v>
      </c>
      <c r="AX449" s="13" t="s">
        <v>81</v>
      </c>
      <c r="AY449" s="197" t="s">
        <v>131</v>
      </c>
    </row>
    <row r="450" spans="1:65" s="14" customFormat="1" ht="11.25">
      <c r="B450" s="198"/>
      <c r="C450" s="199"/>
      <c r="D450" s="189" t="s">
        <v>140</v>
      </c>
      <c r="E450" s="200" t="s">
        <v>44</v>
      </c>
      <c r="F450" s="201" t="s">
        <v>714</v>
      </c>
      <c r="G450" s="199"/>
      <c r="H450" s="202">
        <v>26.25</v>
      </c>
      <c r="I450" s="203"/>
      <c r="J450" s="199"/>
      <c r="K450" s="199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140</v>
      </c>
      <c r="AU450" s="208" t="s">
        <v>91</v>
      </c>
      <c r="AV450" s="14" t="s">
        <v>91</v>
      </c>
      <c r="AW450" s="14" t="s">
        <v>42</v>
      </c>
      <c r="AX450" s="14" t="s">
        <v>89</v>
      </c>
      <c r="AY450" s="208" t="s">
        <v>131</v>
      </c>
    </row>
    <row r="451" spans="1:65" s="2" customFormat="1" ht="37.9" customHeight="1">
      <c r="A451" s="35"/>
      <c r="B451" s="36"/>
      <c r="C451" s="174" t="s">
        <v>735</v>
      </c>
      <c r="D451" s="174" t="s">
        <v>133</v>
      </c>
      <c r="E451" s="175" t="s">
        <v>705</v>
      </c>
      <c r="F451" s="176" t="s">
        <v>706</v>
      </c>
      <c r="G451" s="177" t="s">
        <v>152</v>
      </c>
      <c r="H451" s="178">
        <v>40</v>
      </c>
      <c r="I451" s="179"/>
      <c r="J451" s="180">
        <f>ROUND(I451*H451,2)</f>
        <v>0</v>
      </c>
      <c r="K451" s="176" t="s">
        <v>137</v>
      </c>
      <c r="L451" s="40"/>
      <c r="M451" s="181" t="s">
        <v>44</v>
      </c>
      <c r="N451" s="182" t="s">
        <v>52</v>
      </c>
      <c r="O451" s="65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5" t="s">
        <v>89</v>
      </c>
      <c r="AT451" s="185" t="s">
        <v>133</v>
      </c>
      <c r="AU451" s="185" t="s">
        <v>91</v>
      </c>
      <c r="AY451" s="17" t="s">
        <v>131</v>
      </c>
      <c r="BE451" s="186">
        <f>IF(N451="základní",J451,0)</f>
        <v>0</v>
      </c>
      <c r="BF451" s="186">
        <f>IF(N451="snížená",J451,0)</f>
        <v>0</v>
      </c>
      <c r="BG451" s="186">
        <f>IF(N451="zákl. přenesená",J451,0)</f>
        <v>0</v>
      </c>
      <c r="BH451" s="186">
        <f>IF(N451="sníž. přenesená",J451,0)</f>
        <v>0</v>
      </c>
      <c r="BI451" s="186">
        <f>IF(N451="nulová",J451,0)</f>
        <v>0</v>
      </c>
      <c r="BJ451" s="17" t="s">
        <v>89</v>
      </c>
      <c r="BK451" s="186">
        <f>ROUND(I451*H451,2)</f>
        <v>0</v>
      </c>
      <c r="BL451" s="17" t="s">
        <v>89</v>
      </c>
      <c r="BM451" s="185" t="s">
        <v>1287</v>
      </c>
    </row>
    <row r="452" spans="1:65" s="13" customFormat="1" ht="11.25">
      <c r="B452" s="187"/>
      <c r="C452" s="188"/>
      <c r="D452" s="189" t="s">
        <v>140</v>
      </c>
      <c r="E452" s="190" t="s">
        <v>44</v>
      </c>
      <c r="F452" s="191" t="s">
        <v>1245</v>
      </c>
      <c r="G452" s="188"/>
      <c r="H452" s="190" t="s">
        <v>44</v>
      </c>
      <c r="I452" s="192"/>
      <c r="J452" s="188"/>
      <c r="K452" s="188"/>
      <c r="L452" s="193"/>
      <c r="M452" s="194"/>
      <c r="N452" s="195"/>
      <c r="O452" s="195"/>
      <c r="P452" s="195"/>
      <c r="Q452" s="195"/>
      <c r="R452" s="195"/>
      <c r="S452" s="195"/>
      <c r="T452" s="196"/>
      <c r="AT452" s="197" t="s">
        <v>140</v>
      </c>
      <c r="AU452" s="197" t="s">
        <v>91</v>
      </c>
      <c r="AV452" s="13" t="s">
        <v>89</v>
      </c>
      <c r="AW452" s="13" t="s">
        <v>42</v>
      </c>
      <c r="AX452" s="13" t="s">
        <v>81</v>
      </c>
      <c r="AY452" s="197" t="s">
        <v>131</v>
      </c>
    </row>
    <row r="453" spans="1:65" s="13" customFormat="1" ht="11.25">
      <c r="B453" s="187"/>
      <c r="C453" s="188"/>
      <c r="D453" s="189" t="s">
        <v>140</v>
      </c>
      <c r="E453" s="190" t="s">
        <v>44</v>
      </c>
      <c r="F453" s="191" t="s">
        <v>708</v>
      </c>
      <c r="G453" s="188"/>
      <c r="H453" s="190" t="s">
        <v>44</v>
      </c>
      <c r="I453" s="192"/>
      <c r="J453" s="188"/>
      <c r="K453" s="188"/>
      <c r="L453" s="193"/>
      <c r="M453" s="194"/>
      <c r="N453" s="195"/>
      <c r="O453" s="195"/>
      <c r="P453" s="195"/>
      <c r="Q453" s="195"/>
      <c r="R453" s="195"/>
      <c r="S453" s="195"/>
      <c r="T453" s="196"/>
      <c r="AT453" s="197" t="s">
        <v>140</v>
      </c>
      <c r="AU453" s="197" t="s">
        <v>91</v>
      </c>
      <c r="AV453" s="13" t="s">
        <v>89</v>
      </c>
      <c r="AW453" s="13" t="s">
        <v>42</v>
      </c>
      <c r="AX453" s="13" t="s">
        <v>81</v>
      </c>
      <c r="AY453" s="197" t="s">
        <v>131</v>
      </c>
    </row>
    <row r="454" spans="1:65" s="14" customFormat="1" ht="11.25">
      <c r="B454" s="198"/>
      <c r="C454" s="199"/>
      <c r="D454" s="189" t="s">
        <v>140</v>
      </c>
      <c r="E454" s="200" t="s">
        <v>44</v>
      </c>
      <c r="F454" s="201" t="s">
        <v>354</v>
      </c>
      <c r="G454" s="199"/>
      <c r="H454" s="202">
        <v>40</v>
      </c>
      <c r="I454" s="203"/>
      <c r="J454" s="199"/>
      <c r="K454" s="199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140</v>
      </c>
      <c r="AU454" s="208" t="s">
        <v>91</v>
      </c>
      <c r="AV454" s="14" t="s">
        <v>91</v>
      </c>
      <c r="AW454" s="14" t="s">
        <v>42</v>
      </c>
      <c r="AX454" s="14" t="s">
        <v>89</v>
      </c>
      <c r="AY454" s="208" t="s">
        <v>131</v>
      </c>
    </row>
    <row r="455" spans="1:65" s="2" customFormat="1" ht="14.45" customHeight="1">
      <c r="A455" s="35"/>
      <c r="B455" s="36"/>
      <c r="C455" s="220" t="s">
        <v>743</v>
      </c>
      <c r="D455" s="220" t="s">
        <v>220</v>
      </c>
      <c r="E455" s="221" t="s">
        <v>710</v>
      </c>
      <c r="F455" s="222" t="s">
        <v>711</v>
      </c>
      <c r="G455" s="223" t="s">
        <v>152</v>
      </c>
      <c r="H455" s="224">
        <v>42</v>
      </c>
      <c r="I455" s="225"/>
      <c r="J455" s="226">
        <f>ROUND(I455*H455,2)</f>
        <v>0</v>
      </c>
      <c r="K455" s="222" t="s">
        <v>303</v>
      </c>
      <c r="L455" s="227"/>
      <c r="M455" s="228" t="s">
        <v>44</v>
      </c>
      <c r="N455" s="229" t="s">
        <v>52</v>
      </c>
      <c r="O455" s="65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5" t="s">
        <v>91</v>
      </c>
      <c r="AT455" s="185" t="s">
        <v>220</v>
      </c>
      <c r="AU455" s="185" t="s">
        <v>91</v>
      </c>
      <c r="AY455" s="17" t="s">
        <v>131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7" t="s">
        <v>89</v>
      </c>
      <c r="BK455" s="186">
        <f>ROUND(I455*H455,2)</f>
        <v>0</v>
      </c>
      <c r="BL455" s="17" t="s">
        <v>89</v>
      </c>
      <c r="BM455" s="185" t="s">
        <v>1288</v>
      </c>
    </row>
    <row r="456" spans="1:65" s="13" customFormat="1" ht="11.25">
      <c r="B456" s="187"/>
      <c r="C456" s="188"/>
      <c r="D456" s="189" t="s">
        <v>140</v>
      </c>
      <c r="E456" s="190" t="s">
        <v>44</v>
      </c>
      <c r="F456" s="191" t="s">
        <v>1245</v>
      </c>
      <c r="G456" s="188"/>
      <c r="H456" s="190" t="s">
        <v>44</v>
      </c>
      <c r="I456" s="192"/>
      <c r="J456" s="188"/>
      <c r="K456" s="188"/>
      <c r="L456" s="193"/>
      <c r="M456" s="194"/>
      <c r="N456" s="195"/>
      <c r="O456" s="195"/>
      <c r="P456" s="195"/>
      <c r="Q456" s="195"/>
      <c r="R456" s="195"/>
      <c r="S456" s="195"/>
      <c r="T456" s="196"/>
      <c r="AT456" s="197" t="s">
        <v>140</v>
      </c>
      <c r="AU456" s="197" t="s">
        <v>91</v>
      </c>
      <c r="AV456" s="13" t="s">
        <v>89</v>
      </c>
      <c r="AW456" s="13" t="s">
        <v>42</v>
      </c>
      <c r="AX456" s="13" t="s">
        <v>81</v>
      </c>
      <c r="AY456" s="197" t="s">
        <v>131</v>
      </c>
    </row>
    <row r="457" spans="1:65" s="13" customFormat="1" ht="11.25">
      <c r="B457" s="187"/>
      <c r="C457" s="188"/>
      <c r="D457" s="189" t="s">
        <v>140</v>
      </c>
      <c r="E457" s="190" t="s">
        <v>44</v>
      </c>
      <c r="F457" s="191" t="s">
        <v>713</v>
      </c>
      <c r="G457" s="188"/>
      <c r="H457" s="190" t="s">
        <v>44</v>
      </c>
      <c r="I457" s="192"/>
      <c r="J457" s="188"/>
      <c r="K457" s="188"/>
      <c r="L457" s="193"/>
      <c r="M457" s="194"/>
      <c r="N457" s="195"/>
      <c r="O457" s="195"/>
      <c r="P457" s="195"/>
      <c r="Q457" s="195"/>
      <c r="R457" s="195"/>
      <c r="S457" s="195"/>
      <c r="T457" s="196"/>
      <c r="AT457" s="197" t="s">
        <v>140</v>
      </c>
      <c r="AU457" s="197" t="s">
        <v>91</v>
      </c>
      <c r="AV457" s="13" t="s">
        <v>89</v>
      </c>
      <c r="AW457" s="13" t="s">
        <v>42</v>
      </c>
      <c r="AX457" s="13" t="s">
        <v>81</v>
      </c>
      <c r="AY457" s="197" t="s">
        <v>131</v>
      </c>
    </row>
    <row r="458" spans="1:65" s="14" customFormat="1" ht="11.25">
      <c r="B458" s="198"/>
      <c r="C458" s="199"/>
      <c r="D458" s="189" t="s">
        <v>140</v>
      </c>
      <c r="E458" s="200" t="s">
        <v>44</v>
      </c>
      <c r="F458" s="201" t="s">
        <v>1289</v>
      </c>
      <c r="G458" s="199"/>
      <c r="H458" s="202">
        <v>42</v>
      </c>
      <c r="I458" s="203"/>
      <c r="J458" s="199"/>
      <c r="K458" s="199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140</v>
      </c>
      <c r="AU458" s="208" t="s">
        <v>91</v>
      </c>
      <c r="AV458" s="14" t="s">
        <v>91</v>
      </c>
      <c r="AW458" s="14" t="s">
        <v>42</v>
      </c>
      <c r="AX458" s="14" t="s">
        <v>89</v>
      </c>
      <c r="AY458" s="208" t="s">
        <v>131</v>
      </c>
    </row>
    <row r="459" spans="1:65" s="12" customFormat="1" ht="22.9" customHeight="1">
      <c r="B459" s="158"/>
      <c r="C459" s="159"/>
      <c r="D459" s="160" t="s">
        <v>80</v>
      </c>
      <c r="E459" s="172" t="s">
        <v>715</v>
      </c>
      <c r="F459" s="172" t="s">
        <v>716</v>
      </c>
      <c r="G459" s="159"/>
      <c r="H459" s="159"/>
      <c r="I459" s="162"/>
      <c r="J459" s="173">
        <f>BK459</f>
        <v>0</v>
      </c>
      <c r="K459" s="159"/>
      <c r="L459" s="164"/>
      <c r="M459" s="165"/>
      <c r="N459" s="166"/>
      <c r="O459" s="166"/>
      <c r="P459" s="167">
        <f>SUM(P460:P760)</f>
        <v>0</v>
      </c>
      <c r="Q459" s="166"/>
      <c r="R459" s="167">
        <f>SUM(R460:R760)</f>
        <v>2.7732494399999998</v>
      </c>
      <c r="S459" s="166"/>
      <c r="T459" s="168">
        <f>SUM(T460:T760)</f>
        <v>0</v>
      </c>
      <c r="AR459" s="169" t="s">
        <v>149</v>
      </c>
      <c r="AT459" s="170" t="s">
        <v>80</v>
      </c>
      <c r="AU459" s="170" t="s">
        <v>89</v>
      </c>
      <c r="AY459" s="169" t="s">
        <v>131</v>
      </c>
      <c r="BK459" s="171">
        <f>SUM(BK460:BK760)</f>
        <v>0</v>
      </c>
    </row>
    <row r="460" spans="1:65" s="2" customFormat="1" ht="37.9" customHeight="1">
      <c r="A460" s="35"/>
      <c r="B460" s="36"/>
      <c r="C460" s="174" t="s">
        <v>749</v>
      </c>
      <c r="D460" s="174" t="s">
        <v>133</v>
      </c>
      <c r="E460" s="175" t="s">
        <v>718</v>
      </c>
      <c r="F460" s="176" t="s">
        <v>719</v>
      </c>
      <c r="G460" s="177" t="s">
        <v>152</v>
      </c>
      <c r="H460" s="178">
        <v>9</v>
      </c>
      <c r="I460" s="179"/>
      <c r="J460" s="180">
        <f>ROUND(I460*H460,2)</f>
        <v>0</v>
      </c>
      <c r="K460" s="176" t="s">
        <v>137</v>
      </c>
      <c r="L460" s="40"/>
      <c r="M460" s="181" t="s">
        <v>44</v>
      </c>
      <c r="N460" s="182" t="s">
        <v>52</v>
      </c>
      <c r="O460" s="65"/>
      <c r="P460" s="183">
        <f>O460*H460</f>
        <v>0</v>
      </c>
      <c r="Q460" s="183">
        <v>0</v>
      </c>
      <c r="R460" s="183">
        <f>Q460*H460</f>
        <v>0</v>
      </c>
      <c r="S460" s="183">
        <v>0</v>
      </c>
      <c r="T460" s="184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85" t="s">
        <v>89</v>
      </c>
      <c r="AT460" s="185" t="s">
        <v>133</v>
      </c>
      <c r="AU460" s="185" t="s">
        <v>91</v>
      </c>
      <c r="AY460" s="17" t="s">
        <v>131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17" t="s">
        <v>89</v>
      </c>
      <c r="BK460" s="186">
        <f>ROUND(I460*H460,2)</f>
        <v>0</v>
      </c>
      <c r="BL460" s="17" t="s">
        <v>89</v>
      </c>
      <c r="BM460" s="185" t="s">
        <v>1290</v>
      </c>
    </row>
    <row r="461" spans="1:65" s="13" customFormat="1" ht="11.25">
      <c r="B461" s="187"/>
      <c r="C461" s="188"/>
      <c r="D461" s="189" t="s">
        <v>140</v>
      </c>
      <c r="E461" s="190" t="s">
        <v>44</v>
      </c>
      <c r="F461" s="191" t="s">
        <v>1245</v>
      </c>
      <c r="G461" s="188"/>
      <c r="H461" s="190" t="s">
        <v>44</v>
      </c>
      <c r="I461" s="192"/>
      <c r="J461" s="188"/>
      <c r="K461" s="188"/>
      <c r="L461" s="193"/>
      <c r="M461" s="194"/>
      <c r="N461" s="195"/>
      <c r="O461" s="195"/>
      <c r="P461" s="195"/>
      <c r="Q461" s="195"/>
      <c r="R461" s="195"/>
      <c r="S461" s="195"/>
      <c r="T461" s="196"/>
      <c r="AT461" s="197" t="s">
        <v>140</v>
      </c>
      <c r="AU461" s="197" t="s">
        <v>91</v>
      </c>
      <c r="AV461" s="13" t="s">
        <v>89</v>
      </c>
      <c r="AW461" s="13" t="s">
        <v>42</v>
      </c>
      <c r="AX461" s="13" t="s">
        <v>81</v>
      </c>
      <c r="AY461" s="197" t="s">
        <v>131</v>
      </c>
    </row>
    <row r="462" spans="1:65" s="13" customFormat="1" ht="11.25">
      <c r="B462" s="187"/>
      <c r="C462" s="188"/>
      <c r="D462" s="189" t="s">
        <v>140</v>
      </c>
      <c r="E462" s="190" t="s">
        <v>44</v>
      </c>
      <c r="F462" s="191" t="s">
        <v>1246</v>
      </c>
      <c r="G462" s="188"/>
      <c r="H462" s="190" t="s">
        <v>44</v>
      </c>
      <c r="I462" s="192"/>
      <c r="J462" s="188"/>
      <c r="K462" s="188"/>
      <c r="L462" s="193"/>
      <c r="M462" s="194"/>
      <c r="N462" s="195"/>
      <c r="O462" s="195"/>
      <c r="P462" s="195"/>
      <c r="Q462" s="195"/>
      <c r="R462" s="195"/>
      <c r="S462" s="195"/>
      <c r="T462" s="196"/>
      <c r="AT462" s="197" t="s">
        <v>140</v>
      </c>
      <c r="AU462" s="197" t="s">
        <v>91</v>
      </c>
      <c r="AV462" s="13" t="s">
        <v>89</v>
      </c>
      <c r="AW462" s="13" t="s">
        <v>42</v>
      </c>
      <c r="AX462" s="13" t="s">
        <v>81</v>
      </c>
      <c r="AY462" s="197" t="s">
        <v>131</v>
      </c>
    </row>
    <row r="463" spans="1:65" s="13" customFormat="1" ht="11.25">
      <c r="B463" s="187"/>
      <c r="C463" s="188"/>
      <c r="D463" s="189" t="s">
        <v>140</v>
      </c>
      <c r="E463" s="190" t="s">
        <v>44</v>
      </c>
      <c r="F463" s="191" t="s">
        <v>721</v>
      </c>
      <c r="G463" s="188"/>
      <c r="H463" s="190" t="s">
        <v>44</v>
      </c>
      <c r="I463" s="192"/>
      <c r="J463" s="188"/>
      <c r="K463" s="188"/>
      <c r="L463" s="193"/>
      <c r="M463" s="194"/>
      <c r="N463" s="195"/>
      <c r="O463" s="195"/>
      <c r="P463" s="195"/>
      <c r="Q463" s="195"/>
      <c r="R463" s="195"/>
      <c r="S463" s="195"/>
      <c r="T463" s="196"/>
      <c r="AT463" s="197" t="s">
        <v>140</v>
      </c>
      <c r="AU463" s="197" t="s">
        <v>91</v>
      </c>
      <c r="AV463" s="13" t="s">
        <v>89</v>
      </c>
      <c r="AW463" s="13" t="s">
        <v>42</v>
      </c>
      <c r="AX463" s="13" t="s">
        <v>81</v>
      </c>
      <c r="AY463" s="197" t="s">
        <v>131</v>
      </c>
    </row>
    <row r="464" spans="1:65" s="14" customFormat="1" ht="11.25">
      <c r="B464" s="198"/>
      <c r="C464" s="199"/>
      <c r="D464" s="189" t="s">
        <v>140</v>
      </c>
      <c r="E464" s="200" t="s">
        <v>44</v>
      </c>
      <c r="F464" s="201" t="s">
        <v>722</v>
      </c>
      <c r="G464" s="199"/>
      <c r="H464" s="202">
        <v>5</v>
      </c>
      <c r="I464" s="203"/>
      <c r="J464" s="199"/>
      <c r="K464" s="199"/>
      <c r="L464" s="204"/>
      <c r="M464" s="205"/>
      <c r="N464" s="206"/>
      <c r="O464" s="206"/>
      <c r="P464" s="206"/>
      <c r="Q464" s="206"/>
      <c r="R464" s="206"/>
      <c r="S464" s="206"/>
      <c r="T464" s="207"/>
      <c r="AT464" s="208" t="s">
        <v>140</v>
      </c>
      <c r="AU464" s="208" t="s">
        <v>91</v>
      </c>
      <c r="AV464" s="14" t="s">
        <v>91</v>
      </c>
      <c r="AW464" s="14" t="s">
        <v>42</v>
      </c>
      <c r="AX464" s="14" t="s">
        <v>81</v>
      </c>
      <c r="AY464" s="208" t="s">
        <v>131</v>
      </c>
    </row>
    <row r="465" spans="1:65" s="13" customFormat="1" ht="11.25">
      <c r="B465" s="187"/>
      <c r="C465" s="188"/>
      <c r="D465" s="189" t="s">
        <v>140</v>
      </c>
      <c r="E465" s="190" t="s">
        <v>44</v>
      </c>
      <c r="F465" s="191" t="s">
        <v>1291</v>
      </c>
      <c r="G465" s="188"/>
      <c r="H465" s="190" t="s">
        <v>44</v>
      </c>
      <c r="I465" s="192"/>
      <c r="J465" s="188"/>
      <c r="K465" s="188"/>
      <c r="L465" s="193"/>
      <c r="M465" s="194"/>
      <c r="N465" s="195"/>
      <c r="O465" s="195"/>
      <c r="P465" s="195"/>
      <c r="Q465" s="195"/>
      <c r="R465" s="195"/>
      <c r="S465" s="195"/>
      <c r="T465" s="196"/>
      <c r="AT465" s="197" t="s">
        <v>140</v>
      </c>
      <c r="AU465" s="197" t="s">
        <v>91</v>
      </c>
      <c r="AV465" s="13" t="s">
        <v>89</v>
      </c>
      <c r="AW465" s="13" t="s">
        <v>42</v>
      </c>
      <c r="AX465" s="13" t="s">
        <v>81</v>
      </c>
      <c r="AY465" s="197" t="s">
        <v>131</v>
      </c>
    </row>
    <row r="466" spans="1:65" s="14" customFormat="1" ht="11.25">
      <c r="B466" s="198"/>
      <c r="C466" s="199"/>
      <c r="D466" s="189" t="s">
        <v>140</v>
      </c>
      <c r="E466" s="200" t="s">
        <v>44</v>
      </c>
      <c r="F466" s="201" t="s">
        <v>1292</v>
      </c>
      <c r="G466" s="199"/>
      <c r="H466" s="202">
        <v>4</v>
      </c>
      <c r="I466" s="203"/>
      <c r="J466" s="199"/>
      <c r="K466" s="199"/>
      <c r="L466" s="204"/>
      <c r="M466" s="205"/>
      <c r="N466" s="206"/>
      <c r="O466" s="206"/>
      <c r="P466" s="206"/>
      <c r="Q466" s="206"/>
      <c r="R466" s="206"/>
      <c r="S466" s="206"/>
      <c r="T466" s="207"/>
      <c r="AT466" s="208" t="s">
        <v>140</v>
      </c>
      <c r="AU466" s="208" t="s">
        <v>91</v>
      </c>
      <c r="AV466" s="14" t="s">
        <v>91</v>
      </c>
      <c r="AW466" s="14" t="s">
        <v>42</v>
      </c>
      <c r="AX466" s="14" t="s">
        <v>81</v>
      </c>
      <c r="AY466" s="208" t="s">
        <v>131</v>
      </c>
    </row>
    <row r="467" spans="1:65" s="15" customFormat="1" ht="11.25">
      <c r="B467" s="209"/>
      <c r="C467" s="210"/>
      <c r="D467" s="189" t="s">
        <v>140</v>
      </c>
      <c r="E467" s="211" t="s">
        <v>44</v>
      </c>
      <c r="F467" s="212" t="s">
        <v>170</v>
      </c>
      <c r="G467" s="210"/>
      <c r="H467" s="213">
        <v>9</v>
      </c>
      <c r="I467" s="214"/>
      <c r="J467" s="210"/>
      <c r="K467" s="210"/>
      <c r="L467" s="215"/>
      <c r="M467" s="216"/>
      <c r="N467" s="217"/>
      <c r="O467" s="217"/>
      <c r="P467" s="217"/>
      <c r="Q467" s="217"/>
      <c r="R467" s="217"/>
      <c r="S467" s="217"/>
      <c r="T467" s="218"/>
      <c r="AT467" s="219" t="s">
        <v>140</v>
      </c>
      <c r="AU467" s="219" t="s">
        <v>91</v>
      </c>
      <c r="AV467" s="15" t="s">
        <v>138</v>
      </c>
      <c r="AW467" s="15" t="s">
        <v>42</v>
      </c>
      <c r="AX467" s="15" t="s">
        <v>89</v>
      </c>
      <c r="AY467" s="219" t="s">
        <v>131</v>
      </c>
    </row>
    <row r="468" spans="1:65" s="2" customFormat="1" ht="37.9" customHeight="1">
      <c r="A468" s="35"/>
      <c r="B468" s="36"/>
      <c r="C468" s="174" t="s">
        <v>753</v>
      </c>
      <c r="D468" s="174" t="s">
        <v>133</v>
      </c>
      <c r="E468" s="175" t="s">
        <v>725</v>
      </c>
      <c r="F468" s="176" t="s">
        <v>726</v>
      </c>
      <c r="G468" s="177" t="s">
        <v>490</v>
      </c>
      <c r="H468" s="178">
        <v>10</v>
      </c>
      <c r="I468" s="179"/>
      <c r="J468" s="180">
        <f>ROUND(I468*H468,2)</f>
        <v>0</v>
      </c>
      <c r="K468" s="176" t="s">
        <v>137</v>
      </c>
      <c r="L468" s="40"/>
      <c r="M468" s="181" t="s">
        <v>44</v>
      </c>
      <c r="N468" s="182" t="s">
        <v>52</v>
      </c>
      <c r="O468" s="65"/>
      <c r="P468" s="183">
        <f>O468*H468</f>
        <v>0</v>
      </c>
      <c r="Q468" s="183">
        <v>0</v>
      </c>
      <c r="R468" s="183">
        <f>Q468*H468</f>
        <v>0</v>
      </c>
      <c r="S468" s="183">
        <v>0</v>
      </c>
      <c r="T468" s="184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85" t="s">
        <v>89</v>
      </c>
      <c r="AT468" s="185" t="s">
        <v>133</v>
      </c>
      <c r="AU468" s="185" t="s">
        <v>91</v>
      </c>
      <c r="AY468" s="17" t="s">
        <v>131</v>
      </c>
      <c r="BE468" s="186">
        <f>IF(N468="základní",J468,0)</f>
        <v>0</v>
      </c>
      <c r="BF468" s="186">
        <f>IF(N468="snížená",J468,0)</f>
        <v>0</v>
      </c>
      <c r="BG468" s="186">
        <f>IF(N468="zákl. přenesená",J468,0)</f>
        <v>0</v>
      </c>
      <c r="BH468" s="186">
        <f>IF(N468="sníž. přenesená",J468,0)</f>
        <v>0</v>
      </c>
      <c r="BI468" s="186">
        <f>IF(N468="nulová",J468,0)</f>
        <v>0</v>
      </c>
      <c r="BJ468" s="17" t="s">
        <v>89</v>
      </c>
      <c r="BK468" s="186">
        <f>ROUND(I468*H468,2)</f>
        <v>0</v>
      </c>
      <c r="BL468" s="17" t="s">
        <v>89</v>
      </c>
      <c r="BM468" s="185" t="s">
        <v>1293</v>
      </c>
    </row>
    <row r="469" spans="1:65" s="13" customFormat="1" ht="11.25">
      <c r="B469" s="187"/>
      <c r="C469" s="188"/>
      <c r="D469" s="189" t="s">
        <v>140</v>
      </c>
      <c r="E469" s="190" t="s">
        <v>44</v>
      </c>
      <c r="F469" s="191" t="s">
        <v>1245</v>
      </c>
      <c r="G469" s="188"/>
      <c r="H469" s="190" t="s">
        <v>44</v>
      </c>
      <c r="I469" s="192"/>
      <c r="J469" s="188"/>
      <c r="K469" s="188"/>
      <c r="L469" s="193"/>
      <c r="M469" s="194"/>
      <c r="N469" s="195"/>
      <c r="O469" s="195"/>
      <c r="P469" s="195"/>
      <c r="Q469" s="195"/>
      <c r="R469" s="195"/>
      <c r="S469" s="195"/>
      <c r="T469" s="196"/>
      <c r="AT469" s="197" t="s">
        <v>140</v>
      </c>
      <c r="AU469" s="197" t="s">
        <v>91</v>
      </c>
      <c r="AV469" s="13" t="s">
        <v>89</v>
      </c>
      <c r="AW469" s="13" t="s">
        <v>42</v>
      </c>
      <c r="AX469" s="13" t="s">
        <v>81</v>
      </c>
      <c r="AY469" s="197" t="s">
        <v>131</v>
      </c>
    </row>
    <row r="470" spans="1:65" s="13" customFormat="1" ht="11.25">
      <c r="B470" s="187"/>
      <c r="C470" s="188"/>
      <c r="D470" s="189" t="s">
        <v>140</v>
      </c>
      <c r="E470" s="190" t="s">
        <v>44</v>
      </c>
      <c r="F470" s="191" t="s">
        <v>728</v>
      </c>
      <c r="G470" s="188"/>
      <c r="H470" s="190" t="s">
        <v>44</v>
      </c>
      <c r="I470" s="192"/>
      <c r="J470" s="188"/>
      <c r="K470" s="188"/>
      <c r="L470" s="193"/>
      <c r="M470" s="194"/>
      <c r="N470" s="195"/>
      <c r="O470" s="195"/>
      <c r="P470" s="195"/>
      <c r="Q470" s="195"/>
      <c r="R470" s="195"/>
      <c r="S470" s="195"/>
      <c r="T470" s="196"/>
      <c r="AT470" s="197" t="s">
        <v>140</v>
      </c>
      <c r="AU470" s="197" t="s">
        <v>91</v>
      </c>
      <c r="AV470" s="13" t="s">
        <v>89</v>
      </c>
      <c r="AW470" s="13" t="s">
        <v>42</v>
      </c>
      <c r="AX470" s="13" t="s">
        <v>81</v>
      </c>
      <c r="AY470" s="197" t="s">
        <v>131</v>
      </c>
    </row>
    <row r="471" spans="1:65" s="14" customFormat="1" ht="11.25">
      <c r="B471" s="198"/>
      <c r="C471" s="199"/>
      <c r="D471" s="189" t="s">
        <v>140</v>
      </c>
      <c r="E471" s="200" t="s">
        <v>44</v>
      </c>
      <c r="F471" s="201" t="s">
        <v>729</v>
      </c>
      <c r="G471" s="199"/>
      <c r="H471" s="202">
        <v>4</v>
      </c>
      <c r="I471" s="203"/>
      <c r="J471" s="199"/>
      <c r="K471" s="199"/>
      <c r="L471" s="204"/>
      <c r="M471" s="205"/>
      <c r="N471" s="206"/>
      <c r="O471" s="206"/>
      <c r="P471" s="206"/>
      <c r="Q471" s="206"/>
      <c r="R471" s="206"/>
      <c r="S471" s="206"/>
      <c r="T471" s="207"/>
      <c r="AT471" s="208" t="s">
        <v>140</v>
      </c>
      <c r="AU471" s="208" t="s">
        <v>91</v>
      </c>
      <c r="AV471" s="14" t="s">
        <v>91</v>
      </c>
      <c r="AW471" s="14" t="s">
        <v>42</v>
      </c>
      <c r="AX471" s="14" t="s">
        <v>81</v>
      </c>
      <c r="AY471" s="208" t="s">
        <v>131</v>
      </c>
    </row>
    <row r="472" spans="1:65" s="13" customFormat="1" ht="11.25">
      <c r="B472" s="187"/>
      <c r="C472" s="188"/>
      <c r="D472" s="189" t="s">
        <v>140</v>
      </c>
      <c r="E472" s="190" t="s">
        <v>44</v>
      </c>
      <c r="F472" s="191" t="s">
        <v>590</v>
      </c>
      <c r="G472" s="188"/>
      <c r="H472" s="190" t="s">
        <v>44</v>
      </c>
      <c r="I472" s="192"/>
      <c r="J472" s="188"/>
      <c r="K472" s="188"/>
      <c r="L472" s="193"/>
      <c r="M472" s="194"/>
      <c r="N472" s="195"/>
      <c r="O472" s="195"/>
      <c r="P472" s="195"/>
      <c r="Q472" s="195"/>
      <c r="R472" s="195"/>
      <c r="S472" s="195"/>
      <c r="T472" s="196"/>
      <c r="AT472" s="197" t="s">
        <v>140</v>
      </c>
      <c r="AU472" s="197" t="s">
        <v>91</v>
      </c>
      <c r="AV472" s="13" t="s">
        <v>89</v>
      </c>
      <c r="AW472" s="13" t="s">
        <v>42</v>
      </c>
      <c r="AX472" s="13" t="s">
        <v>81</v>
      </c>
      <c r="AY472" s="197" t="s">
        <v>131</v>
      </c>
    </row>
    <row r="473" spans="1:65" s="13" customFormat="1" ht="11.25">
      <c r="B473" s="187"/>
      <c r="C473" s="188"/>
      <c r="D473" s="189" t="s">
        <v>140</v>
      </c>
      <c r="E473" s="190" t="s">
        <v>44</v>
      </c>
      <c r="F473" s="191" t="s">
        <v>1294</v>
      </c>
      <c r="G473" s="188"/>
      <c r="H473" s="190" t="s">
        <v>44</v>
      </c>
      <c r="I473" s="192"/>
      <c r="J473" s="188"/>
      <c r="K473" s="188"/>
      <c r="L473" s="193"/>
      <c r="M473" s="194"/>
      <c r="N473" s="195"/>
      <c r="O473" s="195"/>
      <c r="P473" s="195"/>
      <c r="Q473" s="195"/>
      <c r="R473" s="195"/>
      <c r="S473" s="195"/>
      <c r="T473" s="196"/>
      <c r="AT473" s="197" t="s">
        <v>140</v>
      </c>
      <c r="AU473" s="197" t="s">
        <v>91</v>
      </c>
      <c r="AV473" s="13" t="s">
        <v>89</v>
      </c>
      <c r="AW473" s="13" t="s">
        <v>42</v>
      </c>
      <c r="AX473" s="13" t="s">
        <v>81</v>
      </c>
      <c r="AY473" s="197" t="s">
        <v>131</v>
      </c>
    </row>
    <row r="474" spans="1:65" s="14" customFormat="1" ht="11.25">
      <c r="B474" s="198"/>
      <c r="C474" s="199"/>
      <c r="D474" s="189" t="s">
        <v>140</v>
      </c>
      <c r="E474" s="200" t="s">
        <v>44</v>
      </c>
      <c r="F474" s="201" t="s">
        <v>1295</v>
      </c>
      <c r="G474" s="199"/>
      <c r="H474" s="202">
        <v>6</v>
      </c>
      <c r="I474" s="203"/>
      <c r="J474" s="199"/>
      <c r="K474" s="199"/>
      <c r="L474" s="204"/>
      <c r="M474" s="205"/>
      <c r="N474" s="206"/>
      <c r="O474" s="206"/>
      <c r="P474" s="206"/>
      <c r="Q474" s="206"/>
      <c r="R474" s="206"/>
      <c r="S474" s="206"/>
      <c r="T474" s="207"/>
      <c r="AT474" s="208" t="s">
        <v>140</v>
      </c>
      <c r="AU474" s="208" t="s">
        <v>91</v>
      </c>
      <c r="AV474" s="14" t="s">
        <v>91</v>
      </c>
      <c r="AW474" s="14" t="s">
        <v>42</v>
      </c>
      <c r="AX474" s="14" t="s">
        <v>81</v>
      </c>
      <c r="AY474" s="208" t="s">
        <v>131</v>
      </c>
    </row>
    <row r="475" spans="1:65" s="15" customFormat="1" ht="11.25">
      <c r="B475" s="209"/>
      <c r="C475" s="210"/>
      <c r="D475" s="189" t="s">
        <v>140</v>
      </c>
      <c r="E475" s="211" t="s">
        <v>44</v>
      </c>
      <c r="F475" s="212" t="s">
        <v>170</v>
      </c>
      <c r="G475" s="210"/>
      <c r="H475" s="213">
        <v>10</v>
      </c>
      <c r="I475" s="214"/>
      <c r="J475" s="210"/>
      <c r="K475" s="210"/>
      <c r="L475" s="215"/>
      <c r="M475" s="216"/>
      <c r="N475" s="217"/>
      <c r="O475" s="217"/>
      <c r="P475" s="217"/>
      <c r="Q475" s="217"/>
      <c r="R475" s="217"/>
      <c r="S475" s="217"/>
      <c r="T475" s="218"/>
      <c r="AT475" s="219" t="s">
        <v>140</v>
      </c>
      <c r="AU475" s="219" t="s">
        <v>91</v>
      </c>
      <c r="AV475" s="15" t="s">
        <v>138</v>
      </c>
      <c r="AW475" s="15" t="s">
        <v>42</v>
      </c>
      <c r="AX475" s="15" t="s">
        <v>89</v>
      </c>
      <c r="AY475" s="219" t="s">
        <v>131</v>
      </c>
    </row>
    <row r="476" spans="1:65" s="2" customFormat="1" ht="14.45" customHeight="1">
      <c r="A476" s="35"/>
      <c r="B476" s="36"/>
      <c r="C476" s="220" t="s">
        <v>759</v>
      </c>
      <c r="D476" s="220" t="s">
        <v>220</v>
      </c>
      <c r="E476" s="221" t="s">
        <v>732</v>
      </c>
      <c r="F476" s="222" t="s">
        <v>733</v>
      </c>
      <c r="G476" s="223" t="s">
        <v>490</v>
      </c>
      <c r="H476" s="224">
        <v>10</v>
      </c>
      <c r="I476" s="225"/>
      <c r="J476" s="226">
        <f>ROUND(I476*H476,2)</f>
        <v>0</v>
      </c>
      <c r="K476" s="222" t="s">
        <v>303</v>
      </c>
      <c r="L476" s="227"/>
      <c r="M476" s="228" t="s">
        <v>44</v>
      </c>
      <c r="N476" s="229" t="s">
        <v>52</v>
      </c>
      <c r="O476" s="65"/>
      <c r="P476" s="183">
        <f>O476*H476</f>
        <v>0</v>
      </c>
      <c r="Q476" s="183">
        <v>0</v>
      </c>
      <c r="R476" s="183">
        <f>Q476*H476</f>
        <v>0</v>
      </c>
      <c r="S476" s="183">
        <v>0</v>
      </c>
      <c r="T476" s="184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85" t="s">
        <v>91</v>
      </c>
      <c r="AT476" s="185" t="s">
        <v>220</v>
      </c>
      <c r="AU476" s="185" t="s">
        <v>91</v>
      </c>
      <c r="AY476" s="17" t="s">
        <v>131</v>
      </c>
      <c r="BE476" s="186">
        <f>IF(N476="základní",J476,0)</f>
        <v>0</v>
      </c>
      <c r="BF476" s="186">
        <f>IF(N476="snížená",J476,0)</f>
        <v>0</v>
      </c>
      <c r="BG476" s="186">
        <f>IF(N476="zákl. přenesená",J476,0)</f>
        <v>0</v>
      </c>
      <c r="BH476" s="186">
        <f>IF(N476="sníž. přenesená",J476,0)</f>
        <v>0</v>
      </c>
      <c r="BI476" s="186">
        <f>IF(N476="nulová",J476,0)</f>
        <v>0</v>
      </c>
      <c r="BJ476" s="17" t="s">
        <v>89</v>
      </c>
      <c r="BK476" s="186">
        <f>ROUND(I476*H476,2)</f>
        <v>0</v>
      </c>
      <c r="BL476" s="17" t="s">
        <v>89</v>
      </c>
      <c r="BM476" s="185" t="s">
        <v>1296</v>
      </c>
    </row>
    <row r="477" spans="1:65" s="13" customFormat="1" ht="11.25">
      <c r="B477" s="187"/>
      <c r="C477" s="188"/>
      <c r="D477" s="189" t="s">
        <v>140</v>
      </c>
      <c r="E477" s="190" t="s">
        <v>44</v>
      </c>
      <c r="F477" s="191" t="s">
        <v>1245</v>
      </c>
      <c r="G477" s="188"/>
      <c r="H477" s="190" t="s">
        <v>44</v>
      </c>
      <c r="I477" s="192"/>
      <c r="J477" s="188"/>
      <c r="K477" s="188"/>
      <c r="L477" s="193"/>
      <c r="M477" s="194"/>
      <c r="N477" s="195"/>
      <c r="O477" s="195"/>
      <c r="P477" s="195"/>
      <c r="Q477" s="195"/>
      <c r="R477" s="195"/>
      <c r="S477" s="195"/>
      <c r="T477" s="196"/>
      <c r="AT477" s="197" t="s">
        <v>140</v>
      </c>
      <c r="AU477" s="197" t="s">
        <v>91</v>
      </c>
      <c r="AV477" s="13" t="s">
        <v>89</v>
      </c>
      <c r="AW477" s="13" t="s">
        <v>42</v>
      </c>
      <c r="AX477" s="13" t="s">
        <v>81</v>
      </c>
      <c r="AY477" s="197" t="s">
        <v>131</v>
      </c>
    </row>
    <row r="478" spans="1:65" s="13" customFormat="1" ht="11.25">
      <c r="B478" s="187"/>
      <c r="C478" s="188"/>
      <c r="D478" s="189" t="s">
        <v>140</v>
      </c>
      <c r="E478" s="190" t="s">
        <v>44</v>
      </c>
      <c r="F478" s="191" t="s">
        <v>728</v>
      </c>
      <c r="G478" s="188"/>
      <c r="H478" s="190" t="s">
        <v>44</v>
      </c>
      <c r="I478" s="192"/>
      <c r="J478" s="188"/>
      <c r="K478" s="188"/>
      <c r="L478" s="193"/>
      <c r="M478" s="194"/>
      <c r="N478" s="195"/>
      <c r="O478" s="195"/>
      <c r="P478" s="195"/>
      <c r="Q478" s="195"/>
      <c r="R478" s="195"/>
      <c r="S478" s="195"/>
      <c r="T478" s="196"/>
      <c r="AT478" s="197" t="s">
        <v>140</v>
      </c>
      <c r="AU478" s="197" t="s">
        <v>91</v>
      </c>
      <c r="AV478" s="13" t="s">
        <v>89</v>
      </c>
      <c r="AW478" s="13" t="s">
        <v>42</v>
      </c>
      <c r="AX478" s="13" t="s">
        <v>81</v>
      </c>
      <c r="AY478" s="197" t="s">
        <v>131</v>
      </c>
    </row>
    <row r="479" spans="1:65" s="14" customFormat="1" ht="11.25">
      <c r="B479" s="198"/>
      <c r="C479" s="199"/>
      <c r="D479" s="189" t="s">
        <v>140</v>
      </c>
      <c r="E479" s="200" t="s">
        <v>44</v>
      </c>
      <c r="F479" s="201" t="s">
        <v>729</v>
      </c>
      <c r="G479" s="199"/>
      <c r="H479" s="202">
        <v>4</v>
      </c>
      <c r="I479" s="203"/>
      <c r="J479" s="199"/>
      <c r="K479" s="199"/>
      <c r="L479" s="204"/>
      <c r="M479" s="205"/>
      <c r="N479" s="206"/>
      <c r="O479" s="206"/>
      <c r="P479" s="206"/>
      <c r="Q479" s="206"/>
      <c r="R479" s="206"/>
      <c r="S479" s="206"/>
      <c r="T479" s="207"/>
      <c r="AT479" s="208" t="s">
        <v>140</v>
      </c>
      <c r="AU479" s="208" t="s">
        <v>91</v>
      </c>
      <c r="AV479" s="14" t="s">
        <v>91</v>
      </c>
      <c r="AW479" s="14" t="s">
        <v>42</v>
      </c>
      <c r="AX479" s="14" t="s">
        <v>81</v>
      </c>
      <c r="AY479" s="208" t="s">
        <v>131</v>
      </c>
    </row>
    <row r="480" spans="1:65" s="13" customFormat="1" ht="11.25">
      <c r="B480" s="187"/>
      <c r="C480" s="188"/>
      <c r="D480" s="189" t="s">
        <v>140</v>
      </c>
      <c r="E480" s="190" t="s">
        <v>44</v>
      </c>
      <c r="F480" s="191" t="s">
        <v>590</v>
      </c>
      <c r="G480" s="188"/>
      <c r="H480" s="190" t="s">
        <v>44</v>
      </c>
      <c r="I480" s="192"/>
      <c r="J480" s="188"/>
      <c r="K480" s="188"/>
      <c r="L480" s="193"/>
      <c r="M480" s="194"/>
      <c r="N480" s="195"/>
      <c r="O480" s="195"/>
      <c r="P480" s="195"/>
      <c r="Q480" s="195"/>
      <c r="R480" s="195"/>
      <c r="S480" s="195"/>
      <c r="T480" s="196"/>
      <c r="AT480" s="197" t="s">
        <v>140</v>
      </c>
      <c r="AU480" s="197" t="s">
        <v>91</v>
      </c>
      <c r="AV480" s="13" t="s">
        <v>89</v>
      </c>
      <c r="AW480" s="13" t="s">
        <v>42</v>
      </c>
      <c r="AX480" s="13" t="s">
        <v>81</v>
      </c>
      <c r="AY480" s="197" t="s">
        <v>131</v>
      </c>
    </row>
    <row r="481" spans="1:65" s="13" customFormat="1" ht="11.25">
      <c r="B481" s="187"/>
      <c r="C481" s="188"/>
      <c r="D481" s="189" t="s">
        <v>140</v>
      </c>
      <c r="E481" s="190" t="s">
        <v>44</v>
      </c>
      <c r="F481" s="191" t="s">
        <v>1294</v>
      </c>
      <c r="G481" s="188"/>
      <c r="H481" s="190" t="s">
        <v>44</v>
      </c>
      <c r="I481" s="192"/>
      <c r="J481" s="188"/>
      <c r="K481" s="188"/>
      <c r="L481" s="193"/>
      <c r="M481" s="194"/>
      <c r="N481" s="195"/>
      <c r="O481" s="195"/>
      <c r="P481" s="195"/>
      <c r="Q481" s="195"/>
      <c r="R481" s="195"/>
      <c r="S481" s="195"/>
      <c r="T481" s="196"/>
      <c r="AT481" s="197" t="s">
        <v>140</v>
      </c>
      <c r="AU481" s="197" t="s">
        <v>91</v>
      </c>
      <c r="AV481" s="13" t="s">
        <v>89</v>
      </c>
      <c r="AW481" s="13" t="s">
        <v>42</v>
      </c>
      <c r="AX481" s="13" t="s">
        <v>81</v>
      </c>
      <c r="AY481" s="197" t="s">
        <v>131</v>
      </c>
    </row>
    <row r="482" spans="1:65" s="14" customFormat="1" ht="11.25">
      <c r="B482" s="198"/>
      <c r="C482" s="199"/>
      <c r="D482" s="189" t="s">
        <v>140</v>
      </c>
      <c r="E482" s="200" t="s">
        <v>44</v>
      </c>
      <c r="F482" s="201" t="s">
        <v>1295</v>
      </c>
      <c r="G482" s="199"/>
      <c r="H482" s="202">
        <v>6</v>
      </c>
      <c r="I482" s="203"/>
      <c r="J482" s="199"/>
      <c r="K482" s="199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140</v>
      </c>
      <c r="AU482" s="208" t="s">
        <v>91</v>
      </c>
      <c r="AV482" s="14" t="s">
        <v>91</v>
      </c>
      <c r="AW482" s="14" t="s">
        <v>42</v>
      </c>
      <c r="AX482" s="14" t="s">
        <v>81</v>
      </c>
      <c r="AY482" s="208" t="s">
        <v>131</v>
      </c>
    </row>
    <row r="483" spans="1:65" s="15" customFormat="1" ht="11.25">
      <c r="B483" s="209"/>
      <c r="C483" s="210"/>
      <c r="D483" s="189" t="s">
        <v>140</v>
      </c>
      <c r="E483" s="211" t="s">
        <v>44</v>
      </c>
      <c r="F483" s="212" t="s">
        <v>170</v>
      </c>
      <c r="G483" s="210"/>
      <c r="H483" s="213">
        <v>10</v>
      </c>
      <c r="I483" s="214"/>
      <c r="J483" s="210"/>
      <c r="K483" s="210"/>
      <c r="L483" s="215"/>
      <c r="M483" s="216"/>
      <c r="N483" s="217"/>
      <c r="O483" s="217"/>
      <c r="P483" s="217"/>
      <c r="Q483" s="217"/>
      <c r="R483" s="217"/>
      <c r="S483" s="217"/>
      <c r="T483" s="218"/>
      <c r="AT483" s="219" t="s">
        <v>140</v>
      </c>
      <c r="AU483" s="219" t="s">
        <v>91</v>
      </c>
      <c r="AV483" s="15" t="s">
        <v>138</v>
      </c>
      <c r="AW483" s="15" t="s">
        <v>42</v>
      </c>
      <c r="AX483" s="15" t="s">
        <v>89</v>
      </c>
      <c r="AY483" s="219" t="s">
        <v>131</v>
      </c>
    </row>
    <row r="484" spans="1:65" s="2" customFormat="1" ht="62.65" customHeight="1">
      <c r="A484" s="35"/>
      <c r="B484" s="36"/>
      <c r="C484" s="174" t="s">
        <v>765</v>
      </c>
      <c r="D484" s="174" t="s">
        <v>133</v>
      </c>
      <c r="E484" s="175" t="s">
        <v>736</v>
      </c>
      <c r="F484" s="176" t="s">
        <v>737</v>
      </c>
      <c r="G484" s="177" t="s">
        <v>490</v>
      </c>
      <c r="H484" s="178">
        <v>76</v>
      </c>
      <c r="I484" s="179"/>
      <c r="J484" s="180">
        <f>ROUND(I484*H484,2)</f>
        <v>0</v>
      </c>
      <c r="K484" s="176" t="s">
        <v>137</v>
      </c>
      <c r="L484" s="40"/>
      <c r="M484" s="181" t="s">
        <v>44</v>
      </c>
      <c r="N484" s="182" t="s">
        <v>52</v>
      </c>
      <c r="O484" s="65"/>
      <c r="P484" s="183">
        <f>O484*H484</f>
        <v>0</v>
      </c>
      <c r="Q484" s="183">
        <v>0</v>
      </c>
      <c r="R484" s="183">
        <f>Q484*H484</f>
        <v>0</v>
      </c>
      <c r="S484" s="183">
        <v>0</v>
      </c>
      <c r="T484" s="184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85" t="s">
        <v>89</v>
      </c>
      <c r="AT484" s="185" t="s">
        <v>133</v>
      </c>
      <c r="AU484" s="185" t="s">
        <v>91</v>
      </c>
      <c r="AY484" s="17" t="s">
        <v>131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17" t="s">
        <v>89</v>
      </c>
      <c r="BK484" s="186">
        <f>ROUND(I484*H484,2)</f>
        <v>0</v>
      </c>
      <c r="BL484" s="17" t="s">
        <v>89</v>
      </c>
      <c r="BM484" s="185" t="s">
        <v>1297</v>
      </c>
    </row>
    <row r="485" spans="1:65" s="13" customFormat="1" ht="11.25">
      <c r="B485" s="187"/>
      <c r="C485" s="188"/>
      <c r="D485" s="189" t="s">
        <v>140</v>
      </c>
      <c r="E485" s="190" t="s">
        <v>44</v>
      </c>
      <c r="F485" s="191" t="s">
        <v>589</v>
      </c>
      <c r="G485" s="188"/>
      <c r="H485" s="190" t="s">
        <v>44</v>
      </c>
      <c r="I485" s="192"/>
      <c r="J485" s="188"/>
      <c r="K485" s="188"/>
      <c r="L485" s="193"/>
      <c r="M485" s="194"/>
      <c r="N485" s="195"/>
      <c r="O485" s="195"/>
      <c r="P485" s="195"/>
      <c r="Q485" s="195"/>
      <c r="R485" s="195"/>
      <c r="S485" s="195"/>
      <c r="T485" s="196"/>
      <c r="AT485" s="197" t="s">
        <v>140</v>
      </c>
      <c r="AU485" s="197" t="s">
        <v>91</v>
      </c>
      <c r="AV485" s="13" t="s">
        <v>89</v>
      </c>
      <c r="AW485" s="13" t="s">
        <v>42</v>
      </c>
      <c r="AX485" s="13" t="s">
        <v>81</v>
      </c>
      <c r="AY485" s="197" t="s">
        <v>131</v>
      </c>
    </row>
    <row r="486" spans="1:65" s="13" customFormat="1" ht="11.25">
      <c r="B486" s="187"/>
      <c r="C486" s="188"/>
      <c r="D486" s="189" t="s">
        <v>140</v>
      </c>
      <c r="E486" s="190" t="s">
        <v>44</v>
      </c>
      <c r="F486" s="191" t="s">
        <v>739</v>
      </c>
      <c r="G486" s="188"/>
      <c r="H486" s="190" t="s">
        <v>44</v>
      </c>
      <c r="I486" s="192"/>
      <c r="J486" s="188"/>
      <c r="K486" s="188"/>
      <c r="L486" s="193"/>
      <c r="M486" s="194"/>
      <c r="N486" s="195"/>
      <c r="O486" s="195"/>
      <c r="P486" s="195"/>
      <c r="Q486" s="195"/>
      <c r="R486" s="195"/>
      <c r="S486" s="195"/>
      <c r="T486" s="196"/>
      <c r="AT486" s="197" t="s">
        <v>140</v>
      </c>
      <c r="AU486" s="197" t="s">
        <v>91</v>
      </c>
      <c r="AV486" s="13" t="s">
        <v>89</v>
      </c>
      <c r="AW486" s="13" t="s">
        <v>42</v>
      </c>
      <c r="AX486" s="13" t="s">
        <v>81</v>
      </c>
      <c r="AY486" s="197" t="s">
        <v>131</v>
      </c>
    </row>
    <row r="487" spans="1:65" s="14" customFormat="1" ht="11.25">
      <c r="B487" s="198"/>
      <c r="C487" s="199"/>
      <c r="D487" s="189" t="s">
        <v>140</v>
      </c>
      <c r="E487" s="200" t="s">
        <v>44</v>
      </c>
      <c r="F487" s="201" t="s">
        <v>740</v>
      </c>
      <c r="G487" s="199"/>
      <c r="H487" s="202">
        <v>64</v>
      </c>
      <c r="I487" s="203"/>
      <c r="J487" s="199"/>
      <c r="K487" s="199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140</v>
      </c>
      <c r="AU487" s="208" t="s">
        <v>91</v>
      </c>
      <c r="AV487" s="14" t="s">
        <v>91</v>
      </c>
      <c r="AW487" s="14" t="s">
        <v>42</v>
      </c>
      <c r="AX487" s="14" t="s">
        <v>81</v>
      </c>
      <c r="AY487" s="208" t="s">
        <v>131</v>
      </c>
    </row>
    <row r="488" spans="1:65" s="13" customFormat="1" ht="11.25">
      <c r="B488" s="187"/>
      <c r="C488" s="188"/>
      <c r="D488" s="189" t="s">
        <v>140</v>
      </c>
      <c r="E488" s="190" t="s">
        <v>44</v>
      </c>
      <c r="F488" s="191" t="s">
        <v>1298</v>
      </c>
      <c r="G488" s="188"/>
      <c r="H488" s="190" t="s">
        <v>44</v>
      </c>
      <c r="I488" s="192"/>
      <c r="J488" s="188"/>
      <c r="K488" s="188"/>
      <c r="L488" s="193"/>
      <c r="M488" s="194"/>
      <c r="N488" s="195"/>
      <c r="O488" s="195"/>
      <c r="P488" s="195"/>
      <c r="Q488" s="195"/>
      <c r="R488" s="195"/>
      <c r="S488" s="195"/>
      <c r="T488" s="196"/>
      <c r="AT488" s="197" t="s">
        <v>140</v>
      </c>
      <c r="AU488" s="197" t="s">
        <v>91</v>
      </c>
      <c r="AV488" s="13" t="s">
        <v>89</v>
      </c>
      <c r="AW488" s="13" t="s">
        <v>42</v>
      </c>
      <c r="AX488" s="13" t="s">
        <v>81</v>
      </c>
      <c r="AY488" s="197" t="s">
        <v>131</v>
      </c>
    </row>
    <row r="489" spans="1:65" s="14" customFormat="1" ht="11.25">
      <c r="B489" s="198"/>
      <c r="C489" s="199"/>
      <c r="D489" s="189" t="s">
        <v>140</v>
      </c>
      <c r="E489" s="200" t="s">
        <v>44</v>
      </c>
      <c r="F489" s="201" t="s">
        <v>1299</v>
      </c>
      <c r="G489" s="199"/>
      <c r="H489" s="202">
        <v>12</v>
      </c>
      <c r="I489" s="203"/>
      <c r="J489" s="199"/>
      <c r="K489" s="199"/>
      <c r="L489" s="204"/>
      <c r="M489" s="205"/>
      <c r="N489" s="206"/>
      <c r="O489" s="206"/>
      <c r="P489" s="206"/>
      <c r="Q489" s="206"/>
      <c r="R489" s="206"/>
      <c r="S489" s="206"/>
      <c r="T489" s="207"/>
      <c r="AT489" s="208" t="s">
        <v>140</v>
      </c>
      <c r="AU489" s="208" t="s">
        <v>91</v>
      </c>
      <c r="AV489" s="14" t="s">
        <v>91</v>
      </c>
      <c r="AW489" s="14" t="s">
        <v>42</v>
      </c>
      <c r="AX489" s="14" t="s">
        <v>81</v>
      </c>
      <c r="AY489" s="208" t="s">
        <v>131</v>
      </c>
    </row>
    <row r="490" spans="1:65" s="15" customFormat="1" ht="11.25">
      <c r="B490" s="209"/>
      <c r="C490" s="210"/>
      <c r="D490" s="189" t="s">
        <v>140</v>
      </c>
      <c r="E490" s="211" t="s">
        <v>44</v>
      </c>
      <c r="F490" s="212" t="s">
        <v>170</v>
      </c>
      <c r="G490" s="210"/>
      <c r="H490" s="213">
        <v>76</v>
      </c>
      <c r="I490" s="214"/>
      <c r="J490" s="210"/>
      <c r="K490" s="210"/>
      <c r="L490" s="215"/>
      <c r="M490" s="216"/>
      <c r="N490" s="217"/>
      <c r="O490" s="217"/>
      <c r="P490" s="217"/>
      <c r="Q490" s="217"/>
      <c r="R490" s="217"/>
      <c r="S490" s="217"/>
      <c r="T490" s="218"/>
      <c r="AT490" s="219" t="s">
        <v>140</v>
      </c>
      <c r="AU490" s="219" t="s">
        <v>91</v>
      </c>
      <c r="AV490" s="15" t="s">
        <v>138</v>
      </c>
      <c r="AW490" s="15" t="s">
        <v>42</v>
      </c>
      <c r="AX490" s="15" t="s">
        <v>89</v>
      </c>
      <c r="AY490" s="219" t="s">
        <v>131</v>
      </c>
    </row>
    <row r="491" spans="1:65" s="2" customFormat="1" ht="37.9" customHeight="1">
      <c r="A491" s="35"/>
      <c r="B491" s="36"/>
      <c r="C491" s="174" t="s">
        <v>770</v>
      </c>
      <c r="D491" s="174" t="s">
        <v>133</v>
      </c>
      <c r="E491" s="175" t="s">
        <v>744</v>
      </c>
      <c r="F491" s="176" t="s">
        <v>745</v>
      </c>
      <c r="G491" s="177" t="s">
        <v>490</v>
      </c>
      <c r="H491" s="178">
        <v>4</v>
      </c>
      <c r="I491" s="179"/>
      <c r="J491" s="180">
        <f>ROUND(I491*H491,2)</f>
        <v>0</v>
      </c>
      <c r="K491" s="176" t="s">
        <v>137</v>
      </c>
      <c r="L491" s="40"/>
      <c r="M491" s="181" t="s">
        <v>44</v>
      </c>
      <c r="N491" s="182" t="s">
        <v>52</v>
      </c>
      <c r="O491" s="65"/>
      <c r="P491" s="183">
        <f>O491*H491</f>
        <v>0</v>
      </c>
      <c r="Q491" s="183">
        <v>0</v>
      </c>
      <c r="R491" s="183">
        <f>Q491*H491</f>
        <v>0</v>
      </c>
      <c r="S491" s="183">
        <v>0</v>
      </c>
      <c r="T491" s="184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5" t="s">
        <v>89</v>
      </c>
      <c r="AT491" s="185" t="s">
        <v>133</v>
      </c>
      <c r="AU491" s="185" t="s">
        <v>91</v>
      </c>
      <c r="AY491" s="17" t="s">
        <v>131</v>
      </c>
      <c r="BE491" s="186">
        <f>IF(N491="základní",J491,0)</f>
        <v>0</v>
      </c>
      <c r="BF491" s="186">
        <f>IF(N491="snížená",J491,0)</f>
        <v>0</v>
      </c>
      <c r="BG491" s="186">
        <f>IF(N491="zákl. přenesená",J491,0)</f>
        <v>0</v>
      </c>
      <c r="BH491" s="186">
        <f>IF(N491="sníž. přenesená",J491,0)</f>
        <v>0</v>
      </c>
      <c r="BI491" s="186">
        <f>IF(N491="nulová",J491,0)</f>
        <v>0</v>
      </c>
      <c r="BJ491" s="17" t="s">
        <v>89</v>
      </c>
      <c r="BK491" s="186">
        <f>ROUND(I491*H491,2)</f>
        <v>0</v>
      </c>
      <c r="BL491" s="17" t="s">
        <v>89</v>
      </c>
      <c r="BM491" s="185" t="s">
        <v>1300</v>
      </c>
    </row>
    <row r="492" spans="1:65" s="13" customFormat="1" ht="22.5">
      <c r="B492" s="187"/>
      <c r="C492" s="188"/>
      <c r="D492" s="189" t="s">
        <v>140</v>
      </c>
      <c r="E492" s="190" t="s">
        <v>44</v>
      </c>
      <c r="F492" s="191" t="s">
        <v>1267</v>
      </c>
      <c r="G492" s="188"/>
      <c r="H492" s="190" t="s">
        <v>44</v>
      </c>
      <c r="I492" s="192"/>
      <c r="J492" s="188"/>
      <c r="K492" s="188"/>
      <c r="L492" s="193"/>
      <c r="M492" s="194"/>
      <c r="N492" s="195"/>
      <c r="O492" s="195"/>
      <c r="P492" s="195"/>
      <c r="Q492" s="195"/>
      <c r="R492" s="195"/>
      <c r="S492" s="195"/>
      <c r="T492" s="196"/>
      <c r="AT492" s="197" t="s">
        <v>140</v>
      </c>
      <c r="AU492" s="197" t="s">
        <v>91</v>
      </c>
      <c r="AV492" s="13" t="s">
        <v>89</v>
      </c>
      <c r="AW492" s="13" t="s">
        <v>42</v>
      </c>
      <c r="AX492" s="13" t="s">
        <v>81</v>
      </c>
      <c r="AY492" s="197" t="s">
        <v>131</v>
      </c>
    </row>
    <row r="493" spans="1:65" s="13" customFormat="1" ht="11.25">
      <c r="B493" s="187"/>
      <c r="C493" s="188"/>
      <c r="D493" s="189" t="s">
        <v>140</v>
      </c>
      <c r="E493" s="190" t="s">
        <v>44</v>
      </c>
      <c r="F493" s="191" t="s">
        <v>1301</v>
      </c>
      <c r="G493" s="188"/>
      <c r="H493" s="190" t="s">
        <v>44</v>
      </c>
      <c r="I493" s="192"/>
      <c r="J493" s="188"/>
      <c r="K493" s="188"/>
      <c r="L493" s="193"/>
      <c r="M493" s="194"/>
      <c r="N493" s="195"/>
      <c r="O493" s="195"/>
      <c r="P493" s="195"/>
      <c r="Q493" s="195"/>
      <c r="R493" s="195"/>
      <c r="S493" s="195"/>
      <c r="T493" s="196"/>
      <c r="AT493" s="197" t="s">
        <v>140</v>
      </c>
      <c r="AU493" s="197" t="s">
        <v>91</v>
      </c>
      <c r="AV493" s="13" t="s">
        <v>89</v>
      </c>
      <c r="AW493" s="13" t="s">
        <v>42</v>
      </c>
      <c r="AX493" s="13" t="s">
        <v>81</v>
      </c>
      <c r="AY493" s="197" t="s">
        <v>131</v>
      </c>
    </row>
    <row r="494" spans="1:65" s="14" customFormat="1" ht="11.25">
      <c r="B494" s="198"/>
      <c r="C494" s="199"/>
      <c r="D494" s="189" t="s">
        <v>140</v>
      </c>
      <c r="E494" s="200" t="s">
        <v>44</v>
      </c>
      <c r="F494" s="201" t="s">
        <v>748</v>
      </c>
      <c r="G494" s="199"/>
      <c r="H494" s="202">
        <v>4</v>
      </c>
      <c r="I494" s="203"/>
      <c r="J494" s="199"/>
      <c r="K494" s="199"/>
      <c r="L494" s="204"/>
      <c r="M494" s="205"/>
      <c r="N494" s="206"/>
      <c r="O494" s="206"/>
      <c r="P494" s="206"/>
      <c r="Q494" s="206"/>
      <c r="R494" s="206"/>
      <c r="S494" s="206"/>
      <c r="T494" s="207"/>
      <c r="AT494" s="208" t="s">
        <v>140</v>
      </c>
      <c r="AU494" s="208" t="s">
        <v>91</v>
      </c>
      <c r="AV494" s="14" t="s">
        <v>91</v>
      </c>
      <c r="AW494" s="14" t="s">
        <v>42</v>
      </c>
      <c r="AX494" s="14" t="s">
        <v>89</v>
      </c>
      <c r="AY494" s="208" t="s">
        <v>131</v>
      </c>
    </row>
    <row r="495" spans="1:65" s="2" customFormat="1" ht="14.45" customHeight="1">
      <c r="A495" s="35"/>
      <c r="B495" s="36"/>
      <c r="C495" s="220" t="s">
        <v>774</v>
      </c>
      <c r="D495" s="220" t="s">
        <v>220</v>
      </c>
      <c r="E495" s="221" t="s">
        <v>750</v>
      </c>
      <c r="F495" s="222" t="s">
        <v>751</v>
      </c>
      <c r="G495" s="223" t="s">
        <v>490</v>
      </c>
      <c r="H495" s="224">
        <v>4</v>
      </c>
      <c r="I495" s="225"/>
      <c r="J495" s="226">
        <f>ROUND(I495*H495,2)</f>
        <v>0</v>
      </c>
      <c r="K495" s="222" t="s">
        <v>137</v>
      </c>
      <c r="L495" s="227"/>
      <c r="M495" s="228" t="s">
        <v>44</v>
      </c>
      <c r="N495" s="229" t="s">
        <v>52</v>
      </c>
      <c r="O495" s="65"/>
      <c r="P495" s="183">
        <f>O495*H495</f>
        <v>0</v>
      </c>
      <c r="Q495" s="183">
        <v>2.0000000000000001E-4</v>
      </c>
      <c r="R495" s="183">
        <f>Q495*H495</f>
        <v>8.0000000000000004E-4</v>
      </c>
      <c r="S495" s="183">
        <v>0</v>
      </c>
      <c r="T495" s="184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5" t="s">
        <v>91</v>
      </c>
      <c r="AT495" s="185" t="s">
        <v>220</v>
      </c>
      <c r="AU495" s="185" t="s">
        <v>91</v>
      </c>
      <c r="AY495" s="17" t="s">
        <v>131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7" t="s">
        <v>89</v>
      </c>
      <c r="BK495" s="186">
        <f>ROUND(I495*H495,2)</f>
        <v>0</v>
      </c>
      <c r="BL495" s="17" t="s">
        <v>89</v>
      </c>
      <c r="BM495" s="185" t="s">
        <v>1302</v>
      </c>
    </row>
    <row r="496" spans="1:65" s="13" customFormat="1" ht="22.5">
      <c r="B496" s="187"/>
      <c r="C496" s="188"/>
      <c r="D496" s="189" t="s">
        <v>140</v>
      </c>
      <c r="E496" s="190" t="s">
        <v>44</v>
      </c>
      <c r="F496" s="191" t="s">
        <v>1267</v>
      </c>
      <c r="G496" s="188"/>
      <c r="H496" s="190" t="s">
        <v>44</v>
      </c>
      <c r="I496" s="192"/>
      <c r="J496" s="188"/>
      <c r="K496" s="188"/>
      <c r="L496" s="193"/>
      <c r="M496" s="194"/>
      <c r="N496" s="195"/>
      <c r="O496" s="195"/>
      <c r="P496" s="195"/>
      <c r="Q496" s="195"/>
      <c r="R496" s="195"/>
      <c r="S496" s="195"/>
      <c r="T496" s="196"/>
      <c r="AT496" s="197" t="s">
        <v>140</v>
      </c>
      <c r="AU496" s="197" t="s">
        <v>91</v>
      </c>
      <c r="AV496" s="13" t="s">
        <v>89</v>
      </c>
      <c r="AW496" s="13" t="s">
        <v>42</v>
      </c>
      <c r="AX496" s="13" t="s">
        <v>81</v>
      </c>
      <c r="AY496" s="197" t="s">
        <v>131</v>
      </c>
    </row>
    <row r="497" spans="1:65" s="13" customFormat="1" ht="11.25">
      <c r="B497" s="187"/>
      <c r="C497" s="188"/>
      <c r="D497" s="189" t="s">
        <v>140</v>
      </c>
      <c r="E497" s="190" t="s">
        <v>44</v>
      </c>
      <c r="F497" s="191" t="s">
        <v>1301</v>
      </c>
      <c r="G497" s="188"/>
      <c r="H497" s="190" t="s">
        <v>44</v>
      </c>
      <c r="I497" s="192"/>
      <c r="J497" s="188"/>
      <c r="K497" s="188"/>
      <c r="L497" s="193"/>
      <c r="M497" s="194"/>
      <c r="N497" s="195"/>
      <c r="O497" s="195"/>
      <c r="P497" s="195"/>
      <c r="Q497" s="195"/>
      <c r="R497" s="195"/>
      <c r="S497" s="195"/>
      <c r="T497" s="196"/>
      <c r="AT497" s="197" t="s">
        <v>140</v>
      </c>
      <c r="AU497" s="197" t="s">
        <v>91</v>
      </c>
      <c r="AV497" s="13" t="s">
        <v>89</v>
      </c>
      <c r="AW497" s="13" t="s">
        <v>42</v>
      </c>
      <c r="AX497" s="13" t="s">
        <v>81</v>
      </c>
      <c r="AY497" s="197" t="s">
        <v>131</v>
      </c>
    </row>
    <row r="498" spans="1:65" s="14" customFormat="1" ht="11.25">
      <c r="B498" s="198"/>
      <c r="C498" s="199"/>
      <c r="D498" s="189" t="s">
        <v>140</v>
      </c>
      <c r="E498" s="200" t="s">
        <v>44</v>
      </c>
      <c r="F498" s="201" t="s">
        <v>748</v>
      </c>
      <c r="G498" s="199"/>
      <c r="H498" s="202">
        <v>4</v>
      </c>
      <c r="I498" s="203"/>
      <c r="J498" s="199"/>
      <c r="K498" s="199"/>
      <c r="L498" s="204"/>
      <c r="M498" s="205"/>
      <c r="N498" s="206"/>
      <c r="O498" s="206"/>
      <c r="P498" s="206"/>
      <c r="Q498" s="206"/>
      <c r="R498" s="206"/>
      <c r="S498" s="206"/>
      <c r="T498" s="207"/>
      <c r="AT498" s="208" t="s">
        <v>140</v>
      </c>
      <c r="AU498" s="208" t="s">
        <v>91</v>
      </c>
      <c r="AV498" s="14" t="s">
        <v>91</v>
      </c>
      <c r="AW498" s="14" t="s">
        <v>42</v>
      </c>
      <c r="AX498" s="14" t="s">
        <v>89</v>
      </c>
      <c r="AY498" s="208" t="s">
        <v>131</v>
      </c>
    </row>
    <row r="499" spans="1:65" s="2" customFormat="1" ht="24.2" customHeight="1">
      <c r="A499" s="35"/>
      <c r="B499" s="36"/>
      <c r="C499" s="174" t="s">
        <v>779</v>
      </c>
      <c r="D499" s="174" t="s">
        <v>133</v>
      </c>
      <c r="E499" s="175" t="s">
        <v>754</v>
      </c>
      <c r="F499" s="176" t="s">
        <v>755</v>
      </c>
      <c r="G499" s="177" t="s">
        <v>490</v>
      </c>
      <c r="H499" s="178">
        <v>98</v>
      </c>
      <c r="I499" s="179"/>
      <c r="J499" s="180">
        <f>ROUND(I499*H499,2)</f>
        <v>0</v>
      </c>
      <c r="K499" s="176" t="s">
        <v>137</v>
      </c>
      <c r="L499" s="40"/>
      <c r="M499" s="181" t="s">
        <v>44</v>
      </c>
      <c r="N499" s="182" t="s">
        <v>52</v>
      </c>
      <c r="O499" s="65"/>
      <c r="P499" s="183">
        <f>O499*H499</f>
        <v>0</v>
      </c>
      <c r="Q499" s="183">
        <v>0</v>
      </c>
      <c r="R499" s="183">
        <f>Q499*H499</f>
        <v>0</v>
      </c>
      <c r="S499" s="183">
        <v>0</v>
      </c>
      <c r="T499" s="184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85" t="s">
        <v>89</v>
      </c>
      <c r="AT499" s="185" t="s">
        <v>133</v>
      </c>
      <c r="AU499" s="185" t="s">
        <v>91</v>
      </c>
      <c r="AY499" s="17" t="s">
        <v>131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17" t="s">
        <v>89</v>
      </c>
      <c r="BK499" s="186">
        <f>ROUND(I499*H499,2)</f>
        <v>0</v>
      </c>
      <c r="BL499" s="17" t="s">
        <v>89</v>
      </c>
      <c r="BM499" s="185" t="s">
        <v>1303</v>
      </c>
    </row>
    <row r="500" spans="1:65" s="13" customFormat="1" ht="11.25">
      <c r="B500" s="187"/>
      <c r="C500" s="188"/>
      <c r="D500" s="189" t="s">
        <v>140</v>
      </c>
      <c r="E500" s="190" t="s">
        <v>44</v>
      </c>
      <c r="F500" s="191" t="s">
        <v>1226</v>
      </c>
      <c r="G500" s="188"/>
      <c r="H500" s="190" t="s">
        <v>44</v>
      </c>
      <c r="I500" s="192"/>
      <c r="J500" s="188"/>
      <c r="K500" s="188"/>
      <c r="L500" s="193"/>
      <c r="M500" s="194"/>
      <c r="N500" s="195"/>
      <c r="O500" s="195"/>
      <c r="P500" s="195"/>
      <c r="Q500" s="195"/>
      <c r="R500" s="195"/>
      <c r="S500" s="195"/>
      <c r="T500" s="196"/>
      <c r="AT500" s="197" t="s">
        <v>140</v>
      </c>
      <c r="AU500" s="197" t="s">
        <v>91</v>
      </c>
      <c r="AV500" s="13" t="s">
        <v>89</v>
      </c>
      <c r="AW500" s="13" t="s">
        <v>42</v>
      </c>
      <c r="AX500" s="13" t="s">
        <v>81</v>
      </c>
      <c r="AY500" s="197" t="s">
        <v>131</v>
      </c>
    </row>
    <row r="501" spans="1:65" s="13" customFormat="1" ht="11.25">
      <c r="B501" s="187"/>
      <c r="C501" s="188"/>
      <c r="D501" s="189" t="s">
        <v>140</v>
      </c>
      <c r="E501" s="190" t="s">
        <v>44</v>
      </c>
      <c r="F501" s="191" t="s">
        <v>671</v>
      </c>
      <c r="G501" s="188"/>
      <c r="H501" s="190" t="s">
        <v>44</v>
      </c>
      <c r="I501" s="192"/>
      <c r="J501" s="188"/>
      <c r="K501" s="188"/>
      <c r="L501" s="193"/>
      <c r="M501" s="194"/>
      <c r="N501" s="195"/>
      <c r="O501" s="195"/>
      <c r="P501" s="195"/>
      <c r="Q501" s="195"/>
      <c r="R501" s="195"/>
      <c r="S501" s="195"/>
      <c r="T501" s="196"/>
      <c r="AT501" s="197" t="s">
        <v>140</v>
      </c>
      <c r="AU501" s="197" t="s">
        <v>91</v>
      </c>
      <c r="AV501" s="13" t="s">
        <v>89</v>
      </c>
      <c r="AW501" s="13" t="s">
        <v>42</v>
      </c>
      <c r="AX501" s="13" t="s">
        <v>81</v>
      </c>
      <c r="AY501" s="197" t="s">
        <v>131</v>
      </c>
    </row>
    <row r="502" spans="1:65" s="14" customFormat="1" ht="11.25">
      <c r="B502" s="198"/>
      <c r="C502" s="199"/>
      <c r="D502" s="189" t="s">
        <v>140</v>
      </c>
      <c r="E502" s="200" t="s">
        <v>44</v>
      </c>
      <c r="F502" s="201" t="s">
        <v>757</v>
      </c>
      <c r="G502" s="199"/>
      <c r="H502" s="202">
        <v>34</v>
      </c>
      <c r="I502" s="203"/>
      <c r="J502" s="199"/>
      <c r="K502" s="199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140</v>
      </c>
      <c r="AU502" s="208" t="s">
        <v>91</v>
      </c>
      <c r="AV502" s="14" t="s">
        <v>91</v>
      </c>
      <c r="AW502" s="14" t="s">
        <v>42</v>
      </c>
      <c r="AX502" s="14" t="s">
        <v>81</v>
      </c>
      <c r="AY502" s="208" t="s">
        <v>131</v>
      </c>
    </row>
    <row r="503" spans="1:65" s="13" customFormat="1" ht="11.25">
      <c r="B503" s="187"/>
      <c r="C503" s="188"/>
      <c r="D503" s="189" t="s">
        <v>140</v>
      </c>
      <c r="E503" s="190" t="s">
        <v>44</v>
      </c>
      <c r="F503" s="191" t="s">
        <v>673</v>
      </c>
      <c r="G503" s="188"/>
      <c r="H503" s="190" t="s">
        <v>44</v>
      </c>
      <c r="I503" s="192"/>
      <c r="J503" s="188"/>
      <c r="K503" s="188"/>
      <c r="L503" s="193"/>
      <c r="M503" s="194"/>
      <c r="N503" s="195"/>
      <c r="O503" s="195"/>
      <c r="P503" s="195"/>
      <c r="Q503" s="195"/>
      <c r="R503" s="195"/>
      <c r="S503" s="195"/>
      <c r="T503" s="196"/>
      <c r="AT503" s="197" t="s">
        <v>140</v>
      </c>
      <c r="AU503" s="197" t="s">
        <v>91</v>
      </c>
      <c r="AV503" s="13" t="s">
        <v>89</v>
      </c>
      <c r="AW503" s="13" t="s">
        <v>42</v>
      </c>
      <c r="AX503" s="13" t="s">
        <v>81</v>
      </c>
      <c r="AY503" s="197" t="s">
        <v>131</v>
      </c>
    </row>
    <row r="504" spans="1:65" s="14" customFormat="1" ht="11.25">
      <c r="B504" s="198"/>
      <c r="C504" s="199"/>
      <c r="D504" s="189" t="s">
        <v>140</v>
      </c>
      <c r="E504" s="200" t="s">
        <v>44</v>
      </c>
      <c r="F504" s="201" t="s">
        <v>758</v>
      </c>
      <c r="G504" s="199"/>
      <c r="H504" s="202">
        <v>64</v>
      </c>
      <c r="I504" s="203"/>
      <c r="J504" s="199"/>
      <c r="K504" s="199"/>
      <c r="L504" s="204"/>
      <c r="M504" s="205"/>
      <c r="N504" s="206"/>
      <c r="O504" s="206"/>
      <c r="P504" s="206"/>
      <c r="Q504" s="206"/>
      <c r="R504" s="206"/>
      <c r="S504" s="206"/>
      <c r="T504" s="207"/>
      <c r="AT504" s="208" t="s">
        <v>140</v>
      </c>
      <c r="AU504" s="208" t="s">
        <v>91</v>
      </c>
      <c r="AV504" s="14" t="s">
        <v>91</v>
      </c>
      <c r="AW504" s="14" t="s">
        <v>42</v>
      </c>
      <c r="AX504" s="14" t="s">
        <v>81</v>
      </c>
      <c r="AY504" s="208" t="s">
        <v>131</v>
      </c>
    </row>
    <row r="505" spans="1:65" s="15" customFormat="1" ht="11.25">
      <c r="B505" s="209"/>
      <c r="C505" s="210"/>
      <c r="D505" s="189" t="s">
        <v>140</v>
      </c>
      <c r="E505" s="211" t="s">
        <v>44</v>
      </c>
      <c r="F505" s="212" t="s">
        <v>170</v>
      </c>
      <c r="G505" s="210"/>
      <c r="H505" s="213">
        <v>98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140</v>
      </c>
      <c r="AU505" s="219" t="s">
        <v>91</v>
      </c>
      <c r="AV505" s="15" t="s">
        <v>138</v>
      </c>
      <c r="AW505" s="15" t="s">
        <v>42</v>
      </c>
      <c r="AX505" s="15" t="s">
        <v>89</v>
      </c>
      <c r="AY505" s="219" t="s">
        <v>131</v>
      </c>
    </row>
    <row r="506" spans="1:65" s="2" customFormat="1" ht="24.2" customHeight="1">
      <c r="A506" s="35"/>
      <c r="B506" s="36"/>
      <c r="C506" s="174" t="s">
        <v>784</v>
      </c>
      <c r="D506" s="174" t="s">
        <v>133</v>
      </c>
      <c r="E506" s="175" t="s">
        <v>760</v>
      </c>
      <c r="F506" s="176" t="s">
        <v>761</v>
      </c>
      <c r="G506" s="177" t="s">
        <v>490</v>
      </c>
      <c r="H506" s="178">
        <v>18</v>
      </c>
      <c r="I506" s="179"/>
      <c r="J506" s="180">
        <f>ROUND(I506*H506,2)</f>
        <v>0</v>
      </c>
      <c r="K506" s="176" t="s">
        <v>137</v>
      </c>
      <c r="L506" s="40"/>
      <c r="M506" s="181" t="s">
        <v>44</v>
      </c>
      <c r="N506" s="182" t="s">
        <v>52</v>
      </c>
      <c r="O506" s="65"/>
      <c r="P506" s="183">
        <f>O506*H506</f>
        <v>0</v>
      </c>
      <c r="Q506" s="183">
        <v>0</v>
      </c>
      <c r="R506" s="183">
        <f>Q506*H506</f>
        <v>0</v>
      </c>
      <c r="S506" s="183">
        <v>0</v>
      </c>
      <c r="T506" s="184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85" t="s">
        <v>89</v>
      </c>
      <c r="AT506" s="185" t="s">
        <v>133</v>
      </c>
      <c r="AU506" s="185" t="s">
        <v>91</v>
      </c>
      <c r="AY506" s="17" t="s">
        <v>131</v>
      </c>
      <c r="BE506" s="186">
        <f>IF(N506="základní",J506,0)</f>
        <v>0</v>
      </c>
      <c r="BF506" s="186">
        <f>IF(N506="snížená",J506,0)</f>
        <v>0</v>
      </c>
      <c r="BG506" s="186">
        <f>IF(N506="zákl. přenesená",J506,0)</f>
        <v>0</v>
      </c>
      <c r="BH506" s="186">
        <f>IF(N506="sníž. přenesená",J506,0)</f>
        <v>0</v>
      </c>
      <c r="BI506" s="186">
        <f>IF(N506="nulová",J506,0)</f>
        <v>0</v>
      </c>
      <c r="BJ506" s="17" t="s">
        <v>89</v>
      </c>
      <c r="BK506" s="186">
        <f>ROUND(I506*H506,2)</f>
        <v>0</v>
      </c>
      <c r="BL506" s="17" t="s">
        <v>89</v>
      </c>
      <c r="BM506" s="185" t="s">
        <v>1304</v>
      </c>
    </row>
    <row r="507" spans="1:65" s="13" customFormat="1" ht="11.25">
      <c r="B507" s="187"/>
      <c r="C507" s="188"/>
      <c r="D507" s="189" t="s">
        <v>140</v>
      </c>
      <c r="E507" s="190" t="s">
        <v>44</v>
      </c>
      <c r="F507" s="191" t="s">
        <v>1226</v>
      </c>
      <c r="G507" s="188"/>
      <c r="H507" s="190" t="s">
        <v>44</v>
      </c>
      <c r="I507" s="192"/>
      <c r="J507" s="188"/>
      <c r="K507" s="188"/>
      <c r="L507" s="193"/>
      <c r="M507" s="194"/>
      <c r="N507" s="195"/>
      <c r="O507" s="195"/>
      <c r="P507" s="195"/>
      <c r="Q507" s="195"/>
      <c r="R507" s="195"/>
      <c r="S507" s="195"/>
      <c r="T507" s="196"/>
      <c r="AT507" s="197" t="s">
        <v>140</v>
      </c>
      <c r="AU507" s="197" t="s">
        <v>91</v>
      </c>
      <c r="AV507" s="13" t="s">
        <v>89</v>
      </c>
      <c r="AW507" s="13" t="s">
        <v>42</v>
      </c>
      <c r="AX507" s="13" t="s">
        <v>81</v>
      </c>
      <c r="AY507" s="197" t="s">
        <v>131</v>
      </c>
    </row>
    <row r="508" spans="1:65" s="13" customFormat="1" ht="11.25">
      <c r="B508" s="187"/>
      <c r="C508" s="188"/>
      <c r="D508" s="189" t="s">
        <v>140</v>
      </c>
      <c r="E508" s="190" t="s">
        <v>44</v>
      </c>
      <c r="F508" s="191" t="s">
        <v>671</v>
      </c>
      <c r="G508" s="188"/>
      <c r="H508" s="190" t="s">
        <v>44</v>
      </c>
      <c r="I508" s="192"/>
      <c r="J508" s="188"/>
      <c r="K508" s="188"/>
      <c r="L508" s="193"/>
      <c r="M508" s="194"/>
      <c r="N508" s="195"/>
      <c r="O508" s="195"/>
      <c r="P508" s="195"/>
      <c r="Q508" s="195"/>
      <c r="R508" s="195"/>
      <c r="S508" s="195"/>
      <c r="T508" s="196"/>
      <c r="AT508" s="197" t="s">
        <v>140</v>
      </c>
      <c r="AU508" s="197" t="s">
        <v>91</v>
      </c>
      <c r="AV508" s="13" t="s">
        <v>89</v>
      </c>
      <c r="AW508" s="13" t="s">
        <v>42</v>
      </c>
      <c r="AX508" s="13" t="s">
        <v>81</v>
      </c>
      <c r="AY508" s="197" t="s">
        <v>131</v>
      </c>
    </row>
    <row r="509" spans="1:65" s="14" customFormat="1" ht="11.25">
      <c r="B509" s="198"/>
      <c r="C509" s="199"/>
      <c r="D509" s="189" t="s">
        <v>140</v>
      </c>
      <c r="E509" s="200" t="s">
        <v>44</v>
      </c>
      <c r="F509" s="201" t="s">
        <v>763</v>
      </c>
      <c r="G509" s="199"/>
      <c r="H509" s="202">
        <v>6</v>
      </c>
      <c r="I509" s="203"/>
      <c r="J509" s="199"/>
      <c r="K509" s="199"/>
      <c r="L509" s="204"/>
      <c r="M509" s="205"/>
      <c r="N509" s="206"/>
      <c r="O509" s="206"/>
      <c r="P509" s="206"/>
      <c r="Q509" s="206"/>
      <c r="R509" s="206"/>
      <c r="S509" s="206"/>
      <c r="T509" s="207"/>
      <c r="AT509" s="208" t="s">
        <v>140</v>
      </c>
      <c r="AU509" s="208" t="s">
        <v>91</v>
      </c>
      <c r="AV509" s="14" t="s">
        <v>91</v>
      </c>
      <c r="AW509" s="14" t="s">
        <v>42</v>
      </c>
      <c r="AX509" s="14" t="s">
        <v>81</v>
      </c>
      <c r="AY509" s="208" t="s">
        <v>131</v>
      </c>
    </row>
    <row r="510" spans="1:65" s="13" customFormat="1" ht="11.25">
      <c r="B510" s="187"/>
      <c r="C510" s="188"/>
      <c r="D510" s="189" t="s">
        <v>140</v>
      </c>
      <c r="E510" s="190" t="s">
        <v>44</v>
      </c>
      <c r="F510" s="191" t="s">
        <v>673</v>
      </c>
      <c r="G510" s="188"/>
      <c r="H510" s="190" t="s">
        <v>44</v>
      </c>
      <c r="I510" s="192"/>
      <c r="J510" s="188"/>
      <c r="K510" s="188"/>
      <c r="L510" s="193"/>
      <c r="M510" s="194"/>
      <c r="N510" s="195"/>
      <c r="O510" s="195"/>
      <c r="P510" s="195"/>
      <c r="Q510" s="195"/>
      <c r="R510" s="195"/>
      <c r="S510" s="195"/>
      <c r="T510" s="196"/>
      <c r="AT510" s="197" t="s">
        <v>140</v>
      </c>
      <c r="AU510" s="197" t="s">
        <v>91</v>
      </c>
      <c r="AV510" s="13" t="s">
        <v>89</v>
      </c>
      <c r="AW510" s="13" t="s">
        <v>42</v>
      </c>
      <c r="AX510" s="13" t="s">
        <v>81</v>
      </c>
      <c r="AY510" s="197" t="s">
        <v>131</v>
      </c>
    </row>
    <row r="511" spans="1:65" s="14" customFormat="1" ht="11.25">
      <c r="B511" s="198"/>
      <c r="C511" s="199"/>
      <c r="D511" s="189" t="s">
        <v>140</v>
      </c>
      <c r="E511" s="200" t="s">
        <v>44</v>
      </c>
      <c r="F511" s="201" t="s">
        <v>764</v>
      </c>
      <c r="G511" s="199"/>
      <c r="H511" s="202">
        <v>12</v>
      </c>
      <c r="I511" s="203"/>
      <c r="J511" s="199"/>
      <c r="K511" s="199"/>
      <c r="L511" s="204"/>
      <c r="M511" s="205"/>
      <c r="N511" s="206"/>
      <c r="O511" s="206"/>
      <c r="P511" s="206"/>
      <c r="Q511" s="206"/>
      <c r="R511" s="206"/>
      <c r="S511" s="206"/>
      <c r="T511" s="207"/>
      <c r="AT511" s="208" t="s">
        <v>140</v>
      </c>
      <c r="AU511" s="208" t="s">
        <v>91</v>
      </c>
      <c r="AV511" s="14" t="s">
        <v>91</v>
      </c>
      <c r="AW511" s="14" t="s">
        <v>42</v>
      </c>
      <c r="AX511" s="14" t="s">
        <v>81</v>
      </c>
      <c r="AY511" s="208" t="s">
        <v>131</v>
      </c>
    </row>
    <row r="512" spans="1:65" s="15" customFormat="1" ht="11.25">
      <c r="B512" s="209"/>
      <c r="C512" s="210"/>
      <c r="D512" s="189" t="s">
        <v>140</v>
      </c>
      <c r="E512" s="211" t="s">
        <v>44</v>
      </c>
      <c r="F512" s="212" t="s">
        <v>170</v>
      </c>
      <c r="G512" s="210"/>
      <c r="H512" s="213">
        <v>18</v>
      </c>
      <c r="I512" s="214"/>
      <c r="J512" s="210"/>
      <c r="K512" s="210"/>
      <c r="L512" s="215"/>
      <c r="M512" s="216"/>
      <c r="N512" s="217"/>
      <c r="O512" s="217"/>
      <c r="P512" s="217"/>
      <c r="Q512" s="217"/>
      <c r="R512" s="217"/>
      <c r="S512" s="217"/>
      <c r="T512" s="218"/>
      <c r="AT512" s="219" t="s">
        <v>140</v>
      </c>
      <c r="AU512" s="219" t="s">
        <v>91</v>
      </c>
      <c r="AV512" s="15" t="s">
        <v>138</v>
      </c>
      <c r="AW512" s="15" t="s">
        <v>42</v>
      </c>
      <c r="AX512" s="15" t="s">
        <v>89</v>
      </c>
      <c r="AY512" s="219" t="s">
        <v>131</v>
      </c>
    </row>
    <row r="513" spans="1:65" s="2" customFormat="1" ht="37.9" customHeight="1">
      <c r="A513" s="35"/>
      <c r="B513" s="36"/>
      <c r="C513" s="174" t="s">
        <v>786</v>
      </c>
      <c r="D513" s="174" t="s">
        <v>133</v>
      </c>
      <c r="E513" s="175" t="s">
        <v>766</v>
      </c>
      <c r="F513" s="176" t="s">
        <v>767</v>
      </c>
      <c r="G513" s="177" t="s">
        <v>490</v>
      </c>
      <c r="H513" s="178">
        <v>2</v>
      </c>
      <c r="I513" s="179"/>
      <c r="J513" s="180">
        <f>ROUND(I513*H513,2)</f>
        <v>0</v>
      </c>
      <c r="K513" s="176" t="s">
        <v>137</v>
      </c>
      <c r="L513" s="40"/>
      <c r="M513" s="181" t="s">
        <v>44</v>
      </c>
      <c r="N513" s="182" t="s">
        <v>52</v>
      </c>
      <c r="O513" s="65"/>
      <c r="P513" s="183">
        <f>O513*H513</f>
        <v>0</v>
      </c>
      <c r="Q513" s="183">
        <v>0</v>
      </c>
      <c r="R513" s="183">
        <f>Q513*H513</f>
        <v>0</v>
      </c>
      <c r="S513" s="183">
        <v>0</v>
      </c>
      <c r="T513" s="184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85" t="s">
        <v>89</v>
      </c>
      <c r="AT513" s="185" t="s">
        <v>133</v>
      </c>
      <c r="AU513" s="185" t="s">
        <v>91</v>
      </c>
      <c r="AY513" s="17" t="s">
        <v>131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17" t="s">
        <v>89</v>
      </c>
      <c r="BK513" s="186">
        <f>ROUND(I513*H513,2)</f>
        <v>0</v>
      </c>
      <c r="BL513" s="17" t="s">
        <v>89</v>
      </c>
      <c r="BM513" s="185" t="s">
        <v>1305</v>
      </c>
    </row>
    <row r="514" spans="1:65" s="13" customFormat="1" ht="11.25">
      <c r="B514" s="187"/>
      <c r="C514" s="188"/>
      <c r="D514" s="189" t="s">
        <v>140</v>
      </c>
      <c r="E514" s="190" t="s">
        <v>44</v>
      </c>
      <c r="F514" s="191" t="s">
        <v>1245</v>
      </c>
      <c r="G514" s="188"/>
      <c r="H514" s="190" t="s">
        <v>44</v>
      </c>
      <c r="I514" s="192"/>
      <c r="J514" s="188"/>
      <c r="K514" s="188"/>
      <c r="L514" s="193"/>
      <c r="M514" s="194"/>
      <c r="N514" s="195"/>
      <c r="O514" s="195"/>
      <c r="P514" s="195"/>
      <c r="Q514" s="195"/>
      <c r="R514" s="195"/>
      <c r="S514" s="195"/>
      <c r="T514" s="196"/>
      <c r="AT514" s="197" t="s">
        <v>140</v>
      </c>
      <c r="AU514" s="197" t="s">
        <v>91</v>
      </c>
      <c r="AV514" s="13" t="s">
        <v>89</v>
      </c>
      <c r="AW514" s="13" t="s">
        <v>42</v>
      </c>
      <c r="AX514" s="13" t="s">
        <v>81</v>
      </c>
      <c r="AY514" s="197" t="s">
        <v>131</v>
      </c>
    </row>
    <row r="515" spans="1:65" s="13" customFormat="1" ht="11.25">
      <c r="B515" s="187"/>
      <c r="C515" s="188"/>
      <c r="D515" s="189" t="s">
        <v>140</v>
      </c>
      <c r="E515" s="190" t="s">
        <v>44</v>
      </c>
      <c r="F515" s="191" t="s">
        <v>769</v>
      </c>
      <c r="G515" s="188"/>
      <c r="H515" s="190" t="s">
        <v>44</v>
      </c>
      <c r="I515" s="192"/>
      <c r="J515" s="188"/>
      <c r="K515" s="188"/>
      <c r="L515" s="193"/>
      <c r="M515" s="194"/>
      <c r="N515" s="195"/>
      <c r="O515" s="195"/>
      <c r="P515" s="195"/>
      <c r="Q515" s="195"/>
      <c r="R515" s="195"/>
      <c r="S515" s="195"/>
      <c r="T515" s="196"/>
      <c r="AT515" s="197" t="s">
        <v>140</v>
      </c>
      <c r="AU515" s="197" t="s">
        <v>91</v>
      </c>
      <c r="AV515" s="13" t="s">
        <v>89</v>
      </c>
      <c r="AW515" s="13" t="s">
        <v>42</v>
      </c>
      <c r="AX515" s="13" t="s">
        <v>81</v>
      </c>
      <c r="AY515" s="197" t="s">
        <v>131</v>
      </c>
    </row>
    <row r="516" spans="1:65" s="14" customFormat="1" ht="11.25">
      <c r="B516" s="198"/>
      <c r="C516" s="199"/>
      <c r="D516" s="189" t="s">
        <v>140</v>
      </c>
      <c r="E516" s="200" t="s">
        <v>44</v>
      </c>
      <c r="F516" s="201" t="s">
        <v>731</v>
      </c>
      <c r="G516" s="199"/>
      <c r="H516" s="202">
        <v>2</v>
      </c>
      <c r="I516" s="203"/>
      <c r="J516" s="199"/>
      <c r="K516" s="199"/>
      <c r="L516" s="204"/>
      <c r="M516" s="205"/>
      <c r="N516" s="206"/>
      <c r="O516" s="206"/>
      <c r="P516" s="206"/>
      <c r="Q516" s="206"/>
      <c r="R516" s="206"/>
      <c r="S516" s="206"/>
      <c r="T516" s="207"/>
      <c r="AT516" s="208" t="s">
        <v>140</v>
      </c>
      <c r="AU516" s="208" t="s">
        <v>91</v>
      </c>
      <c r="AV516" s="14" t="s">
        <v>91</v>
      </c>
      <c r="AW516" s="14" t="s">
        <v>42</v>
      </c>
      <c r="AX516" s="14" t="s">
        <v>89</v>
      </c>
      <c r="AY516" s="208" t="s">
        <v>131</v>
      </c>
    </row>
    <row r="517" spans="1:65" s="2" customFormat="1" ht="62.65" customHeight="1">
      <c r="A517" s="35"/>
      <c r="B517" s="36"/>
      <c r="C517" s="174" t="s">
        <v>790</v>
      </c>
      <c r="D517" s="174" t="s">
        <v>133</v>
      </c>
      <c r="E517" s="175" t="s">
        <v>771</v>
      </c>
      <c r="F517" s="176" t="s">
        <v>772</v>
      </c>
      <c r="G517" s="177" t="s">
        <v>490</v>
      </c>
      <c r="H517" s="178">
        <v>2</v>
      </c>
      <c r="I517" s="179"/>
      <c r="J517" s="180">
        <f>ROUND(I517*H517,2)</f>
        <v>0</v>
      </c>
      <c r="K517" s="176" t="s">
        <v>137</v>
      </c>
      <c r="L517" s="40"/>
      <c r="M517" s="181" t="s">
        <v>44</v>
      </c>
      <c r="N517" s="182" t="s">
        <v>52</v>
      </c>
      <c r="O517" s="65"/>
      <c r="P517" s="183">
        <f>O517*H517</f>
        <v>0</v>
      </c>
      <c r="Q517" s="183">
        <v>0</v>
      </c>
      <c r="R517" s="183">
        <f>Q517*H517</f>
        <v>0</v>
      </c>
      <c r="S517" s="183">
        <v>0</v>
      </c>
      <c r="T517" s="184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5" t="s">
        <v>89</v>
      </c>
      <c r="AT517" s="185" t="s">
        <v>133</v>
      </c>
      <c r="AU517" s="185" t="s">
        <v>91</v>
      </c>
      <c r="AY517" s="17" t="s">
        <v>131</v>
      </c>
      <c r="BE517" s="186">
        <f>IF(N517="základní",J517,0)</f>
        <v>0</v>
      </c>
      <c r="BF517" s="186">
        <f>IF(N517="snížená",J517,0)</f>
        <v>0</v>
      </c>
      <c r="BG517" s="186">
        <f>IF(N517="zákl. přenesená",J517,0)</f>
        <v>0</v>
      </c>
      <c r="BH517" s="186">
        <f>IF(N517="sníž. přenesená",J517,0)</f>
        <v>0</v>
      </c>
      <c r="BI517" s="186">
        <f>IF(N517="nulová",J517,0)</f>
        <v>0</v>
      </c>
      <c r="BJ517" s="17" t="s">
        <v>89</v>
      </c>
      <c r="BK517" s="186">
        <f>ROUND(I517*H517,2)</f>
        <v>0</v>
      </c>
      <c r="BL517" s="17" t="s">
        <v>89</v>
      </c>
      <c r="BM517" s="185" t="s">
        <v>1306</v>
      </c>
    </row>
    <row r="518" spans="1:65" s="13" customFormat="1" ht="11.25">
      <c r="B518" s="187"/>
      <c r="C518" s="188"/>
      <c r="D518" s="189" t="s">
        <v>140</v>
      </c>
      <c r="E518" s="190" t="s">
        <v>44</v>
      </c>
      <c r="F518" s="191" t="s">
        <v>1245</v>
      </c>
      <c r="G518" s="188"/>
      <c r="H518" s="190" t="s">
        <v>44</v>
      </c>
      <c r="I518" s="192"/>
      <c r="J518" s="188"/>
      <c r="K518" s="188"/>
      <c r="L518" s="193"/>
      <c r="M518" s="194"/>
      <c r="N518" s="195"/>
      <c r="O518" s="195"/>
      <c r="P518" s="195"/>
      <c r="Q518" s="195"/>
      <c r="R518" s="195"/>
      <c r="S518" s="195"/>
      <c r="T518" s="196"/>
      <c r="AT518" s="197" t="s">
        <v>140</v>
      </c>
      <c r="AU518" s="197" t="s">
        <v>91</v>
      </c>
      <c r="AV518" s="13" t="s">
        <v>89</v>
      </c>
      <c r="AW518" s="13" t="s">
        <v>42</v>
      </c>
      <c r="AX518" s="13" t="s">
        <v>81</v>
      </c>
      <c r="AY518" s="197" t="s">
        <v>131</v>
      </c>
    </row>
    <row r="519" spans="1:65" s="13" customFormat="1" ht="11.25">
      <c r="B519" s="187"/>
      <c r="C519" s="188"/>
      <c r="D519" s="189" t="s">
        <v>140</v>
      </c>
      <c r="E519" s="190" t="s">
        <v>44</v>
      </c>
      <c r="F519" s="191" t="s">
        <v>769</v>
      </c>
      <c r="G519" s="188"/>
      <c r="H519" s="190" t="s">
        <v>44</v>
      </c>
      <c r="I519" s="192"/>
      <c r="J519" s="188"/>
      <c r="K519" s="188"/>
      <c r="L519" s="193"/>
      <c r="M519" s="194"/>
      <c r="N519" s="195"/>
      <c r="O519" s="195"/>
      <c r="P519" s="195"/>
      <c r="Q519" s="195"/>
      <c r="R519" s="195"/>
      <c r="S519" s="195"/>
      <c r="T519" s="196"/>
      <c r="AT519" s="197" t="s">
        <v>140</v>
      </c>
      <c r="AU519" s="197" t="s">
        <v>91</v>
      </c>
      <c r="AV519" s="13" t="s">
        <v>89</v>
      </c>
      <c r="AW519" s="13" t="s">
        <v>42</v>
      </c>
      <c r="AX519" s="13" t="s">
        <v>81</v>
      </c>
      <c r="AY519" s="197" t="s">
        <v>131</v>
      </c>
    </row>
    <row r="520" spans="1:65" s="14" customFormat="1" ht="11.25">
      <c r="B520" s="198"/>
      <c r="C520" s="199"/>
      <c r="D520" s="189" t="s">
        <v>140</v>
      </c>
      <c r="E520" s="200" t="s">
        <v>44</v>
      </c>
      <c r="F520" s="201" t="s">
        <v>731</v>
      </c>
      <c r="G520" s="199"/>
      <c r="H520" s="202">
        <v>2</v>
      </c>
      <c r="I520" s="203"/>
      <c r="J520" s="199"/>
      <c r="K520" s="199"/>
      <c r="L520" s="204"/>
      <c r="M520" s="205"/>
      <c r="N520" s="206"/>
      <c r="O520" s="206"/>
      <c r="P520" s="206"/>
      <c r="Q520" s="206"/>
      <c r="R520" s="206"/>
      <c r="S520" s="206"/>
      <c r="T520" s="207"/>
      <c r="AT520" s="208" t="s">
        <v>140</v>
      </c>
      <c r="AU520" s="208" t="s">
        <v>91</v>
      </c>
      <c r="AV520" s="14" t="s">
        <v>91</v>
      </c>
      <c r="AW520" s="14" t="s">
        <v>42</v>
      </c>
      <c r="AX520" s="14" t="s">
        <v>89</v>
      </c>
      <c r="AY520" s="208" t="s">
        <v>131</v>
      </c>
    </row>
    <row r="521" spans="1:65" s="2" customFormat="1" ht="24.2" customHeight="1">
      <c r="A521" s="35"/>
      <c r="B521" s="36"/>
      <c r="C521" s="220" t="s">
        <v>794</v>
      </c>
      <c r="D521" s="220" t="s">
        <v>220</v>
      </c>
      <c r="E521" s="221" t="s">
        <v>775</v>
      </c>
      <c r="F521" s="222" t="s">
        <v>776</v>
      </c>
      <c r="G521" s="223" t="s">
        <v>152</v>
      </c>
      <c r="H521" s="224">
        <v>0.2</v>
      </c>
      <c r="I521" s="225"/>
      <c r="J521" s="226">
        <f>ROUND(I521*H521,2)</f>
        <v>0</v>
      </c>
      <c r="K521" s="222" t="s">
        <v>137</v>
      </c>
      <c r="L521" s="227"/>
      <c r="M521" s="228" t="s">
        <v>44</v>
      </c>
      <c r="N521" s="229" t="s">
        <v>52</v>
      </c>
      <c r="O521" s="65"/>
      <c r="P521" s="183">
        <f>O521*H521</f>
        <v>0</v>
      </c>
      <c r="Q521" s="183">
        <v>1.1E-4</v>
      </c>
      <c r="R521" s="183">
        <f>Q521*H521</f>
        <v>2.2000000000000003E-5</v>
      </c>
      <c r="S521" s="183">
        <v>0</v>
      </c>
      <c r="T521" s="184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85" t="s">
        <v>91</v>
      </c>
      <c r="AT521" s="185" t="s">
        <v>220</v>
      </c>
      <c r="AU521" s="185" t="s">
        <v>91</v>
      </c>
      <c r="AY521" s="17" t="s">
        <v>131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17" t="s">
        <v>89</v>
      </c>
      <c r="BK521" s="186">
        <f>ROUND(I521*H521,2)</f>
        <v>0</v>
      </c>
      <c r="BL521" s="17" t="s">
        <v>89</v>
      </c>
      <c r="BM521" s="185" t="s">
        <v>1307</v>
      </c>
    </row>
    <row r="522" spans="1:65" s="13" customFormat="1" ht="11.25">
      <c r="B522" s="187"/>
      <c r="C522" s="188"/>
      <c r="D522" s="189" t="s">
        <v>140</v>
      </c>
      <c r="E522" s="190" t="s">
        <v>44</v>
      </c>
      <c r="F522" s="191" t="s">
        <v>1245</v>
      </c>
      <c r="G522" s="188"/>
      <c r="H522" s="190" t="s">
        <v>44</v>
      </c>
      <c r="I522" s="192"/>
      <c r="J522" s="188"/>
      <c r="K522" s="188"/>
      <c r="L522" s="193"/>
      <c r="M522" s="194"/>
      <c r="N522" s="195"/>
      <c r="O522" s="195"/>
      <c r="P522" s="195"/>
      <c r="Q522" s="195"/>
      <c r="R522" s="195"/>
      <c r="S522" s="195"/>
      <c r="T522" s="196"/>
      <c r="AT522" s="197" t="s">
        <v>140</v>
      </c>
      <c r="AU522" s="197" t="s">
        <v>91</v>
      </c>
      <c r="AV522" s="13" t="s">
        <v>89</v>
      </c>
      <c r="AW522" s="13" t="s">
        <v>42</v>
      </c>
      <c r="AX522" s="13" t="s">
        <v>81</v>
      </c>
      <c r="AY522" s="197" t="s">
        <v>131</v>
      </c>
    </row>
    <row r="523" spans="1:65" s="13" customFormat="1" ht="11.25">
      <c r="B523" s="187"/>
      <c r="C523" s="188"/>
      <c r="D523" s="189" t="s">
        <v>140</v>
      </c>
      <c r="E523" s="190" t="s">
        <v>44</v>
      </c>
      <c r="F523" s="191" t="s">
        <v>769</v>
      </c>
      <c r="G523" s="188"/>
      <c r="H523" s="190" t="s">
        <v>44</v>
      </c>
      <c r="I523" s="192"/>
      <c r="J523" s="188"/>
      <c r="K523" s="188"/>
      <c r="L523" s="193"/>
      <c r="M523" s="194"/>
      <c r="N523" s="195"/>
      <c r="O523" s="195"/>
      <c r="P523" s="195"/>
      <c r="Q523" s="195"/>
      <c r="R523" s="195"/>
      <c r="S523" s="195"/>
      <c r="T523" s="196"/>
      <c r="AT523" s="197" t="s">
        <v>140</v>
      </c>
      <c r="AU523" s="197" t="s">
        <v>91</v>
      </c>
      <c r="AV523" s="13" t="s">
        <v>89</v>
      </c>
      <c r="AW523" s="13" t="s">
        <v>42</v>
      </c>
      <c r="AX523" s="13" t="s">
        <v>81</v>
      </c>
      <c r="AY523" s="197" t="s">
        <v>131</v>
      </c>
    </row>
    <row r="524" spans="1:65" s="14" customFormat="1" ht="11.25">
      <c r="B524" s="198"/>
      <c r="C524" s="199"/>
      <c r="D524" s="189" t="s">
        <v>140</v>
      </c>
      <c r="E524" s="200" t="s">
        <v>44</v>
      </c>
      <c r="F524" s="201" t="s">
        <v>778</v>
      </c>
      <c r="G524" s="199"/>
      <c r="H524" s="202">
        <v>0.2</v>
      </c>
      <c r="I524" s="203"/>
      <c r="J524" s="199"/>
      <c r="K524" s="199"/>
      <c r="L524" s="204"/>
      <c r="M524" s="205"/>
      <c r="N524" s="206"/>
      <c r="O524" s="206"/>
      <c r="P524" s="206"/>
      <c r="Q524" s="206"/>
      <c r="R524" s="206"/>
      <c r="S524" s="206"/>
      <c r="T524" s="207"/>
      <c r="AT524" s="208" t="s">
        <v>140</v>
      </c>
      <c r="AU524" s="208" t="s">
        <v>91</v>
      </c>
      <c r="AV524" s="14" t="s">
        <v>91</v>
      </c>
      <c r="AW524" s="14" t="s">
        <v>42</v>
      </c>
      <c r="AX524" s="14" t="s">
        <v>89</v>
      </c>
      <c r="AY524" s="208" t="s">
        <v>131</v>
      </c>
    </row>
    <row r="525" spans="1:65" s="2" customFormat="1" ht="37.9" customHeight="1">
      <c r="A525" s="35"/>
      <c r="B525" s="36"/>
      <c r="C525" s="174" t="s">
        <v>798</v>
      </c>
      <c r="D525" s="174" t="s">
        <v>133</v>
      </c>
      <c r="E525" s="175" t="s">
        <v>780</v>
      </c>
      <c r="F525" s="176" t="s">
        <v>781</v>
      </c>
      <c r="G525" s="177" t="s">
        <v>490</v>
      </c>
      <c r="H525" s="178">
        <v>2</v>
      </c>
      <c r="I525" s="179"/>
      <c r="J525" s="180">
        <f>ROUND(I525*H525,2)</f>
        <v>0</v>
      </c>
      <c r="K525" s="176" t="s">
        <v>137</v>
      </c>
      <c r="L525" s="40"/>
      <c r="M525" s="181" t="s">
        <v>44</v>
      </c>
      <c r="N525" s="182" t="s">
        <v>52</v>
      </c>
      <c r="O525" s="65"/>
      <c r="P525" s="183">
        <f>O525*H525</f>
        <v>0</v>
      </c>
      <c r="Q525" s="183">
        <v>0</v>
      </c>
      <c r="R525" s="183">
        <f>Q525*H525</f>
        <v>0</v>
      </c>
      <c r="S525" s="183">
        <v>0</v>
      </c>
      <c r="T525" s="184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85" t="s">
        <v>89</v>
      </c>
      <c r="AT525" s="185" t="s">
        <v>133</v>
      </c>
      <c r="AU525" s="185" t="s">
        <v>91</v>
      </c>
      <c r="AY525" s="17" t="s">
        <v>131</v>
      </c>
      <c r="BE525" s="186">
        <f>IF(N525="základní",J525,0)</f>
        <v>0</v>
      </c>
      <c r="BF525" s="186">
        <f>IF(N525="snížená",J525,0)</f>
        <v>0</v>
      </c>
      <c r="BG525" s="186">
        <f>IF(N525="zákl. přenesená",J525,0)</f>
        <v>0</v>
      </c>
      <c r="BH525" s="186">
        <f>IF(N525="sníž. přenesená",J525,0)</f>
        <v>0</v>
      </c>
      <c r="BI525" s="186">
        <f>IF(N525="nulová",J525,0)</f>
        <v>0</v>
      </c>
      <c r="BJ525" s="17" t="s">
        <v>89</v>
      </c>
      <c r="BK525" s="186">
        <f>ROUND(I525*H525,2)</f>
        <v>0</v>
      </c>
      <c r="BL525" s="17" t="s">
        <v>89</v>
      </c>
      <c r="BM525" s="185" t="s">
        <v>1308</v>
      </c>
    </row>
    <row r="526" spans="1:65" s="13" customFormat="1" ht="11.25">
      <c r="B526" s="187"/>
      <c r="C526" s="188"/>
      <c r="D526" s="189" t="s">
        <v>140</v>
      </c>
      <c r="E526" s="190" t="s">
        <v>44</v>
      </c>
      <c r="F526" s="191" t="s">
        <v>1245</v>
      </c>
      <c r="G526" s="188"/>
      <c r="H526" s="190" t="s">
        <v>44</v>
      </c>
      <c r="I526" s="192"/>
      <c r="J526" s="188"/>
      <c r="K526" s="188"/>
      <c r="L526" s="193"/>
      <c r="M526" s="194"/>
      <c r="N526" s="195"/>
      <c r="O526" s="195"/>
      <c r="P526" s="195"/>
      <c r="Q526" s="195"/>
      <c r="R526" s="195"/>
      <c r="S526" s="195"/>
      <c r="T526" s="196"/>
      <c r="AT526" s="197" t="s">
        <v>140</v>
      </c>
      <c r="AU526" s="197" t="s">
        <v>91</v>
      </c>
      <c r="AV526" s="13" t="s">
        <v>89</v>
      </c>
      <c r="AW526" s="13" t="s">
        <v>42</v>
      </c>
      <c r="AX526" s="13" t="s">
        <v>81</v>
      </c>
      <c r="AY526" s="197" t="s">
        <v>131</v>
      </c>
    </row>
    <row r="527" spans="1:65" s="13" customFormat="1" ht="11.25">
      <c r="B527" s="187"/>
      <c r="C527" s="188"/>
      <c r="D527" s="189" t="s">
        <v>140</v>
      </c>
      <c r="E527" s="190" t="s">
        <v>44</v>
      </c>
      <c r="F527" s="191" t="s">
        <v>783</v>
      </c>
      <c r="G527" s="188"/>
      <c r="H527" s="190" t="s">
        <v>44</v>
      </c>
      <c r="I527" s="192"/>
      <c r="J527" s="188"/>
      <c r="K527" s="188"/>
      <c r="L527" s="193"/>
      <c r="M527" s="194"/>
      <c r="N527" s="195"/>
      <c r="O527" s="195"/>
      <c r="P527" s="195"/>
      <c r="Q527" s="195"/>
      <c r="R527" s="195"/>
      <c r="S527" s="195"/>
      <c r="T527" s="196"/>
      <c r="AT527" s="197" t="s">
        <v>140</v>
      </c>
      <c r="AU527" s="197" t="s">
        <v>91</v>
      </c>
      <c r="AV527" s="13" t="s">
        <v>89</v>
      </c>
      <c r="AW527" s="13" t="s">
        <v>42</v>
      </c>
      <c r="AX527" s="13" t="s">
        <v>81</v>
      </c>
      <c r="AY527" s="197" t="s">
        <v>131</v>
      </c>
    </row>
    <row r="528" spans="1:65" s="14" customFormat="1" ht="11.25">
      <c r="B528" s="198"/>
      <c r="C528" s="199"/>
      <c r="D528" s="189" t="s">
        <v>140</v>
      </c>
      <c r="E528" s="200" t="s">
        <v>44</v>
      </c>
      <c r="F528" s="201" t="s">
        <v>731</v>
      </c>
      <c r="G528" s="199"/>
      <c r="H528" s="202">
        <v>2</v>
      </c>
      <c r="I528" s="203"/>
      <c r="J528" s="199"/>
      <c r="K528" s="199"/>
      <c r="L528" s="204"/>
      <c r="M528" s="205"/>
      <c r="N528" s="206"/>
      <c r="O528" s="206"/>
      <c r="P528" s="206"/>
      <c r="Q528" s="206"/>
      <c r="R528" s="206"/>
      <c r="S528" s="206"/>
      <c r="T528" s="207"/>
      <c r="AT528" s="208" t="s">
        <v>140</v>
      </c>
      <c r="AU528" s="208" t="s">
        <v>91</v>
      </c>
      <c r="AV528" s="14" t="s">
        <v>91</v>
      </c>
      <c r="AW528" s="14" t="s">
        <v>42</v>
      </c>
      <c r="AX528" s="14" t="s">
        <v>89</v>
      </c>
      <c r="AY528" s="208" t="s">
        <v>131</v>
      </c>
    </row>
    <row r="529" spans="1:65" s="2" customFormat="1" ht="62.65" customHeight="1">
      <c r="A529" s="35"/>
      <c r="B529" s="36"/>
      <c r="C529" s="174" t="s">
        <v>802</v>
      </c>
      <c r="D529" s="174" t="s">
        <v>133</v>
      </c>
      <c r="E529" s="175" t="s">
        <v>771</v>
      </c>
      <c r="F529" s="176" t="s">
        <v>772</v>
      </c>
      <c r="G529" s="177" t="s">
        <v>490</v>
      </c>
      <c r="H529" s="178">
        <v>2</v>
      </c>
      <c r="I529" s="179"/>
      <c r="J529" s="180">
        <f>ROUND(I529*H529,2)</f>
        <v>0</v>
      </c>
      <c r="K529" s="176" t="s">
        <v>137</v>
      </c>
      <c r="L529" s="40"/>
      <c r="M529" s="181" t="s">
        <v>44</v>
      </c>
      <c r="N529" s="182" t="s">
        <v>52</v>
      </c>
      <c r="O529" s="65"/>
      <c r="P529" s="183">
        <f>O529*H529</f>
        <v>0</v>
      </c>
      <c r="Q529" s="183">
        <v>0</v>
      </c>
      <c r="R529" s="183">
        <f>Q529*H529</f>
        <v>0</v>
      </c>
      <c r="S529" s="183">
        <v>0</v>
      </c>
      <c r="T529" s="184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85" t="s">
        <v>89</v>
      </c>
      <c r="AT529" s="185" t="s">
        <v>133</v>
      </c>
      <c r="AU529" s="185" t="s">
        <v>91</v>
      </c>
      <c r="AY529" s="17" t="s">
        <v>131</v>
      </c>
      <c r="BE529" s="186">
        <f>IF(N529="základní",J529,0)</f>
        <v>0</v>
      </c>
      <c r="BF529" s="186">
        <f>IF(N529="snížená",J529,0)</f>
        <v>0</v>
      </c>
      <c r="BG529" s="186">
        <f>IF(N529="zákl. přenesená",J529,0)</f>
        <v>0</v>
      </c>
      <c r="BH529" s="186">
        <f>IF(N529="sníž. přenesená",J529,0)</f>
        <v>0</v>
      </c>
      <c r="BI529" s="186">
        <f>IF(N529="nulová",J529,0)</f>
        <v>0</v>
      </c>
      <c r="BJ529" s="17" t="s">
        <v>89</v>
      </c>
      <c r="BK529" s="186">
        <f>ROUND(I529*H529,2)</f>
        <v>0</v>
      </c>
      <c r="BL529" s="17" t="s">
        <v>89</v>
      </c>
      <c r="BM529" s="185" t="s">
        <v>1309</v>
      </c>
    </row>
    <row r="530" spans="1:65" s="13" customFormat="1" ht="11.25">
      <c r="B530" s="187"/>
      <c r="C530" s="188"/>
      <c r="D530" s="189" t="s">
        <v>140</v>
      </c>
      <c r="E530" s="190" t="s">
        <v>44</v>
      </c>
      <c r="F530" s="191" t="s">
        <v>1245</v>
      </c>
      <c r="G530" s="188"/>
      <c r="H530" s="190" t="s">
        <v>44</v>
      </c>
      <c r="I530" s="192"/>
      <c r="J530" s="188"/>
      <c r="K530" s="188"/>
      <c r="L530" s="193"/>
      <c r="M530" s="194"/>
      <c r="N530" s="195"/>
      <c r="O530" s="195"/>
      <c r="P530" s="195"/>
      <c r="Q530" s="195"/>
      <c r="R530" s="195"/>
      <c r="S530" s="195"/>
      <c r="T530" s="196"/>
      <c r="AT530" s="197" t="s">
        <v>140</v>
      </c>
      <c r="AU530" s="197" t="s">
        <v>91</v>
      </c>
      <c r="AV530" s="13" t="s">
        <v>89</v>
      </c>
      <c r="AW530" s="13" t="s">
        <v>42</v>
      </c>
      <c r="AX530" s="13" t="s">
        <v>81</v>
      </c>
      <c r="AY530" s="197" t="s">
        <v>131</v>
      </c>
    </row>
    <row r="531" spans="1:65" s="13" customFormat="1" ht="11.25">
      <c r="B531" s="187"/>
      <c r="C531" s="188"/>
      <c r="D531" s="189" t="s">
        <v>140</v>
      </c>
      <c r="E531" s="190" t="s">
        <v>44</v>
      </c>
      <c r="F531" s="191" t="s">
        <v>783</v>
      </c>
      <c r="G531" s="188"/>
      <c r="H531" s="190" t="s">
        <v>44</v>
      </c>
      <c r="I531" s="192"/>
      <c r="J531" s="188"/>
      <c r="K531" s="188"/>
      <c r="L531" s="193"/>
      <c r="M531" s="194"/>
      <c r="N531" s="195"/>
      <c r="O531" s="195"/>
      <c r="P531" s="195"/>
      <c r="Q531" s="195"/>
      <c r="R531" s="195"/>
      <c r="S531" s="195"/>
      <c r="T531" s="196"/>
      <c r="AT531" s="197" t="s">
        <v>140</v>
      </c>
      <c r="AU531" s="197" t="s">
        <v>91</v>
      </c>
      <c r="AV531" s="13" t="s">
        <v>89</v>
      </c>
      <c r="AW531" s="13" t="s">
        <v>42</v>
      </c>
      <c r="AX531" s="13" t="s">
        <v>81</v>
      </c>
      <c r="AY531" s="197" t="s">
        <v>131</v>
      </c>
    </row>
    <row r="532" spans="1:65" s="14" customFormat="1" ht="11.25">
      <c r="B532" s="198"/>
      <c r="C532" s="199"/>
      <c r="D532" s="189" t="s">
        <v>140</v>
      </c>
      <c r="E532" s="200" t="s">
        <v>44</v>
      </c>
      <c r="F532" s="201" t="s">
        <v>731</v>
      </c>
      <c r="G532" s="199"/>
      <c r="H532" s="202">
        <v>2</v>
      </c>
      <c r="I532" s="203"/>
      <c r="J532" s="199"/>
      <c r="K532" s="199"/>
      <c r="L532" s="204"/>
      <c r="M532" s="205"/>
      <c r="N532" s="206"/>
      <c r="O532" s="206"/>
      <c r="P532" s="206"/>
      <c r="Q532" s="206"/>
      <c r="R532" s="206"/>
      <c r="S532" s="206"/>
      <c r="T532" s="207"/>
      <c r="AT532" s="208" t="s">
        <v>140</v>
      </c>
      <c r="AU532" s="208" t="s">
        <v>91</v>
      </c>
      <c r="AV532" s="14" t="s">
        <v>91</v>
      </c>
      <c r="AW532" s="14" t="s">
        <v>42</v>
      </c>
      <c r="AX532" s="14" t="s">
        <v>89</v>
      </c>
      <c r="AY532" s="208" t="s">
        <v>131</v>
      </c>
    </row>
    <row r="533" spans="1:65" s="2" customFormat="1" ht="24.2" customHeight="1">
      <c r="A533" s="35"/>
      <c r="B533" s="36"/>
      <c r="C533" s="220" t="s">
        <v>806</v>
      </c>
      <c r="D533" s="220" t="s">
        <v>220</v>
      </c>
      <c r="E533" s="221" t="s">
        <v>787</v>
      </c>
      <c r="F533" s="222" t="s">
        <v>788</v>
      </c>
      <c r="G533" s="223" t="s">
        <v>152</v>
      </c>
      <c r="H533" s="224">
        <v>0.2</v>
      </c>
      <c r="I533" s="225"/>
      <c r="J533" s="226">
        <f>ROUND(I533*H533,2)</f>
        <v>0</v>
      </c>
      <c r="K533" s="222" t="s">
        <v>137</v>
      </c>
      <c r="L533" s="227"/>
      <c r="M533" s="228" t="s">
        <v>44</v>
      </c>
      <c r="N533" s="229" t="s">
        <v>52</v>
      </c>
      <c r="O533" s="65"/>
      <c r="P533" s="183">
        <f>O533*H533</f>
        <v>0</v>
      </c>
      <c r="Q533" s="183">
        <v>1.2999999999999999E-4</v>
      </c>
      <c r="R533" s="183">
        <f>Q533*H533</f>
        <v>2.5999999999999998E-5</v>
      </c>
      <c r="S533" s="183">
        <v>0</v>
      </c>
      <c r="T533" s="184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85" t="s">
        <v>91</v>
      </c>
      <c r="AT533" s="185" t="s">
        <v>220</v>
      </c>
      <c r="AU533" s="185" t="s">
        <v>91</v>
      </c>
      <c r="AY533" s="17" t="s">
        <v>131</v>
      </c>
      <c r="BE533" s="186">
        <f>IF(N533="základní",J533,0)</f>
        <v>0</v>
      </c>
      <c r="BF533" s="186">
        <f>IF(N533="snížená",J533,0)</f>
        <v>0</v>
      </c>
      <c r="BG533" s="186">
        <f>IF(N533="zákl. přenesená",J533,0)</f>
        <v>0</v>
      </c>
      <c r="BH533" s="186">
        <f>IF(N533="sníž. přenesená",J533,0)</f>
        <v>0</v>
      </c>
      <c r="BI533" s="186">
        <f>IF(N533="nulová",J533,0)</f>
        <v>0</v>
      </c>
      <c r="BJ533" s="17" t="s">
        <v>89</v>
      </c>
      <c r="BK533" s="186">
        <f>ROUND(I533*H533,2)</f>
        <v>0</v>
      </c>
      <c r="BL533" s="17" t="s">
        <v>89</v>
      </c>
      <c r="BM533" s="185" t="s">
        <v>1310</v>
      </c>
    </row>
    <row r="534" spans="1:65" s="13" customFormat="1" ht="11.25">
      <c r="B534" s="187"/>
      <c r="C534" s="188"/>
      <c r="D534" s="189" t="s">
        <v>140</v>
      </c>
      <c r="E534" s="190" t="s">
        <v>44</v>
      </c>
      <c r="F534" s="191" t="s">
        <v>1245</v>
      </c>
      <c r="G534" s="188"/>
      <c r="H534" s="190" t="s">
        <v>44</v>
      </c>
      <c r="I534" s="192"/>
      <c r="J534" s="188"/>
      <c r="K534" s="188"/>
      <c r="L534" s="193"/>
      <c r="M534" s="194"/>
      <c r="N534" s="195"/>
      <c r="O534" s="195"/>
      <c r="P534" s="195"/>
      <c r="Q534" s="195"/>
      <c r="R534" s="195"/>
      <c r="S534" s="195"/>
      <c r="T534" s="196"/>
      <c r="AT534" s="197" t="s">
        <v>140</v>
      </c>
      <c r="AU534" s="197" t="s">
        <v>91</v>
      </c>
      <c r="AV534" s="13" t="s">
        <v>89</v>
      </c>
      <c r="AW534" s="13" t="s">
        <v>42</v>
      </c>
      <c r="AX534" s="13" t="s">
        <v>81</v>
      </c>
      <c r="AY534" s="197" t="s">
        <v>131</v>
      </c>
    </row>
    <row r="535" spans="1:65" s="13" customFormat="1" ht="11.25">
      <c r="B535" s="187"/>
      <c r="C535" s="188"/>
      <c r="D535" s="189" t="s">
        <v>140</v>
      </c>
      <c r="E535" s="190" t="s">
        <v>44</v>
      </c>
      <c r="F535" s="191" t="s">
        <v>783</v>
      </c>
      <c r="G535" s="188"/>
      <c r="H535" s="190" t="s">
        <v>44</v>
      </c>
      <c r="I535" s="192"/>
      <c r="J535" s="188"/>
      <c r="K535" s="188"/>
      <c r="L535" s="193"/>
      <c r="M535" s="194"/>
      <c r="N535" s="195"/>
      <c r="O535" s="195"/>
      <c r="P535" s="195"/>
      <c r="Q535" s="195"/>
      <c r="R535" s="195"/>
      <c r="S535" s="195"/>
      <c r="T535" s="196"/>
      <c r="AT535" s="197" t="s">
        <v>140</v>
      </c>
      <c r="AU535" s="197" t="s">
        <v>91</v>
      </c>
      <c r="AV535" s="13" t="s">
        <v>89</v>
      </c>
      <c r="AW535" s="13" t="s">
        <v>42</v>
      </c>
      <c r="AX535" s="13" t="s">
        <v>81</v>
      </c>
      <c r="AY535" s="197" t="s">
        <v>131</v>
      </c>
    </row>
    <row r="536" spans="1:65" s="14" customFormat="1" ht="11.25">
      <c r="B536" s="198"/>
      <c r="C536" s="199"/>
      <c r="D536" s="189" t="s">
        <v>140</v>
      </c>
      <c r="E536" s="200" t="s">
        <v>44</v>
      </c>
      <c r="F536" s="201" t="s">
        <v>778</v>
      </c>
      <c r="G536" s="199"/>
      <c r="H536" s="202">
        <v>0.2</v>
      </c>
      <c r="I536" s="203"/>
      <c r="J536" s="199"/>
      <c r="K536" s="199"/>
      <c r="L536" s="204"/>
      <c r="M536" s="205"/>
      <c r="N536" s="206"/>
      <c r="O536" s="206"/>
      <c r="P536" s="206"/>
      <c r="Q536" s="206"/>
      <c r="R536" s="206"/>
      <c r="S536" s="206"/>
      <c r="T536" s="207"/>
      <c r="AT536" s="208" t="s">
        <v>140</v>
      </c>
      <c r="AU536" s="208" t="s">
        <v>91</v>
      </c>
      <c r="AV536" s="14" t="s">
        <v>91</v>
      </c>
      <c r="AW536" s="14" t="s">
        <v>42</v>
      </c>
      <c r="AX536" s="14" t="s">
        <v>89</v>
      </c>
      <c r="AY536" s="208" t="s">
        <v>131</v>
      </c>
    </row>
    <row r="537" spans="1:65" s="2" customFormat="1" ht="49.15" customHeight="1">
      <c r="A537" s="35"/>
      <c r="B537" s="36"/>
      <c r="C537" s="174" t="s">
        <v>810</v>
      </c>
      <c r="D537" s="174" t="s">
        <v>133</v>
      </c>
      <c r="E537" s="175" t="s">
        <v>791</v>
      </c>
      <c r="F537" s="176" t="s">
        <v>792</v>
      </c>
      <c r="G537" s="177" t="s">
        <v>490</v>
      </c>
      <c r="H537" s="178">
        <v>1</v>
      </c>
      <c r="I537" s="179"/>
      <c r="J537" s="180">
        <f>ROUND(I537*H537,2)</f>
        <v>0</v>
      </c>
      <c r="K537" s="176" t="s">
        <v>137</v>
      </c>
      <c r="L537" s="40"/>
      <c r="M537" s="181" t="s">
        <v>44</v>
      </c>
      <c r="N537" s="182" t="s">
        <v>52</v>
      </c>
      <c r="O537" s="65"/>
      <c r="P537" s="183">
        <f>O537*H537</f>
        <v>0</v>
      </c>
      <c r="Q537" s="183">
        <v>0.57010000000000005</v>
      </c>
      <c r="R537" s="183">
        <f>Q537*H537</f>
        <v>0.57010000000000005</v>
      </c>
      <c r="S537" s="183">
        <v>0</v>
      </c>
      <c r="T537" s="184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85" t="s">
        <v>89</v>
      </c>
      <c r="AT537" s="185" t="s">
        <v>133</v>
      </c>
      <c r="AU537" s="185" t="s">
        <v>91</v>
      </c>
      <c r="AY537" s="17" t="s">
        <v>131</v>
      </c>
      <c r="BE537" s="186">
        <f>IF(N537="základní",J537,0)</f>
        <v>0</v>
      </c>
      <c r="BF537" s="186">
        <f>IF(N537="snížená",J537,0)</f>
        <v>0</v>
      </c>
      <c r="BG537" s="186">
        <f>IF(N537="zákl. přenesená",J537,0)</f>
        <v>0</v>
      </c>
      <c r="BH537" s="186">
        <f>IF(N537="sníž. přenesená",J537,0)</f>
        <v>0</v>
      </c>
      <c r="BI537" s="186">
        <f>IF(N537="nulová",J537,0)</f>
        <v>0</v>
      </c>
      <c r="BJ537" s="17" t="s">
        <v>89</v>
      </c>
      <c r="BK537" s="186">
        <f>ROUND(I537*H537,2)</f>
        <v>0</v>
      </c>
      <c r="BL537" s="17" t="s">
        <v>89</v>
      </c>
      <c r="BM537" s="185" t="s">
        <v>1311</v>
      </c>
    </row>
    <row r="538" spans="1:65" s="13" customFormat="1" ht="11.25">
      <c r="B538" s="187"/>
      <c r="C538" s="188"/>
      <c r="D538" s="189" t="s">
        <v>140</v>
      </c>
      <c r="E538" s="190" t="s">
        <v>44</v>
      </c>
      <c r="F538" s="191" t="s">
        <v>1226</v>
      </c>
      <c r="G538" s="188"/>
      <c r="H538" s="190" t="s">
        <v>44</v>
      </c>
      <c r="I538" s="192"/>
      <c r="J538" s="188"/>
      <c r="K538" s="188"/>
      <c r="L538" s="193"/>
      <c r="M538" s="194"/>
      <c r="N538" s="195"/>
      <c r="O538" s="195"/>
      <c r="P538" s="195"/>
      <c r="Q538" s="195"/>
      <c r="R538" s="195"/>
      <c r="S538" s="195"/>
      <c r="T538" s="196"/>
      <c r="AT538" s="197" t="s">
        <v>140</v>
      </c>
      <c r="AU538" s="197" t="s">
        <v>91</v>
      </c>
      <c r="AV538" s="13" t="s">
        <v>89</v>
      </c>
      <c r="AW538" s="13" t="s">
        <v>42</v>
      </c>
      <c r="AX538" s="13" t="s">
        <v>81</v>
      </c>
      <c r="AY538" s="197" t="s">
        <v>131</v>
      </c>
    </row>
    <row r="539" spans="1:65" s="13" customFormat="1" ht="11.25">
      <c r="B539" s="187"/>
      <c r="C539" s="188"/>
      <c r="D539" s="189" t="s">
        <v>140</v>
      </c>
      <c r="E539" s="190" t="s">
        <v>44</v>
      </c>
      <c r="F539" s="191" t="s">
        <v>671</v>
      </c>
      <c r="G539" s="188"/>
      <c r="H539" s="190" t="s">
        <v>44</v>
      </c>
      <c r="I539" s="192"/>
      <c r="J539" s="188"/>
      <c r="K539" s="188"/>
      <c r="L539" s="193"/>
      <c r="M539" s="194"/>
      <c r="N539" s="195"/>
      <c r="O539" s="195"/>
      <c r="P539" s="195"/>
      <c r="Q539" s="195"/>
      <c r="R539" s="195"/>
      <c r="S539" s="195"/>
      <c r="T539" s="196"/>
      <c r="AT539" s="197" t="s">
        <v>140</v>
      </c>
      <c r="AU539" s="197" t="s">
        <v>91</v>
      </c>
      <c r="AV539" s="13" t="s">
        <v>89</v>
      </c>
      <c r="AW539" s="13" t="s">
        <v>42</v>
      </c>
      <c r="AX539" s="13" t="s">
        <v>81</v>
      </c>
      <c r="AY539" s="197" t="s">
        <v>131</v>
      </c>
    </row>
    <row r="540" spans="1:65" s="14" customFormat="1" ht="11.25">
      <c r="B540" s="198"/>
      <c r="C540" s="199"/>
      <c r="D540" s="189" t="s">
        <v>140</v>
      </c>
      <c r="E540" s="200" t="s">
        <v>44</v>
      </c>
      <c r="F540" s="201" t="s">
        <v>89</v>
      </c>
      <c r="G540" s="199"/>
      <c r="H540" s="202">
        <v>1</v>
      </c>
      <c r="I540" s="203"/>
      <c r="J540" s="199"/>
      <c r="K540" s="199"/>
      <c r="L540" s="204"/>
      <c r="M540" s="205"/>
      <c r="N540" s="206"/>
      <c r="O540" s="206"/>
      <c r="P540" s="206"/>
      <c r="Q540" s="206"/>
      <c r="R540" s="206"/>
      <c r="S540" s="206"/>
      <c r="T540" s="207"/>
      <c r="AT540" s="208" t="s">
        <v>140</v>
      </c>
      <c r="AU540" s="208" t="s">
        <v>91</v>
      </c>
      <c r="AV540" s="14" t="s">
        <v>91</v>
      </c>
      <c r="AW540" s="14" t="s">
        <v>42</v>
      </c>
      <c r="AX540" s="14" t="s">
        <v>89</v>
      </c>
      <c r="AY540" s="208" t="s">
        <v>131</v>
      </c>
    </row>
    <row r="541" spans="1:65" s="2" customFormat="1" ht="14.45" customHeight="1">
      <c r="A541" s="35"/>
      <c r="B541" s="36"/>
      <c r="C541" s="220" t="s">
        <v>814</v>
      </c>
      <c r="D541" s="220" t="s">
        <v>220</v>
      </c>
      <c r="E541" s="221" t="s">
        <v>795</v>
      </c>
      <c r="F541" s="222" t="s">
        <v>796</v>
      </c>
      <c r="G541" s="223" t="s">
        <v>490</v>
      </c>
      <c r="H541" s="224">
        <v>1</v>
      </c>
      <c r="I541" s="225"/>
      <c r="J541" s="226">
        <f>ROUND(I541*H541,2)</f>
        <v>0</v>
      </c>
      <c r="K541" s="222" t="s">
        <v>303</v>
      </c>
      <c r="L541" s="227"/>
      <c r="M541" s="228" t="s">
        <v>44</v>
      </c>
      <c r="N541" s="229" t="s">
        <v>52</v>
      </c>
      <c r="O541" s="65"/>
      <c r="P541" s="183">
        <f>O541*H541</f>
        <v>0</v>
      </c>
      <c r="Q541" s="183">
        <v>0</v>
      </c>
      <c r="R541" s="183">
        <f>Q541*H541</f>
        <v>0</v>
      </c>
      <c r="S541" s="183">
        <v>0</v>
      </c>
      <c r="T541" s="184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85" t="s">
        <v>91</v>
      </c>
      <c r="AT541" s="185" t="s">
        <v>220</v>
      </c>
      <c r="AU541" s="185" t="s">
        <v>91</v>
      </c>
      <c r="AY541" s="17" t="s">
        <v>131</v>
      </c>
      <c r="BE541" s="186">
        <f>IF(N541="základní",J541,0)</f>
        <v>0</v>
      </c>
      <c r="BF541" s="186">
        <f>IF(N541="snížená",J541,0)</f>
        <v>0</v>
      </c>
      <c r="BG541" s="186">
        <f>IF(N541="zákl. přenesená",J541,0)</f>
        <v>0</v>
      </c>
      <c r="BH541" s="186">
        <f>IF(N541="sníž. přenesená",J541,0)</f>
        <v>0</v>
      </c>
      <c r="BI541" s="186">
        <f>IF(N541="nulová",J541,0)</f>
        <v>0</v>
      </c>
      <c r="BJ541" s="17" t="s">
        <v>89</v>
      </c>
      <c r="BK541" s="186">
        <f>ROUND(I541*H541,2)</f>
        <v>0</v>
      </c>
      <c r="BL541" s="17" t="s">
        <v>89</v>
      </c>
      <c r="BM541" s="185" t="s">
        <v>1312</v>
      </c>
    </row>
    <row r="542" spans="1:65" s="13" customFormat="1" ht="11.25">
      <c r="B542" s="187"/>
      <c r="C542" s="188"/>
      <c r="D542" s="189" t="s">
        <v>140</v>
      </c>
      <c r="E542" s="190" t="s">
        <v>44</v>
      </c>
      <c r="F542" s="191" t="s">
        <v>1226</v>
      </c>
      <c r="G542" s="188"/>
      <c r="H542" s="190" t="s">
        <v>44</v>
      </c>
      <c r="I542" s="192"/>
      <c r="J542" s="188"/>
      <c r="K542" s="188"/>
      <c r="L542" s="193"/>
      <c r="M542" s="194"/>
      <c r="N542" s="195"/>
      <c r="O542" s="195"/>
      <c r="P542" s="195"/>
      <c r="Q542" s="195"/>
      <c r="R542" s="195"/>
      <c r="S542" s="195"/>
      <c r="T542" s="196"/>
      <c r="AT542" s="197" t="s">
        <v>140</v>
      </c>
      <c r="AU542" s="197" t="s">
        <v>91</v>
      </c>
      <c r="AV542" s="13" t="s">
        <v>89</v>
      </c>
      <c r="AW542" s="13" t="s">
        <v>42</v>
      </c>
      <c r="AX542" s="13" t="s">
        <v>81</v>
      </c>
      <c r="AY542" s="197" t="s">
        <v>131</v>
      </c>
    </row>
    <row r="543" spans="1:65" s="13" customFormat="1" ht="11.25">
      <c r="B543" s="187"/>
      <c r="C543" s="188"/>
      <c r="D543" s="189" t="s">
        <v>140</v>
      </c>
      <c r="E543" s="190" t="s">
        <v>44</v>
      </c>
      <c r="F543" s="191" t="s">
        <v>671</v>
      </c>
      <c r="G543" s="188"/>
      <c r="H543" s="190" t="s">
        <v>44</v>
      </c>
      <c r="I543" s="192"/>
      <c r="J543" s="188"/>
      <c r="K543" s="188"/>
      <c r="L543" s="193"/>
      <c r="M543" s="194"/>
      <c r="N543" s="195"/>
      <c r="O543" s="195"/>
      <c r="P543" s="195"/>
      <c r="Q543" s="195"/>
      <c r="R543" s="195"/>
      <c r="S543" s="195"/>
      <c r="T543" s="196"/>
      <c r="AT543" s="197" t="s">
        <v>140</v>
      </c>
      <c r="AU543" s="197" t="s">
        <v>91</v>
      </c>
      <c r="AV543" s="13" t="s">
        <v>89</v>
      </c>
      <c r="AW543" s="13" t="s">
        <v>42</v>
      </c>
      <c r="AX543" s="13" t="s">
        <v>81</v>
      </c>
      <c r="AY543" s="197" t="s">
        <v>131</v>
      </c>
    </row>
    <row r="544" spans="1:65" s="14" customFormat="1" ht="11.25">
      <c r="B544" s="198"/>
      <c r="C544" s="199"/>
      <c r="D544" s="189" t="s">
        <v>140</v>
      </c>
      <c r="E544" s="200" t="s">
        <v>44</v>
      </c>
      <c r="F544" s="201" t="s">
        <v>89</v>
      </c>
      <c r="G544" s="199"/>
      <c r="H544" s="202">
        <v>1</v>
      </c>
      <c r="I544" s="203"/>
      <c r="J544" s="199"/>
      <c r="K544" s="199"/>
      <c r="L544" s="204"/>
      <c r="M544" s="205"/>
      <c r="N544" s="206"/>
      <c r="O544" s="206"/>
      <c r="P544" s="206"/>
      <c r="Q544" s="206"/>
      <c r="R544" s="206"/>
      <c r="S544" s="206"/>
      <c r="T544" s="207"/>
      <c r="AT544" s="208" t="s">
        <v>140</v>
      </c>
      <c r="AU544" s="208" t="s">
        <v>91</v>
      </c>
      <c r="AV544" s="14" t="s">
        <v>91</v>
      </c>
      <c r="AW544" s="14" t="s">
        <v>42</v>
      </c>
      <c r="AX544" s="14" t="s">
        <v>89</v>
      </c>
      <c r="AY544" s="208" t="s">
        <v>131</v>
      </c>
    </row>
    <row r="545" spans="1:65" s="2" customFormat="1" ht="14.45" customHeight="1">
      <c r="A545" s="35"/>
      <c r="B545" s="36"/>
      <c r="C545" s="220" t="s">
        <v>818</v>
      </c>
      <c r="D545" s="220" t="s">
        <v>220</v>
      </c>
      <c r="E545" s="221" t="s">
        <v>799</v>
      </c>
      <c r="F545" s="222" t="s">
        <v>800</v>
      </c>
      <c r="G545" s="223" t="s">
        <v>490</v>
      </c>
      <c r="H545" s="224">
        <v>1</v>
      </c>
      <c r="I545" s="225"/>
      <c r="J545" s="226">
        <f>ROUND(I545*H545,2)</f>
        <v>0</v>
      </c>
      <c r="K545" s="222" t="s">
        <v>303</v>
      </c>
      <c r="L545" s="227"/>
      <c r="M545" s="228" t="s">
        <v>44</v>
      </c>
      <c r="N545" s="229" t="s">
        <v>52</v>
      </c>
      <c r="O545" s="65"/>
      <c r="P545" s="183">
        <f>O545*H545</f>
        <v>0</v>
      </c>
      <c r="Q545" s="183">
        <v>0</v>
      </c>
      <c r="R545" s="183">
        <f>Q545*H545</f>
        <v>0</v>
      </c>
      <c r="S545" s="183">
        <v>0</v>
      </c>
      <c r="T545" s="184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85" t="s">
        <v>91</v>
      </c>
      <c r="AT545" s="185" t="s">
        <v>220</v>
      </c>
      <c r="AU545" s="185" t="s">
        <v>91</v>
      </c>
      <c r="AY545" s="17" t="s">
        <v>131</v>
      </c>
      <c r="BE545" s="186">
        <f>IF(N545="základní",J545,0)</f>
        <v>0</v>
      </c>
      <c r="BF545" s="186">
        <f>IF(N545="snížená",J545,0)</f>
        <v>0</v>
      </c>
      <c r="BG545" s="186">
        <f>IF(N545="zákl. přenesená",J545,0)</f>
        <v>0</v>
      </c>
      <c r="BH545" s="186">
        <f>IF(N545="sníž. přenesená",J545,0)</f>
        <v>0</v>
      </c>
      <c r="BI545" s="186">
        <f>IF(N545="nulová",J545,0)</f>
        <v>0</v>
      </c>
      <c r="BJ545" s="17" t="s">
        <v>89</v>
      </c>
      <c r="BK545" s="186">
        <f>ROUND(I545*H545,2)</f>
        <v>0</v>
      </c>
      <c r="BL545" s="17" t="s">
        <v>89</v>
      </c>
      <c r="BM545" s="185" t="s">
        <v>1313</v>
      </c>
    </row>
    <row r="546" spans="1:65" s="13" customFormat="1" ht="11.25">
      <c r="B546" s="187"/>
      <c r="C546" s="188"/>
      <c r="D546" s="189" t="s">
        <v>140</v>
      </c>
      <c r="E546" s="190" t="s">
        <v>44</v>
      </c>
      <c r="F546" s="191" t="s">
        <v>1226</v>
      </c>
      <c r="G546" s="188"/>
      <c r="H546" s="190" t="s">
        <v>44</v>
      </c>
      <c r="I546" s="192"/>
      <c r="J546" s="188"/>
      <c r="K546" s="188"/>
      <c r="L546" s="193"/>
      <c r="M546" s="194"/>
      <c r="N546" s="195"/>
      <c r="O546" s="195"/>
      <c r="P546" s="195"/>
      <c r="Q546" s="195"/>
      <c r="R546" s="195"/>
      <c r="S546" s="195"/>
      <c r="T546" s="196"/>
      <c r="AT546" s="197" t="s">
        <v>140</v>
      </c>
      <c r="AU546" s="197" t="s">
        <v>91</v>
      </c>
      <c r="AV546" s="13" t="s">
        <v>89</v>
      </c>
      <c r="AW546" s="13" t="s">
        <v>42</v>
      </c>
      <c r="AX546" s="13" t="s">
        <v>81</v>
      </c>
      <c r="AY546" s="197" t="s">
        <v>131</v>
      </c>
    </row>
    <row r="547" spans="1:65" s="13" customFormat="1" ht="11.25">
      <c r="B547" s="187"/>
      <c r="C547" s="188"/>
      <c r="D547" s="189" t="s">
        <v>140</v>
      </c>
      <c r="E547" s="190" t="s">
        <v>44</v>
      </c>
      <c r="F547" s="191" t="s">
        <v>671</v>
      </c>
      <c r="G547" s="188"/>
      <c r="H547" s="190" t="s">
        <v>44</v>
      </c>
      <c r="I547" s="192"/>
      <c r="J547" s="188"/>
      <c r="K547" s="188"/>
      <c r="L547" s="193"/>
      <c r="M547" s="194"/>
      <c r="N547" s="195"/>
      <c r="O547" s="195"/>
      <c r="P547" s="195"/>
      <c r="Q547" s="195"/>
      <c r="R547" s="195"/>
      <c r="S547" s="195"/>
      <c r="T547" s="196"/>
      <c r="AT547" s="197" t="s">
        <v>140</v>
      </c>
      <c r="AU547" s="197" t="s">
        <v>91</v>
      </c>
      <c r="AV547" s="13" t="s">
        <v>89</v>
      </c>
      <c r="AW547" s="13" t="s">
        <v>42</v>
      </c>
      <c r="AX547" s="13" t="s">
        <v>81</v>
      </c>
      <c r="AY547" s="197" t="s">
        <v>131</v>
      </c>
    </row>
    <row r="548" spans="1:65" s="14" customFormat="1" ht="11.25">
      <c r="B548" s="198"/>
      <c r="C548" s="199"/>
      <c r="D548" s="189" t="s">
        <v>140</v>
      </c>
      <c r="E548" s="200" t="s">
        <v>44</v>
      </c>
      <c r="F548" s="201" t="s">
        <v>89</v>
      </c>
      <c r="G548" s="199"/>
      <c r="H548" s="202">
        <v>1</v>
      </c>
      <c r="I548" s="203"/>
      <c r="J548" s="199"/>
      <c r="K548" s="199"/>
      <c r="L548" s="204"/>
      <c r="M548" s="205"/>
      <c r="N548" s="206"/>
      <c r="O548" s="206"/>
      <c r="P548" s="206"/>
      <c r="Q548" s="206"/>
      <c r="R548" s="206"/>
      <c r="S548" s="206"/>
      <c r="T548" s="207"/>
      <c r="AT548" s="208" t="s">
        <v>140</v>
      </c>
      <c r="AU548" s="208" t="s">
        <v>91</v>
      </c>
      <c r="AV548" s="14" t="s">
        <v>91</v>
      </c>
      <c r="AW548" s="14" t="s">
        <v>42</v>
      </c>
      <c r="AX548" s="14" t="s">
        <v>89</v>
      </c>
      <c r="AY548" s="208" t="s">
        <v>131</v>
      </c>
    </row>
    <row r="549" spans="1:65" s="2" customFormat="1" ht="49.15" customHeight="1">
      <c r="A549" s="35"/>
      <c r="B549" s="36"/>
      <c r="C549" s="174" t="s">
        <v>822</v>
      </c>
      <c r="D549" s="174" t="s">
        <v>133</v>
      </c>
      <c r="E549" s="175" t="s">
        <v>803</v>
      </c>
      <c r="F549" s="176" t="s">
        <v>804</v>
      </c>
      <c r="G549" s="177" t="s">
        <v>490</v>
      </c>
      <c r="H549" s="178">
        <v>1</v>
      </c>
      <c r="I549" s="179"/>
      <c r="J549" s="180">
        <f>ROUND(I549*H549,2)</f>
        <v>0</v>
      </c>
      <c r="K549" s="176" t="s">
        <v>137</v>
      </c>
      <c r="L549" s="40"/>
      <c r="M549" s="181" t="s">
        <v>44</v>
      </c>
      <c r="N549" s="182" t="s">
        <v>52</v>
      </c>
      <c r="O549" s="65"/>
      <c r="P549" s="183">
        <f>O549*H549</f>
        <v>0</v>
      </c>
      <c r="Q549" s="183">
        <v>2.2001499999999998</v>
      </c>
      <c r="R549" s="183">
        <f>Q549*H549</f>
        <v>2.2001499999999998</v>
      </c>
      <c r="S549" s="183">
        <v>0</v>
      </c>
      <c r="T549" s="184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85" t="s">
        <v>89</v>
      </c>
      <c r="AT549" s="185" t="s">
        <v>133</v>
      </c>
      <c r="AU549" s="185" t="s">
        <v>91</v>
      </c>
      <c r="AY549" s="17" t="s">
        <v>131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17" t="s">
        <v>89</v>
      </c>
      <c r="BK549" s="186">
        <f>ROUND(I549*H549,2)</f>
        <v>0</v>
      </c>
      <c r="BL549" s="17" t="s">
        <v>89</v>
      </c>
      <c r="BM549" s="185" t="s">
        <v>1314</v>
      </c>
    </row>
    <row r="550" spans="1:65" s="13" customFormat="1" ht="11.25">
      <c r="B550" s="187"/>
      <c r="C550" s="188"/>
      <c r="D550" s="189" t="s">
        <v>140</v>
      </c>
      <c r="E550" s="190" t="s">
        <v>44</v>
      </c>
      <c r="F550" s="191" t="s">
        <v>1226</v>
      </c>
      <c r="G550" s="188"/>
      <c r="H550" s="190" t="s">
        <v>44</v>
      </c>
      <c r="I550" s="192"/>
      <c r="J550" s="188"/>
      <c r="K550" s="188"/>
      <c r="L550" s="193"/>
      <c r="M550" s="194"/>
      <c r="N550" s="195"/>
      <c r="O550" s="195"/>
      <c r="P550" s="195"/>
      <c r="Q550" s="195"/>
      <c r="R550" s="195"/>
      <c r="S550" s="195"/>
      <c r="T550" s="196"/>
      <c r="AT550" s="197" t="s">
        <v>140</v>
      </c>
      <c r="AU550" s="197" t="s">
        <v>91</v>
      </c>
      <c r="AV550" s="13" t="s">
        <v>89</v>
      </c>
      <c r="AW550" s="13" t="s">
        <v>42</v>
      </c>
      <c r="AX550" s="13" t="s">
        <v>81</v>
      </c>
      <c r="AY550" s="197" t="s">
        <v>131</v>
      </c>
    </row>
    <row r="551" spans="1:65" s="13" customFormat="1" ht="11.25">
      <c r="B551" s="187"/>
      <c r="C551" s="188"/>
      <c r="D551" s="189" t="s">
        <v>140</v>
      </c>
      <c r="E551" s="190" t="s">
        <v>44</v>
      </c>
      <c r="F551" s="191" t="s">
        <v>673</v>
      </c>
      <c r="G551" s="188"/>
      <c r="H551" s="190" t="s">
        <v>44</v>
      </c>
      <c r="I551" s="192"/>
      <c r="J551" s="188"/>
      <c r="K551" s="188"/>
      <c r="L551" s="193"/>
      <c r="M551" s="194"/>
      <c r="N551" s="195"/>
      <c r="O551" s="195"/>
      <c r="P551" s="195"/>
      <c r="Q551" s="195"/>
      <c r="R551" s="195"/>
      <c r="S551" s="195"/>
      <c r="T551" s="196"/>
      <c r="AT551" s="197" t="s">
        <v>140</v>
      </c>
      <c r="AU551" s="197" t="s">
        <v>91</v>
      </c>
      <c r="AV551" s="13" t="s">
        <v>89</v>
      </c>
      <c r="AW551" s="13" t="s">
        <v>42</v>
      </c>
      <c r="AX551" s="13" t="s">
        <v>81</v>
      </c>
      <c r="AY551" s="197" t="s">
        <v>131</v>
      </c>
    </row>
    <row r="552" spans="1:65" s="14" customFormat="1" ht="11.25">
      <c r="B552" s="198"/>
      <c r="C552" s="199"/>
      <c r="D552" s="189" t="s">
        <v>140</v>
      </c>
      <c r="E552" s="200" t="s">
        <v>44</v>
      </c>
      <c r="F552" s="201" t="s">
        <v>89</v>
      </c>
      <c r="G552" s="199"/>
      <c r="H552" s="202">
        <v>1</v>
      </c>
      <c r="I552" s="203"/>
      <c r="J552" s="199"/>
      <c r="K552" s="199"/>
      <c r="L552" s="204"/>
      <c r="M552" s="205"/>
      <c r="N552" s="206"/>
      <c r="O552" s="206"/>
      <c r="P552" s="206"/>
      <c r="Q552" s="206"/>
      <c r="R552" s="206"/>
      <c r="S552" s="206"/>
      <c r="T552" s="207"/>
      <c r="AT552" s="208" t="s">
        <v>140</v>
      </c>
      <c r="AU552" s="208" t="s">
        <v>91</v>
      </c>
      <c r="AV552" s="14" t="s">
        <v>91</v>
      </c>
      <c r="AW552" s="14" t="s">
        <v>42</v>
      </c>
      <c r="AX552" s="14" t="s">
        <v>89</v>
      </c>
      <c r="AY552" s="208" t="s">
        <v>131</v>
      </c>
    </row>
    <row r="553" spans="1:65" s="2" customFormat="1" ht="49.15" customHeight="1">
      <c r="A553" s="35"/>
      <c r="B553" s="36"/>
      <c r="C553" s="174" t="s">
        <v>826</v>
      </c>
      <c r="D553" s="174" t="s">
        <v>133</v>
      </c>
      <c r="E553" s="175" t="s">
        <v>807</v>
      </c>
      <c r="F553" s="176" t="s">
        <v>808</v>
      </c>
      <c r="G553" s="177" t="s">
        <v>490</v>
      </c>
      <c r="H553" s="178">
        <v>1</v>
      </c>
      <c r="I553" s="179"/>
      <c r="J553" s="180">
        <f>ROUND(I553*H553,2)</f>
        <v>0</v>
      </c>
      <c r="K553" s="176" t="s">
        <v>137</v>
      </c>
      <c r="L553" s="40"/>
      <c r="M553" s="181" t="s">
        <v>44</v>
      </c>
      <c r="N553" s="182" t="s">
        <v>52</v>
      </c>
      <c r="O553" s="65"/>
      <c r="P553" s="183">
        <f>O553*H553</f>
        <v>0</v>
      </c>
      <c r="Q553" s="183">
        <v>0</v>
      </c>
      <c r="R553" s="183">
        <f>Q553*H553</f>
        <v>0</v>
      </c>
      <c r="S553" s="183">
        <v>0</v>
      </c>
      <c r="T553" s="184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85" t="s">
        <v>89</v>
      </c>
      <c r="AT553" s="185" t="s">
        <v>133</v>
      </c>
      <c r="AU553" s="185" t="s">
        <v>91</v>
      </c>
      <c r="AY553" s="17" t="s">
        <v>131</v>
      </c>
      <c r="BE553" s="186">
        <f>IF(N553="základní",J553,0)</f>
        <v>0</v>
      </c>
      <c r="BF553" s="186">
        <f>IF(N553="snížená",J553,0)</f>
        <v>0</v>
      </c>
      <c r="BG553" s="186">
        <f>IF(N553="zákl. přenesená",J553,0)</f>
        <v>0</v>
      </c>
      <c r="BH553" s="186">
        <f>IF(N553="sníž. přenesená",J553,0)</f>
        <v>0</v>
      </c>
      <c r="BI553" s="186">
        <f>IF(N553="nulová",J553,0)</f>
        <v>0</v>
      </c>
      <c r="BJ553" s="17" t="s">
        <v>89</v>
      </c>
      <c r="BK553" s="186">
        <f>ROUND(I553*H553,2)</f>
        <v>0</v>
      </c>
      <c r="BL553" s="17" t="s">
        <v>89</v>
      </c>
      <c r="BM553" s="185" t="s">
        <v>1315</v>
      </c>
    </row>
    <row r="554" spans="1:65" s="13" customFormat="1" ht="11.25">
      <c r="B554" s="187"/>
      <c r="C554" s="188"/>
      <c r="D554" s="189" t="s">
        <v>140</v>
      </c>
      <c r="E554" s="190" t="s">
        <v>44</v>
      </c>
      <c r="F554" s="191" t="s">
        <v>1226</v>
      </c>
      <c r="G554" s="188"/>
      <c r="H554" s="190" t="s">
        <v>44</v>
      </c>
      <c r="I554" s="192"/>
      <c r="J554" s="188"/>
      <c r="K554" s="188"/>
      <c r="L554" s="193"/>
      <c r="M554" s="194"/>
      <c r="N554" s="195"/>
      <c r="O554" s="195"/>
      <c r="P554" s="195"/>
      <c r="Q554" s="195"/>
      <c r="R554" s="195"/>
      <c r="S554" s="195"/>
      <c r="T554" s="196"/>
      <c r="AT554" s="197" t="s">
        <v>140</v>
      </c>
      <c r="AU554" s="197" t="s">
        <v>91</v>
      </c>
      <c r="AV554" s="13" t="s">
        <v>89</v>
      </c>
      <c r="AW554" s="13" t="s">
        <v>42</v>
      </c>
      <c r="AX554" s="13" t="s">
        <v>81</v>
      </c>
      <c r="AY554" s="197" t="s">
        <v>131</v>
      </c>
    </row>
    <row r="555" spans="1:65" s="13" customFormat="1" ht="11.25">
      <c r="B555" s="187"/>
      <c r="C555" s="188"/>
      <c r="D555" s="189" t="s">
        <v>140</v>
      </c>
      <c r="E555" s="190" t="s">
        <v>44</v>
      </c>
      <c r="F555" s="191" t="s">
        <v>673</v>
      </c>
      <c r="G555" s="188"/>
      <c r="H555" s="190" t="s">
        <v>44</v>
      </c>
      <c r="I555" s="192"/>
      <c r="J555" s="188"/>
      <c r="K555" s="188"/>
      <c r="L555" s="193"/>
      <c r="M555" s="194"/>
      <c r="N555" s="195"/>
      <c r="O555" s="195"/>
      <c r="P555" s="195"/>
      <c r="Q555" s="195"/>
      <c r="R555" s="195"/>
      <c r="S555" s="195"/>
      <c r="T555" s="196"/>
      <c r="AT555" s="197" t="s">
        <v>140</v>
      </c>
      <c r="AU555" s="197" t="s">
        <v>91</v>
      </c>
      <c r="AV555" s="13" t="s">
        <v>89</v>
      </c>
      <c r="AW555" s="13" t="s">
        <v>42</v>
      </c>
      <c r="AX555" s="13" t="s">
        <v>81</v>
      </c>
      <c r="AY555" s="197" t="s">
        <v>131</v>
      </c>
    </row>
    <row r="556" spans="1:65" s="14" customFormat="1" ht="11.25">
      <c r="B556" s="198"/>
      <c r="C556" s="199"/>
      <c r="D556" s="189" t="s">
        <v>140</v>
      </c>
      <c r="E556" s="200" t="s">
        <v>44</v>
      </c>
      <c r="F556" s="201" t="s">
        <v>89</v>
      </c>
      <c r="G556" s="199"/>
      <c r="H556" s="202">
        <v>1</v>
      </c>
      <c r="I556" s="203"/>
      <c r="J556" s="199"/>
      <c r="K556" s="199"/>
      <c r="L556" s="204"/>
      <c r="M556" s="205"/>
      <c r="N556" s="206"/>
      <c r="O556" s="206"/>
      <c r="P556" s="206"/>
      <c r="Q556" s="206"/>
      <c r="R556" s="206"/>
      <c r="S556" s="206"/>
      <c r="T556" s="207"/>
      <c r="AT556" s="208" t="s">
        <v>140</v>
      </c>
      <c r="AU556" s="208" t="s">
        <v>91</v>
      </c>
      <c r="AV556" s="14" t="s">
        <v>91</v>
      </c>
      <c r="AW556" s="14" t="s">
        <v>42</v>
      </c>
      <c r="AX556" s="14" t="s">
        <v>89</v>
      </c>
      <c r="AY556" s="208" t="s">
        <v>131</v>
      </c>
    </row>
    <row r="557" spans="1:65" s="2" customFormat="1" ht="14.45" customHeight="1">
      <c r="A557" s="35"/>
      <c r="B557" s="36"/>
      <c r="C557" s="220" t="s">
        <v>830</v>
      </c>
      <c r="D557" s="220" t="s">
        <v>220</v>
      </c>
      <c r="E557" s="221" t="s">
        <v>1316</v>
      </c>
      <c r="F557" s="222" t="s">
        <v>1317</v>
      </c>
      <c r="G557" s="223" t="s">
        <v>490</v>
      </c>
      <c r="H557" s="224">
        <v>1</v>
      </c>
      <c r="I557" s="225"/>
      <c r="J557" s="226">
        <f>ROUND(I557*H557,2)</f>
        <v>0</v>
      </c>
      <c r="K557" s="222" t="s">
        <v>303</v>
      </c>
      <c r="L557" s="227"/>
      <c r="M557" s="228" t="s">
        <v>44</v>
      </c>
      <c r="N557" s="229" t="s">
        <v>52</v>
      </c>
      <c r="O557" s="65"/>
      <c r="P557" s="183">
        <f>O557*H557</f>
        <v>0</v>
      </c>
      <c r="Q557" s="183">
        <v>0</v>
      </c>
      <c r="R557" s="183">
        <f>Q557*H557</f>
        <v>0</v>
      </c>
      <c r="S557" s="183">
        <v>0</v>
      </c>
      <c r="T557" s="184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85" t="s">
        <v>91</v>
      </c>
      <c r="AT557" s="185" t="s">
        <v>220</v>
      </c>
      <c r="AU557" s="185" t="s">
        <v>91</v>
      </c>
      <c r="AY557" s="17" t="s">
        <v>131</v>
      </c>
      <c r="BE557" s="186">
        <f>IF(N557="základní",J557,0)</f>
        <v>0</v>
      </c>
      <c r="BF557" s="186">
        <f>IF(N557="snížená",J557,0)</f>
        <v>0</v>
      </c>
      <c r="BG557" s="186">
        <f>IF(N557="zákl. přenesená",J557,0)</f>
        <v>0</v>
      </c>
      <c r="BH557" s="186">
        <f>IF(N557="sníž. přenesená",J557,0)</f>
        <v>0</v>
      </c>
      <c r="BI557" s="186">
        <f>IF(N557="nulová",J557,0)</f>
        <v>0</v>
      </c>
      <c r="BJ557" s="17" t="s">
        <v>89</v>
      </c>
      <c r="BK557" s="186">
        <f>ROUND(I557*H557,2)</f>
        <v>0</v>
      </c>
      <c r="BL557" s="17" t="s">
        <v>89</v>
      </c>
      <c r="BM557" s="185" t="s">
        <v>1318</v>
      </c>
    </row>
    <row r="558" spans="1:65" s="13" customFormat="1" ht="11.25">
      <c r="B558" s="187"/>
      <c r="C558" s="188"/>
      <c r="D558" s="189" t="s">
        <v>140</v>
      </c>
      <c r="E558" s="190" t="s">
        <v>44</v>
      </c>
      <c r="F558" s="191" t="s">
        <v>1226</v>
      </c>
      <c r="G558" s="188"/>
      <c r="H558" s="190" t="s">
        <v>44</v>
      </c>
      <c r="I558" s="192"/>
      <c r="J558" s="188"/>
      <c r="K558" s="188"/>
      <c r="L558" s="193"/>
      <c r="M558" s="194"/>
      <c r="N558" s="195"/>
      <c r="O558" s="195"/>
      <c r="P558" s="195"/>
      <c r="Q558" s="195"/>
      <c r="R558" s="195"/>
      <c r="S558" s="195"/>
      <c r="T558" s="196"/>
      <c r="AT558" s="197" t="s">
        <v>140</v>
      </c>
      <c r="AU558" s="197" t="s">
        <v>91</v>
      </c>
      <c r="AV558" s="13" t="s">
        <v>89</v>
      </c>
      <c r="AW558" s="13" t="s">
        <v>42</v>
      </c>
      <c r="AX558" s="13" t="s">
        <v>81</v>
      </c>
      <c r="AY558" s="197" t="s">
        <v>131</v>
      </c>
    </row>
    <row r="559" spans="1:65" s="13" customFormat="1" ht="11.25">
      <c r="B559" s="187"/>
      <c r="C559" s="188"/>
      <c r="D559" s="189" t="s">
        <v>140</v>
      </c>
      <c r="E559" s="190" t="s">
        <v>44</v>
      </c>
      <c r="F559" s="191" t="s">
        <v>673</v>
      </c>
      <c r="G559" s="188"/>
      <c r="H559" s="190" t="s">
        <v>44</v>
      </c>
      <c r="I559" s="192"/>
      <c r="J559" s="188"/>
      <c r="K559" s="188"/>
      <c r="L559" s="193"/>
      <c r="M559" s="194"/>
      <c r="N559" s="195"/>
      <c r="O559" s="195"/>
      <c r="P559" s="195"/>
      <c r="Q559" s="195"/>
      <c r="R559" s="195"/>
      <c r="S559" s="195"/>
      <c r="T559" s="196"/>
      <c r="AT559" s="197" t="s">
        <v>140</v>
      </c>
      <c r="AU559" s="197" t="s">
        <v>91</v>
      </c>
      <c r="AV559" s="13" t="s">
        <v>89</v>
      </c>
      <c r="AW559" s="13" t="s">
        <v>42</v>
      </c>
      <c r="AX559" s="13" t="s">
        <v>81</v>
      </c>
      <c r="AY559" s="197" t="s">
        <v>131</v>
      </c>
    </row>
    <row r="560" spans="1:65" s="14" customFormat="1" ht="11.25">
      <c r="B560" s="198"/>
      <c r="C560" s="199"/>
      <c r="D560" s="189" t="s">
        <v>140</v>
      </c>
      <c r="E560" s="200" t="s">
        <v>44</v>
      </c>
      <c r="F560" s="201" t="s">
        <v>89</v>
      </c>
      <c r="G560" s="199"/>
      <c r="H560" s="202">
        <v>1</v>
      </c>
      <c r="I560" s="203"/>
      <c r="J560" s="199"/>
      <c r="K560" s="199"/>
      <c r="L560" s="204"/>
      <c r="M560" s="205"/>
      <c r="N560" s="206"/>
      <c r="O560" s="206"/>
      <c r="P560" s="206"/>
      <c r="Q560" s="206"/>
      <c r="R560" s="206"/>
      <c r="S560" s="206"/>
      <c r="T560" s="207"/>
      <c r="AT560" s="208" t="s">
        <v>140</v>
      </c>
      <c r="AU560" s="208" t="s">
        <v>91</v>
      </c>
      <c r="AV560" s="14" t="s">
        <v>91</v>
      </c>
      <c r="AW560" s="14" t="s">
        <v>42</v>
      </c>
      <c r="AX560" s="14" t="s">
        <v>89</v>
      </c>
      <c r="AY560" s="208" t="s">
        <v>131</v>
      </c>
    </row>
    <row r="561" spans="1:65" s="2" customFormat="1" ht="14.45" customHeight="1">
      <c r="A561" s="35"/>
      <c r="B561" s="36"/>
      <c r="C561" s="174" t="s">
        <v>834</v>
      </c>
      <c r="D561" s="174" t="s">
        <v>133</v>
      </c>
      <c r="E561" s="175" t="s">
        <v>815</v>
      </c>
      <c r="F561" s="176" t="s">
        <v>816</v>
      </c>
      <c r="G561" s="177" t="s">
        <v>490</v>
      </c>
      <c r="H561" s="178">
        <v>2</v>
      </c>
      <c r="I561" s="179"/>
      <c r="J561" s="180">
        <f>ROUND(I561*H561,2)</f>
        <v>0</v>
      </c>
      <c r="K561" s="176" t="s">
        <v>137</v>
      </c>
      <c r="L561" s="40"/>
      <c r="M561" s="181" t="s">
        <v>44</v>
      </c>
      <c r="N561" s="182" t="s">
        <v>52</v>
      </c>
      <c r="O561" s="65"/>
      <c r="P561" s="183">
        <f>O561*H561</f>
        <v>0</v>
      </c>
      <c r="Q561" s="183">
        <v>0</v>
      </c>
      <c r="R561" s="183">
        <f>Q561*H561</f>
        <v>0</v>
      </c>
      <c r="S561" s="183">
        <v>0</v>
      </c>
      <c r="T561" s="184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5" t="s">
        <v>89</v>
      </c>
      <c r="AT561" s="185" t="s">
        <v>133</v>
      </c>
      <c r="AU561" s="185" t="s">
        <v>91</v>
      </c>
      <c r="AY561" s="17" t="s">
        <v>131</v>
      </c>
      <c r="BE561" s="186">
        <f>IF(N561="základní",J561,0)</f>
        <v>0</v>
      </c>
      <c r="BF561" s="186">
        <f>IF(N561="snížená",J561,0)</f>
        <v>0</v>
      </c>
      <c r="BG561" s="186">
        <f>IF(N561="zákl. přenesená",J561,0)</f>
        <v>0</v>
      </c>
      <c r="BH561" s="186">
        <f>IF(N561="sníž. přenesená",J561,0)</f>
        <v>0</v>
      </c>
      <c r="BI561" s="186">
        <f>IF(N561="nulová",J561,0)</f>
        <v>0</v>
      </c>
      <c r="BJ561" s="17" t="s">
        <v>89</v>
      </c>
      <c r="BK561" s="186">
        <f>ROUND(I561*H561,2)</f>
        <v>0</v>
      </c>
      <c r="BL561" s="17" t="s">
        <v>89</v>
      </c>
      <c r="BM561" s="185" t="s">
        <v>1319</v>
      </c>
    </row>
    <row r="562" spans="1:65" s="13" customFormat="1" ht="11.25">
      <c r="B562" s="187"/>
      <c r="C562" s="188"/>
      <c r="D562" s="189" t="s">
        <v>140</v>
      </c>
      <c r="E562" s="190" t="s">
        <v>44</v>
      </c>
      <c r="F562" s="191" t="s">
        <v>1226</v>
      </c>
      <c r="G562" s="188"/>
      <c r="H562" s="190" t="s">
        <v>44</v>
      </c>
      <c r="I562" s="192"/>
      <c r="J562" s="188"/>
      <c r="K562" s="188"/>
      <c r="L562" s="193"/>
      <c r="M562" s="194"/>
      <c r="N562" s="195"/>
      <c r="O562" s="195"/>
      <c r="P562" s="195"/>
      <c r="Q562" s="195"/>
      <c r="R562" s="195"/>
      <c r="S562" s="195"/>
      <c r="T562" s="196"/>
      <c r="AT562" s="197" t="s">
        <v>140</v>
      </c>
      <c r="AU562" s="197" t="s">
        <v>91</v>
      </c>
      <c r="AV562" s="13" t="s">
        <v>89</v>
      </c>
      <c r="AW562" s="13" t="s">
        <v>42</v>
      </c>
      <c r="AX562" s="13" t="s">
        <v>81</v>
      </c>
      <c r="AY562" s="197" t="s">
        <v>131</v>
      </c>
    </row>
    <row r="563" spans="1:65" s="13" customFormat="1" ht="11.25">
      <c r="B563" s="187"/>
      <c r="C563" s="188"/>
      <c r="D563" s="189" t="s">
        <v>140</v>
      </c>
      <c r="E563" s="190" t="s">
        <v>44</v>
      </c>
      <c r="F563" s="191" t="s">
        <v>671</v>
      </c>
      <c r="G563" s="188"/>
      <c r="H563" s="190" t="s">
        <v>44</v>
      </c>
      <c r="I563" s="192"/>
      <c r="J563" s="188"/>
      <c r="K563" s="188"/>
      <c r="L563" s="193"/>
      <c r="M563" s="194"/>
      <c r="N563" s="195"/>
      <c r="O563" s="195"/>
      <c r="P563" s="195"/>
      <c r="Q563" s="195"/>
      <c r="R563" s="195"/>
      <c r="S563" s="195"/>
      <c r="T563" s="196"/>
      <c r="AT563" s="197" t="s">
        <v>140</v>
      </c>
      <c r="AU563" s="197" t="s">
        <v>91</v>
      </c>
      <c r="AV563" s="13" t="s">
        <v>89</v>
      </c>
      <c r="AW563" s="13" t="s">
        <v>42</v>
      </c>
      <c r="AX563" s="13" t="s">
        <v>81</v>
      </c>
      <c r="AY563" s="197" t="s">
        <v>131</v>
      </c>
    </row>
    <row r="564" spans="1:65" s="14" customFormat="1" ht="11.25">
      <c r="B564" s="198"/>
      <c r="C564" s="199"/>
      <c r="D564" s="189" t="s">
        <v>140</v>
      </c>
      <c r="E564" s="200" t="s">
        <v>44</v>
      </c>
      <c r="F564" s="201" t="s">
        <v>89</v>
      </c>
      <c r="G564" s="199"/>
      <c r="H564" s="202">
        <v>1</v>
      </c>
      <c r="I564" s="203"/>
      <c r="J564" s="199"/>
      <c r="K564" s="199"/>
      <c r="L564" s="204"/>
      <c r="M564" s="205"/>
      <c r="N564" s="206"/>
      <c r="O564" s="206"/>
      <c r="P564" s="206"/>
      <c r="Q564" s="206"/>
      <c r="R564" s="206"/>
      <c r="S564" s="206"/>
      <c r="T564" s="207"/>
      <c r="AT564" s="208" t="s">
        <v>140</v>
      </c>
      <c r="AU564" s="208" t="s">
        <v>91</v>
      </c>
      <c r="AV564" s="14" t="s">
        <v>91</v>
      </c>
      <c r="AW564" s="14" t="s">
        <v>42</v>
      </c>
      <c r="AX564" s="14" t="s">
        <v>81</v>
      </c>
      <c r="AY564" s="208" t="s">
        <v>131</v>
      </c>
    </row>
    <row r="565" spans="1:65" s="13" customFormat="1" ht="11.25">
      <c r="B565" s="187"/>
      <c r="C565" s="188"/>
      <c r="D565" s="189" t="s">
        <v>140</v>
      </c>
      <c r="E565" s="190" t="s">
        <v>44</v>
      </c>
      <c r="F565" s="191" t="s">
        <v>673</v>
      </c>
      <c r="G565" s="188"/>
      <c r="H565" s="190" t="s">
        <v>44</v>
      </c>
      <c r="I565" s="192"/>
      <c r="J565" s="188"/>
      <c r="K565" s="188"/>
      <c r="L565" s="193"/>
      <c r="M565" s="194"/>
      <c r="N565" s="195"/>
      <c r="O565" s="195"/>
      <c r="P565" s="195"/>
      <c r="Q565" s="195"/>
      <c r="R565" s="195"/>
      <c r="S565" s="195"/>
      <c r="T565" s="196"/>
      <c r="AT565" s="197" t="s">
        <v>140</v>
      </c>
      <c r="AU565" s="197" t="s">
        <v>91</v>
      </c>
      <c r="AV565" s="13" t="s">
        <v>89</v>
      </c>
      <c r="AW565" s="13" t="s">
        <v>42</v>
      </c>
      <c r="AX565" s="13" t="s">
        <v>81</v>
      </c>
      <c r="AY565" s="197" t="s">
        <v>131</v>
      </c>
    </row>
    <row r="566" spans="1:65" s="14" customFormat="1" ht="11.25">
      <c r="B566" s="198"/>
      <c r="C566" s="199"/>
      <c r="D566" s="189" t="s">
        <v>140</v>
      </c>
      <c r="E566" s="200" t="s">
        <v>44</v>
      </c>
      <c r="F566" s="201" t="s">
        <v>89</v>
      </c>
      <c r="G566" s="199"/>
      <c r="H566" s="202">
        <v>1</v>
      </c>
      <c r="I566" s="203"/>
      <c r="J566" s="199"/>
      <c r="K566" s="199"/>
      <c r="L566" s="204"/>
      <c r="M566" s="205"/>
      <c r="N566" s="206"/>
      <c r="O566" s="206"/>
      <c r="P566" s="206"/>
      <c r="Q566" s="206"/>
      <c r="R566" s="206"/>
      <c r="S566" s="206"/>
      <c r="T566" s="207"/>
      <c r="AT566" s="208" t="s">
        <v>140</v>
      </c>
      <c r="AU566" s="208" t="s">
        <v>91</v>
      </c>
      <c r="AV566" s="14" t="s">
        <v>91</v>
      </c>
      <c r="AW566" s="14" t="s">
        <v>42</v>
      </c>
      <c r="AX566" s="14" t="s">
        <v>81</v>
      </c>
      <c r="AY566" s="208" t="s">
        <v>131</v>
      </c>
    </row>
    <row r="567" spans="1:65" s="15" customFormat="1" ht="11.25">
      <c r="B567" s="209"/>
      <c r="C567" s="210"/>
      <c r="D567" s="189" t="s">
        <v>140</v>
      </c>
      <c r="E567" s="211" t="s">
        <v>44</v>
      </c>
      <c r="F567" s="212" t="s">
        <v>170</v>
      </c>
      <c r="G567" s="210"/>
      <c r="H567" s="213">
        <v>2</v>
      </c>
      <c r="I567" s="214"/>
      <c r="J567" s="210"/>
      <c r="K567" s="210"/>
      <c r="L567" s="215"/>
      <c r="M567" s="216"/>
      <c r="N567" s="217"/>
      <c r="O567" s="217"/>
      <c r="P567" s="217"/>
      <c r="Q567" s="217"/>
      <c r="R567" s="217"/>
      <c r="S567" s="217"/>
      <c r="T567" s="218"/>
      <c r="AT567" s="219" t="s">
        <v>140</v>
      </c>
      <c r="AU567" s="219" t="s">
        <v>91</v>
      </c>
      <c r="AV567" s="15" t="s">
        <v>138</v>
      </c>
      <c r="AW567" s="15" t="s">
        <v>42</v>
      </c>
      <c r="AX567" s="15" t="s">
        <v>89</v>
      </c>
      <c r="AY567" s="219" t="s">
        <v>131</v>
      </c>
    </row>
    <row r="568" spans="1:65" s="2" customFormat="1" ht="14.45" customHeight="1">
      <c r="A568" s="35"/>
      <c r="B568" s="36"/>
      <c r="C568" s="220" t="s">
        <v>838</v>
      </c>
      <c r="D568" s="220" t="s">
        <v>220</v>
      </c>
      <c r="E568" s="221" t="s">
        <v>819</v>
      </c>
      <c r="F568" s="222" t="s">
        <v>820</v>
      </c>
      <c r="G568" s="223" t="s">
        <v>490</v>
      </c>
      <c r="H568" s="224">
        <v>2</v>
      </c>
      <c r="I568" s="225"/>
      <c r="J568" s="226">
        <f>ROUND(I568*H568,2)</f>
        <v>0</v>
      </c>
      <c r="K568" s="222" t="s">
        <v>303</v>
      </c>
      <c r="L568" s="227"/>
      <c r="M568" s="228" t="s">
        <v>44</v>
      </c>
      <c r="N568" s="229" t="s">
        <v>52</v>
      </c>
      <c r="O568" s="65"/>
      <c r="P568" s="183">
        <f>O568*H568</f>
        <v>0</v>
      </c>
      <c r="Q568" s="183">
        <v>0</v>
      </c>
      <c r="R568" s="183">
        <f>Q568*H568</f>
        <v>0</v>
      </c>
      <c r="S568" s="183">
        <v>0</v>
      </c>
      <c r="T568" s="184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85" t="s">
        <v>91</v>
      </c>
      <c r="AT568" s="185" t="s">
        <v>220</v>
      </c>
      <c r="AU568" s="185" t="s">
        <v>91</v>
      </c>
      <c r="AY568" s="17" t="s">
        <v>131</v>
      </c>
      <c r="BE568" s="186">
        <f>IF(N568="základní",J568,0)</f>
        <v>0</v>
      </c>
      <c r="BF568" s="186">
        <f>IF(N568="snížená",J568,0)</f>
        <v>0</v>
      </c>
      <c r="BG568" s="186">
        <f>IF(N568="zákl. přenesená",J568,0)</f>
        <v>0</v>
      </c>
      <c r="BH568" s="186">
        <f>IF(N568="sníž. přenesená",J568,0)</f>
        <v>0</v>
      </c>
      <c r="BI568" s="186">
        <f>IF(N568="nulová",J568,0)</f>
        <v>0</v>
      </c>
      <c r="BJ568" s="17" t="s">
        <v>89</v>
      </c>
      <c r="BK568" s="186">
        <f>ROUND(I568*H568,2)</f>
        <v>0</v>
      </c>
      <c r="BL568" s="17" t="s">
        <v>89</v>
      </c>
      <c r="BM568" s="185" t="s">
        <v>1320</v>
      </c>
    </row>
    <row r="569" spans="1:65" s="13" customFormat="1" ht="11.25">
      <c r="B569" s="187"/>
      <c r="C569" s="188"/>
      <c r="D569" s="189" t="s">
        <v>140</v>
      </c>
      <c r="E569" s="190" t="s">
        <v>44</v>
      </c>
      <c r="F569" s="191" t="s">
        <v>1226</v>
      </c>
      <c r="G569" s="188"/>
      <c r="H569" s="190" t="s">
        <v>44</v>
      </c>
      <c r="I569" s="192"/>
      <c r="J569" s="188"/>
      <c r="K569" s="188"/>
      <c r="L569" s="193"/>
      <c r="M569" s="194"/>
      <c r="N569" s="195"/>
      <c r="O569" s="195"/>
      <c r="P569" s="195"/>
      <c r="Q569" s="195"/>
      <c r="R569" s="195"/>
      <c r="S569" s="195"/>
      <c r="T569" s="196"/>
      <c r="AT569" s="197" t="s">
        <v>140</v>
      </c>
      <c r="AU569" s="197" t="s">
        <v>91</v>
      </c>
      <c r="AV569" s="13" t="s">
        <v>89</v>
      </c>
      <c r="AW569" s="13" t="s">
        <v>42</v>
      </c>
      <c r="AX569" s="13" t="s">
        <v>81</v>
      </c>
      <c r="AY569" s="197" t="s">
        <v>131</v>
      </c>
    </row>
    <row r="570" spans="1:65" s="13" customFormat="1" ht="11.25">
      <c r="B570" s="187"/>
      <c r="C570" s="188"/>
      <c r="D570" s="189" t="s">
        <v>140</v>
      </c>
      <c r="E570" s="190" t="s">
        <v>44</v>
      </c>
      <c r="F570" s="191" t="s">
        <v>671</v>
      </c>
      <c r="G570" s="188"/>
      <c r="H570" s="190" t="s">
        <v>44</v>
      </c>
      <c r="I570" s="192"/>
      <c r="J570" s="188"/>
      <c r="K570" s="188"/>
      <c r="L570" s="193"/>
      <c r="M570" s="194"/>
      <c r="N570" s="195"/>
      <c r="O570" s="195"/>
      <c r="P570" s="195"/>
      <c r="Q570" s="195"/>
      <c r="R570" s="195"/>
      <c r="S570" s="195"/>
      <c r="T570" s="196"/>
      <c r="AT570" s="197" t="s">
        <v>140</v>
      </c>
      <c r="AU570" s="197" t="s">
        <v>91</v>
      </c>
      <c r="AV570" s="13" t="s">
        <v>89</v>
      </c>
      <c r="AW570" s="13" t="s">
        <v>42</v>
      </c>
      <c r="AX570" s="13" t="s">
        <v>81</v>
      </c>
      <c r="AY570" s="197" t="s">
        <v>131</v>
      </c>
    </row>
    <row r="571" spans="1:65" s="14" customFormat="1" ht="11.25">
      <c r="B571" s="198"/>
      <c r="C571" s="199"/>
      <c r="D571" s="189" t="s">
        <v>140</v>
      </c>
      <c r="E571" s="200" t="s">
        <v>44</v>
      </c>
      <c r="F571" s="201" t="s">
        <v>89</v>
      </c>
      <c r="G571" s="199"/>
      <c r="H571" s="202">
        <v>1</v>
      </c>
      <c r="I571" s="203"/>
      <c r="J571" s="199"/>
      <c r="K571" s="199"/>
      <c r="L571" s="204"/>
      <c r="M571" s="205"/>
      <c r="N571" s="206"/>
      <c r="O571" s="206"/>
      <c r="P571" s="206"/>
      <c r="Q571" s="206"/>
      <c r="R571" s="206"/>
      <c r="S571" s="206"/>
      <c r="T571" s="207"/>
      <c r="AT571" s="208" t="s">
        <v>140</v>
      </c>
      <c r="AU571" s="208" t="s">
        <v>91</v>
      </c>
      <c r="AV571" s="14" t="s">
        <v>91</v>
      </c>
      <c r="AW571" s="14" t="s">
        <v>42</v>
      </c>
      <c r="AX571" s="14" t="s">
        <v>81</v>
      </c>
      <c r="AY571" s="208" t="s">
        <v>131</v>
      </c>
    </row>
    <row r="572" spans="1:65" s="13" customFormat="1" ht="11.25">
      <c r="B572" s="187"/>
      <c r="C572" s="188"/>
      <c r="D572" s="189" t="s">
        <v>140</v>
      </c>
      <c r="E572" s="190" t="s">
        <v>44</v>
      </c>
      <c r="F572" s="191" t="s">
        <v>673</v>
      </c>
      <c r="G572" s="188"/>
      <c r="H572" s="190" t="s">
        <v>44</v>
      </c>
      <c r="I572" s="192"/>
      <c r="J572" s="188"/>
      <c r="K572" s="188"/>
      <c r="L572" s="193"/>
      <c r="M572" s="194"/>
      <c r="N572" s="195"/>
      <c r="O572" s="195"/>
      <c r="P572" s="195"/>
      <c r="Q572" s="195"/>
      <c r="R572" s="195"/>
      <c r="S572" s="195"/>
      <c r="T572" s="196"/>
      <c r="AT572" s="197" t="s">
        <v>140</v>
      </c>
      <c r="AU572" s="197" t="s">
        <v>91</v>
      </c>
      <c r="AV572" s="13" t="s">
        <v>89</v>
      </c>
      <c r="AW572" s="13" t="s">
        <v>42</v>
      </c>
      <c r="AX572" s="13" t="s">
        <v>81</v>
      </c>
      <c r="AY572" s="197" t="s">
        <v>131</v>
      </c>
    </row>
    <row r="573" spans="1:65" s="14" customFormat="1" ht="11.25">
      <c r="B573" s="198"/>
      <c r="C573" s="199"/>
      <c r="D573" s="189" t="s">
        <v>140</v>
      </c>
      <c r="E573" s="200" t="s">
        <v>44</v>
      </c>
      <c r="F573" s="201" t="s">
        <v>89</v>
      </c>
      <c r="G573" s="199"/>
      <c r="H573" s="202">
        <v>1</v>
      </c>
      <c r="I573" s="203"/>
      <c r="J573" s="199"/>
      <c r="K573" s="199"/>
      <c r="L573" s="204"/>
      <c r="M573" s="205"/>
      <c r="N573" s="206"/>
      <c r="O573" s="206"/>
      <c r="P573" s="206"/>
      <c r="Q573" s="206"/>
      <c r="R573" s="206"/>
      <c r="S573" s="206"/>
      <c r="T573" s="207"/>
      <c r="AT573" s="208" t="s">
        <v>140</v>
      </c>
      <c r="AU573" s="208" t="s">
        <v>91</v>
      </c>
      <c r="AV573" s="14" t="s">
        <v>91</v>
      </c>
      <c r="AW573" s="14" t="s">
        <v>42</v>
      </c>
      <c r="AX573" s="14" t="s">
        <v>81</v>
      </c>
      <c r="AY573" s="208" t="s">
        <v>131</v>
      </c>
    </row>
    <row r="574" spans="1:65" s="15" customFormat="1" ht="11.25">
      <c r="B574" s="209"/>
      <c r="C574" s="210"/>
      <c r="D574" s="189" t="s">
        <v>140</v>
      </c>
      <c r="E574" s="211" t="s">
        <v>44</v>
      </c>
      <c r="F574" s="212" t="s">
        <v>170</v>
      </c>
      <c r="G574" s="210"/>
      <c r="H574" s="213">
        <v>2</v>
      </c>
      <c r="I574" s="214"/>
      <c r="J574" s="210"/>
      <c r="K574" s="210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140</v>
      </c>
      <c r="AU574" s="219" t="s">
        <v>91</v>
      </c>
      <c r="AV574" s="15" t="s">
        <v>138</v>
      </c>
      <c r="AW574" s="15" t="s">
        <v>42</v>
      </c>
      <c r="AX574" s="15" t="s">
        <v>89</v>
      </c>
      <c r="AY574" s="219" t="s">
        <v>131</v>
      </c>
    </row>
    <row r="575" spans="1:65" s="2" customFormat="1" ht="76.349999999999994" customHeight="1">
      <c r="A575" s="35"/>
      <c r="B575" s="36"/>
      <c r="C575" s="174" t="s">
        <v>842</v>
      </c>
      <c r="D575" s="174" t="s">
        <v>133</v>
      </c>
      <c r="E575" s="175" t="s">
        <v>823</v>
      </c>
      <c r="F575" s="176" t="s">
        <v>824</v>
      </c>
      <c r="G575" s="177" t="s">
        <v>490</v>
      </c>
      <c r="H575" s="178">
        <v>2</v>
      </c>
      <c r="I575" s="179"/>
      <c r="J575" s="180">
        <f>ROUND(I575*H575,2)</f>
        <v>0</v>
      </c>
      <c r="K575" s="176" t="s">
        <v>137</v>
      </c>
      <c r="L575" s="40"/>
      <c r="M575" s="181" t="s">
        <v>44</v>
      </c>
      <c r="N575" s="182" t="s">
        <v>52</v>
      </c>
      <c r="O575" s="65"/>
      <c r="P575" s="183">
        <f>O575*H575</f>
        <v>0</v>
      </c>
      <c r="Q575" s="183">
        <v>0</v>
      </c>
      <c r="R575" s="183">
        <f>Q575*H575</f>
        <v>0</v>
      </c>
      <c r="S575" s="183">
        <v>0</v>
      </c>
      <c r="T575" s="184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85" t="s">
        <v>89</v>
      </c>
      <c r="AT575" s="185" t="s">
        <v>133</v>
      </c>
      <c r="AU575" s="185" t="s">
        <v>91</v>
      </c>
      <c r="AY575" s="17" t="s">
        <v>131</v>
      </c>
      <c r="BE575" s="186">
        <f>IF(N575="základní",J575,0)</f>
        <v>0</v>
      </c>
      <c r="BF575" s="186">
        <f>IF(N575="snížená",J575,0)</f>
        <v>0</v>
      </c>
      <c r="BG575" s="186">
        <f>IF(N575="zákl. přenesená",J575,0)</f>
        <v>0</v>
      </c>
      <c r="BH575" s="186">
        <f>IF(N575="sníž. přenesená",J575,0)</f>
        <v>0</v>
      </c>
      <c r="BI575" s="186">
        <f>IF(N575="nulová",J575,0)</f>
        <v>0</v>
      </c>
      <c r="BJ575" s="17" t="s">
        <v>89</v>
      </c>
      <c r="BK575" s="186">
        <f>ROUND(I575*H575,2)</f>
        <v>0</v>
      </c>
      <c r="BL575" s="17" t="s">
        <v>89</v>
      </c>
      <c r="BM575" s="185" t="s">
        <v>1321</v>
      </c>
    </row>
    <row r="576" spans="1:65" s="13" customFormat="1" ht="11.25">
      <c r="B576" s="187"/>
      <c r="C576" s="188"/>
      <c r="D576" s="189" t="s">
        <v>140</v>
      </c>
      <c r="E576" s="190" t="s">
        <v>44</v>
      </c>
      <c r="F576" s="191" t="s">
        <v>1226</v>
      </c>
      <c r="G576" s="188"/>
      <c r="H576" s="190" t="s">
        <v>44</v>
      </c>
      <c r="I576" s="192"/>
      <c r="J576" s="188"/>
      <c r="K576" s="188"/>
      <c r="L576" s="193"/>
      <c r="M576" s="194"/>
      <c r="N576" s="195"/>
      <c r="O576" s="195"/>
      <c r="P576" s="195"/>
      <c r="Q576" s="195"/>
      <c r="R576" s="195"/>
      <c r="S576" s="195"/>
      <c r="T576" s="196"/>
      <c r="AT576" s="197" t="s">
        <v>140</v>
      </c>
      <c r="AU576" s="197" t="s">
        <v>91</v>
      </c>
      <c r="AV576" s="13" t="s">
        <v>89</v>
      </c>
      <c r="AW576" s="13" t="s">
        <v>42</v>
      </c>
      <c r="AX576" s="13" t="s">
        <v>81</v>
      </c>
      <c r="AY576" s="197" t="s">
        <v>131</v>
      </c>
    </row>
    <row r="577" spans="1:65" s="13" customFormat="1" ht="11.25">
      <c r="B577" s="187"/>
      <c r="C577" s="188"/>
      <c r="D577" s="189" t="s">
        <v>140</v>
      </c>
      <c r="E577" s="190" t="s">
        <v>44</v>
      </c>
      <c r="F577" s="191" t="s">
        <v>671</v>
      </c>
      <c r="G577" s="188"/>
      <c r="H577" s="190" t="s">
        <v>44</v>
      </c>
      <c r="I577" s="192"/>
      <c r="J577" s="188"/>
      <c r="K577" s="188"/>
      <c r="L577" s="193"/>
      <c r="M577" s="194"/>
      <c r="N577" s="195"/>
      <c r="O577" s="195"/>
      <c r="P577" s="195"/>
      <c r="Q577" s="195"/>
      <c r="R577" s="195"/>
      <c r="S577" s="195"/>
      <c r="T577" s="196"/>
      <c r="AT577" s="197" t="s">
        <v>140</v>
      </c>
      <c r="AU577" s="197" t="s">
        <v>91</v>
      </c>
      <c r="AV577" s="13" t="s">
        <v>89</v>
      </c>
      <c r="AW577" s="13" t="s">
        <v>42</v>
      </c>
      <c r="AX577" s="13" t="s">
        <v>81</v>
      </c>
      <c r="AY577" s="197" t="s">
        <v>131</v>
      </c>
    </row>
    <row r="578" spans="1:65" s="14" customFormat="1" ht="11.25">
      <c r="B578" s="198"/>
      <c r="C578" s="199"/>
      <c r="D578" s="189" t="s">
        <v>140</v>
      </c>
      <c r="E578" s="200" t="s">
        <v>44</v>
      </c>
      <c r="F578" s="201" t="s">
        <v>89</v>
      </c>
      <c r="G578" s="199"/>
      <c r="H578" s="202">
        <v>1</v>
      </c>
      <c r="I578" s="203"/>
      <c r="J578" s="199"/>
      <c r="K578" s="199"/>
      <c r="L578" s="204"/>
      <c r="M578" s="205"/>
      <c r="N578" s="206"/>
      <c r="O578" s="206"/>
      <c r="P578" s="206"/>
      <c r="Q578" s="206"/>
      <c r="R578" s="206"/>
      <c r="S578" s="206"/>
      <c r="T578" s="207"/>
      <c r="AT578" s="208" t="s">
        <v>140</v>
      </c>
      <c r="AU578" s="208" t="s">
        <v>91</v>
      </c>
      <c r="AV578" s="14" t="s">
        <v>91</v>
      </c>
      <c r="AW578" s="14" t="s">
        <v>42</v>
      </c>
      <c r="AX578" s="14" t="s">
        <v>81</v>
      </c>
      <c r="AY578" s="208" t="s">
        <v>131</v>
      </c>
    </row>
    <row r="579" spans="1:65" s="13" customFormat="1" ht="11.25">
      <c r="B579" s="187"/>
      <c r="C579" s="188"/>
      <c r="D579" s="189" t="s">
        <v>140</v>
      </c>
      <c r="E579" s="190" t="s">
        <v>44</v>
      </c>
      <c r="F579" s="191" t="s">
        <v>673</v>
      </c>
      <c r="G579" s="188"/>
      <c r="H579" s="190" t="s">
        <v>44</v>
      </c>
      <c r="I579" s="192"/>
      <c r="J579" s="188"/>
      <c r="K579" s="188"/>
      <c r="L579" s="193"/>
      <c r="M579" s="194"/>
      <c r="N579" s="195"/>
      <c r="O579" s="195"/>
      <c r="P579" s="195"/>
      <c r="Q579" s="195"/>
      <c r="R579" s="195"/>
      <c r="S579" s="195"/>
      <c r="T579" s="196"/>
      <c r="AT579" s="197" t="s">
        <v>140</v>
      </c>
      <c r="AU579" s="197" t="s">
        <v>91</v>
      </c>
      <c r="AV579" s="13" t="s">
        <v>89</v>
      </c>
      <c r="AW579" s="13" t="s">
        <v>42</v>
      </c>
      <c r="AX579" s="13" t="s">
        <v>81</v>
      </c>
      <c r="AY579" s="197" t="s">
        <v>131</v>
      </c>
    </row>
    <row r="580" spans="1:65" s="14" customFormat="1" ht="11.25">
      <c r="B580" s="198"/>
      <c r="C580" s="199"/>
      <c r="D580" s="189" t="s">
        <v>140</v>
      </c>
      <c r="E580" s="200" t="s">
        <v>44</v>
      </c>
      <c r="F580" s="201" t="s">
        <v>89</v>
      </c>
      <c r="G580" s="199"/>
      <c r="H580" s="202">
        <v>1</v>
      </c>
      <c r="I580" s="203"/>
      <c r="J580" s="199"/>
      <c r="K580" s="199"/>
      <c r="L580" s="204"/>
      <c r="M580" s="205"/>
      <c r="N580" s="206"/>
      <c r="O580" s="206"/>
      <c r="P580" s="206"/>
      <c r="Q580" s="206"/>
      <c r="R580" s="206"/>
      <c r="S580" s="206"/>
      <c r="T580" s="207"/>
      <c r="AT580" s="208" t="s">
        <v>140</v>
      </c>
      <c r="AU580" s="208" t="s">
        <v>91</v>
      </c>
      <c r="AV580" s="14" t="s">
        <v>91</v>
      </c>
      <c r="AW580" s="14" t="s">
        <v>42</v>
      </c>
      <c r="AX580" s="14" t="s">
        <v>81</v>
      </c>
      <c r="AY580" s="208" t="s">
        <v>131</v>
      </c>
    </row>
    <row r="581" spans="1:65" s="15" customFormat="1" ht="11.25">
      <c r="B581" s="209"/>
      <c r="C581" s="210"/>
      <c r="D581" s="189" t="s">
        <v>140</v>
      </c>
      <c r="E581" s="211" t="s">
        <v>44</v>
      </c>
      <c r="F581" s="212" t="s">
        <v>170</v>
      </c>
      <c r="G581" s="210"/>
      <c r="H581" s="213">
        <v>2</v>
      </c>
      <c r="I581" s="214"/>
      <c r="J581" s="210"/>
      <c r="K581" s="210"/>
      <c r="L581" s="215"/>
      <c r="M581" s="216"/>
      <c r="N581" s="217"/>
      <c r="O581" s="217"/>
      <c r="P581" s="217"/>
      <c r="Q581" s="217"/>
      <c r="R581" s="217"/>
      <c r="S581" s="217"/>
      <c r="T581" s="218"/>
      <c r="AT581" s="219" t="s">
        <v>140</v>
      </c>
      <c r="AU581" s="219" t="s">
        <v>91</v>
      </c>
      <c r="AV581" s="15" t="s">
        <v>138</v>
      </c>
      <c r="AW581" s="15" t="s">
        <v>42</v>
      </c>
      <c r="AX581" s="15" t="s">
        <v>89</v>
      </c>
      <c r="AY581" s="219" t="s">
        <v>131</v>
      </c>
    </row>
    <row r="582" spans="1:65" s="2" customFormat="1" ht="24.2" customHeight="1">
      <c r="A582" s="35"/>
      <c r="B582" s="36"/>
      <c r="C582" s="220" t="s">
        <v>846</v>
      </c>
      <c r="D582" s="220" t="s">
        <v>220</v>
      </c>
      <c r="E582" s="221" t="s">
        <v>827</v>
      </c>
      <c r="F582" s="222" t="s">
        <v>828</v>
      </c>
      <c r="G582" s="223" t="s">
        <v>490</v>
      </c>
      <c r="H582" s="224">
        <v>2</v>
      </c>
      <c r="I582" s="225"/>
      <c r="J582" s="226">
        <f>ROUND(I582*H582,2)</f>
        <v>0</v>
      </c>
      <c r="K582" s="222" t="s">
        <v>303</v>
      </c>
      <c r="L582" s="227"/>
      <c r="M582" s="228" t="s">
        <v>44</v>
      </c>
      <c r="N582" s="229" t="s">
        <v>52</v>
      </c>
      <c r="O582" s="65"/>
      <c r="P582" s="183">
        <f>O582*H582</f>
        <v>0</v>
      </c>
      <c r="Q582" s="183">
        <v>0</v>
      </c>
      <c r="R582" s="183">
        <f>Q582*H582</f>
        <v>0</v>
      </c>
      <c r="S582" s="183">
        <v>0</v>
      </c>
      <c r="T582" s="184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5" t="s">
        <v>91</v>
      </c>
      <c r="AT582" s="185" t="s">
        <v>220</v>
      </c>
      <c r="AU582" s="185" t="s">
        <v>91</v>
      </c>
      <c r="AY582" s="17" t="s">
        <v>131</v>
      </c>
      <c r="BE582" s="186">
        <f>IF(N582="základní",J582,0)</f>
        <v>0</v>
      </c>
      <c r="BF582" s="186">
        <f>IF(N582="snížená",J582,0)</f>
        <v>0</v>
      </c>
      <c r="BG582" s="186">
        <f>IF(N582="zákl. přenesená",J582,0)</f>
        <v>0</v>
      </c>
      <c r="BH582" s="186">
        <f>IF(N582="sníž. přenesená",J582,0)</f>
        <v>0</v>
      </c>
      <c r="BI582" s="186">
        <f>IF(N582="nulová",J582,0)</f>
        <v>0</v>
      </c>
      <c r="BJ582" s="17" t="s">
        <v>89</v>
      </c>
      <c r="BK582" s="186">
        <f>ROUND(I582*H582,2)</f>
        <v>0</v>
      </c>
      <c r="BL582" s="17" t="s">
        <v>89</v>
      </c>
      <c r="BM582" s="185" t="s">
        <v>1322</v>
      </c>
    </row>
    <row r="583" spans="1:65" s="13" customFormat="1" ht="11.25">
      <c r="B583" s="187"/>
      <c r="C583" s="188"/>
      <c r="D583" s="189" t="s">
        <v>140</v>
      </c>
      <c r="E583" s="190" t="s">
        <v>44</v>
      </c>
      <c r="F583" s="191" t="s">
        <v>1226</v>
      </c>
      <c r="G583" s="188"/>
      <c r="H583" s="190" t="s">
        <v>44</v>
      </c>
      <c r="I583" s="192"/>
      <c r="J583" s="188"/>
      <c r="K583" s="188"/>
      <c r="L583" s="193"/>
      <c r="M583" s="194"/>
      <c r="N583" s="195"/>
      <c r="O583" s="195"/>
      <c r="P583" s="195"/>
      <c r="Q583" s="195"/>
      <c r="R583" s="195"/>
      <c r="S583" s="195"/>
      <c r="T583" s="196"/>
      <c r="AT583" s="197" t="s">
        <v>140</v>
      </c>
      <c r="AU583" s="197" t="s">
        <v>91</v>
      </c>
      <c r="AV583" s="13" t="s">
        <v>89</v>
      </c>
      <c r="AW583" s="13" t="s">
        <v>42</v>
      </c>
      <c r="AX583" s="13" t="s">
        <v>81</v>
      </c>
      <c r="AY583" s="197" t="s">
        <v>131</v>
      </c>
    </row>
    <row r="584" spans="1:65" s="13" customFormat="1" ht="11.25">
      <c r="B584" s="187"/>
      <c r="C584" s="188"/>
      <c r="D584" s="189" t="s">
        <v>140</v>
      </c>
      <c r="E584" s="190" t="s">
        <v>44</v>
      </c>
      <c r="F584" s="191" t="s">
        <v>671</v>
      </c>
      <c r="G584" s="188"/>
      <c r="H584" s="190" t="s">
        <v>44</v>
      </c>
      <c r="I584" s="192"/>
      <c r="J584" s="188"/>
      <c r="K584" s="188"/>
      <c r="L584" s="193"/>
      <c r="M584" s="194"/>
      <c r="N584" s="195"/>
      <c r="O584" s="195"/>
      <c r="P584" s="195"/>
      <c r="Q584" s="195"/>
      <c r="R584" s="195"/>
      <c r="S584" s="195"/>
      <c r="T584" s="196"/>
      <c r="AT584" s="197" t="s">
        <v>140</v>
      </c>
      <c r="AU584" s="197" t="s">
        <v>91</v>
      </c>
      <c r="AV584" s="13" t="s">
        <v>89</v>
      </c>
      <c r="AW584" s="13" t="s">
        <v>42</v>
      </c>
      <c r="AX584" s="13" t="s">
        <v>81</v>
      </c>
      <c r="AY584" s="197" t="s">
        <v>131</v>
      </c>
    </row>
    <row r="585" spans="1:65" s="14" customFormat="1" ht="11.25">
      <c r="B585" s="198"/>
      <c r="C585" s="199"/>
      <c r="D585" s="189" t="s">
        <v>140</v>
      </c>
      <c r="E585" s="200" t="s">
        <v>44</v>
      </c>
      <c r="F585" s="201" t="s">
        <v>89</v>
      </c>
      <c r="G585" s="199"/>
      <c r="H585" s="202">
        <v>1</v>
      </c>
      <c r="I585" s="203"/>
      <c r="J585" s="199"/>
      <c r="K585" s="199"/>
      <c r="L585" s="204"/>
      <c r="M585" s="205"/>
      <c r="N585" s="206"/>
      <c r="O585" s="206"/>
      <c r="P585" s="206"/>
      <c r="Q585" s="206"/>
      <c r="R585" s="206"/>
      <c r="S585" s="206"/>
      <c r="T585" s="207"/>
      <c r="AT585" s="208" t="s">
        <v>140</v>
      </c>
      <c r="AU585" s="208" t="s">
        <v>91</v>
      </c>
      <c r="AV585" s="14" t="s">
        <v>91</v>
      </c>
      <c r="AW585" s="14" t="s">
        <v>42</v>
      </c>
      <c r="AX585" s="14" t="s">
        <v>81</v>
      </c>
      <c r="AY585" s="208" t="s">
        <v>131</v>
      </c>
    </row>
    <row r="586" spans="1:65" s="13" customFormat="1" ht="11.25">
      <c r="B586" s="187"/>
      <c r="C586" s="188"/>
      <c r="D586" s="189" t="s">
        <v>140</v>
      </c>
      <c r="E586" s="190" t="s">
        <v>44</v>
      </c>
      <c r="F586" s="191" t="s">
        <v>673</v>
      </c>
      <c r="G586" s="188"/>
      <c r="H586" s="190" t="s">
        <v>44</v>
      </c>
      <c r="I586" s="192"/>
      <c r="J586" s="188"/>
      <c r="K586" s="188"/>
      <c r="L586" s="193"/>
      <c r="M586" s="194"/>
      <c r="N586" s="195"/>
      <c r="O586" s="195"/>
      <c r="P586" s="195"/>
      <c r="Q586" s="195"/>
      <c r="R586" s="195"/>
      <c r="S586" s="195"/>
      <c r="T586" s="196"/>
      <c r="AT586" s="197" t="s">
        <v>140</v>
      </c>
      <c r="AU586" s="197" t="s">
        <v>91</v>
      </c>
      <c r="AV586" s="13" t="s">
        <v>89</v>
      </c>
      <c r="AW586" s="13" t="s">
        <v>42</v>
      </c>
      <c r="AX586" s="13" t="s">
        <v>81</v>
      </c>
      <c r="AY586" s="197" t="s">
        <v>131</v>
      </c>
    </row>
    <row r="587" spans="1:65" s="14" customFormat="1" ht="11.25">
      <c r="B587" s="198"/>
      <c r="C587" s="199"/>
      <c r="D587" s="189" t="s">
        <v>140</v>
      </c>
      <c r="E587" s="200" t="s">
        <v>44</v>
      </c>
      <c r="F587" s="201" t="s">
        <v>89</v>
      </c>
      <c r="G587" s="199"/>
      <c r="H587" s="202">
        <v>1</v>
      </c>
      <c r="I587" s="203"/>
      <c r="J587" s="199"/>
      <c r="K587" s="199"/>
      <c r="L587" s="204"/>
      <c r="M587" s="205"/>
      <c r="N587" s="206"/>
      <c r="O587" s="206"/>
      <c r="P587" s="206"/>
      <c r="Q587" s="206"/>
      <c r="R587" s="206"/>
      <c r="S587" s="206"/>
      <c r="T587" s="207"/>
      <c r="AT587" s="208" t="s">
        <v>140</v>
      </c>
      <c r="AU587" s="208" t="s">
        <v>91</v>
      </c>
      <c r="AV587" s="14" t="s">
        <v>91</v>
      </c>
      <c r="AW587" s="14" t="s">
        <v>42</v>
      </c>
      <c r="AX587" s="14" t="s">
        <v>81</v>
      </c>
      <c r="AY587" s="208" t="s">
        <v>131</v>
      </c>
    </row>
    <row r="588" spans="1:65" s="15" customFormat="1" ht="11.25">
      <c r="B588" s="209"/>
      <c r="C588" s="210"/>
      <c r="D588" s="189" t="s">
        <v>140</v>
      </c>
      <c r="E588" s="211" t="s">
        <v>44</v>
      </c>
      <c r="F588" s="212" t="s">
        <v>170</v>
      </c>
      <c r="G588" s="210"/>
      <c r="H588" s="213">
        <v>2</v>
      </c>
      <c r="I588" s="214"/>
      <c r="J588" s="210"/>
      <c r="K588" s="210"/>
      <c r="L588" s="215"/>
      <c r="M588" s="216"/>
      <c r="N588" s="217"/>
      <c r="O588" s="217"/>
      <c r="P588" s="217"/>
      <c r="Q588" s="217"/>
      <c r="R588" s="217"/>
      <c r="S588" s="217"/>
      <c r="T588" s="218"/>
      <c r="AT588" s="219" t="s">
        <v>140</v>
      </c>
      <c r="AU588" s="219" t="s">
        <v>91</v>
      </c>
      <c r="AV588" s="15" t="s">
        <v>138</v>
      </c>
      <c r="AW588" s="15" t="s">
        <v>42</v>
      </c>
      <c r="AX588" s="15" t="s">
        <v>89</v>
      </c>
      <c r="AY588" s="219" t="s">
        <v>131</v>
      </c>
    </row>
    <row r="589" spans="1:65" s="2" customFormat="1" ht="14.45" customHeight="1">
      <c r="A589" s="35"/>
      <c r="B589" s="36"/>
      <c r="C589" s="220" t="s">
        <v>852</v>
      </c>
      <c r="D589" s="220" t="s">
        <v>220</v>
      </c>
      <c r="E589" s="221" t="s">
        <v>831</v>
      </c>
      <c r="F589" s="222" t="s">
        <v>832</v>
      </c>
      <c r="G589" s="223" t="s">
        <v>490</v>
      </c>
      <c r="H589" s="224">
        <v>2</v>
      </c>
      <c r="I589" s="225"/>
      <c r="J589" s="226">
        <f>ROUND(I589*H589,2)</f>
        <v>0</v>
      </c>
      <c r="K589" s="222" t="s">
        <v>303</v>
      </c>
      <c r="L589" s="227"/>
      <c r="M589" s="228" t="s">
        <v>44</v>
      </c>
      <c r="N589" s="229" t="s">
        <v>52</v>
      </c>
      <c r="O589" s="65"/>
      <c r="P589" s="183">
        <f>O589*H589</f>
        <v>0</v>
      </c>
      <c r="Q589" s="183">
        <v>0</v>
      </c>
      <c r="R589" s="183">
        <f>Q589*H589</f>
        <v>0</v>
      </c>
      <c r="S589" s="183">
        <v>0</v>
      </c>
      <c r="T589" s="184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85" t="s">
        <v>91</v>
      </c>
      <c r="AT589" s="185" t="s">
        <v>220</v>
      </c>
      <c r="AU589" s="185" t="s">
        <v>91</v>
      </c>
      <c r="AY589" s="17" t="s">
        <v>131</v>
      </c>
      <c r="BE589" s="186">
        <f>IF(N589="základní",J589,0)</f>
        <v>0</v>
      </c>
      <c r="BF589" s="186">
        <f>IF(N589="snížená",J589,0)</f>
        <v>0</v>
      </c>
      <c r="BG589" s="186">
        <f>IF(N589="zákl. přenesená",J589,0)</f>
        <v>0</v>
      </c>
      <c r="BH589" s="186">
        <f>IF(N589="sníž. přenesená",J589,0)</f>
        <v>0</v>
      </c>
      <c r="BI589" s="186">
        <f>IF(N589="nulová",J589,0)</f>
        <v>0</v>
      </c>
      <c r="BJ589" s="17" t="s">
        <v>89</v>
      </c>
      <c r="BK589" s="186">
        <f>ROUND(I589*H589,2)</f>
        <v>0</v>
      </c>
      <c r="BL589" s="17" t="s">
        <v>89</v>
      </c>
      <c r="BM589" s="185" t="s">
        <v>1323</v>
      </c>
    </row>
    <row r="590" spans="1:65" s="13" customFormat="1" ht="11.25">
      <c r="B590" s="187"/>
      <c r="C590" s="188"/>
      <c r="D590" s="189" t="s">
        <v>140</v>
      </c>
      <c r="E590" s="190" t="s">
        <v>44</v>
      </c>
      <c r="F590" s="191" t="s">
        <v>1226</v>
      </c>
      <c r="G590" s="188"/>
      <c r="H590" s="190" t="s">
        <v>44</v>
      </c>
      <c r="I590" s="192"/>
      <c r="J590" s="188"/>
      <c r="K590" s="188"/>
      <c r="L590" s="193"/>
      <c r="M590" s="194"/>
      <c r="N590" s="195"/>
      <c r="O590" s="195"/>
      <c r="P590" s="195"/>
      <c r="Q590" s="195"/>
      <c r="R590" s="195"/>
      <c r="S590" s="195"/>
      <c r="T590" s="196"/>
      <c r="AT590" s="197" t="s">
        <v>140</v>
      </c>
      <c r="AU590" s="197" t="s">
        <v>91</v>
      </c>
      <c r="AV590" s="13" t="s">
        <v>89</v>
      </c>
      <c r="AW590" s="13" t="s">
        <v>42</v>
      </c>
      <c r="AX590" s="13" t="s">
        <v>81</v>
      </c>
      <c r="AY590" s="197" t="s">
        <v>131</v>
      </c>
    </row>
    <row r="591" spans="1:65" s="13" customFormat="1" ht="11.25">
      <c r="B591" s="187"/>
      <c r="C591" s="188"/>
      <c r="D591" s="189" t="s">
        <v>140</v>
      </c>
      <c r="E591" s="190" t="s">
        <v>44</v>
      </c>
      <c r="F591" s="191" t="s">
        <v>671</v>
      </c>
      <c r="G591" s="188"/>
      <c r="H591" s="190" t="s">
        <v>44</v>
      </c>
      <c r="I591" s="192"/>
      <c r="J591" s="188"/>
      <c r="K591" s="188"/>
      <c r="L591" s="193"/>
      <c r="M591" s="194"/>
      <c r="N591" s="195"/>
      <c r="O591" s="195"/>
      <c r="P591" s="195"/>
      <c r="Q591" s="195"/>
      <c r="R591" s="195"/>
      <c r="S591" s="195"/>
      <c r="T591" s="196"/>
      <c r="AT591" s="197" t="s">
        <v>140</v>
      </c>
      <c r="AU591" s="197" t="s">
        <v>91</v>
      </c>
      <c r="AV591" s="13" t="s">
        <v>89</v>
      </c>
      <c r="AW591" s="13" t="s">
        <v>42</v>
      </c>
      <c r="AX591" s="13" t="s">
        <v>81</v>
      </c>
      <c r="AY591" s="197" t="s">
        <v>131</v>
      </c>
    </row>
    <row r="592" spans="1:65" s="14" customFormat="1" ht="11.25">
      <c r="B592" s="198"/>
      <c r="C592" s="199"/>
      <c r="D592" s="189" t="s">
        <v>140</v>
      </c>
      <c r="E592" s="200" t="s">
        <v>44</v>
      </c>
      <c r="F592" s="201" t="s">
        <v>89</v>
      </c>
      <c r="G592" s="199"/>
      <c r="H592" s="202">
        <v>1</v>
      </c>
      <c r="I592" s="203"/>
      <c r="J592" s="199"/>
      <c r="K592" s="199"/>
      <c r="L592" s="204"/>
      <c r="M592" s="205"/>
      <c r="N592" s="206"/>
      <c r="O592" s="206"/>
      <c r="P592" s="206"/>
      <c r="Q592" s="206"/>
      <c r="R592" s="206"/>
      <c r="S592" s="206"/>
      <c r="T592" s="207"/>
      <c r="AT592" s="208" t="s">
        <v>140</v>
      </c>
      <c r="AU592" s="208" t="s">
        <v>91</v>
      </c>
      <c r="AV592" s="14" t="s">
        <v>91</v>
      </c>
      <c r="AW592" s="14" t="s">
        <v>42</v>
      </c>
      <c r="AX592" s="14" t="s">
        <v>81</v>
      </c>
      <c r="AY592" s="208" t="s">
        <v>131</v>
      </c>
    </row>
    <row r="593" spans="1:65" s="13" customFormat="1" ht="11.25">
      <c r="B593" s="187"/>
      <c r="C593" s="188"/>
      <c r="D593" s="189" t="s">
        <v>140</v>
      </c>
      <c r="E593" s="190" t="s">
        <v>44</v>
      </c>
      <c r="F593" s="191" t="s">
        <v>673</v>
      </c>
      <c r="G593" s="188"/>
      <c r="H593" s="190" t="s">
        <v>44</v>
      </c>
      <c r="I593" s="192"/>
      <c r="J593" s="188"/>
      <c r="K593" s="188"/>
      <c r="L593" s="193"/>
      <c r="M593" s="194"/>
      <c r="N593" s="195"/>
      <c r="O593" s="195"/>
      <c r="P593" s="195"/>
      <c r="Q593" s="195"/>
      <c r="R593" s="195"/>
      <c r="S593" s="195"/>
      <c r="T593" s="196"/>
      <c r="AT593" s="197" t="s">
        <v>140</v>
      </c>
      <c r="AU593" s="197" t="s">
        <v>91</v>
      </c>
      <c r="AV593" s="13" t="s">
        <v>89</v>
      </c>
      <c r="AW593" s="13" t="s">
        <v>42</v>
      </c>
      <c r="AX593" s="13" t="s">
        <v>81</v>
      </c>
      <c r="AY593" s="197" t="s">
        <v>131</v>
      </c>
    </row>
    <row r="594" spans="1:65" s="14" customFormat="1" ht="11.25">
      <c r="B594" s="198"/>
      <c r="C594" s="199"/>
      <c r="D594" s="189" t="s">
        <v>140</v>
      </c>
      <c r="E594" s="200" t="s">
        <v>44</v>
      </c>
      <c r="F594" s="201" t="s">
        <v>89</v>
      </c>
      <c r="G594" s="199"/>
      <c r="H594" s="202">
        <v>1</v>
      </c>
      <c r="I594" s="203"/>
      <c r="J594" s="199"/>
      <c r="K594" s="199"/>
      <c r="L594" s="204"/>
      <c r="M594" s="205"/>
      <c r="N594" s="206"/>
      <c r="O594" s="206"/>
      <c r="P594" s="206"/>
      <c r="Q594" s="206"/>
      <c r="R594" s="206"/>
      <c r="S594" s="206"/>
      <c r="T594" s="207"/>
      <c r="AT594" s="208" t="s">
        <v>140</v>
      </c>
      <c r="AU594" s="208" t="s">
        <v>91</v>
      </c>
      <c r="AV594" s="14" t="s">
        <v>91</v>
      </c>
      <c r="AW594" s="14" t="s">
        <v>42</v>
      </c>
      <c r="AX594" s="14" t="s">
        <v>81</v>
      </c>
      <c r="AY594" s="208" t="s">
        <v>131</v>
      </c>
    </row>
    <row r="595" spans="1:65" s="15" customFormat="1" ht="11.25">
      <c r="B595" s="209"/>
      <c r="C595" s="210"/>
      <c r="D595" s="189" t="s">
        <v>140</v>
      </c>
      <c r="E595" s="211" t="s">
        <v>44</v>
      </c>
      <c r="F595" s="212" t="s">
        <v>170</v>
      </c>
      <c r="G595" s="210"/>
      <c r="H595" s="213">
        <v>2</v>
      </c>
      <c r="I595" s="214"/>
      <c r="J595" s="210"/>
      <c r="K595" s="210"/>
      <c r="L595" s="215"/>
      <c r="M595" s="216"/>
      <c r="N595" s="217"/>
      <c r="O595" s="217"/>
      <c r="P595" s="217"/>
      <c r="Q595" s="217"/>
      <c r="R595" s="217"/>
      <c r="S595" s="217"/>
      <c r="T595" s="218"/>
      <c r="AT595" s="219" t="s">
        <v>140</v>
      </c>
      <c r="AU595" s="219" t="s">
        <v>91</v>
      </c>
      <c r="AV595" s="15" t="s">
        <v>138</v>
      </c>
      <c r="AW595" s="15" t="s">
        <v>42</v>
      </c>
      <c r="AX595" s="15" t="s">
        <v>89</v>
      </c>
      <c r="AY595" s="219" t="s">
        <v>131</v>
      </c>
    </row>
    <row r="596" spans="1:65" s="2" customFormat="1" ht="14.45" customHeight="1">
      <c r="A596" s="35"/>
      <c r="B596" s="36"/>
      <c r="C596" s="220" t="s">
        <v>856</v>
      </c>
      <c r="D596" s="220" t="s">
        <v>220</v>
      </c>
      <c r="E596" s="221" t="s">
        <v>835</v>
      </c>
      <c r="F596" s="222" t="s">
        <v>836</v>
      </c>
      <c r="G596" s="223" t="s">
        <v>490</v>
      </c>
      <c r="H596" s="224">
        <v>2</v>
      </c>
      <c r="I596" s="225"/>
      <c r="J596" s="226">
        <f>ROUND(I596*H596,2)</f>
        <v>0</v>
      </c>
      <c r="K596" s="222" t="s">
        <v>303</v>
      </c>
      <c r="L596" s="227"/>
      <c r="M596" s="228" t="s">
        <v>44</v>
      </c>
      <c r="N596" s="229" t="s">
        <v>52</v>
      </c>
      <c r="O596" s="65"/>
      <c r="P596" s="183">
        <f>O596*H596</f>
        <v>0</v>
      </c>
      <c r="Q596" s="183">
        <v>0</v>
      </c>
      <c r="R596" s="183">
        <f>Q596*H596</f>
        <v>0</v>
      </c>
      <c r="S596" s="183">
        <v>0</v>
      </c>
      <c r="T596" s="18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5" t="s">
        <v>91</v>
      </c>
      <c r="AT596" s="185" t="s">
        <v>220</v>
      </c>
      <c r="AU596" s="185" t="s">
        <v>91</v>
      </c>
      <c r="AY596" s="17" t="s">
        <v>131</v>
      </c>
      <c r="BE596" s="186">
        <f>IF(N596="základní",J596,0)</f>
        <v>0</v>
      </c>
      <c r="BF596" s="186">
        <f>IF(N596="snížená",J596,0)</f>
        <v>0</v>
      </c>
      <c r="BG596" s="186">
        <f>IF(N596="zákl. přenesená",J596,0)</f>
        <v>0</v>
      </c>
      <c r="BH596" s="186">
        <f>IF(N596="sníž. přenesená",J596,0)</f>
        <v>0</v>
      </c>
      <c r="BI596" s="186">
        <f>IF(N596="nulová",J596,0)</f>
        <v>0</v>
      </c>
      <c r="BJ596" s="17" t="s">
        <v>89</v>
      </c>
      <c r="BK596" s="186">
        <f>ROUND(I596*H596,2)</f>
        <v>0</v>
      </c>
      <c r="BL596" s="17" t="s">
        <v>89</v>
      </c>
      <c r="BM596" s="185" t="s">
        <v>1324</v>
      </c>
    </row>
    <row r="597" spans="1:65" s="13" customFormat="1" ht="11.25">
      <c r="B597" s="187"/>
      <c r="C597" s="188"/>
      <c r="D597" s="189" t="s">
        <v>140</v>
      </c>
      <c r="E597" s="190" t="s">
        <v>44</v>
      </c>
      <c r="F597" s="191" t="s">
        <v>1226</v>
      </c>
      <c r="G597" s="188"/>
      <c r="H597" s="190" t="s">
        <v>44</v>
      </c>
      <c r="I597" s="192"/>
      <c r="J597" s="188"/>
      <c r="K597" s="188"/>
      <c r="L597" s="193"/>
      <c r="M597" s="194"/>
      <c r="N597" s="195"/>
      <c r="O597" s="195"/>
      <c r="P597" s="195"/>
      <c r="Q597" s="195"/>
      <c r="R597" s="195"/>
      <c r="S597" s="195"/>
      <c r="T597" s="196"/>
      <c r="AT597" s="197" t="s">
        <v>140</v>
      </c>
      <c r="AU597" s="197" t="s">
        <v>91</v>
      </c>
      <c r="AV597" s="13" t="s">
        <v>89</v>
      </c>
      <c r="AW597" s="13" t="s">
        <v>42</v>
      </c>
      <c r="AX597" s="13" t="s">
        <v>81</v>
      </c>
      <c r="AY597" s="197" t="s">
        <v>131</v>
      </c>
    </row>
    <row r="598" spans="1:65" s="13" customFormat="1" ht="11.25">
      <c r="B598" s="187"/>
      <c r="C598" s="188"/>
      <c r="D598" s="189" t="s">
        <v>140</v>
      </c>
      <c r="E598" s="190" t="s">
        <v>44</v>
      </c>
      <c r="F598" s="191" t="s">
        <v>671</v>
      </c>
      <c r="G598" s="188"/>
      <c r="H598" s="190" t="s">
        <v>44</v>
      </c>
      <c r="I598" s="192"/>
      <c r="J598" s="188"/>
      <c r="K598" s="188"/>
      <c r="L598" s="193"/>
      <c r="M598" s="194"/>
      <c r="N598" s="195"/>
      <c r="O598" s="195"/>
      <c r="P598" s="195"/>
      <c r="Q598" s="195"/>
      <c r="R598" s="195"/>
      <c r="S598" s="195"/>
      <c r="T598" s="196"/>
      <c r="AT598" s="197" t="s">
        <v>140</v>
      </c>
      <c r="AU598" s="197" t="s">
        <v>91</v>
      </c>
      <c r="AV598" s="13" t="s">
        <v>89</v>
      </c>
      <c r="AW598" s="13" t="s">
        <v>42</v>
      </c>
      <c r="AX598" s="13" t="s">
        <v>81</v>
      </c>
      <c r="AY598" s="197" t="s">
        <v>131</v>
      </c>
    </row>
    <row r="599" spans="1:65" s="14" customFormat="1" ht="11.25">
      <c r="B599" s="198"/>
      <c r="C599" s="199"/>
      <c r="D599" s="189" t="s">
        <v>140</v>
      </c>
      <c r="E599" s="200" t="s">
        <v>44</v>
      </c>
      <c r="F599" s="201" t="s">
        <v>89</v>
      </c>
      <c r="G599" s="199"/>
      <c r="H599" s="202">
        <v>1</v>
      </c>
      <c r="I599" s="203"/>
      <c r="J599" s="199"/>
      <c r="K599" s="199"/>
      <c r="L599" s="204"/>
      <c r="M599" s="205"/>
      <c r="N599" s="206"/>
      <c r="O599" s="206"/>
      <c r="P599" s="206"/>
      <c r="Q599" s="206"/>
      <c r="R599" s="206"/>
      <c r="S599" s="206"/>
      <c r="T599" s="207"/>
      <c r="AT599" s="208" t="s">
        <v>140</v>
      </c>
      <c r="AU599" s="208" t="s">
        <v>91</v>
      </c>
      <c r="AV599" s="14" t="s">
        <v>91</v>
      </c>
      <c r="AW599" s="14" t="s">
        <v>42</v>
      </c>
      <c r="AX599" s="14" t="s">
        <v>81</v>
      </c>
      <c r="AY599" s="208" t="s">
        <v>131</v>
      </c>
    </row>
    <row r="600" spans="1:65" s="13" customFormat="1" ht="11.25">
      <c r="B600" s="187"/>
      <c r="C600" s="188"/>
      <c r="D600" s="189" t="s">
        <v>140</v>
      </c>
      <c r="E600" s="190" t="s">
        <v>44</v>
      </c>
      <c r="F600" s="191" t="s">
        <v>673</v>
      </c>
      <c r="G600" s="188"/>
      <c r="H600" s="190" t="s">
        <v>44</v>
      </c>
      <c r="I600" s="192"/>
      <c r="J600" s="188"/>
      <c r="K600" s="188"/>
      <c r="L600" s="193"/>
      <c r="M600" s="194"/>
      <c r="N600" s="195"/>
      <c r="O600" s="195"/>
      <c r="P600" s="195"/>
      <c r="Q600" s="195"/>
      <c r="R600" s="195"/>
      <c r="S600" s="195"/>
      <c r="T600" s="196"/>
      <c r="AT600" s="197" t="s">
        <v>140</v>
      </c>
      <c r="AU600" s="197" t="s">
        <v>91</v>
      </c>
      <c r="AV600" s="13" t="s">
        <v>89</v>
      </c>
      <c r="AW600" s="13" t="s">
        <v>42</v>
      </c>
      <c r="AX600" s="13" t="s">
        <v>81</v>
      </c>
      <c r="AY600" s="197" t="s">
        <v>131</v>
      </c>
    </row>
    <row r="601" spans="1:65" s="14" customFormat="1" ht="11.25">
      <c r="B601" s="198"/>
      <c r="C601" s="199"/>
      <c r="D601" s="189" t="s">
        <v>140</v>
      </c>
      <c r="E601" s="200" t="s">
        <v>44</v>
      </c>
      <c r="F601" s="201" t="s">
        <v>89</v>
      </c>
      <c r="G601" s="199"/>
      <c r="H601" s="202">
        <v>1</v>
      </c>
      <c r="I601" s="203"/>
      <c r="J601" s="199"/>
      <c r="K601" s="199"/>
      <c r="L601" s="204"/>
      <c r="M601" s="205"/>
      <c r="N601" s="206"/>
      <c r="O601" s="206"/>
      <c r="P601" s="206"/>
      <c r="Q601" s="206"/>
      <c r="R601" s="206"/>
      <c r="S601" s="206"/>
      <c r="T601" s="207"/>
      <c r="AT601" s="208" t="s">
        <v>140</v>
      </c>
      <c r="AU601" s="208" t="s">
        <v>91</v>
      </c>
      <c r="AV601" s="14" t="s">
        <v>91</v>
      </c>
      <c r="AW601" s="14" t="s">
        <v>42</v>
      </c>
      <c r="AX601" s="14" t="s">
        <v>81</v>
      </c>
      <c r="AY601" s="208" t="s">
        <v>131</v>
      </c>
    </row>
    <row r="602" spans="1:65" s="15" customFormat="1" ht="11.25">
      <c r="B602" s="209"/>
      <c r="C602" s="210"/>
      <c r="D602" s="189" t="s">
        <v>140</v>
      </c>
      <c r="E602" s="211" t="s">
        <v>44</v>
      </c>
      <c r="F602" s="212" t="s">
        <v>170</v>
      </c>
      <c r="G602" s="210"/>
      <c r="H602" s="213">
        <v>2</v>
      </c>
      <c r="I602" s="214"/>
      <c r="J602" s="210"/>
      <c r="K602" s="210"/>
      <c r="L602" s="215"/>
      <c r="M602" s="216"/>
      <c r="N602" s="217"/>
      <c r="O602" s="217"/>
      <c r="P602" s="217"/>
      <c r="Q602" s="217"/>
      <c r="R602" s="217"/>
      <c r="S602" s="217"/>
      <c r="T602" s="218"/>
      <c r="AT602" s="219" t="s">
        <v>140</v>
      </c>
      <c r="AU602" s="219" t="s">
        <v>91</v>
      </c>
      <c r="AV602" s="15" t="s">
        <v>138</v>
      </c>
      <c r="AW602" s="15" t="s">
        <v>42</v>
      </c>
      <c r="AX602" s="15" t="s">
        <v>89</v>
      </c>
      <c r="AY602" s="219" t="s">
        <v>131</v>
      </c>
    </row>
    <row r="603" spans="1:65" s="2" customFormat="1" ht="76.349999999999994" customHeight="1">
      <c r="A603" s="35"/>
      <c r="B603" s="36"/>
      <c r="C603" s="174" t="s">
        <v>861</v>
      </c>
      <c r="D603" s="174" t="s">
        <v>133</v>
      </c>
      <c r="E603" s="175" t="s">
        <v>839</v>
      </c>
      <c r="F603" s="176" t="s">
        <v>840</v>
      </c>
      <c r="G603" s="177" t="s">
        <v>490</v>
      </c>
      <c r="H603" s="178">
        <v>2</v>
      </c>
      <c r="I603" s="179"/>
      <c r="J603" s="180">
        <f>ROUND(I603*H603,2)</f>
        <v>0</v>
      </c>
      <c r="K603" s="176" t="s">
        <v>137</v>
      </c>
      <c r="L603" s="40"/>
      <c r="M603" s="181" t="s">
        <v>44</v>
      </c>
      <c r="N603" s="182" t="s">
        <v>52</v>
      </c>
      <c r="O603" s="65"/>
      <c r="P603" s="183">
        <f>O603*H603</f>
        <v>0</v>
      </c>
      <c r="Q603" s="183">
        <v>0</v>
      </c>
      <c r="R603" s="183">
        <f>Q603*H603</f>
        <v>0</v>
      </c>
      <c r="S603" s="183">
        <v>0</v>
      </c>
      <c r="T603" s="184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185" t="s">
        <v>89</v>
      </c>
      <c r="AT603" s="185" t="s">
        <v>133</v>
      </c>
      <c r="AU603" s="185" t="s">
        <v>91</v>
      </c>
      <c r="AY603" s="17" t="s">
        <v>131</v>
      </c>
      <c r="BE603" s="186">
        <f>IF(N603="základní",J603,0)</f>
        <v>0</v>
      </c>
      <c r="BF603" s="186">
        <f>IF(N603="snížená",J603,0)</f>
        <v>0</v>
      </c>
      <c r="BG603" s="186">
        <f>IF(N603="zákl. přenesená",J603,0)</f>
        <v>0</v>
      </c>
      <c r="BH603" s="186">
        <f>IF(N603="sníž. přenesená",J603,0)</f>
        <v>0</v>
      </c>
      <c r="BI603" s="186">
        <f>IF(N603="nulová",J603,0)</f>
        <v>0</v>
      </c>
      <c r="BJ603" s="17" t="s">
        <v>89</v>
      </c>
      <c r="BK603" s="186">
        <f>ROUND(I603*H603,2)</f>
        <v>0</v>
      </c>
      <c r="BL603" s="17" t="s">
        <v>89</v>
      </c>
      <c r="BM603" s="185" t="s">
        <v>1325</v>
      </c>
    </row>
    <row r="604" spans="1:65" s="13" customFormat="1" ht="11.25">
      <c r="B604" s="187"/>
      <c r="C604" s="188"/>
      <c r="D604" s="189" t="s">
        <v>140</v>
      </c>
      <c r="E604" s="190" t="s">
        <v>44</v>
      </c>
      <c r="F604" s="191" t="s">
        <v>1226</v>
      </c>
      <c r="G604" s="188"/>
      <c r="H604" s="190" t="s">
        <v>44</v>
      </c>
      <c r="I604" s="192"/>
      <c r="J604" s="188"/>
      <c r="K604" s="188"/>
      <c r="L604" s="193"/>
      <c r="M604" s="194"/>
      <c r="N604" s="195"/>
      <c r="O604" s="195"/>
      <c r="P604" s="195"/>
      <c r="Q604" s="195"/>
      <c r="R604" s="195"/>
      <c r="S604" s="195"/>
      <c r="T604" s="196"/>
      <c r="AT604" s="197" t="s">
        <v>140</v>
      </c>
      <c r="AU604" s="197" t="s">
        <v>91</v>
      </c>
      <c r="AV604" s="13" t="s">
        <v>89</v>
      </c>
      <c r="AW604" s="13" t="s">
        <v>42</v>
      </c>
      <c r="AX604" s="13" t="s">
        <v>81</v>
      </c>
      <c r="AY604" s="197" t="s">
        <v>131</v>
      </c>
    </row>
    <row r="605" spans="1:65" s="13" customFormat="1" ht="11.25">
      <c r="B605" s="187"/>
      <c r="C605" s="188"/>
      <c r="D605" s="189" t="s">
        <v>140</v>
      </c>
      <c r="E605" s="190" t="s">
        <v>44</v>
      </c>
      <c r="F605" s="191" t="s">
        <v>671</v>
      </c>
      <c r="G605" s="188"/>
      <c r="H605" s="190" t="s">
        <v>44</v>
      </c>
      <c r="I605" s="192"/>
      <c r="J605" s="188"/>
      <c r="K605" s="188"/>
      <c r="L605" s="193"/>
      <c r="M605" s="194"/>
      <c r="N605" s="195"/>
      <c r="O605" s="195"/>
      <c r="P605" s="195"/>
      <c r="Q605" s="195"/>
      <c r="R605" s="195"/>
      <c r="S605" s="195"/>
      <c r="T605" s="196"/>
      <c r="AT605" s="197" t="s">
        <v>140</v>
      </c>
      <c r="AU605" s="197" t="s">
        <v>91</v>
      </c>
      <c r="AV605" s="13" t="s">
        <v>89</v>
      </c>
      <c r="AW605" s="13" t="s">
        <v>42</v>
      </c>
      <c r="AX605" s="13" t="s">
        <v>81</v>
      </c>
      <c r="AY605" s="197" t="s">
        <v>131</v>
      </c>
    </row>
    <row r="606" spans="1:65" s="14" customFormat="1" ht="11.25">
      <c r="B606" s="198"/>
      <c r="C606" s="199"/>
      <c r="D606" s="189" t="s">
        <v>140</v>
      </c>
      <c r="E606" s="200" t="s">
        <v>44</v>
      </c>
      <c r="F606" s="201" t="s">
        <v>89</v>
      </c>
      <c r="G606" s="199"/>
      <c r="H606" s="202">
        <v>1</v>
      </c>
      <c r="I606" s="203"/>
      <c r="J606" s="199"/>
      <c r="K606" s="199"/>
      <c r="L606" s="204"/>
      <c r="M606" s="205"/>
      <c r="N606" s="206"/>
      <c r="O606" s="206"/>
      <c r="P606" s="206"/>
      <c r="Q606" s="206"/>
      <c r="R606" s="206"/>
      <c r="S606" s="206"/>
      <c r="T606" s="207"/>
      <c r="AT606" s="208" t="s">
        <v>140</v>
      </c>
      <c r="AU606" s="208" t="s">
        <v>91</v>
      </c>
      <c r="AV606" s="14" t="s">
        <v>91</v>
      </c>
      <c r="AW606" s="14" t="s">
        <v>42</v>
      </c>
      <c r="AX606" s="14" t="s">
        <v>81</v>
      </c>
      <c r="AY606" s="208" t="s">
        <v>131</v>
      </c>
    </row>
    <row r="607" spans="1:65" s="13" customFormat="1" ht="11.25">
      <c r="B607" s="187"/>
      <c r="C607" s="188"/>
      <c r="D607" s="189" t="s">
        <v>140</v>
      </c>
      <c r="E607" s="190" t="s">
        <v>44</v>
      </c>
      <c r="F607" s="191" t="s">
        <v>673</v>
      </c>
      <c r="G607" s="188"/>
      <c r="H607" s="190" t="s">
        <v>44</v>
      </c>
      <c r="I607" s="192"/>
      <c r="J607" s="188"/>
      <c r="K607" s="188"/>
      <c r="L607" s="193"/>
      <c r="M607" s="194"/>
      <c r="N607" s="195"/>
      <c r="O607" s="195"/>
      <c r="P607" s="195"/>
      <c r="Q607" s="195"/>
      <c r="R607" s="195"/>
      <c r="S607" s="195"/>
      <c r="T607" s="196"/>
      <c r="AT607" s="197" t="s">
        <v>140</v>
      </c>
      <c r="AU607" s="197" t="s">
        <v>91</v>
      </c>
      <c r="AV607" s="13" t="s">
        <v>89</v>
      </c>
      <c r="AW607" s="13" t="s">
        <v>42</v>
      </c>
      <c r="AX607" s="13" t="s">
        <v>81</v>
      </c>
      <c r="AY607" s="197" t="s">
        <v>131</v>
      </c>
    </row>
    <row r="608" spans="1:65" s="14" customFormat="1" ht="11.25">
      <c r="B608" s="198"/>
      <c r="C608" s="199"/>
      <c r="D608" s="189" t="s">
        <v>140</v>
      </c>
      <c r="E608" s="200" t="s">
        <v>44</v>
      </c>
      <c r="F608" s="201" t="s">
        <v>89</v>
      </c>
      <c r="G608" s="199"/>
      <c r="H608" s="202">
        <v>1</v>
      </c>
      <c r="I608" s="203"/>
      <c r="J608" s="199"/>
      <c r="K608" s="199"/>
      <c r="L608" s="204"/>
      <c r="M608" s="205"/>
      <c r="N608" s="206"/>
      <c r="O608" s="206"/>
      <c r="P608" s="206"/>
      <c r="Q608" s="206"/>
      <c r="R608" s="206"/>
      <c r="S608" s="206"/>
      <c r="T608" s="207"/>
      <c r="AT608" s="208" t="s">
        <v>140</v>
      </c>
      <c r="AU608" s="208" t="s">
        <v>91</v>
      </c>
      <c r="AV608" s="14" t="s">
        <v>91</v>
      </c>
      <c r="AW608" s="14" t="s">
        <v>42</v>
      </c>
      <c r="AX608" s="14" t="s">
        <v>81</v>
      </c>
      <c r="AY608" s="208" t="s">
        <v>131</v>
      </c>
    </row>
    <row r="609" spans="1:65" s="15" customFormat="1" ht="11.25">
      <c r="B609" s="209"/>
      <c r="C609" s="210"/>
      <c r="D609" s="189" t="s">
        <v>140</v>
      </c>
      <c r="E609" s="211" t="s">
        <v>44</v>
      </c>
      <c r="F609" s="212" t="s">
        <v>170</v>
      </c>
      <c r="G609" s="210"/>
      <c r="H609" s="213">
        <v>2</v>
      </c>
      <c r="I609" s="214"/>
      <c r="J609" s="210"/>
      <c r="K609" s="210"/>
      <c r="L609" s="215"/>
      <c r="M609" s="216"/>
      <c r="N609" s="217"/>
      <c r="O609" s="217"/>
      <c r="P609" s="217"/>
      <c r="Q609" s="217"/>
      <c r="R609" s="217"/>
      <c r="S609" s="217"/>
      <c r="T609" s="218"/>
      <c r="AT609" s="219" t="s">
        <v>140</v>
      </c>
      <c r="AU609" s="219" t="s">
        <v>91</v>
      </c>
      <c r="AV609" s="15" t="s">
        <v>138</v>
      </c>
      <c r="AW609" s="15" t="s">
        <v>42</v>
      </c>
      <c r="AX609" s="15" t="s">
        <v>89</v>
      </c>
      <c r="AY609" s="219" t="s">
        <v>131</v>
      </c>
    </row>
    <row r="610" spans="1:65" s="2" customFormat="1" ht="76.349999999999994" customHeight="1">
      <c r="A610" s="35"/>
      <c r="B610" s="36"/>
      <c r="C610" s="174" t="s">
        <v>866</v>
      </c>
      <c r="D610" s="174" t="s">
        <v>133</v>
      </c>
      <c r="E610" s="175" t="s">
        <v>843</v>
      </c>
      <c r="F610" s="176" t="s">
        <v>844</v>
      </c>
      <c r="G610" s="177" t="s">
        <v>490</v>
      </c>
      <c r="H610" s="178">
        <v>2</v>
      </c>
      <c r="I610" s="179"/>
      <c r="J610" s="180">
        <f>ROUND(I610*H610,2)</f>
        <v>0</v>
      </c>
      <c r="K610" s="176" t="s">
        <v>137</v>
      </c>
      <c r="L610" s="40"/>
      <c r="M610" s="181" t="s">
        <v>44</v>
      </c>
      <c r="N610" s="182" t="s">
        <v>52</v>
      </c>
      <c r="O610" s="65"/>
      <c r="P610" s="183">
        <f>O610*H610</f>
        <v>0</v>
      </c>
      <c r="Q610" s="183">
        <v>0</v>
      </c>
      <c r="R610" s="183">
        <f>Q610*H610</f>
        <v>0</v>
      </c>
      <c r="S610" s="183">
        <v>0</v>
      </c>
      <c r="T610" s="184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85" t="s">
        <v>89</v>
      </c>
      <c r="AT610" s="185" t="s">
        <v>133</v>
      </c>
      <c r="AU610" s="185" t="s">
        <v>91</v>
      </c>
      <c r="AY610" s="17" t="s">
        <v>131</v>
      </c>
      <c r="BE610" s="186">
        <f>IF(N610="základní",J610,0)</f>
        <v>0</v>
      </c>
      <c r="BF610" s="186">
        <f>IF(N610="snížená",J610,0)</f>
        <v>0</v>
      </c>
      <c r="BG610" s="186">
        <f>IF(N610="zákl. přenesená",J610,0)</f>
        <v>0</v>
      </c>
      <c r="BH610" s="186">
        <f>IF(N610="sníž. přenesená",J610,0)</f>
        <v>0</v>
      </c>
      <c r="BI610" s="186">
        <f>IF(N610="nulová",J610,0)</f>
        <v>0</v>
      </c>
      <c r="BJ610" s="17" t="s">
        <v>89</v>
      </c>
      <c r="BK610" s="186">
        <f>ROUND(I610*H610,2)</f>
        <v>0</v>
      </c>
      <c r="BL610" s="17" t="s">
        <v>89</v>
      </c>
      <c r="BM610" s="185" t="s">
        <v>1326</v>
      </c>
    </row>
    <row r="611" spans="1:65" s="13" customFormat="1" ht="11.25">
      <c r="B611" s="187"/>
      <c r="C611" s="188"/>
      <c r="D611" s="189" t="s">
        <v>140</v>
      </c>
      <c r="E611" s="190" t="s">
        <v>44</v>
      </c>
      <c r="F611" s="191" t="s">
        <v>1226</v>
      </c>
      <c r="G611" s="188"/>
      <c r="H611" s="190" t="s">
        <v>44</v>
      </c>
      <c r="I611" s="192"/>
      <c r="J611" s="188"/>
      <c r="K611" s="188"/>
      <c r="L611" s="193"/>
      <c r="M611" s="194"/>
      <c r="N611" s="195"/>
      <c r="O611" s="195"/>
      <c r="P611" s="195"/>
      <c r="Q611" s="195"/>
      <c r="R611" s="195"/>
      <c r="S611" s="195"/>
      <c r="T611" s="196"/>
      <c r="AT611" s="197" t="s">
        <v>140</v>
      </c>
      <c r="AU611" s="197" t="s">
        <v>91</v>
      </c>
      <c r="AV611" s="13" t="s">
        <v>89</v>
      </c>
      <c r="AW611" s="13" t="s">
        <v>42</v>
      </c>
      <c r="AX611" s="13" t="s">
        <v>81</v>
      </c>
      <c r="AY611" s="197" t="s">
        <v>131</v>
      </c>
    </row>
    <row r="612" spans="1:65" s="13" customFormat="1" ht="11.25">
      <c r="B612" s="187"/>
      <c r="C612" s="188"/>
      <c r="D612" s="189" t="s">
        <v>140</v>
      </c>
      <c r="E612" s="190" t="s">
        <v>44</v>
      </c>
      <c r="F612" s="191" t="s">
        <v>673</v>
      </c>
      <c r="G612" s="188"/>
      <c r="H612" s="190" t="s">
        <v>44</v>
      </c>
      <c r="I612" s="192"/>
      <c r="J612" s="188"/>
      <c r="K612" s="188"/>
      <c r="L612" s="193"/>
      <c r="M612" s="194"/>
      <c r="N612" s="195"/>
      <c r="O612" s="195"/>
      <c r="P612" s="195"/>
      <c r="Q612" s="195"/>
      <c r="R612" s="195"/>
      <c r="S612" s="195"/>
      <c r="T612" s="196"/>
      <c r="AT612" s="197" t="s">
        <v>140</v>
      </c>
      <c r="AU612" s="197" t="s">
        <v>91</v>
      </c>
      <c r="AV612" s="13" t="s">
        <v>89</v>
      </c>
      <c r="AW612" s="13" t="s">
        <v>42</v>
      </c>
      <c r="AX612" s="13" t="s">
        <v>81</v>
      </c>
      <c r="AY612" s="197" t="s">
        <v>131</v>
      </c>
    </row>
    <row r="613" spans="1:65" s="14" customFormat="1" ht="11.25">
      <c r="B613" s="198"/>
      <c r="C613" s="199"/>
      <c r="D613" s="189" t="s">
        <v>140</v>
      </c>
      <c r="E613" s="200" t="s">
        <v>44</v>
      </c>
      <c r="F613" s="201" t="s">
        <v>91</v>
      </c>
      <c r="G613" s="199"/>
      <c r="H613" s="202">
        <v>2</v>
      </c>
      <c r="I613" s="203"/>
      <c r="J613" s="199"/>
      <c r="K613" s="199"/>
      <c r="L613" s="204"/>
      <c r="M613" s="205"/>
      <c r="N613" s="206"/>
      <c r="O613" s="206"/>
      <c r="P613" s="206"/>
      <c r="Q613" s="206"/>
      <c r="R613" s="206"/>
      <c r="S613" s="206"/>
      <c r="T613" s="207"/>
      <c r="AT613" s="208" t="s">
        <v>140</v>
      </c>
      <c r="AU613" s="208" t="s">
        <v>91</v>
      </c>
      <c r="AV613" s="14" t="s">
        <v>91</v>
      </c>
      <c r="AW613" s="14" t="s">
        <v>42</v>
      </c>
      <c r="AX613" s="14" t="s">
        <v>89</v>
      </c>
      <c r="AY613" s="208" t="s">
        <v>131</v>
      </c>
    </row>
    <row r="614" spans="1:65" s="2" customFormat="1" ht="24.2" customHeight="1">
      <c r="A614" s="35"/>
      <c r="B614" s="36"/>
      <c r="C614" s="220" t="s">
        <v>870</v>
      </c>
      <c r="D614" s="220" t="s">
        <v>220</v>
      </c>
      <c r="E614" s="221" t="s">
        <v>847</v>
      </c>
      <c r="F614" s="222" t="s">
        <v>848</v>
      </c>
      <c r="G614" s="223" t="s">
        <v>490</v>
      </c>
      <c r="H614" s="224">
        <v>4</v>
      </c>
      <c r="I614" s="225"/>
      <c r="J614" s="226">
        <f>ROUND(I614*H614,2)</f>
        <v>0</v>
      </c>
      <c r="K614" s="222" t="s">
        <v>303</v>
      </c>
      <c r="L614" s="227"/>
      <c r="M614" s="228" t="s">
        <v>44</v>
      </c>
      <c r="N614" s="229" t="s">
        <v>52</v>
      </c>
      <c r="O614" s="65"/>
      <c r="P614" s="183">
        <f>O614*H614</f>
        <v>0</v>
      </c>
      <c r="Q614" s="183">
        <v>0</v>
      </c>
      <c r="R614" s="183">
        <f>Q614*H614</f>
        <v>0</v>
      </c>
      <c r="S614" s="183">
        <v>0</v>
      </c>
      <c r="T614" s="184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85" t="s">
        <v>91</v>
      </c>
      <c r="AT614" s="185" t="s">
        <v>220</v>
      </c>
      <c r="AU614" s="185" t="s">
        <v>91</v>
      </c>
      <c r="AY614" s="17" t="s">
        <v>131</v>
      </c>
      <c r="BE614" s="186">
        <f>IF(N614="základní",J614,0)</f>
        <v>0</v>
      </c>
      <c r="BF614" s="186">
        <f>IF(N614="snížená",J614,0)</f>
        <v>0</v>
      </c>
      <c r="BG614" s="186">
        <f>IF(N614="zákl. přenesená",J614,0)</f>
        <v>0</v>
      </c>
      <c r="BH614" s="186">
        <f>IF(N614="sníž. přenesená",J614,0)</f>
        <v>0</v>
      </c>
      <c r="BI614" s="186">
        <f>IF(N614="nulová",J614,0)</f>
        <v>0</v>
      </c>
      <c r="BJ614" s="17" t="s">
        <v>89</v>
      </c>
      <c r="BK614" s="186">
        <f>ROUND(I614*H614,2)</f>
        <v>0</v>
      </c>
      <c r="BL614" s="17" t="s">
        <v>89</v>
      </c>
      <c r="BM614" s="185" t="s">
        <v>1327</v>
      </c>
    </row>
    <row r="615" spans="1:65" s="13" customFormat="1" ht="11.25">
      <c r="B615" s="187"/>
      <c r="C615" s="188"/>
      <c r="D615" s="189" t="s">
        <v>140</v>
      </c>
      <c r="E615" s="190" t="s">
        <v>44</v>
      </c>
      <c r="F615" s="191" t="s">
        <v>1226</v>
      </c>
      <c r="G615" s="188"/>
      <c r="H615" s="190" t="s">
        <v>44</v>
      </c>
      <c r="I615" s="192"/>
      <c r="J615" s="188"/>
      <c r="K615" s="188"/>
      <c r="L615" s="193"/>
      <c r="M615" s="194"/>
      <c r="N615" s="195"/>
      <c r="O615" s="195"/>
      <c r="P615" s="195"/>
      <c r="Q615" s="195"/>
      <c r="R615" s="195"/>
      <c r="S615" s="195"/>
      <c r="T615" s="196"/>
      <c r="AT615" s="197" t="s">
        <v>140</v>
      </c>
      <c r="AU615" s="197" t="s">
        <v>91</v>
      </c>
      <c r="AV615" s="13" t="s">
        <v>89</v>
      </c>
      <c r="AW615" s="13" t="s">
        <v>42</v>
      </c>
      <c r="AX615" s="13" t="s">
        <v>81</v>
      </c>
      <c r="AY615" s="197" t="s">
        <v>131</v>
      </c>
    </row>
    <row r="616" spans="1:65" s="13" customFormat="1" ht="11.25">
      <c r="B616" s="187"/>
      <c r="C616" s="188"/>
      <c r="D616" s="189" t="s">
        <v>140</v>
      </c>
      <c r="E616" s="190" t="s">
        <v>44</v>
      </c>
      <c r="F616" s="191" t="s">
        <v>671</v>
      </c>
      <c r="G616" s="188"/>
      <c r="H616" s="190" t="s">
        <v>44</v>
      </c>
      <c r="I616" s="192"/>
      <c r="J616" s="188"/>
      <c r="K616" s="188"/>
      <c r="L616" s="193"/>
      <c r="M616" s="194"/>
      <c r="N616" s="195"/>
      <c r="O616" s="195"/>
      <c r="P616" s="195"/>
      <c r="Q616" s="195"/>
      <c r="R616" s="195"/>
      <c r="S616" s="195"/>
      <c r="T616" s="196"/>
      <c r="AT616" s="197" t="s">
        <v>140</v>
      </c>
      <c r="AU616" s="197" t="s">
        <v>91</v>
      </c>
      <c r="AV616" s="13" t="s">
        <v>89</v>
      </c>
      <c r="AW616" s="13" t="s">
        <v>42</v>
      </c>
      <c r="AX616" s="13" t="s">
        <v>81</v>
      </c>
      <c r="AY616" s="197" t="s">
        <v>131</v>
      </c>
    </row>
    <row r="617" spans="1:65" s="14" customFormat="1" ht="11.25">
      <c r="B617" s="198"/>
      <c r="C617" s="199"/>
      <c r="D617" s="189" t="s">
        <v>140</v>
      </c>
      <c r="E617" s="200" t="s">
        <v>44</v>
      </c>
      <c r="F617" s="201" t="s">
        <v>850</v>
      </c>
      <c r="G617" s="199"/>
      <c r="H617" s="202">
        <v>1</v>
      </c>
      <c r="I617" s="203"/>
      <c r="J617" s="199"/>
      <c r="K617" s="199"/>
      <c r="L617" s="204"/>
      <c r="M617" s="205"/>
      <c r="N617" s="206"/>
      <c r="O617" s="206"/>
      <c r="P617" s="206"/>
      <c r="Q617" s="206"/>
      <c r="R617" s="206"/>
      <c r="S617" s="206"/>
      <c r="T617" s="207"/>
      <c r="AT617" s="208" t="s">
        <v>140</v>
      </c>
      <c r="AU617" s="208" t="s">
        <v>91</v>
      </c>
      <c r="AV617" s="14" t="s">
        <v>91</v>
      </c>
      <c r="AW617" s="14" t="s">
        <v>42</v>
      </c>
      <c r="AX617" s="14" t="s">
        <v>81</v>
      </c>
      <c r="AY617" s="208" t="s">
        <v>131</v>
      </c>
    </row>
    <row r="618" spans="1:65" s="13" customFormat="1" ht="11.25">
      <c r="B618" s="187"/>
      <c r="C618" s="188"/>
      <c r="D618" s="189" t="s">
        <v>140</v>
      </c>
      <c r="E618" s="190" t="s">
        <v>44</v>
      </c>
      <c r="F618" s="191" t="s">
        <v>673</v>
      </c>
      <c r="G618" s="188"/>
      <c r="H618" s="190" t="s">
        <v>44</v>
      </c>
      <c r="I618" s="192"/>
      <c r="J618" s="188"/>
      <c r="K618" s="188"/>
      <c r="L618" s="193"/>
      <c r="M618" s="194"/>
      <c r="N618" s="195"/>
      <c r="O618" s="195"/>
      <c r="P618" s="195"/>
      <c r="Q618" s="195"/>
      <c r="R618" s="195"/>
      <c r="S618" s="195"/>
      <c r="T618" s="196"/>
      <c r="AT618" s="197" t="s">
        <v>140</v>
      </c>
      <c r="AU618" s="197" t="s">
        <v>91</v>
      </c>
      <c r="AV618" s="13" t="s">
        <v>89</v>
      </c>
      <c r="AW618" s="13" t="s">
        <v>42</v>
      </c>
      <c r="AX618" s="13" t="s">
        <v>81</v>
      </c>
      <c r="AY618" s="197" t="s">
        <v>131</v>
      </c>
    </row>
    <row r="619" spans="1:65" s="14" customFormat="1" ht="11.25">
      <c r="B619" s="198"/>
      <c r="C619" s="199"/>
      <c r="D619" s="189" t="s">
        <v>140</v>
      </c>
      <c r="E619" s="200" t="s">
        <v>44</v>
      </c>
      <c r="F619" s="201" t="s">
        <v>851</v>
      </c>
      <c r="G619" s="199"/>
      <c r="H619" s="202">
        <v>3</v>
      </c>
      <c r="I619" s="203"/>
      <c r="J619" s="199"/>
      <c r="K619" s="199"/>
      <c r="L619" s="204"/>
      <c r="M619" s="205"/>
      <c r="N619" s="206"/>
      <c r="O619" s="206"/>
      <c r="P619" s="206"/>
      <c r="Q619" s="206"/>
      <c r="R619" s="206"/>
      <c r="S619" s="206"/>
      <c r="T619" s="207"/>
      <c r="AT619" s="208" t="s">
        <v>140</v>
      </c>
      <c r="AU619" s="208" t="s">
        <v>91</v>
      </c>
      <c r="AV619" s="14" t="s">
        <v>91</v>
      </c>
      <c r="AW619" s="14" t="s">
        <v>42</v>
      </c>
      <c r="AX619" s="14" t="s">
        <v>81</v>
      </c>
      <c r="AY619" s="208" t="s">
        <v>131</v>
      </c>
    </row>
    <row r="620" spans="1:65" s="15" customFormat="1" ht="11.25">
      <c r="B620" s="209"/>
      <c r="C620" s="210"/>
      <c r="D620" s="189" t="s">
        <v>140</v>
      </c>
      <c r="E620" s="211" t="s">
        <v>44</v>
      </c>
      <c r="F620" s="212" t="s">
        <v>170</v>
      </c>
      <c r="G620" s="210"/>
      <c r="H620" s="213">
        <v>4</v>
      </c>
      <c r="I620" s="214"/>
      <c r="J620" s="210"/>
      <c r="K620" s="210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140</v>
      </c>
      <c r="AU620" s="219" t="s">
        <v>91</v>
      </c>
      <c r="AV620" s="15" t="s">
        <v>138</v>
      </c>
      <c r="AW620" s="15" t="s">
        <v>42</v>
      </c>
      <c r="AX620" s="15" t="s">
        <v>89</v>
      </c>
      <c r="AY620" s="219" t="s">
        <v>131</v>
      </c>
    </row>
    <row r="621" spans="1:65" s="2" customFormat="1" ht="14.45" customHeight="1">
      <c r="A621" s="35"/>
      <c r="B621" s="36"/>
      <c r="C621" s="220" t="s">
        <v>874</v>
      </c>
      <c r="D621" s="220" t="s">
        <v>220</v>
      </c>
      <c r="E621" s="221" t="s">
        <v>853</v>
      </c>
      <c r="F621" s="222" t="s">
        <v>854</v>
      </c>
      <c r="G621" s="223" t="s">
        <v>490</v>
      </c>
      <c r="H621" s="224">
        <v>2</v>
      </c>
      <c r="I621" s="225"/>
      <c r="J621" s="226">
        <f>ROUND(I621*H621,2)</f>
        <v>0</v>
      </c>
      <c r="K621" s="222" t="s">
        <v>303</v>
      </c>
      <c r="L621" s="227"/>
      <c r="M621" s="228" t="s">
        <v>44</v>
      </c>
      <c r="N621" s="229" t="s">
        <v>52</v>
      </c>
      <c r="O621" s="65"/>
      <c r="P621" s="183">
        <f>O621*H621</f>
        <v>0</v>
      </c>
      <c r="Q621" s="183">
        <v>0</v>
      </c>
      <c r="R621" s="183">
        <f>Q621*H621</f>
        <v>0</v>
      </c>
      <c r="S621" s="183">
        <v>0</v>
      </c>
      <c r="T621" s="184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85" t="s">
        <v>91</v>
      </c>
      <c r="AT621" s="185" t="s">
        <v>220</v>
      </c>
      <c r="AU621" s="185" t="s">
        <v>91</v>
      </c>
      <c r="AY621" s="17" t="s">
        <v>131</v>
      </c>
      <c r="BE621" s="186">
        <f>IF(N621="základní",J621,0)</f>
        <v>0</v>
      </c>
      <c r="BF621" s="186">
        <f>IF(N621="snížená",J621,0)</f>
        <v>0</v>
      </c>
      <c r="BG621" s="186">
        <f>IF(N621="zákl. přenesená",J621,0)</f>
        <v>0</v>
      </c>
      <c r="BH621" s="186">
        <f>IF(N621="sníž. přenesená",J621,0)</f>
        <v>0</v>
      </c>
      <c r="BI621" s="186">
        <f>IF(N621="nulová",J621,0)</f>
        <v>0</v>
      </c>
      <c r="BJ621" s="17" t="s">
        <v>89</v>
      </c>
      <c r="BK621" s="186">
        <f>ROUND(I621*H621,2)</f>
        <v>0</v>
      </c>
      <c r="BL621" s="17" t="s">
        <v>89</v>
      </c>
      <c r="BM621" s="185" t="s">
        <v>1328</v>
      </c>
    </row>
    <row r="622" spans="1:65" s="13" customFormat="1" ht="11.25">
      <c r="B622" s="187"/>
      <c r="C622" s="188"/>
      <c r="D622" s="189" t="s">
        <v>140</v>
      </c>
      <c r="E622" s="190" t="s">
        <v>44</v>
      </c>
      <c r="F622" s="191" t="s">
        <v>1226</v>
      </c>
      <c r="G622" s="188"/>
      <c r="H622" s="190" t="s">
        <v>44</v>
      </c>
      <c r="I622" s="192"/>
      <c r="J622" s="188"/>
      <c r="K622" s="188"/>
      <c r="L622" s="193"/>
      <c r="M622" s="194"/>
      <c r="N622" s="195"/>
      <c r="O622" s="195"/>
      <c r="P622" s="195"/>
      <c r="Q622" s="195"/>
      <c r="R622" s="195"/>
      <c r="S622" s="195"/>
      <c r="T622" s="196"/>
      <c r="AT622" s="197" t="s">
        <v>140</v>
      </c>
      <c r="AU622" s="197" t="s">
        <v>91</v>
      </c>
      <c r="AV622" s="13" t="s">
        <v>89</v>
      </c>
      <c r="AW622" s="13" t="s">
        <v>42</v>
      </c>
      <c r="AX622" s="13" t="s">
        <v>81</v>
      </c>
      <c r="AY622" s="197" t="s">
        <v>131</v>
      </c>
    </row>
    <row r="623" spans="1:65" s="13" customFormat="1" ht="11.25">
      <c r="B623" s="187"/>
      <c r="C623" s="188"/>
      <c r="D623" s="189" t="s">
        <v>140</v>
      </c>
      <c r="E623" s="190" t="s">
        <v>44</v>
      </c>
      <c r="F623" s="191" t="s">
        <v>673</v>
      </c>
      <c r="G623" s="188"/>
      <c r="H623" s="190" t="s">
        <v>44</v>
      </c>
      <c r="I623" s="192"/>
      <c r="J623" s="188"/>
      <c r="K623" s="188"/>
      <c r="L623" s="193"/>
      <c r="M623" s="194"/>
      <c r="N623" s="195"/>
      <c r="O623" s="195"/>
      <c r="P623" s="195"/>
      <c r="Q623" s="195"/>
      <c r="R623" s="195"/>
      <c r="S623" s="195"/>
      <c r="T623" s="196"/>
      <c r="AT623" s="197" t="s">
        <v>140</v>
      </c>
      <c r="AU623" s="197" t="s">
        <v>91</v>
      </c>
      <c r="AV623" s="13" t="s">
        <v>89</v>
      </c>
      <c r="AW623" s="13" t="s">
        <v>42</v>
      </c>
      <c r="AX623" s="13" t="s">
        <v>81</v>
      </c>
      <c r="AY623" s="197" t="s">
        <v>131</v>
      </c>
    </row>
    <row r="624" spans="1:65" s="14" customFormat="1" ht="11.25">
      <c r="B624" s="198"/>
      <c r="C624" s="199"/>
      <c r="D624" s="189" t="s">
        <v>140</v>
      </c>
      <c r="E624" s="200" t="s">
        <v>44</v>
      </c>
      <c r="F624" s="201" t="s">
        <v>91</v>
      </c>
      <c r="G624" s="199"/>
      <c r="H624" s="202">
        <v>2</v>
      </c>
      <c r="I624" s="203"/>
      <c r="J624" s="199"/>
      <c r="K624" s="199"/>
      <c r="L624" s="204"/>
      <c r="M624" s="205"/>
      <c r="N624" s="206"/>
      <c r="O624" s="206"/>
      <c r="P624" s="206"/>
      <c r="Q624" s="206"/>
      <c r="R624" s="206"/>
      <c r="S624" s="206"/>
      <c r="T624" s="207"/>
      <c r="AT624" s="208" t="s">
        <v>140</v>
      </c>
      <c r="AU624" s="208" t="s">
        <v>91</v>
      </c>
      <c r="AV624" s="14" t="s">
        <v>91</v>
      </c>
      <c r="AW624" s="14" t="s">
        <v>42</v>
      </c>
      <c r="AX624" s="14" t="s">
        <v>89</v>
      </c>
      <c r="AY624" s="208" t="s">
        <v>131</v>
      </c>
    </row>
    <row r="625" spans="1:65" s="2" customFormat="1" ht="14.45" customHeight="1">
      <c r="A625" s="35"/>
      <c r="B625" s="36"/>
      <c r="C625" s="220" t="s">
        <v>878</v>
      </c>
      <c r="D625" s="220" t="s">
        <v>220</v>
      </c>
      <c r="E625" s="221" t="s">
        <v>857</v>
      </c>
      <c r="F625" s="222" t="s">
        <v>858</v>
      </c>
      <c r="G625" s="223" t="s">
        <v>490</v>
      </c>
      <c r="H625" s="224">
        <v>12</v>
      </c>
      <c r="I625" s="225"/>
      <c r="J625" s="226">
        <f>ROUND(I625*H625,2)</f>
        <v>0</v>
      </c>
      <c r="K625" s="222" t="s">
        <v>303</v>
      </c>
      <c r="L625" s="227"/>
      <c r="M625" s="228" t="s">
        <v>44</v>
      </c>
      <c r="N625" s="229" t="s">
        <v>52</v>
      </c>
      <c r="O625" s="65"/>
      <c r="P625" s="183">
        <f>O625*H625</f>
        <v>0</v>
      </c>
      <c r="Q625" s="183">
        <v>0</v>
      </c>
      <c r="R625" s="183">
        <f>Q625*H625</f>
        <v>0</v>
      </c>
      <c r="S625" s="183">
        <v>0</v>
      </c>
      <c r="T625" s="184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85" t="s">
        <v>91</v>
      </c>
      <c r="AT625" s="185" t="s">
        <v>220</v>
      </c>
      <c r="AU625" s="185" t="s">
        <v>91</v>
      </c>
      <c r="AY625" s="17" t="s">
        <v>131</v>
      </c>
      <c r="BE625" s="186">
        <f>IF(N625="základní",J625,0)</f>
        <v>0</v>
      </c>
      <c r="BF625" s="186">
        <f>IF(N625="snížená",J625,0)</f>
        <v>0</v>
      </c>
      <c r="BG625" s="186">
        <f>IF(N625="zákl. přenesená",J625,0)</f>
        <v>0</v>
      </c>
      <c r="BH625" s="186">
        <f>IF(N625="sníž. přenesená",J625,0)</f>
        <v>0</v>
      </c>
      <c r="BI625" s="186">
        <f>IF(N625="nulová",J625,0)</f>
        <v>0</v>
      </c>
      <c r="BJ625" s="17" t="s">
        <v>89</v>
      </c>
      <c r="BK625" s="186">
        <f>ROUND(I625*H625,2)</f>
        <v>0</v>
      </c>
      <c r="BL625" s="17" t="s">
        <v>89</v>
      </c>
      <c r="BM625" s="185" t="s">
        <v>1329</v>
      </c>
    </row>
    <row r="626" spans="1:65" s="13" customFormat="1" ht="11.25">
      <c r="B626" s="187"/>
      <c r="C626" s="188"/>
      <c r="D626" s="189" t="s">
        <v>140</v>
      </c>
      <c r="E626" s="190" t="s">
        <v>44</v>
      </c>
      <c r="F626" s="191" t="s">
        <v>1226</v>
      </c>
      <c r="G626" s="188"/>
      <c r="H626" s="190" t="s">
        <v>44</v>
      </c>
      <c r="I626" s="192"/>
      <c r="J626" s="188"/>
      <c r="K626" s="188"/>
      <c r="L626" s="193"/>
      <c r="M626" s="194"/>
      <c r="N626" s="195"/>
      <c r="O626" s="195"/>
      <c r="P626" s="195"/>
      <c r="Q626" s="195"/>
      <c r="R626" s="195"/>
      <c r="S626" s="195"/>
      <c r="T626" s="196"/>
      <c r="AT626" s="197" t="s">
        <v>140</v>
      </c>
      <c r="AU626" s="197" t="s">
        <v>91</v>
      </c>
      <c r="AV626" s="13" t="s">
        <v>89</v>
      </c>
      <c r="AW626" s="13" t="s">
        <v>42</v>
      </c>
      <c r="AX626" s="13" t="s">
        <v>81</v>
      </c>
      <c r="AY626" s="197" t="s">
        <v>131</v>
      </c>
    </row>
    <row r="627" spans="1:65" s="13" customFormat="1" ht="11.25">
      <c r="B627" s="187"/>
      <c r="C627" s="188"/>
      <c r="D627" s="189" t="s">
        <v>140</v>
      </c>
      <c r="E627" s="190" t="s">
        <v>44</v>
      </c>
      <c r="F627" s="191" t="s">
        <v>671</v>
      </c>
      <c r="G627" s="188"/>
      <c r="H627" s="190" t="s">
        <v>44</v>
      </c>
      <c r="I627" s="192"/>
      <c r="J627" s="188"/>
      <c r="K627" s="188"/>
      <c r="L627" s="193"/>
      <c r="M627" s="194"/>
      <c r="N627" s="195"/>
      <c r="O627" s="195"/>
      <c r="P627" s="195"/>
      <c r="Q627" s="195"/>
      <c r="R627" s="195"/>
      <c r="S627" s="195"/>
      <c r="T627" s="196"/>
      <c r="AT627" s="197" t="s">
        <v>140</v>
      </c>
      <c r="AU627" s="197" t="s">
        <v>91</v>
      </c>
      <c r="AV627" s="13" t="s">
        <v>89</v>
      </c>
      <c r="AW627" s="13" t="s">
        <v>42</v>
      </c>
      <c r="AX627" s="13" t="s">
        <v>81</v>
      </c>
      <c r="AY627" s="197" t="s">
        <v>131</v>
      </c>
    </row>
    <row r="628" spans="1:65" s="14" customFormat="1" ht="11.25">
      <c r="B628" s="198"/>
      <c r="C628" s="199"/>
      <c r="D628" s="189" t="s">
        <v>140</v>
      </c>
      <c r="E628" s="200" t="s">
        <v>44</v>
      </c>
      <c r="F628" s="201" t="s">
        <v>729</v>
      </c>
      <c r="G628" s="199"/>
      <c r="H628" s="202">
        <v>4</v>
      </c>
      <c r="I628" s="203"/>
      <c r="J628" s="199"/>
      <c r="K628" s="199"/>
      <c r="L628" s="204"/>
      <c r="M628" s="205"/>
      <c r="N628" s="206"/>
      <c r="O628" s="206"/>
      <c r="P628" s="206"/>
      <c r="Q628" s="206"/>
      <c r="R628" s="206"/>
      <c r="S628" s="206"/>
      <c r="T628" s="207"/>
      <c r="AT628" s="208" t="s">
        <v>140</v>
      </c>
      <c r="AU628" s="208" t="s">
        <v>91</v>
      </c>
      <c r="AV628" s="14" t="s">
        <v>91</v>
      </c>
      <c r="AW628" s="14" t="s">
        <v>42</v>
      </c>
      <c r="AX628" s="14" t="s">
        <v>81</v>
      </c>
      <c r="AY628" s="208" t="s">
        <v>131</v>
      </c>
    </row>
    <row r="629" spans="1:65" s="13" customFormat="1" ht="11.25">
      <c r="B629" s="187"/>
      <c r="C629" s="188"/>
      <c r="D629" s="189" t="s">
        <v>140</v>
      </c>
      <c r="E629" s="190" t="s">
        <v>44</v>
      </c>
      <c r="F629" s="191" t="s">
        <v>673</v>
      </c>
      <c r="G629" s="188"/>
      <c r="H629" s="190" t="s">
        <v>44</v>
      </c>
      <c r="I629" s="192"/>
      <c r="J629" s="188"/>
      <c r="K629" s="188"/>
      <c r="L629" s="193"/>
      <c r="M629" s="194"/>
      <c r="N629" s="195"/>
      <c r="O629" s="195"/>
      <c r="P629" s="195"/>
      <c r="Q629" s="195"/>
      <c r="R629" s="195"/>
      <c r="S629" s="195"/>
      <c r="T629" s="196"/>
      <c r="AT629" s="197" t="s">
        <v>140</v>
      </c>
      <c r="AU629" s="197" t="s">
        <v>91</v>
      </c>
      <c r="AV629" s="13" t="s">
        <v>89</v>
      </c>
      <c r="AW629" s="13" t="s">
        <v>42</v>
      </c>
      <c r="AX629" s="13" t="s">
        <v>81</v>
      </c>
      <c r="AY629" s="197" t="s">
        <v>131</v>
      </c>
    </row>
    <row r="630" spans="1:65" s="14" customFormat="1" ht="11.25">
      <c r="B630" s="198"/>
      <c r="C630" s="199"/>
      <c r="D630" s="189" t="s">
        <v>140</v>
      </c>
      <c r="E630" s="200" t="s">
        <v>44</v>
      </c>
      <c r="F630" s="201" t="s">
        <v>860</v>
      </c>
      <c r="G630" s="199"/>
      <c r="H630" s="202">
        <v>8</v>
      </c>
      <c r="I630" s="203"/>
      <c r="J630" s="199"/>
      <c r="K630" s="199"/>
      <c r="L630" s="204"/>
      <c r="M630" s="205"/>
      <c r="N630" s="206"/>
      <c r="O630" s="206"/>
      <c r="P630" s="206"/>
      <c r="Q630" s="206"/>
      <c r="R630" s="206"/>
      <c r="S630" s="206"/>
      <c r="T630" s="207"/>
      <c r="AT630" s="208" t="s">
        <v>140</v>
      </c>
      <c r="AU630" s="208" t="s">
        <v>91</v>
      </c>
      <c r="AV630" s="14" t="s">
        <v>91</v>
      </c>
      <c r="AW630" s="14" t="s">
        <v>42</v>
      </c>
      <c r="AX630" s="14" t="s">
        <v>81</v>
      </c>
      <c r="AY630" s="208" t="s">
        <v>131</v>
      </c>
    </row>
    <row r="631" spans="1:65" s="15" customFormat="1" ht="11.25">
      <c r="B631" s="209"/>
      <c r="C631" s="210"/>
      <c r="D631" s="189" t="s">
        <v>140</v>
      </c>
      <c r="E631" s="211" t="s">
        <v>44</v>
      </c>
      <c r="F631" s="212" t="s">
        <v>170</v>
      </c>
      <c r="G631" s="210"/>
      <c r="H631" s="213">
        <v>12</v>
      </c>
      <c r="I631" s="214"/>
      <c r="J631" s="210"/>
      <c r="K631" s="210"/>
      <c r="L631" s="215"/>
      <c r="M631" s="216"/>
      <c r="N631" s="217"/>
      <c r="O631" s="217"/>
      <c r="P631" s="217"/>
      <c r="Q631" s="217"/>
      <c r="R631" s="217"/>
      <c r="S631" s="217"/>
      <c r="T631" s="218"/>
      <c r="AT631" s="219" t="s">
        <v>140</v>
      </c>
      <c r="AU631" s="219" t="s">
        <v>91</v>
      </c>
      <c r="AV631" s="15" t="s">
        <v>138</v>
      </c>
      <c r="AW631" s="15" t="s">
        <v>42</v>
      </c>
      <c r="AX631" s="15" t="s">
        <v>89</v>
      </c>
      <c r="AY631" s="219" t="s">
        <v>131</v>
      </c>
    </row>
    <row r="632" spans="1:65" s="2" customFormat="1" ht="14.45" customHeight="1">
      <c r="A632" s="35"/>
      <c r="B632" s="36"/>
      <c r="C632" s="220" t="s">
        <v>882</v>
      </c>
      <c r="D632" s="220" t="s">
        <v>220</v>
      </c>
      <c r="E632" s="221" t="s">
        <v>862</v>
      </c>
      <c r="F632" s="222" t="s">
        <v>863</v>
      </c>
      <c r="G632" s="223" t="s">
        <v>864</v>
      </c>
      <c r="H632" s="224">
        <v>6</v>
      </c>
      <c r="I632" s="225"/>
      <c r="J632" s="226">
        <f>ROUND(I632*H632,2)</f>
        <v>0</v>
      </c>
      <c r="K632" s="222" t="s">
        <v>303</v>
      </c>
      <c r="L632" s="227"/>
      <c r="M632" s="228" t="s">
        <v>44</v>
      </c>
      <c r="N632" s="229" t="s">
        <v>52</v>
      </c>
      <c r="O632" s="65"/>
      <c r="P632" s="183">
        <f>O632*H632</f>
        <v>0</v>
      </c>
      <c r="Q632" s="183">
        <v>0</v>
      </c>
      <c r="R632" s="183">
        <f>Q632*H632</f>
        <v>0</v>
      </c>
      <c r="S632" s="183">
        <v>0</v>
      </c>
      <c r="T632" s="184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5" t="s">
        <v>91</v>
      </c>
      <c r="AT632" s="185" t="s">
        <v>220</v>
      </c>
      <c r="AU632" s="185" t="s">
        <v>91</v>
      </c>
      <c r="AY632" s="17" t="s">
        <v>131</v>
      </c>
      <c r="BE632" s="186">
        <f>IF(N632="základní",J632,0)</f>
        <v>0</v>
      </c>
      <c r="BF632" s="186">
        <f>IF(N632="snížená",J632,0)</f>
        <v>0</v>
      </c>
      <c r="BG632" s="186">
        <f>IF(N632="zákl. přenesená",J632,0)</f>
        <v>0</v>
      </c>
      <c r="BH632" s="186">
        <f>IF(N632="sníž. přenesená",J632,0)</f>
        <v>0</v>
      </c>
      <c r="BI632" s="186">
        <f>IF(N632="nulová",J632,0)</f>
        <v>0</v>
      </c>
      <c r="BJ632" s="17" t="s">
        <v>89</v>
      </c>
      <c r="BK632" s="186">
        <f>ROUND(I632*H632,2)</f>
        <v>0</v>
      </c>
      <c r="BL632" s="17" t="s">
        <v>89</v>
      </c>
      <c r="BM632" s="185" t="s">
        <v>1330</v>
      </c>
    </row>
    <row r="633" spans="1:65" s="13" customFormat="1" ht="11.25">
      <c r="B633" s="187"/>
      <c r="C633" s="188"/>
      <c r="D633" s="189" t="s">
        <v>140</v>
      </c>
      <c r="E633" s="190" t="s">
        <v>44</v>
      </c>
      <c r="F633" s="191" t="s">
        <v>1226</v>
      </c>
      <c r="G633" s="188"/>
      <c r="H633" s="190" t="s">
        <v>44</v>
      </c>
      <c r="I633" s="192"/>
      <c r="J633" s="188"/>
      <c r="K633" s="188"/>
      <c r="L633" s="193"/>
      <c r="M633" s="194"/>
      <c r="N633" s="195"/>
      <c r="O633" s="195"/>
      <c r="P633" s="195"/>
      <c r="Q633" s="195"/>
      <c r="R633" s="195"/>
      <c r="S633" s="195"/>
      <c r="T633" s="196"/>
      <c r="AT633" s="197" t="s">
        <v>140</v>
      </c>
      <c r="AU633" s="197" t="s">
        <v>91</v>
      </c>
      <c r="AV633" s="13" t="s">
        <v>89</v>
      </c>
      <c r="AW633" s="13" t="s">
        <v>42</v>
      </c>
      <c r="AX633" s="13" t="s">
        <v>81</v>
      </c>
      <c r="AY633" s="197" t="s">
        <v>131</v>
      </c>
    </row>
    <row r="634" spans="1:65" s="13" customFormat="1" ht="11.25">
      <c r="B634" s="187"/>
      <c r="C634" s="188"/>
      <c r="D634" s="189" t="s">
        <v>140</v>
      </c>
      <c r="E634" s="190" t="s">
        <v>44</v>
      </c>
      <c r="F634" s="191" t="s">
        <v>671</v>
      </c>
      <c r="G634" s="188"/>
      <c r="H634" s="190" t="s">
        <v>44</v>
      </c>
      <c r="I634" s="192"/>
      <c r="J634" s="188"/>
      <c r="K634" s="188"/>
      <c r="L634" s="193"/>
      <c r="M634" s="194"/>
      <c r="N634" s="195"/>
      <c r="O634" s="195"/>
      <c r="P634" s="195"/>
      <c r="Q634" s="195"/>
      <c r="R634" s="195"/>
      <c r="S634" s="195"/>
      <c r="T634" s="196"/>
      <c r="AT634" s="197" t="s">
        <v>140</v>
      </c>
      <c r="AU634" s="197" t="s">
        <v>91</v>
      </c>
      <c r="AV634" s="13" t="s">
        <v>89</v>
      </c>
      <c r="AW634" s="13" t="s">
        <v>42</v>
      </c>
      <c r="AX634" s="13" t="s">
        <v>81</v>
      </c>
      <c r="AY634" s="197" t="s">
        <v>131</v>
      </c>
    </row>
    <row r="635" spans="1:65" s="14" customFormat="1" ht="11.25">
      <c r="B635" s="198"/>
      <c r="C635" s="199"/>
      <c r="D635" s="189" t="s">
        <v>140</v>
      </c>
      <c r="E635" s="200" t="s">
        <v>44</v>
      </c>
      <c r="F635" s="201" t="s">
        <v>91</v>
      </c>
      <c r="G635" s="199"/>
      <c r="H635" s="202">
        <v>2</v>
      </c>
      <c r="I635" s="203"/>
      <c r="J635" s="199"/>
      <c r="K635" s="199"/>
      <c r="L635" s="204"/>
      <c r="M635" s="205"/>
      <c r="N635" s="206"/>
      <c r="O635" s="206"/>
      <c r="P635" s="206"/>
      <c r="Q635" s="206"/>
      <c r="R635" s="206"/>
      <c r="S635" s="206"/>
      <c r="T635" s="207"/>
      <c r="AT635" s="208" t="s">
        <v>140</v>
      </c>
      <c r="AU635" s="208" t="s">
        <v>91</v>
      </c>
      <c r="AV635" s="14" t="s">
        <v>91</v>
      </c>
      <c r="AW635" s="14" t="s">
        <v>42</v>
      </c>
      <c r="AX635" s="14" t="s">
        <v>81</v>
      </c>
      <c r="AY635" s="208" t="s">
        <v>131</v>
      </c>
    </row>
    <row r="636" spans="1:65" s="13" customFormat="1" ht="11.25">
      <c r="B636" s="187"/>
      <c r="C636" s="188"/>
      <c r="D636" s="189" t="s">
        <v>140</v>
      </c>
      <c r="E636" s="190" t="s">
        <v>44</v>
      </c>
      <c r="F636" s="191" t="s">
        <v>673</v>
      </c>
      <c r="G636" s="188"/>
      <c r="H636" s="190" t="s">
        <v>44</v>
      </c>
      <c r="I636" s="192"/>
      <c r="J636" s="188"/>
      <c r="K636" s="188"/>
      <c r="L636" s="193"/>
      <c r="M636" s="194"/>
      <c r="N636" s="195"/>
      <c r="O636" s="195"/>
      <c r="P636" s="195"/>
      <c r="Q636" s="195"/>
      <c r="R636" s="195"/>
      <c r="S636" s="195"/>
      <c r="T636" s="196"/>
      <c r="AT636" s="197" t="s">
        <v>140</v>
      </c>
      <c r="AU636" s="197" t="s">
        <v>91</v>
      </c>
      <c r="AV636" s="13" t="s">
        <v>89</v>
      </c>
      <c r="AW636" s="13" t="s">
        <v>42</v>
      </c>
      <c r="AX636" s="13" t="s">
        <v>81</v>
      </c>
      <c r="AY636" s="197" t="s">
        <v>131</v>
      </c>
    </row>
    <row r="637" spans="1:65" s="14" customFormat="1" ht="11.25">
      <c r="B637" s="198"/>
      <c r="C637" s="199"/>
      <c r="D637" s="189" t="s">
        <v>140</v>
      </c>
      <c r="E637" s="200" t="s">
        <v>44</v>
      </c>
      <c r="F637" s="201" t="s">
        <v>138</v>
      </c>
      <c r="G637" s="199"/>
      <c r="H637" s="202">
        <v>4</v>
      </c>
      <c r="I637" s="203"/>
      <c r="J637" s="199"/>
      <c r="K637" s="199"/>
      <c r="L637" s="204"/>
      <c r="M637" s="205"/>
      <c r="N637" s="206"/>
      <c r="O637" s="206"/>
      <c r="P637" s="206"/>
      <c r="Q637" s="206"/>
      <c r="R637" s="206"/>
      <c r="S637" s="206"/>
      <c r="T637" s="207"/>
      <c r="AT637" s="208" t="s">
        <v>140</v>
      </c>
      <c r="AU637" s="208" t="s">
        <v>91</v>
      </c>
      <c r="AV637" s="14" t="s">
        <v>91</v>
      </c>
      <c r="AW637" s="14" t="s">
        <v>42</v>
      </c>
      <c r="AX637" s="14" t="s">
        <v>81</v>
      </c>
      <c r="AY637" s="208" t="s">
        <v>131</v>
      </c>
    </row>
    <row r="638" spans="1:65" s="15" customFormat="1" ht="11.25">
      <c r="B638" s="209"/>
      <c r="C638" s="210"/>
      <c r="D638" s="189" t="s">
        <v>140</v>
      </c>
      <c r="E638" s="211" t="s">
        <v>44</v>
      </c>
      <c r="F638" s="212" t="s">
        <v>170</v>
      </c>
      <c r="G638" s="210"/>
      <c r="H638" s="213">
        <v>6</v>
      </c>
      <c r="I638" s="214"/>
      <c r="J638" s="210"/>
      <c r="K638" s="210"/>
      <c r="L638" s="215"/>
      <c r="M638" s="216"/>
      <c r="N638" s="217"/>
      <c r="O638" s="217"/>
      <c r="P638" s="217"/>
      <c r="Q638" s="217"/>
      <c r="R638" s="217"/>
      <c r="S638" s="217"/>
      <c r="T638" s="218"/>
      <c r="AT638" s="219" t="s">
        <v>140</v>
      </c>
      <c r="AU638" s="219" t="s">
        <v>91</v>
      </c>
      <c r="AV638" s="15" t="s">
        <v>138</v>
      </c>
      <c r="AW638" s="15" t="s">
        <v>42</v>
      </c>
      <c r="AX638" s="15" t="s">
        <v>89</v>
      </c>
      <c r="AY638" s="219" t="s">
        <v>131</v>
      </c>
    </row>
    <row r="639" spans="1:65" s="2" customFormat="1" ht="14.45" customHeight="1">
      <c r="A639" s="35"/>
      <c r="B639" s="36"/>
      <c r="C639" s="220" t="s">
        <v>886</v>
      </c>
      <c r="D639" s="220" t="s">
        <v>220</v>
      </c>
      <c r="E639" s="221" t="s">
        <v>867</v>
      </c>
      <c r="F639" s="222" t="s">
        <v>503</v>
      </c>
      <c r="G639" s="223" t="s">
        <v>152</v>
      </c>
      <c r="H639" s="224">
        <v>3.7679999999999998</v>
      </c>
      <c r="I639" s="225"/>
      <c r="J639" s="226">
        <f>ROUND(I639*H639,2)</f>
        <v>0</v>
      </c>
      <c r="K639" s="222" t="s">
        <v>137</v>
      </c>
      <c r="L639" s="227"/>
      <c r="M639" s="228" t="s">
        <v>44</v>
      </c>
      <c r="N639" s="229" t="s">
        <v>52</v>
      </c>
      <c r="O639" s="65"/>
      <c r="P639" s="183">
        <f>O639*H639</f>
        <v>0</v>
      </c>
      <c r="Q639" s="183">
        <v>8.0000000000000007E-5</v>
      </c>
      <c r="R639" s="183">
        <f>Q639*H639</f>
        <v>3.0143999999999999E-4</v>
      </c>
      <c r="S639" s="183">
        <v>0</v>
      </c>
      <c r="T639" s="184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85" t="s">
        <v>91</v>
      </c>
      <c r="AT639" s="185" t="s">
        <v>220</v>
      </c>
      <c r="AU639" s="185" t="s">
        <v>91</v>
      </c>
      <c r="AY639" s="17" t="s">
        <v>131</v>
      </c>
      <c r="BE639" s="186">
        <f>IF(N639="základní",J639,0)</f>
        <v>0</v>
      </c>
      <c r="BF639" s="186">
        <f>IF(N639="snížená",J639,0)</f>
        <v>0</v>
      </c>
      <c r="BG639" s="186">
        <f>IF(N639="zákl. přenesená",J639,0)</f>
        <v>0</v>
      </c>
      <c r="BH639" s="186">
        <f>IF(N639="sníž. přenesená",J639,0)</f>
        <v>0</v>
      </c>
      <c r="BI639" s="186">
        <f>IF(N639="nulová",J639,0)</f>
        <v>0</v>
      </c>
      <c r="BJ639" s="17" t="s">
        <v>89</v>
      </c>
      <c r="BK639" s="186">
        <f>ROUND(I639*H639,2)</f>
        <v>0</v>
      </c>
      <c r="BL639" s="17" t="s">
        <v>89</v>
      </c>
      <c r="BM639" s="185" t="s">
        <v>1331</v>
      </c>
    </row>
    <row r="640" spans="1:65" s="13" customFormat="1" ht="11.25">
      <c r="B640" s="187"/>
      <c r="C640" s="188"/>
      <c r="D640" s="189" t="s">
        <v>140</v>
      </c>
      <c r="E640" s="190" t="s">
        <v>44</v>
      </c>
      <c r="F640" s="191" t="s">
        <v>1226</v>
      </c>
      <c r="G640" s="188"/>
      <c r="H640" s="190" t="s">
        <v>44</v>
      </c>
      <c r="I640" s="192"/>
      <c r="J640" s="188"/>
      <c r="K640" s="188"/>
      <c r="L640" s="193"/>
      <c r="M640" s="194"/>
      <c r="N640" s="195"/>
      <c r="O640" s="195"/>
      <c r="P640" s="195"/>
      <c r="Q640" s="195"/>
      <c r="R640" s="195"/>
      <c r="S640" s="195"/>
      <c r="T640" s="196"/>
      <c r="AT640" s="197" t="s">
        <v>140</v>
      </c>
      <c r="AU640" s="197" t="s">
        <v>91</v>
      </c>
      <c r="AV640" s="13" t="s">
        <v>89</v>
      </c>
      <c r="AW640" s="13" t="s">
        <v>42</v>
      </c>
      <c r="AX640" s="13" t="s">
        <v>81</v>
      </c>
      <c r="AY640" s="197" t="s">
        <v>131</v>
      </c>
    </row>
    <row r="641" spans="1:65" s="13" customFormat="1" ht="11.25">
      <c r="B641" s="187"/>
      <c r="C641" s="188"/>
      <c r="D641" s="189" t="s">
        <v>140</v>
      </c>
      <c r="E641" s="190" t="s">
        <v>44</v>
      </c>
      <c r="F641" s="191" t="s">
        <v>671</v>
      </c>
      <c r="G641" s="188"/>
      <c r="H641" s="190" t="s">
        <v>44</v>
      </c>
      <c r="I641" s="192"/>
      <c r="J641" s="188"/>
      <c r="K641" s="188"/>
      <c r="L641" s="193"/>
      <c r="M641" s="194"/>
      <c r="N641" s="195"/>
      <c r="O641" s="195"/>
      <c r="P641" s="195"/>
      <c r="Q641" s="195"/>
      <c r="R641" s="195"/>
      <c r="S641" s="195"/>
      <c r="T641" s="196"/>
      <c r="AT641" s="197" t="s">
        <v>140</v>
      </c>
      <c r="AU641" s="197" t="s">
        <v>91</v>
      </c>
      <c r="AV641" s="13" t="s">
        <v>89</v>
      </c>
      <c r="AW641" s="13" t="s">
        <v>42</v>
      </c>
      <c r="AX641" s="13" t="s">
        <v>81</v>
      </c>
      <c r="AY641" s="197" t="s">
        <v>131</v>
      </c>
    </row>
    <row r="642" spans="1:65" s="14" customFormat="1" ht="11.25">
      <c r="B642" s="198"/>
      <c r="C642" s="199"/>
      <c r="D642" s="189" t="s">
        <v>140</v>
      </c>
      <c r="E642" s="200" t="s">
        <v>44</v>
      </c>
      <c r="F642" s="201" t="s">
        <v>505</v>
      </c>
      <c r="G642" s="199"/>
      <c r="H642" s="202">
        <v>1.256</v>
      </c>
      <c r="I642" s="203"/>
      <c r="J642" s="199"/>
      <c r="K642" s="199"/>
      <c r="L642" s="204"/>
      <c r="M642" s="205"/>
      <c r="N642" s="206"/>
      <c r="O642" s="206"/>
      <c r="P642" s="206"/>
      <c r="Q642" s="206"/>
      <c r="R642" s="206"/>
      <c r="S642" s="206"/>
      <c r="T642" s="207"/>
      <c r="AT642" s="208" t="s">
        <v>140</v>
      </c>
      <c r="AU642" s="208" t="s">
        <v>91</v>
      </c>
      <c r="AV642" s="14" t="s">
        <v>91</v>
      </c>
      <c r="AW642" s="14" t="s">
        <v>42</v>
      </c>
      <c r="AX642" s="14" t="s">
        <v>81</v>
      </c>
      <c r="AY642" s="208" t="s">
        <v>131</v>
      </c>
    </row>
    <row r="643" spans="1:65" s="13" customFormat="1" ht="11.25">
      <c r="B643" s="187"/>
      <c r="C643" s="188"/>
      <c r="D643" s="189" t="s">
        <v>140</v>
      </c>
      <c r="E643" s="190" t="s">
        <v>44</v>
      </c>
      <c r="F643" s="191" t="s">
        <v>673</v>
      </c>
      <c r="G643" s="188"/>
      <c r="H643" s="190" t="s">
        <v>44</v>
      </c>
      <c r="I643" s="192"/>
      <c r="J643" s="188"/>
      <c r="K643" s="188"/>
      <c r="L643" s="193"/>
      <c r="M643" s="194"/>
      <c r="N643" s="195"/>
      <c r="O643" s="195"/>
      <c r="P643" s="195"/>
      <c r="Q643" s="195"/>
      <c r="R643" s="195"/>
      <c r="S643" s="195"/>
      <c r="T643" s="196"/>
      <c r="AT643" s="197" t="s">
        <v>140</v>
      </c>
      <c r="AU643" s="197" t="s">
        <v>91</v>
      </c>
      <c r="AV643" s="13" t="s">
        <v>89</v>
      </c>
      <c r="AW643" s="13" t="s">
        <v>42</v>
      </c>
      <c r="AX643" s="13" t="s">
        <v>81</v>
      </c>
      <c r="AY643" s="197" t="s">
        <v>131</v>
      </c>
    </row>
    <row r="644" spans="1:65" s="14" customFormat="1" ht="11.25">
      <c r="B644" s="198"/>
      <c r="C644" s="199"/>
      <c r="D644" s="189" t="s">
        <v>140</v>
      </c>
      <c r="E644" s="200" t="s">
        <v>44</v>
      </c>
      <c r="F644" s="201" t="s">
        <v>869</v>
      </c>
      <c r="G644" s="199"/>
      <c r="H644" s="202">
        <v>2.512</v>
      </c>
      <c r="I644" s="203"/>
      <c r="J644" s="199"/>
      <c r="K644" s="199"/>
      <c r="L644" s="204"/>
      <c r="M644" s="205"/>
      <c r="N644" s="206"/>
      <c r="O644" s="206"/>
      <c r="P644" s="206"/>
      <c r="Q644" s="206"/>
      <c r="R644" s="206"/>
      <c r="S644" s="206"/>
      <c r="T644" s="207"/>
      <c r="AT644" s="208" t="s">
        <v>140</v>
      </c>
      <c r="AU644" s="208" t="s">
        <v>91</v>
      </c>
      <c r="AV644" s="14" t="s">
        <v>91</v>
      </c>
      <c r="AW644" s="14" t="s">
        <v>42</v>
      </c>
      <c r="AX644" s="14" t="s">
        <v>81</v>
      </c>
      <c r="AY644" s="208" t="s">
        <v>131</v>
      </c>
    </row>
    <row r="645" spans="1:65" s="15" customFormat="1" ht="11.25">
      <c r="B645" s="209"/>
      <c r="C645" s="210"/>
      <c r="D645" s="189" t="s">
        <v>140</v>
      </c>
      <c r="E645" s="211" t="s">
        <v>44</v>
      </c>
      <c r="F645" s="212" t="s">
        <v>170</v>
      </c>
      <c r="G645" s="210"/>
      <c r="H645" s="213">
        <v>3.7679999999999998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140</v>
      </c>
      <c r="AU645" s="219" t="s">
        <v>91</v>
      </c>
      <c r="AV645" s="15" t="s">
        <v>138</v>
      </c>
      <c r="AW645" s="15" t="s">
        <v>42</v>
      </c>
      <c r="AX645" s="15" t="s">
        <v>89</v>
      </c>
      <c r="AY645" s="219" t="s">
        <v>131</v>
      </c>
    </row>
    <row r="646" spans="1:65" s="2" customFormat="1" ht="24.2" customHeight="1">
      <c r="A646" s="35"/>
      <c r="B646" s="36"/>
      <c r="C646" s="220" t="s">
        <v>890</v>
      </c>
      <c r="D646" s="220" t="s">
        <v>220</v>
      </c>
      <c r="E646" s="221" t="s">
        <v>871</v>
      </c>
      <c r="F646" s="222" t="s">
        <v>522</v>
      </c>
      <c r="G646" s="223" t="s">
        <v>523</v>
      </c>
      <c r="H646" s="224">
        <v>0.06</v>
      </c>
      <c r="I646" s="225"/>
      <c r="J646" s="226">
        <f>ROUND(I646*H646,2)</f>
        <v>0</v>
      </c>
      <c r="K646" s="222" t="s">
        <v>137</v>
      </c>
      <c r="L646" s="227"/>
      <c r="M646" s="228" t="s">
        <v>44</v>
      </c>
      <c r="N646" s="229" t="s">
        <v>52</v>
      </c>
      <c r="O646" s="65"/>
      <c r="P646" s="183">
        <f>O646*H646</f>
        <v>0</v>
      </c>
      <c r="Q646" s="183">
        <v>5.0000000000000001E-4</v>
      </c>
      <c r="R646" s="183">
        <f>Q646*H646</f>
        <v>3.0000000000000001E-5</v>
      </c>
      <c r="S646" s="183">
        <v>0</v>
      </c>
      <c r="T646" s="184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85" t="s">
        <v>91</v>
      </c>
      <c r="AT646" s="185" t="s">
        <v>220</v>
      </c>
      <c r="AU646" s="185" t="s">
        <v>91</v>
      </c>
      <c r="AY646" s="17" t="s">
        <v>131</v>
      </c>
      <c r="BE646" s="186">
        <f>IF(N646="základní",J646,0)</f>
        <v>0</v>
      </c>
      <c r="BF646" s="186">
        <f>IF(N646="snížená",J646,0)</f>
        <v>0</v>
      </c>
      <c r="BG646" s="186">
        <f>IF(N646="zákl. přenesená",J646,0)</f>
        <v>0</v>
      </c>
      <c r="BH646" s="186">
        <f>IF(N646="sníž. přenesená",J646,0)</f>
        <v>0</v>
      </c>
      <c r="BI646" s="186">
        <f>IF(N646="nulová",J646,0)</f>
        <v>0</v>
      </c>
      <c r="BJ646" s="17" t="s">
        <v>89</v>
      </c>
      <c r="BK646" s="186">
        <f>ROUND(I646*H646,2)</f>
        <v>0</v>
      </c>
      <c r="BL646" s="17" t="s">
        <v>89</v>
      </c>
      <c r="BM646" s="185" t="s">
        <v>1332</v>
      </c>
    </row>
    <row r="647" spans="1:65" s="13" customFormat="1" ht="11.25">
      <c r="B647" s="187"/>
      <c r="C647" s="188"/>
      <c r="D647" s="189" t="s">
        <v>140</v>
      </c>
      <c r="E647" s="190" t="s">
        <v>44</v>
      </c>
      <c r="F647" s="191" t="s">
        <v>1226</v>
      </c>
      <c r="G647" s="188"/>
      <c r="H647" s="190" t="s">
        <v>44</v>
      </c>
      <c r="I647" s="192"/>
      <c r="J647" s="188"/>
      <c r="K647" s="188"/>
      <c r="L647" s="193"/>
      <c r="M647" s="194"/>
      <c r="N647" s="195"/>
      <c r="O647" s="195"/>
      <c r="P647" s="195"/>
      <c r="Q647" s="195"/>
      <c r="R647" s="195"/>
      <c r="S647" s="195"/>
      <c r="T647" s="196"/>
      <c r="AT647" s="197" t="s">
        <v>140</v>
      </c>
      <c r="AU647" s="197" t="s">
        <v>91</v>
      </c>
      <c r="AV647" s="13" t="s">
        <v>89</v>
      </c>
      <c r="AW647" s="13" t="s">
        <v>42</v>
      </c>
      <c r="AX647" s="13" t="s">
        <v>81</v>
      </c>
      <c r="AY647" s="197" t="s">
        <v>131</v>
      </c>
    </row>
    <row r="648" spans="1:65" s="13" customFormat="1" ht="11.25">
      <c r="B648" s="187"/>
      <c r="C648" s="188"/>
      <c r="D648" s="189" t="s">
        <v>140</v>
      </c>
      <c r="E648" s="190" t="s">
        <v>44</v>
      </c>
      <c r="F648" s="191" t="s">
        <v>671</v>
      </c>
      <c r="G648" s="188"/>
      <c r="H648" s="190" t="s">
        <v>44</v>
      </c>
      <c r="I648" s="192"/>
      <c r="J648" s="188"/>
      <c r="K648" s="188"/>
      <c r="L648" s="193"/>
      <c r="M648" s="194"/>
      <c r="N648" s="195"/>
      <c r="O648" s="195"/>
      <c r="P648" s="195"/>
      <c r="Q648" s="195"/>
      <c r="R648" s="195"/>
      <c r="S648" s="195"/>
      <c r="T648" s="196"/>
      <c r="AT648" s="197" t="s">
        <v>140</v>
      </c>
      <c r="AU648" s="197" t="s">
        <v>91</v>
      </c>
      <c r="AV648" s="13" t="s">
        <v>89</v>
      </c>
      <c r="AW648" s="13" t="s">
        <v>42</v>
      </c>
      <c r="AX648" s="13" t="s">
        <v>81</v>
      </c>
      <c r="AY648" s="197" t="s">
        <v>131</v>
      </c>
    </row>
    <row r="649" spans="1:65" s="14" customFormat="1" ht="11.25">
      <c r="B649" s="198"/>
      <c r="C649" s="199"/>
      <c r="D649" s="189" t="s">
        <v>140</v>
      </c>
      <c r="E649" s="200" t="s">
        <v>44</v>
      </c>
      <c r="F649" s="201" t="s">
        <v>525</v>
      </c>
      <c r="G649" s="199"/>
      <c r="H649" s="202">
        <v>0.02</v>
      </c>
      <c r="I649" s="203"/>
      <c r="J649" s="199"/>
      <c r="K649" s="199"/>
      <c r="L649" s="204"/>
      <c r="M649" s="205"/>
      <c r="N649" s="206"/>
      <c r="O649" s="206"/>
      <c r="P649" s="206"/>
      <c r="Q649" s="206"/>
      <c r="R649" s="206"/>
      <c r="S649" s="206"/>
      <c r="T649" s="207"/>
      <c r="AT649" s="208" t="s">
        <v>140</v>
      </c>
      <c r="AU649" s="208" t="s">
        <v>91</v>
      </c>
      <c r="AV649" s="14" t="s">
        <v>91</v>
      </c>
      <c r="AW649" s="14" t="s">
        <v>42</v>
      </c>
      <c r="AX649" s="14" t="s">
        <v>81</v>
      </c>
      <c r="AY649" s="208" t="s">
        <v>131</v>
      </c>
    </row>
    <row r="650" spans="1:65" s="13" customFormat="1" ht="11.25">
      <c r="B650" s="187"/>
      <c r="C650" s="188"/>
      <c r="D650" s="189" t="s">
        <v>140</v>
      </c>
      <c r="E650" s="190" t="s">
        <v>44</v>
      </c>
      <c r="F650" s="191" t="s">
        <v>673</v>
      </c>
      <c r="G650" s="188"/>
      <c r="H650" s="190" t="s">
        <v>44</v>
      </c>
      <c r="I650" s="192"/>
      <c r="J650" s="188"/>
      <c r="K650" s="188"/>
      <c r="L650" s="193"/>
      <c r="M650" s="194"/>
      <c r="N650" s="195"/>
      <c r="O650" s="195"/>
      <c r="P650" s="195"/>
      <c r="Q650" s="195"/>
      <c r="R650" s="195"/>
      <c r="S650" s="195"/>
      <c r="T650" s="196"/>
      <c r="AT650" s="197" t="s">
        <v>140</v>
      </c>
      <c r="AU650" s="197" t="s">
        <v>91</v>
      </c>
      <c r="AV650" s="13" t="s">
        <v>89</v>
      </c>
      <c r="AW650" s="13" t="s">
        <v>42</v>
      </c>
      <c r="AX650" s="13" t="s">
        <v>81</v>
      </c>
      <c r="AY650" s="197" t="s">
        <v>131</v>
      </c>
    </row>
    <row r="651" spans="1:65" s="14" customFormat="1" ht="11.25">
      <c r="B651" s="198"/>
      <c r="C651" s="199"/>
      <c r="D651" s="189" t="s">
        <v>140</v>
      </c>
      <c r="E651" s="200" t="s">
        <v>44</v>
      </c>
      <c r="F651" s="201" t="s">
        <v>873</v>
      </c>
      <c r="G651" s="199"/>
      <c r="H651" s="202">
        <v>0.04</v>
      </c>
      <c r="I651" s="203"/>
      <c r="J651" s="199"/>
      <c r="K651" s="199"/>
      <c r="L651" s="204"/>
      <c r="M651" s="205"/>
      <c r="N651" s="206"/>
      <c r="O651" s="206"/>
      <c r="P651" s="206"/>
      <c r="Q651" s="206"/>
      <c r="R651" s="206"/>
      <c r="S651" s="206"/>
      <c r="T651" s="207"/>
      <c r="AT651" s="208" t="s">
        <v>140</v>
      </c>
      <c r="AU651" s="208" t="s">
        <v>91</v>
      </c>
      <c r="AV651" s="14" t="s">
        <v>91</v>
      </c>
      <c r="AW651" s="14" t="s">
        <v>42</v>
      </c>
      <c r="AX651" s="14" t="s">
        <v>81</v>
      </c>
      <c r="AY651" s="208" t="s">
        <v>131</v>
      </c>
    </row>
    <row r="652" spans="1:65" s="15" customFormat="1" ht="11.25">
      <c r="B652" s="209"/>
      <c r="C652" s="210"/>
      <c r="D652" s="189" t="s">
        <v>140</v>
      </c>
      <c r="E652" s="211" t="s">
        <v>44</v>
      </c>
      <c r="F652" s="212" t="s">
        <v>170</v>
      </c>
      <c r="G652" s="210"/>
      <c r="H652" s="213">
        <v>0.06</v>
      </c>
      <c r="I652" s="214"/>
      <c r="J652" s="210"/>
      <c r="K652" s="210"/>
      <c r="L652" s="215"/>
      <c r="M652" s="216"/>
      <c r="N652" s="217"/>
      <c r="O652" s="217"/>
      <c r="P652" s="217"/>
      <c r="Q652" s="217"/>
      <c r="R652" s="217"/>
      <c r="S652" s="217"/>
      <c r="T652" s="218"/>
      <c r="AT652" s="219" t="s">
        <v>140</v>
      </c>
      <c r="AU652" s="219" t="s">
        <v>91</v>
      </c>
      <c r="AV652" s="15" t="s">
        <v>138</v>
      </c>
      <c r="AW652" s="15" t="s">
        <v>42</v>
      </c>
      <c r="AX652" s="15" t="s">
        <v>89</v>
      </c>
      <c r="AY652" s="219" t="s">
        <v>131</v>
      </c>
    </row>
    <row r="653" spans="1:65" s="2" customFormat="1" ht="24.2" customHeight="1">
      <c r="A653" s="35"/>
      <c r="B653" s="36"/>
      <c r="C653" s="174" t="s">
        <v>895</v>
      </c>
      <c r="D653" s="174" t="s">
        <v>133</v>
      </c>
      <c r="E653" s="175" t="s">
        <v>875</v>
      </c>
      <c r="F653" s="176" t="s">
        <v>876</v>
      </c>
      <c r="G653" s="177" t="s">
        <v>490</v>
      </c>
      <c r="H653" s="178">
        <v>2</v>
      </c>
      <c r="I653" s="179"/>
      <c r="J653" s="180">
        <f>ROUND(I653*H653,2)</f>
        <v>0</v>
      </c>
      <c r="K653" s="176" t="s">
        <v>137</v>
      </c>
      <c r="L653" s="40"/>
      <c r="M653" s="181" t="s">
        <v>44</v>
      </c>
      <c r="N653" s="182" t="s">
        <v>52</v>
      </c>
      <c r="O653" s="65"/>
      <c r="P653" s="183">
        <f>O653*H653</f>
        <v>0</v>
      </c>
      <c r="Q653" s="183">
        <v>0</v>
      </c>
      <c r="R653" s="183">
        <f>Q653*H653</f>
        <v>0</v>
      </c>
      <c r="S653" s="183">
        <v>0</v>
      </c>
      <c r="T653" s="184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85" t="s">
        <v>89</v>
      </c>
      <c r="AT653" s="185" t="s">
        <v>133</v>
      </c>
      <c r="AU653" s="185" t="s">
        <v>91</v>
      </c>
      <c r="AY653" s="17" t="s">
        <v>131</v>
      </c>
      <c r="BE653" s="186">
        <f>IF(N653="základní",J653,0)</f>
        <v>0</v>
      </c>
      <c r="BF653" s="186">
        <f>IF(N653="snížená",J653,0)</f>
        <v>0</v>
      </c>
      <c r="BG653" s="186">
        <f>IF(N653="zákl. přenesená",J653,0)</f>
        <v>0</v>
      </c>
      <c r="BH653" s="186">
        <f>IF(N653="sníž. přenesená",J653,0)</f>
        <v>0</v>
      </c>
      <c r="BI653" s="186">
        <f>IF(N653="nulová",J653,0)</f>
        <v>0</v>
      </c>
      <c r="BJ653" s="17" t="s">
        <v>89</v>
      </c>
      <c r="BK653" s="186">
        <f>ROUND(I653*H653,2)</f>
        <v>0</v>
      </c>
      <c r="BL653" s="17" t="s">
        <v>89</v>
      </c>
      <c r="BM653" s="185" t="s">
        <v>1333</v>
      </c>
    </row>
    <row r="654" spans="1:65" s="13" customFormat="1" ht="11.25">
      <c r="B654" s="187"/>
      <c r="C654" s="188"/>
      <c r="D654" s="189" t="s">
        <v>140</v>
      </c>
      <c r="E654" s="190" t="s">
        <v>44</v>
      </c>
      <c r="F654" s="191" t="s">
        <v>1226</v>
      </c>
      <c r="G654" s="188"/>
      <c r="H654" s="190" t="s">
        <v>44</v>
      </c>
      <c r="I654" s="192"/>
      <c r="J654" s="188"/>
      <c r="K654" s="188"/>
      <c r="L654" s="193"/>
      <c r="M654" s="194"/>
      <c r="N654" s="195"/>
      <c r="O654" s="195"/>
      <c r="P654" s="195"/>
      <c r="Q654" s="195"/>
      <c r="R654" s="195"/>
      <c r="S654" s="195"/>
      <c r="T654" s="196"/>
      <c r="AT654" s="197" t="s">
        <v>140</v>
      </c>
      <c r="AU654" s="197" t="s">
        <v>91</v>
      </c>
      <c r="AV654" s="13" t="s">
        <v>89</v>
      </c>
      <c r="AW654" s="13" t="s">
        <v>42</v>
      </c>
      <c r="AX654" s="13" t="s">
        <v>81</v>
      </c>
      <c r="AY654" s="197" t="s">
        <v>131</v>
      </c>
    </row>
    <row r="655" spans="1:65" s="13" customFormat="1" ht="11.25">
      <c r="B655" s="187"/>
      <c r="C655" s="188"/>
      <c r="D655" s="189" t="s">
        <v>140</v>
      </c>
      <c r="E655" s="190" t="s">
        <v>44</v>
      </c>
      <c r="F655" s="191" t="s">
        <v>671</v>
      </c>
      <c r="G655" s="188"/>
      <c r="H655" s="190" t="s">
        <v>44</v>
      </c>
      <c r="I655" s="192"/>
      <c r="J655" s="188"/>
      <c r="K655" s="188"/>
      <c r="L655" s="193"/>
      <c r="M655" s="194"/>
      <c r="N655" s="195"/>
      <c r="O655" s="195"/>
      <c r="P655" s="195"/>
      <c r="Q655" s="195"/>
      <c r="R655" s="195"/>
      <c r="S655" s="195"/>
      <c r="T655" s="196"/>
      <c r="AT655" s="197" t="s">
        <v>140</v>
      </c>
      <c r="AU655" s="197" t="s">
        <v>91</v>
      </c>
      <c r="AV655" s="13" t="s">
        <v>89</v>
      </c>
      <c r="AW655" s="13" t="s">
        <v>42</v>
      </c>
      <c r="AX655" s="13" t="s">
        <v>81</v>
      </c>
      <c r="AY655" s="197" t="s">
        <v>131</v>
      </c>
    </row>
    <row r="656" spans="1:65" s="14" customFormat="1" ht="11.25">
      <c r="B656" s="198"/>
      <c r="C656" s="199"/>
      <c r="D656" s="189" t="s">
        <v>140</v>
      </c>
      <c r="E656" s="200" t="s">
        <v>44</v>
      </c>
      <c r="F656" s="201" t="s">
        <v>89</v>
      </c>
      <c r="G656" s="199"/>
      <c r="H656" s="202">
        <v>1</v>
      </c>
      <c r="I656" s="203"/>
      <c r="J656" s="199"/>
      <c r="K656" s="199"/>
      <c r="L656" s="204"/>
      <c r="M656" s="205"/>
      <c r="N656" s="206"/>
      <c r="O656" s="206"/>
      <c r="P656" s="206"/>
      <c r="Q656" s="206"/>
      <c r="R656" s="206"/>
      <c r="S656" s="206"/>
      <c r="T656" s="207"/>
      <c r="AT656" s="208" t="s">
        <v>140</v>
      </c>
      <c r="AU656" s="208" t="s">
        <v>91</v>
      </c>
      <c r="AV656" s="14" t="s">
        <v>91</v>
      </c>
      <c r="AW656" s="14" t="s">
        <v>42</v>
      </c>
      <c r="AX656" s="14" t="s">
        <v>81</v>
      </c>
      <c r="AY656" s="208" t="s">
        <v>131</v>
      </c>
    </row>
    <row r="657" spans="1:65" s="13" customFormat="1" ht="11.25">
      <c r="B657" s="187"/>
      <c r="C657" s="188"/>
      <c r="D657" s="189" t="s">
        <v>140</v>
      </c>
      <c r="E657" s="190" t="s">
        <v>44</v>
      </c>
      <c r="F657" s="191" t="s">
        <v>673</v>
      </c>
      <c r="G657" s="188"/>
      <c r="H657" s="190" t="s">
        <v>44</v>
      </c>
      <c r="I657" s="192"/>
      <c r="J657" s="188"/>
      <c r="K657" s="188"/>
      <c r="L657" s="193"/>
      <c r="M657" s="194"/>
      <c r="N657" s="195"/>
      <c r="O657" s="195"/>
      <c r="P657" s="195"/>
      <c r="Q657" s="195"/>
      <c r="R657" s="195"/>
      <c r="S657" s="195"/>
      <c r="T657" s="196"/>
      <c r="AT657" s="197" t="s">
        <v>140</v>
      </c>
      <c r="AU657" s="197" t="s">
        <v>91</v>
      </c>
      <c r="AV657" s="13" t="s">
        <v>89</v>
      </c>
      <c r="AW657" s="13" t="s">
        <v>42</v>
      </c>
      <c r="AX657" s="13" t="s">
        <v>81</v>
      </c>
      <c r="AY657" s="197" t="s">
        <v>131</v>
      </c>
    </row>
    <row r="658" spans="1:65" s="14" customFormat="1" ht="11.25">
      <c r="B658" s="198"/>
      <c r="C658" s="199"/>
      <c r="D658" s="189" t="s">
        <v>140</v>
      </c>
      <c r="E658" s="200" t="s">
        <v>44</v>
      </c>
      <c r="F658" s="201" t="s">
        <v>89</v>
      </c>
      <c r="G658" s="199"/>
      <c r="H658" s="202">
        <v>1</v>
      </c>
      <c r="I658" s="203"/>
      <c r="J658" s="199"/>
      <c r="K658" s="199"/>
      <c r="L658" s="204"/>
      <c r="M658" s="205"/>
      <c r="N658" s="206"/>
      <c r="O658" s="206"/>
      <c r="P658" s="206"/>
      <c r="Q658" s="206"/>
      <c r="R658" s="206"/>
      <c r="S658" s="206"/>
      <c r="T658" s="207"/>
      <c r="AT658" s="208" t="s">
        <v>140</v>
      </c>
      <c r="AU658" s="208" t="s">
        <v>91</v>
      </c>
      <c r="AV658" s="14" t="s">
        <v>91</v>
      </c>
      <c r="AW658" s="14" t="s">
        <v>42</v>
      </c>
      <c r="AX658" s="14" t="s">
        <v>81</v>
      </c>
      <c r="AY658" s="208" t="s">
        <v>131</v>
      </c>
    </row>
    <row r="659" spans="1:65" s="15" customFormat="1" ht="11.25">
      <c r="B659" s="209"/>
      <c r="C659" s="210"/>
      <c r="D659" s="189" t="s">
        <v>140</v>
      </c>
      <c r="E659" s="211" t="s">
        <v>44</v>
      </c>
      <c r="F659" s="212" t="s">
        <v>170</v>
      </c>
      <c r="G659" s="210"/>
      <c r="H659" s="213">
        <v>2</v>
      </c>
      <c r="I659" s="214"/>
      <c r="J659" s="210"/>
      <c r="K659" s="210"/>
      <c r="L659" s="215"/>
      <c r="M659" s="216"/>
      <c r="N659" s="217"/>
      <c r="O659" s="217"/>
      <c r="P659" s="217"/>
      <c r="Q659" s="217"/>
      <c r="R659" s="217"/>
      <c r="S659" s="217"/>
      <c r="T659" s="218"/>
      <c r="AT659" s="219" t="s">
        <v>140</v>
      </c>
      <c r="AU659" s="219" t="s">
        <v>91</v>
      </c>
      <c r="AV659" s="15" t="s">
        <v>138</v>
      </c>
      <c r="AW659" s="15" t="s">
        <v>42</v>
      </c>
      <c r="AX659" s="15" t="s">
        <v>89</v>
      </c>
      <c r="AY659" s="219" t="s">
        <v>131</v>
      </c>
    </row>
    <row r="660" spans="1:65" s="2" customFormat="1" ht="14.45" customHeight="1">
      <c r="A660" s="35"/>
      <c r="B660" s="36"/>
      <c r="C660" s="220" t="s">
        <v>899</v>
      </c>
      <c r="D660" s="220" t="s">
        <v>220</v>
      </c>
      <c r="E660" s="221" t="s">
        <v>879</v>
      </c>
      <c r="F660" s="222" t="s">
        <v>880</v>
      </c>
      <c r="G660" s="223" t="s">
        <v>490</v>
      </c>
      <c r="H660" s="224">
        <v>2</v>
      </c>
      <c r="I660" s="225"/>
      <c r="J660" s="226">
        <f>ROUND(I660*H660,2)</f>
        <v>0</v>
      </c>
      <c r="K660" s="222" t="s">
        <v>303</v>
      </c>
      <c r="L660" s="227"/>
      <c r="M660" s="228" t="s">
        <v>44</v>
      </c>
      <c r="N660" s="229" t="s">
        <v>52</v>
      </c>
      <c r="O660" s="65"/>
      <c r="P660" s="183">
        <f>O660*H660</f>
        <v>0</v>
      </c>
      <c r="Q660" s="183">
        <v>0</v>
      </c>
      <c r="R660" s="183">
        <f>Q660*H660</f>
        <v>0</v>
      </c>
      <c r="S660" s="183">
        <v>0</v>
      </c>
      <c r="T660" s="184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85" t="s">
        <v>91</v>
      </c>
      <c r="AT660" s="185" t="s">
        <v>220</v>
      </c>
      <c r="AU660" s="185" t="s">
        <v>91</v>
      </c>
      <c r="AY660" s="17" t="s">
        <v>131</v>
      </c>
      <c r="BE660" s="186">
        <f>IF(N660="základní",J660,0)</f>
        <v>0</v>
      </c>
      <c r="BF660" s="186">
        <f>IF(N660="snížená",J660,0)</f>
        <v>0</v>
      </c>
      <c r="BG660" s="186">
        <f>IF(N660="zákl. přenesená",J660,0)</f>
        <v>0</v>
      </c>
      <c r="BH660" s="186">
        <f>IF(N660="sníž. přenesená",J660,0)</f>
        <v>0</v>
      </c>
      <c r="BI660" s="186">
        <f>IF(N660="nulová",J660,0)</f>
        <v>0</v>
      </c>
      <c r="BJ660" s="17" t="s">
        <v>89</v>
      </c>
      <c r="BK660" s="186">
        <f>ROUND(I660*H660,2)</f>
        <v>0</v>
      </c>
      <c r="BL660" s="17" t="s">
        <v>89</v>
      </c>
      <c r="BM660" s="185" t="s">
        <v>1334</v>
      </c>
    </row>
    <row r="661" spans="1:65" s="13" customFormat="1" ht="11.25">
      <c r="B661" s="187"/>
      <c r="C661" s="188"/>
      <c r="D661" s="189" t="s">
        <v>140</v>
      </c>
      <c r="E661" s="190" t="s">
        <v>44</v>
      </c>
      <c r="F661" s="191" t="s">
        <v>1226</v>
      </c>
      <c r="G661" s="188"/>
      <c r="H661" s="190" t="s">
        <v>44</v>
      </c>
      <c r="I661" s="192"/>
      <c r="J661" s="188"/>
      <c r="K661" s="188"/>
      <c r="L661" s="193"/>
      <c r="M661" s="194"/>
      <c r="N661" s="195"/>
      <c r="O661" s="195"/>
      <c r="P661" s="195"/>
      <c r="Q661" s="195"/>
      <c r="R661" s="195"/>
      <c r="S661" s="195"/>
      <c r="T661" s="196"/>
      <c r="AT661" s="197" t="s">
        <v>140</v>
      </c>
      <c r="AU661" s="197" t="s">
        <v>91</v>
      </c>
      <c r="AV661" s="13" t="s">
        <v>89</v>
      </c>
      <c r="AW661" s="13" t="s">
        <v>42</v>
      </c>
      <c r="AX661" s="13" t="s">
        <v>81</v>
      </c>
      <c r="AY661" s="197" t="s">
        <v>131</v>
      </c>
    </row>
    <row r="662" spans="1:65" s="13" customFormat="1" ht="11.25">
      <c r="B662" s="187"/>
      <c r="C662" s="188"/>
      <c r="D662" s="189" t="s">
        <v>140</v>
      </c>
      <c r="E662" s="190" t="s">
        <v>44</v>
      </c>
      <c r="F662" s="191" t="s">
        <v>671</v>
      </c>
      <c r="G662" s="188"/>
      <c r="H662" s="190" t="s">
        <v>44</v>
      </c>
      <c r="I662" s="192"/>
      <c r="J662" s="188"/>
      <c r="K662" s="188"/>
      <c r="L662" s="193"/>
      <c r="M662" s="194"/>
      <c r="N662" s="195"/>
      <c r="O662" s="195"/>
      <c r="P662" s="195"/>
      <c r="Q662" s="195"/>
      <c r="R662" s="195"/>
      <c r="S662" s="195"/>
      <c r="T662" s="196"/>
      <c r="AT662" s="197" t="s">
        <v>140</v>
      </c>
      <c r="AU662" s="197" t="s">
        <v>91</v>
      </c>
      <c r="AV662" s="13" t="s">
        <v>89</v>
      </c>
      <c r="AW662" s="13" t="s">
        <v>42</v>
      </c>
      <c r="AX662" s="13" t="s">
        <v>81</v>
      </c>
      <c r="AY662" s="197" t="s">
        <v>131</v>
      </c>
    </row>
    <row r="663" spans="1:65" s="14" customFormat="1" ht="11.25">
      <c r="B663" s="198"/>
      <c r="C663" s="199"/>
      <c r="D663" s="189" t="s">
        <v>140</v>
      </c>
      <c r="E663" s="200" t="s">
        <v>44</v>
      </c>
      <c r="F663" s="201" t="s">
        <v>89</v>
      </c>
      <c r="G663" s="199"/>
      <c r="H663" s="202">
        <v>1</v>
      </c>
      <c r="I663" s="203"/>
      <c r="J663" s="199"/>
      <c r="K663" s="199"/>
      <c r="L663" s="204"/>
      <c r="M663" s="205"/>
      <c r="N663" s="206"/>
      <c r="O663" s="206"/>
      <c r="P663" s="206"/>
      <c r="Q663" s="206"/>
      <c r="R663" s="206"/>
      <c r="S663" s="206"/>
      <c r="T663" s="207"/>
      <c r="AT663" s="208" t="s">
        <v>140</v>
      </c>
      <c r="AU663" s="208" t="s">
        <v>91</v>
      </c>
      <c r="AV663" s="14" t="s">
        <v>91</v>
      </c>
      <c r="AW663" s="14" t="s">
        <v>42</v>
      </c>
      <c r="AX663" s="14" t="s">
        <v>81</v>
      </c>
      <c r="AY663" s="208" t="s">
        <v>131</v>
      </c>
    </row>
    <row r="664" spans="1:65" s="13" customFormat="1" ht="11.25">
      <c r="B664" s="187"/>
      <c r="C664" s="188"/>
      <c r="D664" s="189" t="s">
        <v>140</v>
      </c>
      <c r="E664" s="190" t="s">
        <v>44</v>
      </c>
      <c r="F664" s="191" t="s">
        <v>673</v>
      </c>
      <c r="G664" s="188"/>
      <c r="H664" s="190" t="s">
        <v>44</v>
      </c>
      <c r="I664" s="192"/>
      <c r="J664" s="188"/>
      <c r="K664" s="188"/>
      <c r="L664" s="193"/>
      <c r="M664" s="194"/>
      <c r="N664" s="195"/>
      <c r="O664" s="195"/>
      <c r="P664" s="195"/>
      <c r="Q664" s="195"/>
      <c r="R664" s="195"/>
      <c r="S664" s="195"/>
      <c r="T664" s="196"/>
      <c r="AT664" s="197" t="s">
        <v>140</v>
      </c>
      <c r="AU664" s="197" t="s">
        <v>91</v>
      </c>
      <c r="AV664" s="13" t="s">
        <v>89</v>
      </c>
      <c r="AW664" s="13" t="s">
        <v>42</v>
      </c>
      <c r="AX664" s="13" t="s">
        <v>81</v>
      </c>
      <c r="AY664" s="197" t="s">
        <v>131</v>
      </c>
    </row>
    <row r="665" spans="1:65" s="14" customFormat="1" ht="11.25">
      <c r="B665" s="198"/>
      <c r="C665" s="199"/>
      <c r="D665" s="189" t="s">
        <v>140</v>
      </c>
      <c r="E665" s="200" t="s">
        <v>44</v>
      </c>
      <c r="F665" s="201" t="s">
        <v>89</v>
      </c>
      <c r="G665" s="199"/>
      <c r="H665" s="202">
        <v>1</v>
      </c>
      <c r="I665" s="203"/>
      <c r="J665" s="199"/>
      <c r="K665" s="199"/>
      <c r="L665" s="204"/>
      <c r="M665" s="205"/>
      <c r="N665" s="206"/>
      <c r="O665" s="206"/>
      <c r="P665" s="206"/>
      <c r="Q665" s="206"/>
      <c r="R665" s="206"/>
      <c r="S665" s="206"/>
      <c r="T665" s="207"/>
      <c r="AT665" s="208" t="s">
        <v>140</v>
      </c>
      <c r="AU665" s="208" t="s">
        <v>91</v>
      </c>
      <c r="AV665" s="14" t="s">
        <v>91</v>
      </c>
      <c r="AW665" s="14" t="s">
        <v>42</v>
      </c>
      <c r="AX665" s="14" t="s">
        <v>81</v>
      </c>
      <c r="AY665" s="208" t="s">
        <v>131</v>
      </c>
    </row>
    <row r="666" spans="1:65" s="15" customFormat="1" ht="11.25">
      <c r="B666" s="209"/>
      <c r="C666" s="210"/>
      <c r="D666" s="189" t="s">
        <v>140</v>
      </c>
      <c r="E666" s="211" t="s">
        <v>44</v>
      </c>
      <c r="F666" s="212" t="s">
        <v>170</v>
      </c>
      <c r="G666" s="210"/>
      <c r="H666" s="213">
        <v>2</v>
      </c>
      <c r="I666" s="214"/>
      <c r="J666" s="210"/>
      <c r="K666" s="210"/>
      <c r="L666" s="215"/>
      <c r="M666" s="216"/>
      <c r="N666" s="217"/>
      <c r="O666" s="217"/>
      <c r="P666" s="217"/>
      <c r="Q666" s="217"/>
      <c r="R666" s="217"/>
      <c r="S666" s="217"/>
      <c r="T666" s="218"/>
      <c r="AT666" s="219" t="s">
        <v>140</v>
      </c>
      <c r="AU666" s="219" t="s">
        <v>91</v>
      </c>
      <c r="AV666" s="15" t="s">
        <v>138</v>
      </c>
      <c r="AW666" s="15" t="s">
        <v>42</v>
      </c>
      <c r="AX666" s="15" t="s">
        <v>89</v>
      </c>
      <c r="AY666" s="219" t="s">
        <v>131</v>
      </c>
    </row>
    <row r="667" spans="1:65" s="2" customFormat="1" ht="49.15" customHeight="1">
      <c r="A667" s="35"/>
      <c r="B667" s="36"/>
      <c r="C667" s="174" t="s">
        <v>903</v>
      </c>
      <c r="D667" s="174" t="s">
        <v>133</v>
      </c>
      <c r="E667" s="175" t="s">
        <v>883</v>
      </c>
      <c r="F667" s="176" t="s">
        <v>884</v>
      </c>
      <c r="G667" s="177" t="s">
        <v>490</v>
      </c>
      <c r="H667" s="178">
        <v>1</v>
      </c>
      <c r="I667" s="179"/>
      <c r="J667" s="180">
        <f>ROUND(I667*H667,2)</f>
        <v>0</v>
      </c>
      <c r="K667" s="176" t="s">
        <v>303</v>
      </c>
      <c r="L667" s="40"/>
      <c r="M667" s="181" t="s">
        <v>44</v>
      </c>
      <c r="N667" s="182" t="s">
        <v>52</v>
      </c>
      <c r="O667" s="65"/>
      <c r="P667" s="183">
        <f>O667*H667</f>
        <v>0</v>
      </c>
      <c r="Q667" s="183">
        <v>0</v>
      </c>
      <c r="R667" s="183">
        <f>Q667*H667</f>
        <v>0</v>
      </c>
      <c r="S667" s="183">
        <v>0</v>
      </c>
      <c r="T667" s="184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85" t="s">
        <v>89</v>
      </c>
      <c r="AT667" s="185" t="s">
        <v>133</v>
      </c>
      <c r="AU667" s="185" t="s">
        <v>91</v>
      </c>
      <c r="AY667" s="17" t="s">
        <v>131</v>
      </c>
      <c r="BE667" s="186">
        <f>IF(N667="základní",J667,0)</f>
        <v>0</v>
      </c>
      <c r="BF667" s="186">
        <f>IF(N667="snížená",J667,0)</f>
        <v>0</v>
      </c>
      <c r="BG667" s="186">
        <f>IF(N667="zákl. přenesená",J667,0)</f>
        <v>0</v>
      </c>
      <c r="BH667" s="186">
        <f>IF(N667="sníž. přenesená",J667,0)</f>
        <v>0</v>
      </c>
      <c r="BI667" s="186">
        <f>IF(N667="nulová",J667,0)</f>
        <v>0</v>
      </c>
      <c r="BJ667" s="17" t="s">
        <v>89</v>
      </c>
      <c r="BK667" s="186">
        <f>ROUND(I667*H667,2)</f>
        <v>0</v>
      </c>
      <c r="BL667" s="17" t="s">
        <v>89</v>
      </c>
      <c r="BM667" s="185" t="s">
        <v>1335</v>
      </c>
    </row>
    <row r="668" spans="1:65" s="13" customFormat="1" ht="11.25">
      <c r="B668" s="187"/>
      <c r="C668" s="188"/>
      <c r="D668" s="189" t="s">
        <v>140</v>
      </c>
      <c r="E668" s="190" t="s">
        <v>44</v>
      </c>
      <c r="F668" s="191" t="s">
        <v>1226</v>
      </c>
      <c r="G668" s="188"/>
      <c r="H668" s="190" t="s">
        <v>44</v>
      </c>
      <c r="I668" s="192"/>
      <c r="J668" s="188"/>
      <c r="K668" s="188"/>
      <c r="L668" s="193"/>
      <c r="M668" s="194"/>
      <c r="N668" s="195"/>
      <c r="O668" s="195"/>
      <c r="P668" s="195"/>
      <c r="Q668" s="195"/>
      <c r="R668" s="195"/>
      <c r="S668" s="195"/>
      <c r="T668" s="196"/>
      <c r="AT668" s="197" t="s">
        <v>140</v>
      </c>
      <c r="AU668" s="197" t="s">
        <v>91</v>
      </c>
      <c r="AV668" s="13" t="s">
        <v>89</v>
      </c>
      <c r="AW668" s="13" t="s">
        <v>42</v>
      </c>
      <c r="AX668" s="13" t="s">
        <v>81</v>
      </c>
      <c r="AY668" s="197" t="s">
        <v>131</v>
      </c>
    </row>
    <row r="669" spans="1:65" s="13" customFormat="1" ht="11.25">
      <c r="B669" s="187"/>
      <c r="C669" s="188"/>
      <c r="D669" s="189" t="s">
        <v>140</v>
      </c>
      <c r="E669" s="190" t="s">
        <v>44</v>
      </c>
      <c r="F669" s="191" t="s">
        <v>673</v>
      </c>
      <c r="G669" s="188"/>
      <c r="H669" s="190" t="s">
        <v>44</v>
      </c>
      <c r="I669" s="192"/>
      <c r="J669" s="188"/>
      <c r="K669" s="188"/>
      <c r="L669" s="193"/>
      <c r="M669" s="194"/>
      <c r="N669" s="195"/>
      <c r="O669" s="195"/>
      <c r="P669" s="195"/>
      <c r="Q669" s="195"/>
      <c r="R669" s="195"/>
      <c r="S669" s="195"/>
      <c r="T669" s="196"/>
      <c r="AT669" s="197" t="s">
        <v>140</v>
      </c>
      <c r="AU669" s="197" t="s">
        <v>91</v>
      </c>
      <c r="AV669" s="13" t="s">
        <v>89</v>
      </c>
      <c r="AW669" s="13" t="s">
        <v>42</v>
      </c>
      <c r="AX669" s="13" t="s">
        <v>81</v>
      </c>
      <c r="AY669" s="197" t="s">
        <v>131</v>
      </c>
    </row>
    <row r="670" spans="1:65" s="14" customFormat="1" ht="11.25">
      <c r="B670" s="198"/>
      <c r="C670" s="199"/>
      <c r="D670" s="189" t="s">
        <v>140</v>
      </c>
      <c r="E670" s="200" t="s">
        <v>44</v>
      </c>
      <c r="F670" s="201" t="s">
        <v>89</v>
      </c>
      <c r="G670" s="199"/>
      <c r="H670" s="202">
        <v>1</v>
      </c>
      <c r="I670" s="203"/>
      <c r="J670" s="199"/>
      <c r="K670" s="199"/>
      <c r="L670" s="204"/>
      <c r="M670" s="205"/>
      <c r="N670" s="206"/>
      <c r="O670" s="206"/>
      <c r="P670" s="206"/>
      <c r="Q670" s="206"/>
      <c r="R670" s="206"/>
      <c r="S670" s="206"/>
      <c r="T670" s="207"/>
      <c r="AT670" s="208" t="s">
        <v>140</v>
      </c>
      <c r="AU670" s="208" t="s">
        <v>91</v>
      </c>
      <c r="AV670" s="14" t="s">
        <v>91</v>
      </c>
      <c r="AW670" s="14" t="s">
        <v>42</v>
      </c>
      <c r="AX670" s="14" t="s">
        <v>89</v>
      </c>
      <c r="AY670" s="208" t="s">
        <v>131</v>
      </c>
    </row>
    <row r="671" spans="1:65" s="2" customFormat="1" ht="14.45" customHeight="1">
      <c r="A671" s="35"/>
      <c r="B671" s="36"/>
      <c r="C671" s="220" t="s">
        <v>907</v>
      </c>
      <c r="D671" s="220" t="s">
        <v>220</v>
      </c>
      <c r="E671" s="221" t="s">
        <v>887</v>
      </c>
      <c r="F671" s="222" t="s">
        <v>888</v>
      </c>
      <c r="G671" s="223" t="s">
        <v>490</v>
      </c>
      <c r="H671" s="224">
        <v>1</v>
      </c>
      <c r="I671" s="225"/>
      <c r="J671" s="226">
        <f>ROUND(I671*H671,2)</f>
        <v>0</v>
      </c>
      <c r="K671" s="222" t="s">
        <v>303</v>
      </c>
      <c r="L671" s="227"/>
      <c r="M671" s="228" t="s">
        <v>44</v>
      </c>
      <c r="N671" s="229" t="s">
        <v>52</v>
      </c>
      <c r="O671" s="65"/>
      <c r="P671" s="183">
        <f>O671*H671</f>
        <v>0</v>
      </c>
      <c r="Q671" s="183">
        <v>0</v>
      </c>
      <c r="R671" s="183">
        <f>Q671*H671</f>
        <v>0</v>
      </c>
      <c r="S671" s="183">
        <v>0</v>
      </c>
      <c r="T671" s="184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85" t="s">
        <v>91</v>
      </c>
      <c r="AT671" s="185" t="s">
        <v>220</v>
      </c>
      <c r="AU671" s="185" t="s">
        <v>91</v>
      </c>
      <c r="AY671" s="17" t="s">
        <v>131</v>
      </c>
      <c r="BE671" s="186">
        <f>IF(N671="základní",J671,0)</f>
        <v>0</v>
      </c>
      <c r="BF671" s="186">
        <f>IF(N671="snížená",J671,0)</f>
        <v>0</v>
      </c>
      <c r="BG671" s="186">
        <f>IF(N671="zákl. přenesená",J671,0)</f>
        <v>0</v>
      </c>
      <c r="BH671" s="186">
        <f>IF(N671="sníž. přenesená",J671,0)</f>
        <v>0</v>
      </c>
      <c r="BI671" s="186">
        <f>IF(N671="nulová",J671,0)</f>
        <v>0</v>
      </c>
      <c r="BJ671" s="17" t="s">
        <v>89</v>
      </c>
      <c r="BK671" s="186">
        <f>ROUND(I671*H671,2)</f>
        <v>0</v>
      </c>
      <c r="BL671" s="17" t="s">
        <v>89</v>
      </c>
      <c r="BM671" s="185" t="s">
        <v>1336</v>
      </c>
    </row>
    <row r="672" spans="1:65" s="13" customFormat="1" ht="11.25">
      <c r="B672" s="187"/>
      <c r="C672" s="188"/>
      <c r="D672" s="189" t="s">
        <v>140</v>
      </c>
      <c r="E672" s="190" t="s">
        <v>44</v>
      </c>
      <c r="F672" s="191" t="s">
        <v>1226</v>
      </c>
      <c r="G672" s="188"/>
      <c r="H672" s="190" t="s">
        <v>44</v>
      </c>
      <c r="I672" s="192"/>
      <c r="J672" s="188"/>
      <c r="K672" s="188"/>
      <c r="L672" s="193"/>
      <c r="M672" s="194"/>
      <c r="N672" s="195"/>
      <c r="O672" s="195"/>
      <c r="P672" s="195"/>
      <c r="Q672" s="195"/>
      <c r="R672" s="195"/>
      <c r="S672" s="195"/>
      <c r="T672" s="196"/>
      <c r="AT672" s="197" t="s">
        <v>140</v>
      </c>
      <c r="AU672" s="197" t="s">
        <v>91</v>
      </c>
      <c r="AV672" s="13" t="s">
        <v>89</v>
      </c>
      <c r="AW672" s="13" t="s">
        <v>42</v>
      </c>
      <c r="AX672" s="13" t="s">
        <v>81</v>
      </c>
      <c r="AY672" s="197" t="s">
        <v>131</v>
      </c>
    </row>
    <row r="673" spans="1:65" s="13" customFormat="1" ht="11.25">
      <c r="B673" s="187"/>
      <c r="C673" s="188"/>
      <c r="D673" s="189" t="s">
        <v>140</v>
      </c>
      <c r="E673" s="190" t="s">
        <v>44</v>
      </c>
      <c r="F673" s="191" t="s">
        <v>673</v>
      </c>
      <c r="G673" s="188"/>
      <c r="H673" s="190" t="s">
        <v>44</v>
      </c>
      <c r="I673" s="192"/>
      <c r="J673" s="188"/>
      <c r="K673" s="188"/>
      <c r="L673" s="193"/>
      <c r="M673" s="194"/>
      <c r="N673" s="195"/>
      <c r="O673" s="195"/>
      <c r="P673" s="195"/>
      <c r="Q673" s="195"/>
      <c r="R673" s="195"/>
      <c r="S673" s="195"/>
      <c r="T673" s="196"/>
      <c r="AT673" s="197" t="s">
        <v>140</v>
      </c>
      <c r="AU673" s="197" t="s">
        <v>91</v>
      </c>
      <c r="AV673" s="13" t="s">
        <v>89</v>
      </c>
      <c r="AW673" s="13" t="s">
        <v>42</v>
      </c>
      <c r="AX673" s="13" t="s">
        <v>81</v>
      </c>
      <c r="AY673" s="197" t="s">
        <v>131</v>
      </c>
    </row>
    <row r="674" spans="1:65" s="14" customFormat="1" ht="11.25">
      <c r="B674" s="198"/>
      <c r="C674" s="199"/>
      <c r="D674" s="189" t="s">
        <v>140</v>
      </c>
      <c r="E674" s="200" t="s">
        <v>44</v>
      </c>
      <c r="F674" s="201" t="s">
        <v>89</v>
      </c>
      <c r="G674" s="199"/>
      <c r="H674" s="202">
        <v>1</v>
      </c>
      <c r="I674" s="203"/>
      <c r="J674" s="199"/>
      <c r="K674" s="199"/>
      <c r="L674" s="204"/>
      <c r="M674" s="205"/>
      <c r="N674" s="206"/>
      <c r="O674" s="206"/>
      <c r="P674" s="206"/>
      <c r="Q674" s="206"/>
      <c r="R674" s="206"/>
      <c r="S674" s="206"/>
      <c r="T674" s="207"/>
      <c r="AT674" s="208" t="s">
        <v>140</v>
      </c>
      <c r="AU674" s="208" t="s">
        <v>91</v>
      </c>
      <c r="AV674" s="14" t="s">
        <v>91</v>
      </c>
      <c r="AW674" s="14" t="s">
        <v>42</v>
      </c>
      <c r="AX674" s="14" t="s">
        <v>89</v>
      </c>
      <c r="AY674" s="208" t="s">
        <v>131</v>
      </c>
    </row>
    <row r="675" spans="1:65" s="2" customFormat="1" ht="24.2" customHeight="1">
      <c r="A675" s="35"/>
      <c r="B675" s="36"/>
      <c r="C675" s="220" t="s">
        <v>911</v>
      </c>
      <c r="D675" s="220" t="s">
        <v>220</v>
      </c>
      <c r="E675" s="221" t="s">
        <v>891</v>
      </c>
      <c r="F675" s="222" t="s">
        <v>892</v>
      </c>
      <c r="G675" s="223" t="s">
        <v>490</v>
      </c>
      <c r="H675" s="224">
        <v>1</v>
      </c>
      <c r="I675" s="225"/>
      <c r="J675" s="226">
        <f>ROUND(I675*H675,2)</f>
        <v>0</v>
      </c>
      <c r="K675" s="222" t="s">
        <v>303</v>
      </c>
      <c r="L675" s="227"/>
      <c r="M675" s="228" t="s">
        <v>44</v>
      </c>
      <c r="N675" s="229" t="s">
        <v>52</v>
      </c>
      <c r="O675" s="65"/>
      <c r="P675" s="183">
        <f>O675*H675</f>
        <v>0</v>
      </c>
      <c r="Q675" s="183">
        <v>0</v>
      </c>
      <c r="R675" s="183">
        <f>Q675*H675</f>
        <v>0</v>
      </c>
      <c r="S675" s="183">
        <v>0</v>
      </c>
      <c r="T675" s="184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85" t="s">
        <v>91</v>
      </c>
      <c r="AT675" s="185" t="s">
        <v>220</v>
      </c>
      <c r="AU675" s="185" t="s">
        <v>91</v>
      </c>
      <c r="AY675" s="17" t="s">
        <v>131</v>
      </c>
      <c r="BE675" s="186">
        <f>IF(N675="základní",J675,0)</f>
        <v>0</v>
      </c>
      <c r="BF675" s="186">
        <f>IF(N675="snížená",J675,0)</f>
        <v>0</v>
      </c>
      <c r="BG675" s="186">
        <f>IF(N675="zákl. přenesená",J675,0)</f>
        <v>0</v>
      </c>
      <c r="BH675" s="186">
        <f>IF(N675="sníž. přenesená",J675,0)</f>
        <v>0</v>
      </c>
      <c r="BI675" s="186">
        <f>IF(N675="nulová",J675,0)</f>
        <v>0</v>
      </c>
      <c r="BJ675" s="17" t="s">
        <v>89</v>
      </c>
      <c r="BK675" s="186">
        <f>ROUND(I675*H675,2)</f>
        <v>0</v>
      </c>
      <c r="BL675" s="17" t="s">
        <v>89</v>
      </c>
      <c r="BM675" s="185" t="s">
        <v>1337</v>
      </c>
    </row>
    <row r="676" spans="1:65" s="13" customFormat="1" ht="11.25">
      <c r="B676" s="187"/>
      <c r="C676" s="188"/>
      <c r="D676" s="189" t="s">
        <v>140</v>
      </c>
      <c r="E676" s="190" t="s">
        <v>44</v>
      </c>
      <c r="F676" s="191" t="s">
        <v>1338</v>
      </c>
      <c r="G676" s="188"/>
      <c r="H676" s="190" t="s">
        <v>44</v>
      </c>
      <c r="I676" s="192"/>
      <c r="J676" s="188"/>
      <c r="K676" s="188"/>
      <c r="L676" s="193"/>
      <c r="M676" s="194"/>
      <c r="N676" s="195"/>
      <c r="O676" s="195"/>
      <c r="P676" s="195"/>
      <c r="Q676" s="195"/>
      <c r="R676" s="195"/>
      <c r="S676" s="195"/>
      <c r="T676" s="196"/>
      <c r="AT676" s="197" t="s">
        <v>140</v>
      </c>
      <c r="AU676" s="197" t="s">
        <v>91</v>
      </c>
      <c r="AV676" s="13" t="s">
        <v>89</v>
      </c>
      <c r="AW676" s="13" t="s">
        <v>42</v>
      </c>
      <c r="AX676" s="13" t="s">
        <v>81</v>
      </c>
      <c r="AY676" s="197" t="s">
        <v>131</v>
      </c>
    </row>
    <row r="677" spans="1:65" s="14" customFormat="1" ht="11.25">
      <c r="B677" s="198"/>
      <c r="C677" s="199"/>
      <c r="D677" s="189" t="s">
        <v>140</v>
      </c>
      <c r="E677" s="200" t="s">
        <v>44</v>
      </c>
      <c r="F677" s="201" t="s">
        <v>89</v>
      </c>
      <c r="G677" s="199"/>
      <c r="H677" s="202">
        <v>1</v>
      </c>
      <c r="I677" s="203"/>
      <c r="J677" s="199"/>
      <c r="K677" s="199"/>
      <c r="L677" s="204"/>
      <c r="M677" s="205"/>
      <c r="N677" s="206"/>
      <c r="O677" s="206"/>
      <c r="P677" s="206"/>
      <c r="Q677" s="206"/>
      <c r="R677" s="206"/>
      <c r="S677" s="206"/>
      <c r="T677" s="207"/>
      <c r="AT677" s="208" t="s">
        <v>140</v>
      </c>
      <c r="AU677" s="208" t="s">
        <v>91</v>
      </c>
      <c r="AV677" s="14" t="s">
        <v>91</v>
      </c>
      <c r="AW677" s="14" t="s">
        <v>42</v>
      </c>
      <c r="AX677" s="14" t="s">
        <v>89</v>
      </c>
      <c r="AY677" s="208" t="s">
        <v>131</v>
      </c>
    </row>
    <row r="678" spans="1:65" s="2" customFormat="1" ht="49.15" customHeight="1">
      <c r="A678" s="35"/>
      <c r="B678" s="36"/>
      <c r="C678" s="174" t="s">
        <v>915</v>
      </c>
      <c r="D678" s="174" t="s">
        <v>133</v>
      </c>
      <c r="E678" s="175" t="s">
        <v>896</v>
      </c>
      <c r="F678" s="176" t="s">
        <v>897</v>
      </c>
      <c r="G678" s="177" t="s">
        <v>490</v>
      </c>
      <c r="H678" s="178">
        <v>2</v>
      </c>
      <c r="I678" s="179"/>
      <c r="J678" s="180">
        <f>ROUND(I678*H678,2)</f>
        <v>0</v>
      </c>
      <c r="K678" s="176" t="s">
        <v>137</v>
      </c>
      <c r="L678" s="40"/>
      <c r="M678" s="181" t="s">
        <v>44</v>
      </c>
      <c r="N678" s="182" t="s">
        <v>52</v>
      </c>
      <c r="O678" s="65"/>
      <c r="P678" s="183">
        <f>O678*H678</f>
        <v>0</v>
      </c>
      <c r="Q678" s="183">
        <v>0</v>
      </c>
      <c r="R678" s="183">
        <f>Q678*H678</f>
        <v>0</v>
      </c>
      <c r="S678" s="183">
        <v>0</v>
      </c>
      <c r="T678" s="184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5" t="s">
        <v>89</v>
      </c>
      <c r="AT678" s="185" t="s">
        <v>133</v>
      </c>
      <c r="AU678" s="185" t="s">
        <v>91</v>
      </c>
      <c r="AY678" s="17" t="s">
        <v>131</v>
      </c>
      <c r="BE678" s="186">
        <f>IF(N678="základní",J678,0)</f>
        <v>0</v>
      </c>
      <c r="BF678" s="186">
        <f>IF(N678="snížená",J678,0)</f>
        <v>0</v>
      </c>
      <c r="BG678" s="186">
        <f>IF(N678="zákl. přenesená",J678,0)</f>
        <v>0</v>
      </c>
      <c r="BH678" s="186">
        <f>IF(N678="sníž. přenesená",J678,0)</f>
        <v>0</v>
      </c>
      <c r="BI678" s="186">
        <f>IF(N678="nulová",J678,0)</f>
        <v>0</v>
      </c>
      <c r="BJ678" s="17" t="s">
        <v>89</v>
      </c>
      <c r="BK678" s="186">
        <f>ROUND(I678*H678,2)</f>
        <v>0</v>
      </c>
      <c r="BL678" s="17" t="s">
        <v>89</v>
      </c>
      <c r="BM678" s="185" t="s">
        <v>1339</v>
      </c>
    </row>
    <row r="679" spans="1:65" s="13" customFormat="1" ht="11.25">
      <c r="B679" s="187"/>
      <c r="C679" s="188"/>
      <c r="D679" s="189" t="s">
        <v>140</v>
      </c>
      <c r="E679" s="190" t="s">
        <v>44</v>
      </c>
      <c r="F679" s="191" t="s">
        <v>1226</v>
      </c>
      <c r="G679" s="188"/>
      <c r="H679" s="190" t="s">
        <v>44</v>
      </c>
      <c r="I679" s="192"/>
      <c r="J679" s="188"/>
      <c r="K679" s="188"/>
      <c r="L679" s="193"/>
      <c r="M679" s="194"/>
      <c r="N679" s="195"/>
      <c r="O679" s="195"/>
      <c r="P679" s="195"/>
      <c r="Q679" s="195"/>
      <c r="R679" s="195"/>
      <c r="S679" s="195"/>
      <c r="T679" s="196"/>
      <c r="AT679" s="197" t="s">
        <v>140</v>
      </c>
      <c r="AU679" s="197" t="s">
        <v>91</v>
      </c>
      <c r="AV679" s="13" t="s">
        <v>89</v>
      </c>
      <c r="AW679" s="13" t="s">
        <v>42</v>
      </c>
      <c r="AX679" s="13" t="s">
        <v>81</v>
      </c>
      <c r="AY679" s="197" t="s">
        <v>131</v>
      </c>
    </row>
    <row r="680" spans="1:65" s="13" customFormat="1" ht="11.25">
      <c r="B680" s="187"/>
      <c r="C680" s="188"/>
      <c r="D680" s="189" t="s">
        <v>140</v>
      </c>
      <c r="E680" s="190" t="s">
        <v>44</v>
      </c>
      <c r="F680" s="191" t="s">
        <v>671</v>
      </c>
      <c r="G680" s="188"/>
      <c r="H680" s="190" t="s">
        <v>44</v>
      </c>
      <c r="I680" s="192"/>
      <c r="J680" s="188"/>
      <c r="K680" s="188"/>
      <c r="L680" s="193"/>
      <c r="M680" s="194"/>
      <c r="N680" s="195"/>
      <c r="O680" s="195"/>
      <c r="P680" s="195"/>
      <c r="Q680" s="195"/>
      <c r="R680" s="195"/>
      <c r="S680" s="195"/>
      <c r="T680" s="196"/>
      <c r="AT680" s="197" t="s">
        <v>140</v>
      </c>
      <c r="AU680" s="197" t="s">
        <v>91</v>
      </c>
      <c r="AV680" s="13" t="s">
        <v>89</v>
      </c>
      <c r="AW680" s="13" t="s">
        <v>42</v>
      </c>
      <c r="AX680" s="13" t="s">
        <v>81</v>
      </c>
      <c r="AY680" s="197" t="s">
        <v>131</v>
      </c>
    </row>
    <row r="681" spans="1:65" s="14" customFormat="1" ht="11.25">
      <c r="B681" s="198"/>
      <c r="C681" s="199"/>
      <c r="D681" s="189" t="s">
        <v>140</v>
      </c>
      <c r="E681" s="200" t="s">
        <v>44</v>
      </c>
      <c r="F681" s="201" t="s">
        <v>89</v>
      </c>
      <c r="G681" s="199"/>
      <c r="H681" s="202">
        <v>1</v>
      </c>
      <c r="I681" s="203"/>
      <c r="J681" s="199"/>
      <c r="K681" s="199"/>
      <c r="L681" s="204"/>
      <c r="M681" s="205"/>
      <c r="N681" s="206"/>
      <c r="O681" s="206"/>
      <c r="P681" s="206"/>
      <c r="Q681" s="206"/>
      <c r="R681" s="206"/>
      <c r="S681" s="206"/>
      <c r="T681" s="207"/>
      <c r="AT681" s="208" t="s">
        <v>140</v>
      </c>
      <c r="AU681" s="208" t="s">
        <v>91</v>
      </c>
      <c r="AV681" s="14" t="s">
        <v>91</v>
      </c>
      <c r="AW681" s="14" t="s">
        <v>42</v>
      </c>
      <c r="AX681" s="14" t="s">
        <v>81</v>
      </c>
      <c r="AY681" s="208" t="s">
        <v>131</v>
      </c>
    </row>
    <row r="682" spans="1:65" s="13" customFormat="1" ht="11.25">
      <c r="B682" s="187"/>
      <c r="C682" s="188"/>
      <c r="D682" s="189" t="s">
        <v>140</v>
      </c>
      <c r="E682" s="190" t="s">
        <v>44</v>
      </c>
      <c r="F682" s="191" t="s">
        <v>673</v>
      </c>
      <c r="G682" s="188"/>
      <c r="H682" s="190" t="s">
        <v>44</v>
      </c>
      <c r="I682" s="192"/>
      <c r="J682" s="188"/>
      <c r="K682" s="188"/>
      <c r="L682" s="193"/>
      <c r="M682" s="194"/>
      <c r="N682" s="195"/>
      <c r="O682" s="195"/>
      <c r="P682" s="195"/>
      <c r="Q682" s="195"/>
      <c r="R682" s="195"/>
      <c r="S682" s="195"/>
      <c r="T682" s="196"/>
      <c r="AT682" s="197" t="s">
        <v>140</v>
      </c>
      <c r="AU682" s="197" t="s">
        <v>91</v>
      </c>
      <c r="AV682" s="13" t="s">
        <v>89</v>
      </c>
      <c r="AW682" s="13" t="s">
        <v>42</v>
      </c>
      <c r="AX682" s="13" t="s">
        <v>81</v>
      </c>
      <c r="AY682" s="197" t="s">
        <v>131</v>
      </c>
    </row>
    <row r="683" spans="1:65" s="14" customFormat="1" ht="11.25">
      <c r="B683" s="198"/>
      <c r="C683" s="199"/>
      <c r="D683" s="189" t="s">
        <v>140</v>
      </c>
      <c r="E683" s="200" t="s">
        <v>44</v>
      </c>
      <c r="F683" s="201" t="s">
        <v>89</v>
      </c>
      <c r="G683" s="199"/>
      <c r="H683" s="202">
        <v>1</v>
      </c>
      <c r="I683" s="203"/>
      <c r="J683" s="199"/>
      <c r="K683" s="199"/>
      <c r="L683" s="204"/>
      <c r="M683" s="205"/>
      <c r="N683" s="206"/>
      <c r="O683" s="206"/>
      <c r="P683" s="206"/>
      <c r="Q683" s="206"/>
      <c r="R683" s="206"/>
      <c r="S683" s="206"/>
      <c r="T683" s="207"/>
      <c r="AT683" s="208" t="s">
        <v>140</v>
      </c>
      <c r="AU683" s="208" t="s">
        <v>91</v>
      </c>
      <c r="AV683" s="14" t="s">
        <v>91</v>
      </c>
      <c r="AW683" s="14" t="s">
        <v>42</v>
      </c>
      <c r="AX683" s="14" t="s">
        <v>81</v>
      </c>
      <c r="AY683" s="208" t="s">
        <v>131</v>
      </c>
    </row>
    <row r="684" spans="1:65" s="15" customFormat="1" ht="11.25">
      <c r="B684" s="209"/>
      <c r="C684" s="210"/>
      <c r="D684" s="189" t="s">
        <v>140</v>
      </c>
      <c r="E684" s="211" t="s">
        <v>44</v>
      </c>
      <c r="F684" s="212" t="s">
        <v>170</v>
      </c>
      <c r="G684" s="210"/>
      <c r="H684" s="213">
        <v>2</v>
      </c>
      <c r="I684" s="214"/>
      <c r="J684" s="210"/>
      <c r="K684" s="210"/>
      <c r="L684" s="215"/>
      <c r="M684" s="216"/>
      <c r="N684" s="217"/>
      <c r="O684" s="217"/>
      <c r="P684" s="217"/>
      <c r="Q684" s="217"/>
      <c r="R684" s="217"/>
      <c r="S684" s="217"/>
      <c r="T684" s="218"/>
      <c r="AT684" s="219" t="s">
        <v>140</v>
      </c>
      <c r="AU684" s="219" t="s">
        <v>91</v>
      </c>
      <c r="AV684" s="15" t="s">
        <v>138</v>
      </c>
      <c r="AW684" s="15" t="s">
        <v>42</v>
      </c>
      <c r="AX684" s="15" t="s">
        <v>89</v>
      </c>
      <c r="AY684" s="219" t="s">
        <v>131</v>
      </c>
    </row>
    <row r="685" spans="1:65" s="2" customFormat="1" ht="14.45" customHeight="1">
      <c r="A685" s="35"/>
      <c r="B685" s="36"/>
      <c r="C685" s="220" t="s">
        <v>919</v>
      </c>
      <c r="D685" s="220" t="s">
        <v>220</v>
      </c>
      <c r="E685" s="221" t="s">
        <v>900</v>
      </c>
      <c r="F685" s="222" t="s">
        <v>901</v>
      </c>
      <c r="G685" s="223" t="s">
        <v>490</v>
      </c>
      <c r="H685" s="224">
        <v>2</v>
      </c>
      <c r="I685" s="225"/>
      <c r="J685" s="226">
        <f>ROUND(I685*H685,2)</f>
        <v>0</v>
      </c>
      <c r="K685" s="222" t="s">
        <v>303</v>
      </c>
      <c r="L685" s="227"/>
      <c r="M685" s="228" t="s">
        <v>44</v>
      </c>
      <c r="N685" s="229" t="s">
        <v>52</v>
      </c>
      <c r="O685" s="65"/>
      <c r="P685" s="183">
        <f>O685*H685</f>
        <v>0</v>
      </c>
      <c r="Q685" s="183">
        <v>0</v>
      </c>
      <c r="R685" s="183">
        <f>Q685*H685</f>
        <v>0</v>
      </c>
      <c r="S685" s="183">
        <v>0</v>
      </c>
      <c r="T685" s="184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85" t="s">
        <v>91</v>
      </c>
      <c r="AT685" s="185" t="s">
        <v>220</v>
      </c>
      <c r="AU685" s="185" t="s">
        <v>91</v>
      </c>
      <c r="AY685" s="17" t="s">
        <v>131</v>
      </c>
      <c r="BE685" s="186">
        <f>IF(N685="základní",J685,0)</f>
        <v>0</v>
      </c>
      <c r="BF685" s="186">
        <f>IF(N685="snížená",J685,0)</f>
        <v>0</v>
      </c>
      <c r="BG685" s="186">
        <f>IF(N685="zákl. přenesená",J685,0)</f>
        <v>0</v>
      </c>
      <c r="BH685" s="186">
        <f>IF(N685="sníž. přenesená",J685,0)</f>
        <v>0</v>
      </c>
      <c r="BI685" s="186">
        <f>IF(N685="nulová",J685,0)</f>
        <v>0</v>
      </c>
      <c r="BJ685" s="17" t="s">
        <v>89</v>
      </c>
      <c r="BK685" s="186">
        <f>ROUND(I685*H685,2)</f>
        <v>0</v>
      </c>
      <c r="BL685" s="17" t="s">
        <v>89</v>
      </c>
      <c r="BM685" s="185" t="s">
        <v>1340</v>
      </c>
    </row>
    <row r="686" spans="1:65" s="13" customFormat="1" ht="11.25">
      <c r="B686" s="187"/>
      <c r="C686" s="188"/>
      <c r="D686" s="189" t="s">
        <v>140</v>
      </c>
      <c r="E686" s="190" t="s">
        <v>44</v>
      </c>
      <c r="F686" s="191" t="s">
        <v>1226</v>
      </c>
      <c r="G686" s="188"/>
      <c r="H686" s="190" t="s">
        <v>44</v>
      </c>
      <c r="I686" s="192"/>
      <c r="J686" s="188"/>
      <c r="K686" s="188"/>
      <c r="L686" s="193"/>
      <c r="M686" s="194"/>
      <c r="N686" s="195"/>
      <c r="O686" s="195"/>
      <c r="P686" s="195"/>
      <c r="Q686" s="195"/>
      <c r="R686" s="195"/>
      <c r="S686" s="195"/>
      <c r="T686" s="196"/>
      <c r="AT686" s="197" t="s">
        <v>140</v>
      </c>
      <c r="AU686" s="197" t="s">
        <v>91</v>
      </c>
      <c r="AV686" s="13" t="s">
        <v>89</v>
      </c>
      <c r="AW686" s="13" t="s">
        <v>42</v>
      </c>
      <c r="AX686" s="13" t="s">
        <v>81</v>
      </c>
      <c r="AY686" s="197" t="s">
        <v>131</v>
      </c>
    </row>
    <row r="687" spans="1:65" s="13" customFormat="1" ht="11.25">
      <c r="B687" s="187"/>
      <c r="C687" s="188"/>
      <c r="D687" s="189" t="s">
        <v>140</v>
      </c>
      <c r="E687" s="190" t="s">
        <v>44</v>
      </c>
      <c r="F687" s="191" t="s">
        <v>671</v>
      </c>
      <c r="G687" s="188"/>
      <c r="H687" s="190" t="s">
        <v>44</v>
      </c>
      <c r="I687" s="192"/>
      <c r="J687" s="188"/>
      <c r="K687" s="188"/>
      <c r="L687" s="193"/>
      <c r="M687" s="194"/>
      <c r="N687" s="195"/>
      <c r="O687" s="195"/>
      <c r="P687" s="195"/>
      <c r="Q687" s="195"/>
      <c r="R687" s="195"/>
      <c r="S687" s="195"/>
      <c r="T687" s="196"/>
      <c r="AT687" s="197" t="s">
        <v>140</v>
      </c>
      <c r="AU687" s="197" t="s">
        <v>91</v>
      </c>
      <c r="AV687" s="13" t="s">
        <v>89</v>
      </c>
      <c r="AW687" s="13" t="s">
        <v>42</v>
      </c>
      <c r="AX687" s="13" t="s">
        <v>81</v>
      </c>
      <c r="AY687" s="197" t="s">
        <v>131</v>
      </c>
    </row>
    <row r="688" spans="1:65" s="14" customFormat="1" ht="11.25">
      <c r="B688" s="198"/>
      <c r="C688" s="199"/>
      <c r="D688" s="189" t="s">
        <v>140</v>
      </c>
      <c r="E688" s="200" t="s">
        <v>44</v>
      </c>
      <c r="F688" s="201" t="s">
        <v>89</v>
      </c>
      <c r="G688" s="199"/>
      <c r="H688" s="202">
        <v>1</v>
      </c>
      <c r="I688" s="203"/>
      <c r="J688" s="199"/>
      <c r="K688" s="199"/>
      <c r="L688" s="204"/>
      <c r="M688" s="205"/>
      <c r="N688" s="206"/>
      <c r="O688" s="206"/>
      <c r="P688" s="206"/>
      <c r="Q688" s="206"/>
      <c r="R688" s="206"/>
      <c r="S688" s="206"/>
      <c r="T688" s="207"/>
      <c r="AT688" s="208" t="s">
        <v>140</v>
      </c>
      <c r="AU688" s="208" t="s">
        <v>91</v>
      </c>
      <c r="AV688" s="14" t="s">
        <v>91</v>
      </c>
      <c r="AW688" s="14" t="s">
        <v>42</v>
      </c>
      <c r="AX688" s="14" t="s">
        <v>81</v>
      </c>
      <c r="AY688" s="208" t="s">
        <v>131</v>
      </c>
    </row>
    <row r="689" spans="1:65" s="13" customFormat="1" ht="11.25">
      <c r="B689" s="187"/>
      <c r="C689" s="188"/>
      <c r="D689" s="189" t="s">
        <v>140</v>
      </c>
      <c r="E689" s="190" t="s">
        <v>44</v>
      </c>
      <c r="F689" s="191" t="s">
        <v>673</v>
      </c>
      <c r="G689" s="188"/>
      <c r="H689" s="190" t="s">
        <v>44</v>
      </c>
      <c r="I689" s="192"/>
      <c r="J689" s="188"/>
      <c r="K689" s="188"/>
      <c r="L689" s="193"/>
      <c r="M689" s="194"/>
      <c r="N689" s="195"/>
      <c r="O689" s="195"/>
      <c r="P689" s="195"/>
      <c r="Q689" s="195"/>
      <c r="R689" s="195"/>
      <c r="S689" s="195"/>
      <c r="T689" s="196"/>
      <c r="AT689" s="197" t="s">
        <v>140</v>
      </c>
      <c r="AU689" s="197" t="s">
        <v>91</v>
      </c>
      <c r="AV689" s="13" t="s">
        <v>89</v>
      </c>
      <c r="AW689" s="13" t="s">
        <v>42</v>
      </c>
      <c r="AX689" s="13" t="s">
        <v>81</v>
      </c>
      <c r="AY689" s="197" t="s">
        <v>131</v>
      </c>
    </row>
    <row r="690" spans="1:65" s="14" customFormat="1" ht="11.25">
      <c r="B690" s="198"/>
      <c r="C690" s="199"/>
      <c r="D690" s="189" t="s">
        <v>140</v>
      </c>
      <c r="E690" s="200" t="s">
        <v>44</v>
      </c>
      <c r="F690" s="201" t="s">
        <v>89</v>
      </c>
      <c r="G690" s="199"/>
      <c r="H690" s="202">
        <v>1</v>
      </c>
      <c r="I690" s="203"/>
      <c r="J690" s="199"/>
      <c r="K690" s="199"/>
      <c r="L690" s="204"/>
      <c r="M690" s="205"/>
      <c r="N690" s="206"/>
      <c r="O690" s="206"/>
      <c r="P690" s="206"/>
      <c r="Q690" s="206"/>
      <c r="R690" s="206"/>
      <c r="S690" s="206"/>
      <c r="T690" s="207"/>
      <c r="AT690" s="208" t="s">
        <v>140</v>
      </c>
      <c r="AU690" s="208" t="s">
        <v>91</v>
      </c>
      <c r="AV690" s="14" t="s">
        <v>91</v>
      </c>
      <c r="AW690" s="14" t="s">
        <v>42</v>
      </c>
      <c r="AX690" s="14" t="s">
        <v>81</v>
      </c>
      <c r="AY690" s="208" t="s">
        <v>131</v>
      </c>
    </row>
    <row r="691" spans="1:65" s="15" customFormat="1" ht="11.25">
      <c r="B691" s="209"/>
      <c r="C691" s="210"/>
      <c r="D691" s="189" t="s">
        <v>140</v>
      </c>
      <c r="E691" s="211" t="s">
        <v>44</v>
      </c>
      <c r="F691" s="212" t="s">
        <v>170</v>
      </c>
      <c r="G691" s="210"/>
      <c r="H691" s="213">
        <v>2</v>
      </c>
      <c r="I691" s="214"/>
      <c r="J691" s="210"/>
      <c r="K691" s="210"/>
      <c r="L691" s="215"/>
      <c r="M691" s="216"/>
      <c r="N691" s="217"/>
      <c r="O691" s="217"/>
      <c r="P691" s="217"/>
      <c r="Q691" s="217"/>
      <c r="R691" s="217"/>
      <c r="S691" s="217"/>
      <c r="T691" s="218"/>
      <c r="AT691" s="219" t="s">
        <v>140</v>
      </c>
      <c r="AU691" s="219" t="s">
        <v>91</v>
      </c>
      <c r="AV691" s="15" t="s">
        <v>138</v>
      </c>
      <c r="AW691" s="15" t="s">
        <v>42</v>
      </c>
      <c r="AX691" s="15" t="s">
        <v>89</v>
      </c>
      <c r="AY691" s="219" t="s">
        <v>131</v>
      </c>
    </row>
    <row r="692" spans="1:65" s="2" customFormat="1" ht="24.2" customHeight="1">
      <c r="A692" s="35"/>
      <c r="B692" s="36"/>
      <c r="C692" s="174" t="s">
        <v>923</v>
      </c>
      <c r="D692" s="174" t="s">
        <v>133</v>
      </c>
      <c r="E692" s="175" t="s">
        <v>904</v>
      </c>
      <c r="F692" s="176" t="s">
        <v>905</v>
      </c>
      <c r="G692" s="177" t="s">
        <v>490</v>
      </c>
      <c r="H692" s="178">
        <v>2</v>
      </c>
      <c r="I692" s="179"/>
      <c r="J692" s="180">
        <f>ROUND(I692*H692,2)</f>
        <v>0</v>
      </c>
      <c r="K692" s="176" t="s">
        <v>137</v>
      </c>
      <c r="L692" s="40"/>
      <c r="M692" s="181" t="s">
        <v>44</v>
      </c>
      <c r="N692" s="182" t="s">
        <v>52</v>
      </c>
      <c r="O692" s="65"/>
      <c r="P692" s="183">
        <f>O692*H692</f>
        <v>0</v>
      </c>
      <c r="Q692" s="183">
        <v>0</v>
      </c>
      <c r="R692" s="183">
        <f>Q692*H692</f>
        <v>0</v>
      </c>
      <c r="S692" s="183">
        <v>0</v>
      </c>
      <c r="T692" s="184">
        <f>S692*H692</f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185" t="s">
        <v>89</v>
      </c>
      <c r="AT692" s="185" t="s">
        <v>133</v>
      </c>
      <c r="AU692" s="185" t="s">
        <v>91</v>
      </c>
      <c r="AY692" s="17" t="s">
        <v>131</v>
      </c>
      <c r="BE692" s="186">
        <f>IF(N692="základní",J692,0)</f>
        <v>0</v>
      </c>
      <c r="BF692" s="186">
        <f>IF(N692="snížená",J692,0)</f>
        <v>0</v>
      </c>
      <c r="BG692" s="186">
        <f>IF(N692="zákl. přenesená",J692,0)</f>
        <v>0</v>
      </c>
      <c r="BH692" s="186">
        <f>IF(N692="sníž. přenesená",J692,0)</f>
        <v>0</v>
      </c>
      <c r="BI692" s="186">
        <f>IF(N692="nulová",J692,0)</f>
        <v>0</v>
      </c>
      <c r="BJ692" s="17" t="s">
        <v>89</v>
      </c>
      <c r="BK692" s="186">
        <f>ROUND(I692*H692,2)</f>
        <v>0</v>
      </c>
      <c r="BL692" s="17" t="s">
        <v>89</v>
      </c>
      <c r="BM692" s="185" t="s">
        <v>1341</v>
      </c>
    </row>
    <row r="693" spans="1:65" s="13" customFormat="1" ht="11.25">
      <c r="B693" s="187"/>
      <c r="C693" s="188"/>
      <c r="D693" s="189" t="s">
        <v>140</v>
      </c>
      <c r="E693" s="190" t="s">
        <v>44</v>
      </c>
      <c r="F693" s="191" t="s">
        <v>1226</v>
      </c>
      <c r="G693" s="188"/>
      <c r="H693" s="190" t="s">
        <v>44</v>
      </c>
      <c r="I693" s="192"/>
      <c r="J693" s="188"/>
      <c r="K693" s="188"/>
      <c r="L693" s="193"/>
      <c r="M693" s="194"/>
      <c r="N693" s="195"/>
      <c r="O693" s="195"/>
      <c r="P693" s="195"/>
      <c r="Q693" s="195"/>
      <c r="R693" s="195"/>
      <c r="S693" s="195"/>
      <c r="T693" s="196"/>
      <c r="AT693" s="197" t="s">
        <v>140</v>
      </c>
      <c r="AU693" s="197" t="s">
        <v>91</v>
      </c>
      <c r="AV693" s="13" t="s">
        <v>89</v>
      </c>
      <c r="AW693" s="13" t="s">
        <v>42</v>
      </c>
      <c r="AX693" s="13" t="s">
        <v>81</v>
      </c>
      <c r="AY693" s="197" t="s">
        <v>131</v>
      </c>
    </row>
    <row r="694" spans="1:65" s="13" customFormat="1" ht="11.25">
      <c r="B694" s="187"/>
      <c r="C694" s="188"/>
      <c r="D694" s="189" t="s">
        <v>140</v>
      </c>
      <c r="E694" s="190" t="s">
        <v>44</v>
      </c>
      <c r="F694" s="191" t="s">
        <v>673</v>
      </c>
      <c r="G694" s="188"/>
      <c r="H694" s="190" t="s">
        <v>44</v>
      </c>
      <c r="I694" s="192"/>
      <c r="J694" s="188"/>
      <c r="K694" s="188"/>
      <c r="L694" s="193"/>
      <c r="M694" s="194"/>
      <c r="N694" s="195"/>
      <c r="O694" s="195"/>
      <c r="P694" s="195"/>
      <c r="Q694" s="195"/>
      <c r="R694" s="195"/>
      <c r="S694" s="195"/>
      <c r="T694" s="196"/>
      <c r="AT694" s="197" t="s">
        <v>140</v>
      </c>
      <c r="AU694" s="197" t="s">
        <v>91</v>
      </c>
      <c r="AV694" s="13" t="s">
        <v>89</v>
      </c>
      <c r="AW694" s="13" t="s">
        <v>42</v>
      </c>
      <c r="AX694" s="13" t="s">
        <v>81</v>
      </c>
      <c r="AY694" s="197" t="s">
        <v>131</v>
      </c>
    </row>
    <row r="695" spans="1:65" s="14" customFormat="1" ht="11.25">
      <c r="B695" s="198"/>
      <c r="C695" s="199"/>
      <c r="D695" s="189" t="s">
        <v>140</v>
      </c>
      <c r="E695" s="200" t="s">
        <v>44</v>
      </c>
      <c r="F695" s="201" t="s">
        <v>494</v>
      </c>
      <c r="G695" s="199"/>
      <c r="H695" s="202">
        <v>2</v>
      </c>
      <c r="I695" s="203"/>
      <c r="J695" s="199"/>
      <c r="K695" s="199"/>
      <c r="L695" s="204"/>
      <c r="M695" s="205"/>
      <c r="N695" s="206"/>
      <c r="O695" s="206"/>
      <c r="P695" s="206"/>
      <c r="Q695" s="206"/>
      <c r="R695" s="206"/>
      <c r="S695" s="206"/>
      <c r="T695" s="207"/>
      <c r="AT695" s="208" t="s">
        <v>140</v>
      </c>
      <c r="AU695" s="208" t="s">
        <v>91</v>
      </c>
      <c r="AV695" s="14" t="s">
        <v>91</v>
      </c>
      <c r="AW695" s="14" t="s">
        <v>42</v>
      </c>
      <c r="AX695" s="14" t="s">
        <v>89</v>
      </c>
      <c r="AY695" s="208" t="s">
        <v>131</v>
      </c>
    </row>
    <row r="696" spans="1:65" s="2" customFormat="1" ht="14.45" customHeight="1">
      <c r="A696" s="35"/>
      <c r="B696" s="36"/>
      <c r="C696" s="220" t="s">
        <v>928</v>
      </c>
      <c r="D696" s="220" t="s">
        <v>220</v>
      </c>
      <c r="E696" s="221" t="s">
        <v>908</v>
      </c>
      <c r="F696" s="222" t="s">
        <v>909</v>
      </c>
      <c r="G696" s="223" t="s">
        <v>490</v>
      </c>
      <c r="H696" s="224">
        <v>2</v>
      </c>
      <c r="I696" s="225"/>
      <c r="J696" s="226">
        <f>ROUND(I696*H696,2)</f>
        <v>0</v>
      </c>
      <c r="K696" s="222" t="s">
        <v>303</v>
      </c>
      <c r="L696" s="227"/>
      <c r="M696" s="228" t="s">
        <v>44</v>
      </c>
      <c r="N696" s="229" t="s">
        <v>52</v>
      </c>
      <c r="O696" s="65"/>
      <c r="P696" s="183">
        <f>O696*H696</f>
        <v>0</v>
      </c>
      <c r="Q696" s="183">
        <v>0</v>
      </c>
      <c r="R696" s="183">
        <f>Q696*H696</f>
        <v>0</v>
      </c>
      <c r="S696" s="183">
        <v>0</v>
      </c>
      <c r="T696" s="184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185" t="s">
        <v>91</v>
      </c>
      <c r="AT696" s="185" t="s">
        <v>220</v>
      </c>
      <c r="AU696" s="185" t="s">
        <v>91</v>
      </c>
      <c r="AY696" s="17" t="s">
        <v>131</v>
      </c>
      <c r="BE696" s="186">
        <f>IF(N696="základní",J696,0)</f>
        <v>0</v>
      </c>
      <c r="BF696" s="186">
        <f>IF(N696="snížená",J696,0)</f>
        <v>0</v>
      </c>
      <c r="BG696" s="186">
        <f>IF(N696="zákl. přenesená",J696,0)</f>
        <v>0</v>
      </c>
      <c r="BH696" s="186">
        <f>IF(N696="sníž. přenesená",J696,0)</f>
        <v>0</v>
      </c>
      <c r="BI696" s="186">
        <f>IF(N696="nulová",J696,0)</f>
        <v>0</v>
      </c>
      <c r="BJ696" s="17" t="s">
        <v>89</v>
      </c>
      <c r="BK696" s="186">
        <f>ROUND(I696*H696,2)</f>
        <v>0</v>
      </c>
      <c r="BL696" s="17" t="s">
        <v>89</v>
      </c>
      <c r="BM696" s="185" t="s">
        <v>1342</v>
      </c>
    </row>
    <row r="697" spans="1:65" s="13" customFormat="1" ht="11.25">
      <c r="B697" s="187"/>
      <c r="C697" s="188"/>
      <c r="D697" s="189" t="s">
        <v>140</v>
      </c>
      <c r="E697" s="190" t="s">
        <v>44</v>
      </c>
      <c r="F697" s="191" t="s">
        <v>1226</v>
      </c>
      <c r="G697" s="188"/>
      <c r="H697" s="190" t="s">
        <v>44</v>
      </c>
      <c r="I697" s="192"/>
      <c r="J697" s="188"/>
      <c r="K697" s="188"/>
      <c r="L697" s="193"/>
      <c r="M697" s="194"/>
      <c r="N697" s="195"/>
      <c r="O697" s="195"/>
      <c r="P697" s="195"/>
      <c r="Q697" s="195"/>
      <c r="R697" s="195"/>
      <c r="S697" s="195"/>
      <c r="T697" s="196"/>
      <c r="AT697" s="197" t="s">
        <v>140</v>
      </c>
      <c r="AU697" s="197" t="s">
        <v>91</v>
      </c>
      <c r="AV697" s="13" t="s">
        <v>89</v>
      </c>
      <c r="AW697" s="13" t="s">
        <v>42</v>
      </c>
      <c r="AX697" s="13" t="s">
        <v>81</v>
      </c>
      <c r="AY697" s="197" t="s">
        <v>131</v>
      </c>
    </row>
    <row r="698" spans="1:65" s="13" customFormat="1" ht="11.25">
      <c r="B698" s="187"/>
      <c r="C698" s="188"/>
      <c r="D698" s="189" t="s">
        <v>140</v>
      </c>
      <c r="E698" s="190" t="s">
        <v>44</v>
      </c>
      <c r="F698" s="191" t="s">
        <v>673</v>
      </c>
      <c r="G698" s="188"/>
      <c r="H698" s="190" t="s">
        <v>44</v>
      </c>
      <c r="I698" s="192"/>
      <c r="J698" s="188"/>
      <c r="K698" s="188"/>
      <c r="L698" s="193"/>
      <c r="M698" s="194"/>
      <c r="N698" s="195"/>
      <c r="O698" s="195"/>
      <c r="P698" s="195"/>
      <c r="Q698" s="195"/>
      <c r="R698" s="195"/>
      <c r="S698" s="195"/>
      <c r="T698" s="196"/>
      <c r="AT698" s="197" t="s">
        <v>140</v>
      </c>
      <c r="AU698" s="197" t="s">
        <v>91</v>
      </c>
      <c r="AV698" s="13" t="s">
        <v>89</v>
      </c>
      <c r="AW698" s="13" t="s">
        <v>42</v>
      </c>
      <c r="AX698" s="13" t="s">
        <v>81</v>
      </c>
      <c r="AY698" s="197" t="s">
        <v>131</v>
      </c>
    </row>
    <row r="699" spans="1:65" s="14" customFormat="1" ht="11.25">
      <c r="B699" s="198"/>
      <c r="C699" s="199"/>
      <c r="D699" s="189" t="s">
        <v>140</v>
      </c>
      <c r="E699" s="200" t="s">
        <v>44</v>
      </c>
      <c r="F699" s="201" t="s">
        <v>494</v>
      </c>
      <c r="G699" s="199"/>
      <c r="H699" s="202">
        <v>2</v>
      </c>
      <c r="I699" s="203"/>
      <c r="J699" s="199"/>
      <c r="K699" s="199"/>
      <c r="L699" s="204"/>
      <c r="M699" s="205"/>
      <c r="N699" s="206"/>
      <c r="O699" s="206"/>
      <c r="P699" s="206"/>
      <c r="Q699" s="206"/>
      <c r="R699" s="206"/>
      <c r="S699" s="206"/>
      <c r="T699" s="207"/>
      <c r="AT699" s="208" t="s">
        <v>140</v>
      </c>
      <c r="AU699" s="208" t="s">
        <v>91</v>
      </c>
      <c r="AV699" s="14" t="s">
        <v>91</v>
      </c>
      <c r="AW699" s="14" t="s">
        <v>42</v>
      </c>
      <c r="AX699" s="14" t="s">
        <v>89</v>
      </c>
      <c r="AY699" s="208" t="s">
        <v>131</v>
      </c>
    </row>
    <row r="700" spans="1:65" s="2" customFormat="1" ht="24.2" customHeight="1">
      <c r="A700" s="35"/>
      <c r="B700" s="36"/>
      <c r="C700" s="174" t="s">
        <v>933</v>
      </c>
      <c r="D700" s="174" t="s">
        <v>133</v>
      </c>
      <c r="E700" s="175" t="s">
        <v>912</v>
      </c>
      <c r="F700" s="176" t="s">
        <v>913</v>
      </c>
      <c r="G700" s="177" t="s">
        <v>490</v>
      </c>
      <c r="H700" s="178">
        <v>1</v>
      </c>
      <c r="I700" s="179"/>
      <c r="J700" s="180">
        <f>ROUND(I700*H700,2)</f>
        <v>0</v>
      </c>
      <c r="K700" s="176" t="s">
        <v>137</v>
      </c>
      <c r="L700" s="40"/>
      <c r="M700" s="181" t="s">
        <v>44</v>
      </c>
      <c r="N700" s="182" t="s">
        <v>52</v>
      </c>
      <c r="O700" s="65"/>
      <c r="P700" s="183">
        <f>O700*H700</f>
        <v>0</v>
      </c>
      <c r="Q700" s="183">
        <v>1.82E-3</v>
      </c>
      <c r="R700" s="183">
        <f>Q700*H700</f>
        <v>1.82E-3</v>
      </c>
      <c r="S700" s="183">
        <v>0</v>
      </c>
      <c r="T700" s="184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85" t="s">
        <v>89</v>
      </c>
      <c r="AT700" s="185" t="s">
        <v>133</v>
      </c>
      <c r="AU700" s="185" t="s">
        <v>91</v>
      </c>
      <c r="AY700" s="17" t="s">
        <v>131</v>
      </c>
      <c r="BE700" s="186">
        <f>IF(N700="základní",J700,0)</f>
        <v>0</v>
      </c>
      <c r="BF700" s="186">
        <f>IF(N700="snížená",J700,0)</f>
        <v>0</v>
      </c>
      <c r="BG700" s="186">
        <f>IF(N700="zákl. přenesená",J700,0)</f>
        <v>0</v>
      </c>
      <c r="BH700" s="186">
        <f>IF(N700="sníž. přenesená",J700,0)</f>
        <v>0</v>
      </c>
      <c r="BI700" s="186">
        <f>IF(N700="nulová",J700,0)</f>
        <v>0</v>
      </c>
      <c r="BJ700" s="17" t="s">
        <v>89</v>
      </c>
      <c r="BK700" s="186">
        <f>ROUND(I700*H700,2)</f>
        <v>0</v>
      </c>
      <c r="BL700" s="17" t="s">
        <v>89</v>
      </c>
      <c r="BM700" s="185" t="s">
        <v>1343</v>
      </c>
    </row>
    <row r="701" spans="1:65" s="13" customFormat="1" ht="11.25">
      <c r="B701" s="187"/>
      <c r="C701" s="188"/>
      <c r="D701" s="189" t="s">
        <v>140</v>
      </c>
      <c r="E701" s="190" t="s">
        <v>44</v>
      </c>
      <c r="F701" s="191" t="s">
        <v>1338</v>
      </c>
      <c r="G701" s="188"/>
      <c r="H701" s="190" t="s">
        <v>44</v>
      </c>
      <c r="I701" s="192"/>
      <c r="J701" s="188"/>
      <c r="K701" s="188"/>
      <c r="L701" s="193"/>
      <c r="M701" s="194"/>
      <c r="N701" s="195"/>
      <c r="O701" s="195"/>
      <c r="P701" s="195"/>
      <c r="Q701" s="195"/>
      <c r="R701" s="195"/>
      <c r="S701" s="195"/>
      <c r="T701" s="196"/>
      <c r="AT701" s="197" t="s">
        <v>140</v>
      </c>
      <c r="AU701" s="197" t="s">
        <v>91</v>
      </c>
      <c r="AV701" s="13" t="s">
        <v>89</v>
      </c>
      <c r="AW701" s="13" t="s">
        <v>42</v>
      </c>
      <c r="AX701" s="13" t="s">
        <v>81</v>
      </c>
      <c r="AY701" s="197" t="s">
        <v>131</v>
      </c>
    </row>
    <row r="702" spans="1:65" s="13" customFormat="1" ht="11.25">
      <c r="B702" s="187"/>
      <c r="C702" s="188"/>
      <c r="D702" s="189" t="s">
        <v>140</v>
      </c>
      <c r="E702" s="190" t="s">
        <v>44</v>
      </c>
      <c r="F702" s="191" t="s">
        <v>1137</v>
      </c>
      <c r="G702" s="188"/>
      <c r="H702" s="190" t="s">
        <v>44</v>
      </c>
      <c r="I702" s="192"/>
      <c r="J702" s="188"/>
      <c r="K702" s="188"/>
      <c r="L702" s="193"/>
      <c r="M702" s="194"/>
      <c r="N702" s="195"/>
      <c r="O702" s="195"/>
      <c r="P702" s="195"/>
      <c r="Q702" s="195"/>
      <c r="R702" s="195"/>
      <c r="S702" s="195"/>
      <c r="T702" s="196"/>
      <c r="AT702" s="197" t="s">
        <v>140</v>
      </c>
      <c r="AU702" s="197" t="s">
        <v>91</v>
      </c>
      <c r="AV702" s="13" t="s">
        <v>89</v>
      </c>
      <c r="AW702" s="13" t="s">
        <v>42</v>
      </c>
      <c r="AX702" s="13" t="s">
        <v>81</v>
      </c>
      <c r="AY702" s="197" t="s">
        <v>131</v>
      </c>
    </row>
    <row r="703" spans="1:65" s="14" customFormat="1" ht="11.25">
      <c r="B703" s="198"/>
      <c r="C703" s="199"/>
      <c r="D703" s="189" t="s">
        <v>140</v>
      </c>
      <c r="E703" s="200" t="s">
        <v>44</v>
      </c>
      <c r="F703" s="201" t="s">
        <v>89</v>
      </c>
      <c r="G703" s="199"/>
      <c r="H703" s="202">
        <v>1</v>
      </c>
      <c r="I703" s="203"/>
      <c r="J703" s="199"/>
      <c r="K703" s="199"/>
      <c r="L703" s="204"/>
      <c r="M703" s="205"/>
      <c r="N703" s="206"/>
      <c r="O703" s="206"/>
      <c r="P703" s="206"/>
      <c r="Q703" s="206"/>
      <c r="R703" s="206"/>
      <c r="S703" s="206"/>
      <c r="T703" s="207"/>
      <c r="AT703" s="208" t="s">
        <v>140</v>
      </c>
      <c r="AU703" s="208" t="s">
        <v>91</v>
      </c>
      <c r="AV703" s="14" t="s">
        <v>91</v>
      </c>
      <c r="AW703" s="14" t="s">
        <v>42</v>
      </c>
      <c r="AX703" s="14" t="s">
        <v>89</v>
      </c>
      <c r="AY703" s="208" t="s">
        <v>131</v>
      </c>
    </row>
    <row r="704" spans="1:65" s="2" customFormat="1" ht="14.45" customHeight="1">
      <c r="A704" s="35"/>
      <c r="B704" s="36"/>
      <c r="C704" s="220" t="s">
        <v>938</v>
      </c>
      <c r="D704" s="220" t="s">
        <v>220</v>
      </c>
      <c r="E704" s="221" t="s">
        <v>916</v>
      </c>
      <c r="F704" s="222" t="s">
        <v>917</v>
      </c>
      <c r="G704" s="223" t="s">
        <v>490</v>
      </c>
      <c r="H704" s="224">
        <v>1</v>
      </c>
      <c r="I704" s="225"/>
      <c r="J704" s="226">
        <f>ROUND(I704*H704,2)</f>
        <v>0</v>
      </c>
      <c r="K704" s="222" t="s">
        <v>303</v>
      </c>
      <c r="L704" s="227"/>
      <c r="M704" s="228" t="s">
        <v>44</v>
      </c>
      <c r="N704" s="229" t="s">
        <v>52</v>
      </c>
      <c r="O704" s="65"/>
      <c r="P704" s="183">
        <f>O704*H704</f>
        <v>0</v>
      </c>
      <c r="Q704" s="183">
        <v>0</v>
      </c>
      <c r="R704" s="183">
        <f>Q704*H704</f>
        <v>0</v>
      </c>
      <c r="S704" s="183">
        <v>0</v>
      </c>
      <c r="T704" s="184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85" t="s">
        <v>91</v>
      </c>
      <c r="AT704" s="185" t="s">
        <v>220</v>
      </c>
      <c r="AU704" s="185" t="s">
        <v>91</v>
      </c>
      <c r="AY704" s="17" t="s">
        <v>131</v>
      </c>
      <c r="BE704" s="186">
        <f>IF(N704="základní",J704,0)</f>
        <v>0</v>
      </c>
      <c r="BF704" s="186">
        <f>IF(N704="snížená",J704,0)</f>
        <v>0</v>
      </c>
      <c r="BG704" s="186">
        <f>IF(N704="zákl. přenesená",J704,0)</f>
        <v>0</v>
      </c>
      <c r="BH704" s="186">
        <f>IF(N704="sníž. přenesená",J704,0)</f>
        <v>0</v>
      </c>
      <c r="BI704" s="186">
        <f>IF(N704="nulová",J704,0)</f>
        <v>0</v>
      </c>
      <c r="BJ704" s="17" t="s">
        <v>89</v>
      </c>
      <c r="BK704" s="186">
        <f>ROUND(I704*H704,2)</f>
        <v>0</v>
      </c>
      <c r="BL704" s="17" t="s">
        <v>89</v>
      </c>
      <c r="BM704" s="185" t="s">
        <v>1344</v>
      </c>
    </row>
    <row r="705" spans="1:65" s="13" customFormat="1" ht="11.25">
      <c r="B705" s="187"/>
      <c r="C705" s="188"/>
      <c r="D705" s="189" t="s">
        <v>140</v>
      </c>
      <c r="E705" s="190" t="s">
        <v>44</v>
      </c>
      <c r="F705" s="191" t="s">
        <v>1338</v>
      </c>
      <c r="G705" s="188"/>
      <c r="H705" s="190" t="s">
        <v>44</v>
      </c>
      <c r="I705" s="192"/>
      <c r="J705" s="188"/>
      <c r="K705" s="188"/>
      <c r="L705" s="193"/>
      <c r="M705" s="194"/>
      <c r="N705" s="195"/>
      <c r="O705" s="195"/>
      <c r="P705" s="195"/>
      <c r="Q705" s="195"/>
      <c r="R705" s="195"/>
      <c r="S705" s="195"/>
      <c r="T705" s="196"/>
      <c r="AT705" s="197" t="s">
        <v>140</v>
      </c>
      <c r="AU705" s="197" t="s">
        <v>91</v>
      </c>
      <c r="AV705" s="13" t="s">
        <v>89</v>
      </c>
      <c r="AW705" s="13" t="s">
        <v>42</v>
      </c>
      <c r="AX705" s="13" t="s">
        <v>81</v>
      </c>
      <c r="AY705" s="197" t="s">
        <v>131</v>
      </c>
    </row>
    <row r="706" spans="1:65" s="13" customFormat="1" ht="11.25">
      <c r="B706" s="187"/>
      <c r="C706" s="188"/>
      <c r="D706" s="189" t="s">
        <v>140</v>
      </c>
      <c r="E706" s="190" t="s">
        <v>44</v>
      </c>
      <c r="F706" s="191" t="s">
        <v>1137</v>
      </c>
      <c r="G706" s="188"/>
      <c r="H706" s="190" t="s">
        <v>44</v>
      </c>
      <c r="I706" s="192"/>
      <c r="J706" s="188"/>
      <c r="K706" s="188"/>
      <c r="L706" s="193"/>
      <c r="M706" s="194"/>
      <c r="N706" s="195"/>
      <c r="O706" s="195"/>
      <c r="P706" s="195"/>
      <c r="Q706" s="195"/>
      <c r="R706" s="195"/>
      <c r="S706" s="195"/>
      <c r="T706" s="196"/>
      <c r="AT706" s="197" t="s">
        <v>140</v>
      </c>
      <c r="AU706" s="197" t="s">
        <v>91</v>
      </c>
      <c r="AV706" s="13" t="s">
        <v>89</v>
      </c>
      <c r="AW706" s="13" t="s">
        <v>42</v>
      </c>
      <c r="AX706" s="13" t="s">
        <v>81</v>
      </c>
      <c r="AY706" s="197" t="s">
        <v>131</v>
      </c>
    </row>
    <row r="707" spans="1:65" s="14" customFormat="1" ht="11.25">
      <c r="B707" s="198"/>
      <c r="C707" s="199"/>
      <c r="D707" s="189" t="s">
        <v>140</v>
      </c>
      <c r="E707" s="200" t="s">
        <v>44</v>
      </c>
      <c r="F707" s="201" t="s">
        <v>89</v>
      </c>
      <c r="G707" s="199"/>
      <c r="H707" s="202">
        <v>1</v>
      </c>
      <c r="I707" s="203"/>
      <c r="J707" s="199"/>
      <c r="K707" s="199"/>
      <c r="L707" s="204"/>
      <c r="M707" s="205"/>
      <c r="N707" s="206"/>
      <c r="O707" s="206"/>
      <c r="P707" s="206"/>
      <c r="Q707" s="206"/>
      <c r="R707" s="206"/>
      <c r="S707" s="206"/>
      <c r="T707" s="207"/>
      <c r="AT707" s="208" t="s">
        <v>140</v>
      </c>
      <c r="AU707" s="208" t="s">
        <v>91</v>
      </c>
      <c r="AV707" s="14" t="s">
        <v>91</v>
      </c>
      <c r="AW707" s="14" t="s">
        <v>42</v>
      </c>
      <c r="AX707" s="14" t="s">
        <v>89</v>
      </c>
      <c r="AY707" s="208" t="s">
        <v>131</v>
      </c>
    </row>
    <row r="708" spans="1:65" s="2" customFormat="1" ht="14.45" customHeight="1">
      <c r="A708" s="35"/>
      <c r="B708" s="36"/>
      <c r="C708" s="220" t="s">
        <v>942</v>
      </c>
      <c r="D708" s="220" t="s">
        <v>220</v>
      </c>
      <c r="E708" s="221" t="s">
        <v>920</v>
      </c>
      <c r="F708" s="222" t="s">
        <v>921</v>
      </c>
      <c r="G708" s="223" t="s">
        <v>490</v>
      </c>
      <c r="H708" s="224">
        <v>1</v>
      </c>
      <c r="I708" s="225"/>
      <c r="J708" s="226">
        <f>ROUND(I708*H708,2)</f>
        <v>0</v>
      </c>
      <c r="K708" s="222" t="s">
        <v>303</v>
      </c>
      <c r="L708" s="227"/>
      <c r="M708" s="228" t="s">
        <v>44</v>
      </c>
      <c r="N708" s="229" t="s">
        <v>52</v>
      </c>
      <c r="O708" s="65"/>
      <c r="P708" s="183">
        <f>O708*H708</f>
        <v>0</v>
      </c>
      <c r="Q708" s="183">
        <v>0</v>
      </c>
      <c r="R708" s="183">
        <f>Q708*H708</f>
        <v>0</v>
      </c>
      <c r="S708" s="183">
        <v>0</v>
      </c>
      <c r="T708" s="184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185" t="s">
        <v>91</v>
      </c>
      <c r="AT708" s="185" t="s">
        <v>220</v>
      </c>
      <c r="AU708" s="185" t="s">
        <v>91</v>
      </c>
      <c r="AY708" s="17" t="s">
        <v>131</v>
      </c>
      <c r="BE708" s="186">
        <f>IF(N708="základní",J708,0)</f>
        <v>0</v>
      </c>
      <c r="BF708" s="186">
        <f>IF(N708="snížená",J708,0)</f>
        <v>0</v>
      </c>
      <c r="BG708" s="186">
        <f>IF(N708="zákl. přenesená",J708,0)</f>
        <v>0</v>
      </c>
      <c r="BH708" s="186">
        <f>IF(N708="sníž. přenesená",J708,0)</f>
        <v>0</v>
      </c>
      <c r="BI708" s="186">
        <f>IF(N708="nulová",J708,0)</f>
        <v>0</v>
      </c>
      <c r="BJ708" s="17" t="s">
        <v>89</v>
      </c>
      <c r="BK708" s="186">
        <f>ROUND(I708*H708,2)</f>
        <v>0</v>
      </c>
      <c r="BL708" s="17" t="s">
        <v>89</v>
      </c>
      <c r="BM708" s="185" t="s">
        <v>1345</v>
      </c>
    </row>
    <row r="709" spans="1:65" s="13" customFormat="1" ht="11.25">
      <c r="B709" s="187"/>
      <c r="C709" s="188"/>
      <c r="D709" s="189" t="s">
        <v>140</v>
      </c>
      <c r="E709" s="190" t="s">
        <v>44</v>
      </c>
      <c r="F709" s="191" t="s">
        <v>1338</v>
      </c>
      <c r="G709" s="188"/>
      <c r="H709" s="190" t="s">
        <v>44</v>
      </c>
      <c r="I709" s="192"/>
      <c r="J709" s="188"/>
      <c r="K709" s="188"/>
      <c r="L709" s="193"/>
      <c r="M709" s="194"/>
      <c r="N709" s="195"/>
      <c r="O709" s="195"/>
      <c r="P709" s="195"/>
      <c r="Q709" s="195"/>
      <c r="R709" s="195"/>
      <c r="S709" s="195"/>
      <c r="T709" s="196"/>
      <c r="AT709" s="197" t="s">
        <v>140</v>
      </c>
      <c r="AU709" s="197" t="s">
        <v>91</v>
      </c>
      <c r="AV709" s="13" t="s">
        <v>89</v>
      </c>
      <c r="AW709" s="13" t="s">
        <v>42</v>
      </c>
      <c r="AX709" s="13" t="s">
        <v>81</v>
      </c>
      <c r="AY709" s="197" t="s">
        <v>131</v>
      </c>
    </row>
    <row r="710" spans="1:65" s="13" customFormat="1" ht="11.25">
      <c r="B710" s="187"/>
      <c r="C710" s="188"/>
      <c r="D710" s="189" t="s">
        <v>140</v>
      </c>
      <c r="E710" s="190" t="s">
        <v>44</v>
      </c>
      <c r="F710" s="191" t="s">
        <v>1137</v>
      </c>
      <c r="G710" s="188"/>
      <c r="H710" s="190" t="s">
        <v>44</v>
      </c>
      <c r="I710" s="192"/>
      <c r="J710" s="188"/>
      <c r="K710" s="188"/>
      <c r="L710" s="193"/>
      <c r="M710" s="194"/>
      <c r="N710" s="195"/>
      <c r="O710" s="195"/>
      <c r="P710" s="195"/>
      <c r="Q710" s="195"/>
      <c r="R710" s="195"/>
      <c r="S710" s="195"/>
      <c r="T710" s="196"/>
      <c r="AT710" s="197" t="s">
        <v>140</v>
      </c>
      <c r="AU710" s="197" t="s">
        <v>91</v>
      </c>
      <c r="AV710" s="13" t="s">
        <v>89</v>
      </c>
      <c r="AW710" s="13" t="s">
        <v>42</v>
      </c>
      <c r="AX710" s="13" t="s">
        <v>81</v>
      </c>
      <c r="AY710" s="197" t="s">
        <v>131</v>
      </c>
    </row>
    <row r="711" spans="1:65" s="14" customFormat="1" ht="11.25">
      <c r="B711" s="198"/>
      <c r="C711" s="199"/>
      <c r="D711" s="189" t="s">
        <v>140</v>
      </c>
      <c r="E711" s="200" t="s">
        <v>44</v>
      </c>
      <c r="F711" s="201" t="s">
        <v>89</v>
      </c>
      <c r="G711" s="199"/>
      <c r="H711" s="202">
        <v>1</v>
      </c>
      <c r="I711" s="203"/>
      <c r="J711" s="199"/>
      <c r="K711" s="199"/>
      <c r="L711" s="204"/>
      <c r="M711" s="205"/>
      <c r="N711" s="206"/>
      <c r="O711" s="206"/>
      <c r="P711" s="206"/>
      <c r="Q711" s="206"/>
      <c r="R711" s="206"/>
      <c r="S711" s="206"/>
      <c r="T711" s="207"/>
      <c r="AT711" s="208" t="s">
        <v>140</v>
      </c>
      <c r="AU711" s="208" t="s">
        <v>91</v>
      </c>
      <c r="AV711" s="14" t="s">
        <v>91</v>
      </c>
      <c r="AW711" s="14" t="s">
        <v>42</v>
      </c>
      <c r="AX711" s="14" t="s">
        <v>89</v>
      </c>
      <c r="AY711" s="208" t="s">
        <v>131</v>
      </c>
    </row>
    <row r="712" spans="1:65" s="2" customFormat="1" ht="24.2" customHeight="1">
      <c r="A712" s="35"/>
      <c r="B712" s="36"/>
      <c r="C712" s="174" t="s">
        <v>946</v>
      </c>
      <c r="D712" s="174" t="s">
        <v>133</v>
      </c>
      <c r="E712" s="175" t="s">
        <v>924</v>
      </c>
      <c r="F712" s="176" t="s">
        <v>925</v>
      </c>
      <c r="G712" s="177" t="s">
        <v>490</v>
      </c>
      <c r="H712" s="178">
        <v>1</v>
      </c>
      <c r="I712" s="179"/>
      <c r="J712" s="180">
        <f>ROUND(I712*H712,2)</f>
        <v>0</v>
      </c>
      <c r="K712" s="176" t="s">
        <v>137</v>
      </c>
      <c r="L712" s="40"/>
      <c r="M712" s="181" t="s">
        <v>44</v>
      </c>
      <c r="N712" s="182" t="s">
        <v>52</v>
      </c>
      <c r="O712" s="65"/>
      <c r="P712" s="183">
        <f>O712*H712</f>
        <v>0</v>
      </c>
      <c r="Q712" s="183">
        <v>0</v>
      </c>
      <c r="R712" s="183">
        <f>Q712*H712</f>
        <v>0</v>
      </c>
      <c r="S712" s="183">
        <v>0</v>
      </c>
      <c r="T712" s="184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85" t="s">
        <v>89</v>
      </c>
      <c r="AT712" s="185" t="s">
        <v>133</v>
      </c>
      <c r="AU712" s="185" t="s">
        <v>91</v>
      </c>
      <c r="AY712" s="17" t="s">
        <v>131</v>
      </c>
      <c r="BE712" s="186">
        <f>IF(N712="základní",J712,0)</f>
        <v>0</v>
      </c>
      <c r="BF712" s="186">
        <f>IF(N712="snížená",J712,0)</f>
        <v>0</v>
      </c>
      <c r="BG712" s="186">
        <f>IF(N712="zákl. přenesená",J712,0)</f>
        <v>0</v>
      </c>
      <c r="BH712" s="186">
        <f>IF(N712="sníž. přenesená",J712,0)</f>
        <v>0</v>
      </c>
      <c r="BI712" s="186">
        <f>IF(N712="nulová",J712,0)</f>
        <v>0</v>
      </c>
      <c r="BJ712" s="17" t="s">
        <v>89</v>
      </c>
      <c r="BK712" s="186">
        <f>ROUND(I712*H712,2)</f>
        <v>0</v>
      </c>
      <c r="BL712" s="17" t="s">
        <v>89</v>
      </c>
      <c r="BM712" s="185" t="s">
        <v>1346</v>
      </c>
    </row>
    <row r="713" spans="1:65" s="13" customFormat="1" ht="11.25">
      <c r="B713" s="187"/>
      <c r="C713" s="188"/>
      <c r="D713" s="189" t="s">
        <v>140</v>
      </c>
      <c r="E713" s="190" t="s">
        <v>44</v>
      </c>
      <c r="F713" s="191" t="s">
        <v>1338</v>
      </c>
      <c r="G713" s="188"/>
      <c r="H713" s="190" t="s">
        <v>44</v>
      </c>
      <c r="I713" s="192"/>
      <c r="J713" s="188"/>
      <c r="K713" s="188"/>
      <c r="L713" s="193"/>
      <c r="M713" s="194"/>
      <c r="N713" s="195"/>
      <c r="O713" s="195"/>
      <c r="P713" s="195"/>
      <c r="Q713" s="195"/>
      <c r="R713" s="195"/>
      <c r="S713" s="195"/>
      <c r="T713" s="196"/>
      <c r="AT713" s="197" t="s">
        <v>140</v>
      </c>
      <c r="AU713" s="197" t="s">
        <v>91</v>
      </c>
      <c r="AV713" s="13" t="s">
        <v>89</v>
      </c>
      <c r="AW713" s="13" t="s">
        <v>42</v>
      </c>
      <c r="AX713" s="13" t="s">
        <v>81</v>
      </c>
      <c r="AY713" s="197" t="s">
        <v>131</v>
      </c>
    </row>
    <row r="714" spans="1:65" s="13" customFormat="1" ht="11.25">
      <c r="B714" s="187"/>
      <c r="C714" s="188"/>
      <c r="D714" s="189" t="s">
        <v>140</v>
      </c>
      <c r="E714" s="190" t="s">
        <v>44</v>
      </c>
      <c r="F714" s="191" t="s">
        <v>1137</v>
      </c>
      <c r="G714" s="188"/>
      <c r="H714" s="190" t="s">
        <v>44</v>
      </c>
      <c r="I714" s="192"/>
      <c r="J714" s="188"/>
      <c r="K714" s="188"/>
      <c r="L714" s="193"/>
      <c r="M714" s="194"/>
      <c r="N714" s="195"/>
      <c r="O714" s="195"/>
      <c r="P714" s="195"/>
      <c r="Q714" s="195"/>
      <c r="R714" s="195"/>
      <c r="S714" s="195"/>
      <c r="T714" s="196"/>
      <c r="AT714" s="197" t="s">
        <v>140</v>
      </c>
      <c r="AU714" s="197" t="s">
        <v>91</v>
      </c>
      <c r="AV714" s="13" t="s">
        <v>89</v>
      </c>
      <c r="AW714" s="13" t="s">
        <v>42</v>
      </c>
      <c r="AX714" s="13" t="s">
        <v>81</v>
      </c>
      <c r="AY714" s="197" t="s">
        <v>131</v>
      </c>
    </row>
    <row r="715" spans="1:65" s="13" customFormat="1" ht="11.25">
      <c r="B715" s="187"/>
      <c r="C715" s="188"/>
      <c r="D715" s="189" t="s">
        <v>140</v>
      </c>
      <c r="E715" s="190" t="s">
        <v>44</v>
      </c>
      <c r="F715" s="191" t="s">
        <v>1226</v>
      </c>
      <c r="G715" s="188"/>
      <c r="H715" s="190" t="s">
        <v>44</v>
      </c>
      <c r="I715" s="192"/>
      <c r="J715" s="188"/>
      <c r="K715" s="188"/>
      <c r="L715" s="193"/>
      <c r="M715" s="194"/>
      <c r="N715" s="195"/>
      <c r="O715" s="195"/>
      <c r="P715" s="195"/>
      <c r="Q715" s="195"/>
      <c r="R715" s="195"/>
      <c r="S715" s="195"/>
      <c r="T715" s="196"/>
      <c r="AT715" s="197" t="s">
        <v>140</v>
      </c>
      <c r="AU715" s="197" t="s">
        <v>91</v>
      </c>
      <c r="AV715" s="13" t="s">
        <v>89</v>
      </c>
      <c r="AW715" s="13" t="s">
        <v>42</v>
      </c>
      <c r="AX715" s="13" t="s">
        <v>81</v>
      </c>
      <c r="AY715" s="197" t="s">
        <v>131</v>
      </c>
    </row>
    <row r="716" spans="1:65" s="13" customFormat="1" ht="11.25">
      <c r="B716" s="187"/>
      <c r="C716" s="188"/>
      <c r="D716" s="189" t="s">
        <v>140</v>
      </c>
      <c r="E716" s="190" t="s">
        <v>44</v>
      </c>
      <c r="F716" s="191" t="s">
        <v>927</v>
      </c>
      <c r="G716" s="188"/>
      <c r="H716" s="190" t="s">
        <v>44</v>
      </c>
      <c r="I716" s="192"/>
      <c r="J716" s="188"/>
      <c r="K716" s="188"/>
      <c r="L716" s="193"/>
      <c r="M716" s="194"/>
      <c r="N716" s="195"/>
      <c r="O716" s="195"/>
      <c r="P716" s="195"/>
      <c r="Q716" s="195"/>
      <c r="R716" s="195"/>
      <c r="S716" s="195"/>
      <c r="T716" s="196"/>
      <c r="AT716" s="197" t="s">
        <v>140</v>
      </c>
      <c r="AU716" s="197" t="s">
        <v>91</v>
      </c>
      <c r="AV716" s="13" t="s">
        <v>89</v>
      </c>
      <c r="AW716" s="13" t="s">
        <v>42</v>
      </c>
      <c r="AX716" s="13" t="s">
        <v>81</v>
      </c>
      <c r="AY716" s="197" t="s">
        <v>131</v>
      </c>
    </row>
    <row r="717" spans="1:65" s="14" customFormat="1" ht="11.25">
      <c r="B717" s="198"/>
      <c r="C717" s="199"/>
      <c r="D717" s="189" t="s">
        <v>140</v>
      </c>
      <c r="E717" s="200" t="s">
        <v>44</v>
      </c>
      <c r="F717" s="201" t="s">
        <v>89</v>
      </c>
      <c r="G717" s="199"/>
      <c r="H717" s="202">
        <v>1</v>
      </c>
      <c r="I717" s="203"/>
      <c r="J717" s="199"/>
      <c r="K717" s="199"/>
      <c r="L717" s="204"/>
      <c r="M717" s="205"/>
      <c r="N717" s="206"/>
      <c r="O717" s="206"/>
      <c r="P717" s="206"/>
      <c r="Q717" s="206"/>
      <c r="R717" s="206"/>
      <c r="S717" s="206"/>
      <c r="T717" s="207"/>
      <c r="AT717" s="208" t="s">
        <v>140</v>
      </c>
      <c r="AU717" s="208" t="s">
        <v>91</v>
      </c>
      <c r="AV717" s="14" t="s">
        <v>91</v>
      </c>
      <c r="AW717" s="14" t="s">
        <v>42</v>
      </c>
      <c r="AX717" s="14" t="s">
        <v>89</v>
      </c>
      <c r="AY717" s="208" t="s">
        <v>131</v>
      </c>
    </row>
    <row r="718" spans="1:65" s="2" customFormat="1" ht="24.2" customHeight="1">
      <c r="A718" s="35"/>
      <c r="B718" s="36"/>
      <c r="C718" s="174" t="s">
        <v>950</v>
      </c>
      <c r="D718" s="174" t="s">
        <v>133</v>
      </c>
      <c r="E718" s="175" t="s">
        <v>929</v>
      </c>
      <c r="F718" s="176" t="s">
        <v>930</v>
      </c>
      <c r="G718" s="177" t="s">
        <v>490</v>
      </c>
      <c r="H718" s="178">
        <v>1</v>
      </c>
      <c r="I718" s="179"/>
      <c r="J718" s="180">
        <f>ROUND(I718*H718,2)</f>
        <v>0</v>
      </c>
      <c r="K718" s="176" t="s">
        <v>137</v>
      </c>
      <c r="L718" s="40"/>
      <c r="M718" s="181" t="s">
        <v>44</v>
      </c>
      <c r="N718" s="182" t="s">
        <v>52</v>
      </c>
      <c r="O718" s="65"/>
      <c r="P718" s="183">
        <f>O718*H718</f>
        <v>0</v>
      </c>
      <c r="Q718" s="183">
        <v>0</v>
      </c>
      <c r="R718" s="183">
        <f>Q718*H718</f>
        <v>0</v>
      </c>
      <c r="S718" s="183">
        <v>0</v>
      </c>
      <c r="T718" s="184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85" t="s">
        <v>89</v>
      </c>
      <c r="AT718" s="185" t="s">
        <v>133</v>
      </c>
      <c r="AU718" s="185" t="s">
        <v>91</v>
      </c>
      <c r="AY718" s="17" t="s">
        <v>131</v>
      </c>
      <c r="BE718" s="186">
        <f>IF(N718="základní",J718,0)</f>
        <v>0</v>
      </c>
      <c r="BF718" s="186">
        <f>IF(N718="snížená",J718,0)</f>
        <v>0</v>
      </c>
      <c r="BG718" s="186">
        <f>IF(N718="zákl. přenesená",J718,0)</f>
        <v>0</v>
      </c>
      <c r="BH718" s="186">
        <f>IF(N718="sníž. přenesená",J718,0)</f>
        <v>0</v>
      </c>
      <c r="BI718" s="186">
        <f>IF(N718="nulová",J718,0)</f>
        <v>0</v>
      </c>
      <c r="BJ718" s="17" t="s">
        <v>89</v>
      </c>
      <c r="BK718" s="186">
        <f>ROUND(I718*H718,2)</f>
        <v>0</v>
      </c>
      <c r="BL718" s="17" t="s">
        <v>89</v>
      </c>
      <c r="BM718" s="185" t="s">
        <v>1347</v>
      </c>
    </row>
    <row r="719" spans="1:65" s="13" customFormat="1" ht="11.25">
      <c r="B719" s="187"/>
      <c r="C719" s="188"/>
      <c r="D719" s="189" t="s">
        <v>140</v>
      </c>
      <c r="E719" s="190" t="s">
        <v>44</v>
      </c>
      <c r="F719" s="191" t="s">
        <v>1338</v>
      </c>
      <c r="G719" s="188"/>
      <c r="H719" s="190" t="s">
        <v>44</v>
      </c>
      <c r="I719" s="192"/>
      <c r="J719" s="188"/>
      <c r="K719" s="188"/>
      <c r="L719" s="193"/>
      <c r="M719" s="194"/>
      <c r="N719" s="195"/>
      <c r="O719" s="195"/>
      <c r="P719" s="195"/>
      <c r="Q719" s="195"/>
      <c r="R719" s="195"/>
      <c r="S719" s="195"/>
      <c r="T719" s="196"/>
      <c r="AT719" s="197" t="s">
        <v>140</v>
      </c>
      <c r="AU719" s="197" t="s">
        <v>91</v>
      </c>
      <c r="AV719" s="13" t="s">
        <v>89</v>
      </c>
      <c r="AW719" s="13" t="s">
        <v>42</v>
      </c>
      <c r="AX719" s="13" t="s">
        <v>81</v>
      </c>
      <c r="AY719" s="197" t="s">
        <v>131</v>
      </c>
    </row>
    <row r="720" spans="1:65" s="13" customFormat="1" ht="11.25">
      <c r="B720" s="187"/>
      <c r="C720" s="188"/>
      <c r="D720" s="189" t="s">
        <v>140</v>
      </c>
      <c r="E720" s="190" t="s">
        <v>44</v>
      </c>
      <c r="F720" s="191" t="s">
        <v>1137</v>
      </c>
      <c r="G720" s="188"/>
      <c r="H720" s="190" t="s">
        <v>44</v>
      </c>
      <c r="I720" s="192"/>
      <c r="J720" s="188"/>
      <c r="K720" s="188"/>
      <c r="L720" s="193"/>
      <c r="M720" s="194"/>
      <c r="N720" s="195"/>
      <c r="O720" s="195"/>
      <c r="P720" s="195"/>
      <c r="Q720" s="195"/>
      <c r="R720" s="195"/>
      <c r="S720" s="195"/>
      <c r="T720" s="196"/>
      <c r="AT720" s="197" t="s">
        <v>140</v>
      </c>
      <c r="AU720" s="197" t="s">
        <v>91</v>
      </c>
      <c r="AV720" s="13" t="s">
        <v>89</v>
      </c>
      <c r="AW720" s="13" t="s">
        <v>42</v>
      </c>
      <c r="AX720" s="13" t="s">
        <v>81</v>
      </c>
      <c r="AY720" s="197" t="s">
        <v>131</v>
      </c>
    </row>
    <row r="721" spans="1:65" s="13" customFormat="1" ht="11.25">
      <c r="B721" s="187"/>
      <c r="C721" s="188"/>
      <c r="D721" s="189" t="s">
        <v>140</v>
      </c>
      <c r="E721" s="190" t="s">
        <v>44</v>
      </c>
      <c r="F721" s="191" t="s">
        <v>1226</v>
      </c>
      <c r="G721" s="188"/>
      <c r="H721" s="190" t="s">
        <v>44</v>
      </c>
      <c r="I721" s="192"/>
      <c r="J721" s="188"/>
      <c r="K721" s="188"/>
      <c r="L721" s="193"/>
      <c r="M721" s="194"/>
      <c r="N721" s="195"/>
      <c r="O721" s="195"/>
      <c r="P721" s="195"/>
      <c r="Q721" s="195"/>
      <c r="R721" s="195"/>
      <c r="S721" s="195"/>
      <c r="T721" s="196"/>
      <c r="AT721" s="197" t="s">
        <v>140</v>
      </c>
      <c r="AU721" s="197" t="s">
        <v>91</v>
      </c>
      <c r="AV721" s="13" t="s">
        <v>89</v>
      </c>
      <c r="AW721" s="13" t="s">
        <v>42</v>
      </c>
      <c r="AX721" s="13" t="s">
        <v>81</v>
      </c>
      <c r="AY721" s="197" t="s">
        <v>131</v>
      </c>
    </row>
    <row r="722" spans="1:65" s="13" customFormat="1" ht="11.25">
      <c r="B722" s="187"/>
      <c r="C722" s="188"/>
      <c r="D722" s="189" t="s">
        <v>140</v>
      </c>
      <c r="E722" s="190" t="s">
        <v>44</v>
      </c>
      <c r="F722" s="191" t="s">
        <v>932</v>
      </c>
      <c r="G722" s="188"/>
      <c r="H722" s="190" t="s">
        <v>44</v>
      </c>
      <c r="I722" s="192"/>
      <c r="J722" s="188"/>
      <c r="K722" s="188"/>
      <c r="L722" s="193"/>
      <c r="M722" s="194"/>
      <c r="N722" s="195"/>
      <c r="O722" s="195"/>
      <c r="P722" s="195"/>
      <c r="Q722" s="195"/>
      <c r="R722" s="195"/>
      <c r="S722" s="195"/>
      <c r="T722" s="196"/>
      <c r="AT722" s="197" t="s">
        <v>140</v>
      </c>
      <c r="AU722" s="197" t="s">
        <v>91</v>
      </c>
      <c r="AV722" s="13" t="s">
        <v>89</v>
      </c>
      <c r="AW722" s="13" t="s">
        <v>42</v>
      </c>
      <c r="AX722" s="13" t="s">
        <v>81</v>
      </c>
      <c r="AY722" s="197" t="s">
        <v>131</v>
      </c>
    </row>
    <row r="723" spans="1:65" s="14" customFormat="1" ht="11.25">
      <c r="B723" s="198"/>
      <c r="C723" s="199"/>
      <c r="D723" s="189" t="s">
        <v>140</v>
      </c>
      <c r="E723" s="200" t="s">
        <v>44</v>
      </c>
      <c r="F723" s="201" t="s">
        <v>89</v>
      </c>
      <c r="G723" s="199"/>
      <c r="H723" s="202">
        <v>1</v>
      </c>
      <c r="I723" s="203"/>
      <c r="J723" s="199"/>
      <c r="K723" s="199"/>
      <c r="L723" s="204"/>
      <c r="M723" s="205"/>
      <c r="N723" s="206"/>
      <c r="O723" s="206"/>
      <c r="P723" s="206"/>
      <c r="Q723" s="206"/>
      <c r="R723" s="206"/>
      <c r="S723" s="206"/>
      <c r="T723" s="207"/>
      <c r="AT723" s="208" t="s">
        <v>140</v>
      </c>
      <c r="AU723" s="208" t="s">
        <v>91</v>
      </c>
      <c r="AV723" s="14" t="s">
        <v>91</v>
      </c>
      <c r="AW723" s="14" t="s">
        <v>42</v>
      </c>
      <c r="AX723" s="14" t="s">
        <v>89</v>
      </c>
      <c r="AY723" s="208" t="s">
        <v>131</v>
      </c>
    </row>
    <row r="724" spans="1:65" s="2" customFormat="1" ht="24.2" customHeight="1">
      <c r="A724" s="35"/>
      <c r="B724" s="36"/>
      <c r="C724" s="174" t="s">
        <v>954</v>
      </c>
      <c r="D724" s="174" t="s">
        <v>133</v>
      </c>
      <c r="E724" s="175" t="s">
        <v>934</v>
      </c>
      <c r="F724" s="176" t="s">
        <v>935</v>
      </c>
      <c r="G724" s="177" t="s">
        <v>490</v>
      </c>
      <c r="H724" s="178">
        <v>1</v>
      </c>
      <c r="I724" s="179"/>
      <c r="J724" s="180">
        <f>ROUND(I724*H724,2)</f>
        <v>0</v>
      </c>
      <c r="K724" s="176" t="s">
        <v>137</v>
      </c>
      <c r="L724" s="40"/>
      <c r="M724" s="181" t="s">
        <v>44</v>
      </c>
      <c r="N724" s="182" t="s">
        <v>52</v>
      </c>
      <c r="O724" s="65"/>
      <c r="P724" s="183">
        <f>O724*H724</f>
        <v>0</v>
      </c>
      <c r="Q724" s="183">
        <v>0</v>
      </c>
      <c r="R724" s="183">
        <f>Q724*H724</f>
        <v>0</v>
      </c>
      <c r="S724" s="183">
        <v>0</v>
      </c>
      <c r="T724" s="184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185" t="s">
        <v>89</v>
      </c>
      <c r="AT724" s="185" t="s">
        <v>133</v>
      </c>
      <c r="AU724" s="185" t="s">
        <v>91</v>
      </c>
      <c r="AY724" s="17" t="s">
        <v>131</v>
      </c>
      <c r="BE724" s="186">
        <f>IF(N724="základní",J724,0)</f>
        <v>0</v>
      </c>
      <c r="BF724" s="186">
        <f>IF(N724="snížená",J724,0)</f>
        <v>0</v>
      </c>
      <c r="BG724" s="186">
        <f>IF(N724="zákl. přenesená",J724,0)</f>
        <v>0</v>
      </c>
      <c r="BH724" s="186">
        <f>IF(N724="sníž. přenesená",J724,0)</f>
        <v>0</v>
      </c>
      <c r="BI724" s="186">
        <f>IF(N724="nulová",J724,0)</f>
        <v>0</v>
      </c>
      <c r="BJ724" s="17" t="s">
        <v>89</v>
      </c>
      <c r="BK724" s="186">
        <f>ROUND(I724*H724,2)</f>
        <v>0</v>
      </c>
      <c r="BL724" s="17" t="s">
        <v>89</v>
      </c>
      <c r="BM724" s="185" t="s">
        <v>1348</v>
      </c>
    </row>
    <row r="725" spans="1:65" s="13" customFormat="1" ht="11.25">
      <c r="B725" s="187"/>
      <c r="C725" s="188"/>
      <c r="D725" s="189" t="s">
        <v>140</v>
      </c>
      <c r="E725" s="190" t="s">
        <v>44</v>
      </c>
      <c r="F725" s="191" t="s">
        <v>1338</v>
      </c>
      <c r="G725" s="188"/>
      <c r="H725" s="190" t="s">
        <v>44</v>
      </c>
      <c r="I725" s="192"/>
      <c r="J725" s="188"/>
      <c r="K725" s="188"/>
      <c r="L725" s="193"/>
      <c r="M725" s="194"/>
      <c r="N725" s="195"/>
      <c r="O725" s="195"/>
      <c r="P725" s="195"/>
      <c r="Q725" s="195"/>
      <c r="R725" s="195"/>
      <c r="S725" s="195"/>
      <c r="T725" s="196"/>
      <c r="AT725" s="197" t="s">
        <v>140</v>
      </c>
      <c r="AU725" s="197" t="s">
        <v>91</v>
      </c>
      <c r="AV725" s="13" t="s">
        <v>89</v>
      </c>
      <c r="AW725" s="13" t="s">
        <v>42</v>
      </c>
      <c r="AX725" s="13" t="s">
        <v>81</v>
      </c>
      <c r="AY725" s="197" t="s">
        <v>131</v>
      </c>
    </row>
    <row r="726" spans="1:65" s="13" customFormat="1" ht="11.25">
      <c r="B726" s="187"/>
      <c r="C726" s="188"/>
      <c r="D726" s="189" t="s">
        <v>140</v>
      </c>
      <c r="E726" s="190" t="s">
        <v>44</v>
      </c>
      <c r="F726" s="191" t="s">
        <v>1137</v>
      </c>
      <c r="G726" s="188"/>
      <c r="H726" s="190" t="s">
        <v>44</v>
      </c>
      <c r="I726" s="192"/>
      <c r="J726" s="188"/>
      <c r="K726" s="188"/>
      <c r="L726" s="193"/>
      <c r="M726" s="194"/>
      <c r="N726" s="195"/>
      <c r="O726" s="195"/>
      <c r="P726" s="195"/>
      <c r="Q726" s="195"/>
      <c r="R726" s="195"/>
      <c r="S726" s="195"/>
      <c r="T726" s="196"/>
      <c r="AT726" s="197" t="s">
        <v>140</v>
      </c>
      <c r="AU726" s="197" t="s">
        <v>91</v>
      </c>
      <c r="AV726" s="13" t="s">
        <v>89</v>
      </c>
      <c r="AW726" s="13" t="s">
        <v>42</v>
      </c>
      <c r="AX726" s="13" t="s">
        <v>81</v>
      </c>
      <c r="AY726" s="197" t="s">
        <v>131</v>
      </c>
    </row>
    <row r="727" spans="1:65" s="13" customFormat="1" ht="11.25">
      <c r="B727" s="187"/>
      <c r="C727" s="188"/>
      <c r="D727" s="189" t="s">
        <v>140</v>
      </c>
      <c r="E727" s="190" t="s">
        <v>44</v>
      </c>
      <c r="F727" s="191" t="s">
        <v>1226</v>
      </c>
      <c r="G727" s="188"/>
      <c r="H727" s="190" t="s">
        <v>44</v>
      </c>
      <c r="I727" s="192"/>
      <c r="J727" s="188"/>
      <c r="K727" s="188"/>
      <c r="L727" s="193"/>
      <c r="M727" s="194"/>
      <c r="N727" s="195"/>
      <c r="O727" s="195"/>
      <c r="P727" s="195"/>
      <c r="Q727" s="195"/>
      <c r="R727" s="195"/>
      <c r="S727" s="195"/>
      <c r="T727" s="196"/>
      <c r="AT727" s="197" t="s">
        <v>140</v>
      </c>
      <c r="AU727" s="197" t="s">
        <v>91</v>
      </c>
      <c r="AV727" s="13" t="s">
        <v>89</v>
      </c>
      <c r="AW727" s="13" t="s">
        <v>42</v>
      </c>
      <c r="AX727" s="13" t="s">
        <v>81</v>
      </c>
      <c r="AY727" s="197" t="s">
        <v>131</v>
      </c>
    </row>
    <row r="728" spans="1:65" s="13" customFormat="1" ht="11.25">
      <c r="B728" s="187"/>
      <c r="C728" s="188"/>
      <c r="D728" s="189" t="s">
        <v>140</v>
      </c>
      <c r="E728" s="190" t="s">
        <v>44</v>
      </c>
      <c r="F728" s="191" t="s">
        <v>937</v>
      </c>
      <c r="G728" s="188"/>
      <c r="H728" s="190" t="s">
        <v>44</v>
      </c>
      <c r="I728" s="192"/>
      <c r="J728" s="188"/>
      <c r="K728" s="188"/>
      <c r="L728" s="193"/>
      <c r="M728" s="194"/>
      <c r="N728" s="195"/>
      <c r="O728" s="195"/>
      <c r="P728" s="195"/>
      <c r="Q728" s="195"/>
      <c r="R728" s="195"/>
      <c r="S728" s="195"/>
      <c r="T728" s="196"/>
      <c r="AT728" s="197" t="s">
        <v>140</v>
      </c>
      <c r="AU728" s="197" t="s">
        <v>91</v>
      </c>
      <c r="AV728" s="13" t="s">
        <v>89</v>
      </c>
      <c r="AW728" s="13" t="s">
        <v>42</v>
      </c>
      <c r="AX728" s="13" t="s">
        <v>81</v>
      </c>
      <c r="AY728" s="197" t="s">
        <v>131</v>
      </c>
    </row>
    <row r="729" spans="1:65" s="14" customFormat="1" ht="11.25">
      <c r="B729" s="198"/>
      <c r="C729" s="199"/>
      <c r="D729" s="189" t="s">
        <v>140</v>
      </c>
      <c r="E729" s="200" t="s">
        <v>44</v>
      </c>
      <c r="F729" s="201" t="s">
        <v>89</v>
      </c>
      <c r="G729" s="199"/>
      <c r="H729" s="202">
        <v>1</v>
      </c>
      <c r="I729" s="203"/>
      <c r="J729" s="199"/>
      <c r="K729" s="199"/>
      <c r="L729" s="204"/>
      <c r="M729" s="205"/>
      <c r="N729" s="206"/>
      <c r="O729" s="206"/>
      <c r="P729" s="206"/>
      <c r="Q729" s="206"/>
      <c r="R729" s="206"/>
      <c r="S729" s="206"/>
      <c r="T729" s="207"/>
      <c r="AT729" s="208" t="s">
        <v>140</v>
      </c>
      <c r="AU729" s="208" t="s">
        <v>91</v>
      </c>
      <c r="AV729" s="14" t="s">
        <v>91</v>
      </c>
      <c r="AW729" s="14" t="s">
        <v>42</v>
      </c>
      <c r="AX729" s="14" t="s">
        <v>89</v>
      </c>
      <c r="AY729" s="208" t="s">
        <v>131</v>
      </c>
    </row>
    <row r="730" spans="1:65" s="2" customFormat="1" ht="14.45" customHeight="1">
      <c r="A730" s="35"/>
      <c r="B730" s="36"/>
      <c r="C730" s="174" t="s">
        <v>959</v>
      </c>
      <c r="D730" s="174" t="s">
        <v>133</v>
      </c>
      <c r="E730" s="175" t="s">
        <v>939</v>
      </c>
      <c r="F730" s="176" t="s">
        <v>940</v>
      </c>
      <c r="G730" s="177" t="s">
        <v>490</v>
      </c>
      <c r="H730" s="178">
        <v>1</v>
      </c>
      <c r="I730" s="179"/>
      <c r="J730" s="180">
        <f>ROUND(I730*H730,2)</f>
        <v>0</v>
      </c>
      <c r="K730" s="176" t="s">
        <v>137</v>
      </c>
      <c r="L730" s="40"/>
      <c r="M730" s="181" t="s">
        <v>44</v>
      </c>
      <c r="N730" s="182" t="s">
        <v>52</v>
      </c>
      <c r="O730" s="65"/>
      <c r="P730" s="183">
        <f>O730*H730</f>
        <v>0</v>
      </c>
      <c r="Q730" s="183">
        <v>0</v>
      </c>
      <c r="R730" s="183">
        <f>Q730*H730</f>
        <v>0</v>
      </c>
      <c r="S730" s="183">
        <v>0</v>
      </c>
      <c r="T730" s="184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85" t="s">
        <v>89</v>
      </c>
      <c r="AT730" s="185" t="s">
        <v>133</v>
      </c>
      <c r="AU730" s="185" t="s">
        <v>91</v>
      </c>
      <c r="AY730" s="17" t="s">
        <v>131</v>
      </c>
      <c r="BE730" s="186">
        <f>IF(N730="základní",J730,0)</f>
        <v>0</v>
      </c>
      <c r="BF730" s="186">
        <f>IF(N730="snížená",J730,0)</f>
        <v>0</v>
      </c>
      <c r="BG730" s="186">
        <f>IF(N730="zákl. přenesená",J730,0)</f>
        <v>0</v>
      </c>
      <c r="BH730" s="186">
        <f>IF(N730="sníž. přenesená",J730,0)</f>
        <v>0</v>
      </c>
      <c r="BI730" s="186">
        <f>IF(N730="nulová",J730,0)</f>
        <v>0</v>
      </c>
      <c r="BJ730" s="17" t="s">
        <v>89</v>
      </c>
      <c r="BK730" s="186">
        <f>ROUND(I730*H730,2)</f>
        <v>0</v>
      </c>
      <c r="BL730" s="17" t="s">
        <v>89</v>
      </c>
      <c r="BM730" s="185" t="s">
        <v>1349</v>
      </c>
    </row>
    <row r="731" spans="1:65" s="13" customFormat="1" ht="11.25">
      <c r="B731" s="187"/>
      <c r="C731" s="188"/>
      <c r="D731" s="189" t="s">
        <v>140</v>
      </c>
      <c r="E731" s="190" t="s">
        <v>44</v>
      </c>
      <c r="F731" s="191" t="s">
        <v>1338</v>
      </c>
      <c r="G731" s="188"/>
      <c r="H731" s="190" t="s">
        <v>44</v>
      </c>
      <c r="I731" s="192"/>
      <c r="J731" s="188"/>
      <c r="K731" s="188"/>
      <c r="L731" s="193"/>
      <c r="M731" s="194"/>
      <c r="N731" s="195"/>
      <c r="O731" s="195"/>
      <c r="P731" s="195"/>
      <c r="Q731" s="195"/>
      <c r="R731" s="195"/>
      <c r="S731" s="195"/>
      <c r="T731" s="196"/>
      <c r="AT731" s="197" t="s">
        <v>140</v>
      </c>
      <c r="AU731" s="197" t="s">
        <v>91</v>
      </c>
      <c r="AV731" s="13" t="s">
        <v>89</v>
      </c>
      <c r="AW731" s="13" t="s">
        <v>42</v>
      </c>
      <c r="AX731" s="13" t="s">
        <v>81</v>
      </c>
      <c r="AY731" s="197" t="s">
        <v>131</v>
      </c>
    </row>
    <row r="732" spans="1:65" s="13" customFormat="1" ht="11.25">
      <c r="B732" s="187"/>
      <c r="C732" s="188"/>
      <c r="D732" s="189" t="s">
        <v>140</v>
      </c>
      <c r="E732" s="190" t="s">
        <v>44</v>
      </c>
      <c r="F732" s="191" t="s">
        <v>1137</v>
      </c>
      <c r="G732" s="188"/>
      <c r="H732" s="190" t="s">
        <v>44</v>
      </c>
      <c r="I732" s="192"/>
      <c r="J732" s="188"/>
      <c r="K732" s="188"/>
      <c r="L732" s="193"/>
      <c r="M732" s="194"/>
      <c r="N732" s="195"/>
      <c r="O732" s="195"/>
      <c r="P732" s="195"/>
      <c r="Q732" s="195"/>
      <c r="R732" s="195"/>
      <c r="S732" s="195"/>
      <c r="T732" s="196"/>
      <c r="AT732" s="197" t="s">
        <v>140</v>
      </c>
      <c r="AU732" s="197" t="s">
        <v>91</v>
      </c>
      <c r="AV732" s="13" t="s">
        <v>89</v>
      </c>
      <c r="AW732" s="13" t="s">
        <v>42</v>
      </c>
      <c r="AX732" s="13" t="s">
        <v>81</v>
      </c>
      <c r="AY732" s="197" t="s">
        <v>131</v>
      </c>
    </row>
    <row r="733" spans="1:65" s="13" customFormat="1" ht="11.25">
      <c r="B733" s="187"/>
      <c r="C733" s="188"/>
      <c r="D733" s="189" t="s">
        <v>140</v>
      </c>
      <c r="E733" s="190" t="s">
        <v>44</v>
      </c>
      <c r="F733" s="191" t="s">
        <v>1226</v>
      </c>
      <c r="G733" s="188"/>
      <c r="H733" s="190" t="s">
        <v>44</v>
      </c>
      <c r="I733" s="192"/>
      <c r="J733" s="188"/>
      <c r="K733" s="188"/>
      <c r="L733" s="193"/>
      <c r="M733" s="194"/>
      <c r="N733" s="195"/>
      <c r="O733" s="195"/>
      <c r="P733" s="195"/>
      <c r="Q733" s="195"/>
      <c r="R733" s="195"/>
      <c r="S733" s="195"/>
      <c r="T733" s="196"/>
      <c r="AT733" s="197" t="s">
        <v>140</v>
      </c>
      <c r="AU733" s="197" t="s">
        <v>91</v>
      </c>
      <c r="AV733" s="13" t="s">
        <v>89</v>
      </c>
      <c r="AW733" s="13" t="s">
        <v>42</v>
      </c>
      <c r="AX733" s="13" t="s">
        <v>81</v>
      </c>
      <c r="AY733" s="197" t="s">
        <v>131</v>
      </c>
    </row>
    <row r="734" spans="1:65" s="14" customFormat="1" ht="11.25">
      <c r="B734" s="198"/>
      <c r="C734" s="199"/>
      <c r="D734" s="189" t="s">
        <v>140</v>
      </c>
      <c r="E734" s="200" t="s">
        <v>44</v>
      </c>
      <c r="F734" s="201" t="s">
        <v>89</v>
      </c>
      <c r="G734" s="199"/>
      <c r="H734" s="202">
        <v>1</v>
      </c>
      <c r="I734" s="203"/>
      <c r="J734" s="199"/>
      <c r="K734" s="199"/>
      <c r="L734" s="204"/>
      <c r="M734" s="205"/>
      <c r="N734" s="206"/>
      <c r="O734" s="206"/>
      <c r="P734" s="206"/>
      <c r="Q734" s="206"/>
      <c r="R734" s="206"/>
      <c r="S734" s="206"/>
      <c r="T734" s="207"/>
      <c r="AT734" s="208" t="s">
        <v>140</v>
      </c>
      <c r="AU734" s="208" t="s">
        <v>91</v>
      </c>
      <c r="AV734" s="14" t="s">
        <v>91</v>
      </c>
      <c r="AW734" s="14" t="s">
        <v>42</v>
      </c>
      <c r="AX734" s="14" t="s">
        <v>89</v>
      </c>
      <c r="AY734" s="208" t="s">
        <v>131</v>
      </c>
    </row>
    <row r="735" spans="1:65" s="2" customFormat="1" ht="14.45" customHeight="1">
      <c r="A735" s="35"/>
      <c r="B735" s="36"/>
      <c r="C735" s="174" t="s">
        <v>966</v>
      </c>
      <c r="D735" s="174" t="s">
        <v>133</v>
      </c>
      <c r="E735" s="175" t="s">
        <v>943</v>
      </c>
      <c r="F735" s="176" t="s">
        <v>944</v>
      </c>
      <c r="G735" s="177" t="s">
        <v>490</v>
      </c>
      <c r="H735" s="178">
        <v>1</v>
      </c>
      <c r="I735" s="179"/>
      <c r="J735" s="180">
        <f>ROUND(I735*H735,2)</f>
        <v>0</v>
      </c>
      <c r="K735" s="176" t="s">
        <v>137</v>
      </c>
      <c r="L735" s="40"/>
      <c r="M735" s="181" t="s">
        <v>44</v>
      </c>
      <c r="N735" s="182" t="s">
        <v>52</v>
      </c>
      <c r="O735" s="65"/>
      <c r="P735" s="183">
        <f>O735*H735</f>
        <v>0</v>
      </c>
      <c r="Q735" s="183">
        <v>0</v>
      </c>
      <c r="R735" s="183">
        <f>Q735*H735</f>
        <v>0</v>
      </c>
      <c r="S735" s="183">
        <v>0</v>
      </c>
      <c r="T735" s="184">
        <f>S735*H735</f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185" t="s">
        <v>89</v>
      </c>
      <c r="AT735" s="185" t="s">
        <v>133</v>
      </c>
      <c r="AU735" s="185" t="s">
        <v>91</v>
      </c>
      <c r="AY735" s="17" t="s">
        <v>131</v>
      </c>
      <c r="BE735" s="186">
        <f>IF(N735="základní",J735,0)</f>
        <v>0</v>
      </c>
      <c r="BF735" s="186">
        <f>IF(N735="snížená",J735,0)</f>
        <v>0</v>
      </c>
      <c r="BG735" s="186">
        <f>IF(N735="zákl. přenesená",J735,0)</f>
        <v>0</v>
      </c>
      <c r="BH735" s="186">
        <f>IF(N735="sníž. přenesená",J735,0)</f>
        <v>0</v>
      </c>
      <c r="BI735" s="186">
        <f>IF(N735="nulová",J735,0)</f>
        <v>0</v>
      </c>
      <c r="BJ735" s="17" t="s">
        <v>89</v>
      </c>
      <c r="BK735" s="186">
        <f>ROUND(I735*H735,2)</f>
        <v>0</v>
      </c>
      <c r="BL735" s="17" t="s">
        <v>89</v>
      </c>
      <c r="BM735" s="185" t="s">
        <v>1350</v>
      </c>
    </row>
    <row r="736" spans="1:65" s="13" customFormat="1" ht="11.25">
      <c r="B736" s="187"/>
      <c r="C736" s="188"/>
      <c r="D736" s="189" t="s">
        <v>140</v>
      </c>
      <c r="E736" s="190" t="s">
        <v>44</v>
      </c>
      <c r="F736" s="191" t="s">
        <v>1338</v>
      </c>
      <c r="G736" s="188"/>
      <c r="H736" s="190" t="s">
        <v>44</v>
      </c>
      <c r="I736" s="192"/>
      <c r="J736" s="188"/>
      <c r="K736" s="188"/>
      <c r="L736" s="193"/>
      <c r="M736" s="194"/>
      <c r="N736" s="195"/>
      <c r="O736" s="195"/>
      <c r="P736" s="195"/>
      <c r="Q736" s="195"/>
      <c r="R736" s="195"/>
      <c r="S736" s="195"/>
      <c r="T736" s="196"/>
      <c r="AT736" s="197" t="s">
        <v>140</v>
      </c>
      <c r="AU736" s="197" t="s">
        <v>91</v>
      </c>
      <c r="AV736" s="13" t="s">
        <v>89</v>
      </c>
      <c r="AW736" s="13" t="s">
        <v>42</v>
      </c>
      <c r="AX736" s="13" t="s">
        <v>81</v>
      </c>
      <c r="AY736" s="197" t="s">
        <v>131</v>
      </c>
    </row>
    <row r="737" spans="1:65" s="13" customFormat="1" ht="11.25">
      <c r="B737" s="187"/>
      <c r="C737" s="188"/>
      <c r="D737" s="189" t="s">
        <v>140</v>
      </c>
      <c r="E737" s="190" t="s">
        <v>44</v>
      </c>
      <c r="F737" s="191" t="s">
        <v>1137</v>
      </c>
      <c r="G737" s="188"/>
      <c r="H737" s="190" t="s">
        <v>44</v>
      </c>
      <c r="I737" s="192"/>
      <c r="J737" s="188"/>
      <c r="K737" s="188"/>
      <c r="L737" s="193"/>
      <c r="M737" s="194"/>
      <c r="N737" s="195"/>
      <c r="O737" s="195"/>
      <c r="P737" s="195"/>
      <c r="Q737" s="195"/>
      <c r="R737" s="195"/>
      <c r="S737" s="195"/>
      <c r="T737" s="196"/>
      <c r="AT737" s="197" t="s">
        <v>140</v>
      </c>
      <c r="AU737" s="197" t="s">
        <v>91</v>
      </c>
      <c r="AV737" s="13" t="s">
        <v>89</v>
      </c>
      <c r="AW737" s="13" t="s">
        <v>42</v>
      </c>
      <c r="AX737" s="13" t="s">
        <v>81</v>
      </c>
      <c r="AY737" s="197" t="s">
        <v>131</v>
      </c>
    </row>
    <row r="738" spans="1:65" s="13" customFormat="1" ht="11.25">
      <c r="B738" s="187"/>
      <c r="C738" s="188"/>
      <c r="D738" s="189" t="s">
        <v>140</v>
      </c>
      <c r="E738" s="190" t="s">
        <v>44</v>
      </c>
      <c r="F738" s="191" t="s">
        <v>1226</v>
      </c>
      <c r="G738" s="188"/>
      <c r="H738" s="190" t="s">
        <v>44</v>
      </c>
      <c r="I738" s="192"/>
      <c r="J738" s="188"/>
      <c r="K738" s="188"/>
      <c r="L738" s="193"/>
      <c r="M738" s="194"/>
      <c r="N738" s="195"/>
      <c r="O738" s="195"/>
      <c r="P738" s="195"/>
      <c r="Q738" s="195"/>
      <c r="R738" s="195"/>
      <c r="S738" s="195"/>
      <c r="T738" s="196"/>
      <c r="AT738" s="197" t="s">
        <v>140</v>
      </c>
      <c r="AU738" s="197" t="s">
        <v>91</v>
      </c>
      <c r="AV738" s="13" t="s">
        <v>89</v>
      </c>
      <c r="AW738" s="13" t="s">
        <v>42</v>
      </c>
      <c r="AX738" s="13" t="s">
        <v>81</v>
      </c>
      <c r="AY738" s="197" t="s">
        <v>131</v>
      </c>
    </row>
    <row r="739" spans="1:65" s="14" customFormat="1" ht="11.25">
      <c r="B739" s="198"/>
      <c r="C739" s="199"/>
      <c r="D739" s="189" t="s">
        <v>140</v>
      </c>
      <c r="E739" s="200" t="s">
        <v>44</v>
      </c>
      <c r="F739" s="201" t="s">
        <v>89</v>
      </c>
      <c r="G739" s="199"/>
      <c r="H739" s="202">
        <v>1</v>
      </c>
      <c r="I739" s="203"/>
      <c r="J739" s="199"/>
      <c r="K739" s="199"/>
      <c r="L739" s="204"/>
      <c r="M739" s="205"/>
      <c r="N739" s="206"/>
      <c r="O739" s="206"/>
      <c r="P739" s="206"/>
      <c r="Q739" s="206"/>
      <c r="R739" s="206"/>
      <c r="S739" s="206"/>
      <c r="T739" s="207"/>
      <c r="AT739" s="208" t="s">
        <v>140</v>
      </c>
      <c r="AU739" s="208" t="s">
        <v>91</v>
      </c>
      <c r="AV739" s="14" t="s">
        <v>91</v>
      </c>
      <c r="AW739" s="14" t="s">
        <v>42</v>
      </c>
      <c r="AX739" s="14" t="s">
        <v>89</v>
      </c>
      <c r="AY739" s="208" t="s">
        <v>131</v>
      </c>
    </row>
    <row r="740" spans="1:65" s="2" customFormat="1" ht="24.2" customHeight="1">
      <c r="A740" s="35"/>
      <c r="B740" s="36"/>
      <c r="C740" s="220" t="s">
        <v>975</v>
      </c>
      <c r="D740" s="220" t="s">
        <v>220</v>
      </c>
      <c r="E740" s="221" t="s">
        <v>947</v>
      </c>
      <c r="F740" s="222" t="s">
        <v>948</v>
      </c>
      <c r="G740" s="223" t="s">
        <v>490</v>
      </c>
      <c r="H740" s="224">
        <v>1</v>
      </c>
      <c r="I740" s="225"/>
      <c r="J740" s="226">
        <f>ROUND(I740*H740,2)</f>
        <v>0</v>
      </c>
      <c r="K740" s="222" t="s">
        <v>303</v>
      </c>
      <c r="L740" s="227"/>
      <c r="M740" s="228" t="s">
        <v>44</v>
      </c>
      <c r="N740" s="229" t="s">
        <v>52</v>
      </c>
      <c r="O740" s="65"/>
      <c r="P740" s="183">
        <f>O740*H740</f>
        <v>0</v>
      </c>
      <c r="Q740" s="183">
        <v>0</v>
      </c>
      <c r="R740" s="183">
        <f>Q740*H740</f>
        <v>0</v>
      </c>
      <c r="S740" s="183">
        <v>0</v>
      </c>
      <c r="T740" s="184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85" t="s">
        <v>91</v>
      </c>
      <c r="AT740" s="185" t="s">
        <v>220</v>
      </c>
      <c r="AU740" s="185" t="s">
        <v>91</v>
      </c>
      <c r="AY740" s="17" t="s">
        <v>131</v>
      </c>
      <c r="BE740" s="186">
        <f>IF(N740="základní",J740,0)</f>
        <v>0</v>
      </c>
      <c r="BF740" s="186">
        <f>IF(N740="snížená",J740,0)</f>
        <v>0</v>
      </c>
      <c r="BG740" s="186">
        <f>IF(N740="zákl. přenesená",J740,0)</f>
        <v>0</v>
      </c>
      <c r="BH740" s="186">
        <f>IF(N740="sníž. přenesená",J740,0)</f>
        <v>0</v>
      </c>
      <c r="BI740" s="186">
        <f>IF(N740="nulová",J740,0)</f>
        <v>0</v>
      </c>
      <c r="BJ740" s="17" t="s">
        <v>89</v>
      </c>
      <c r="BK740" s="186">
        <f>ROUND(I740*H740,2)</f>
        <v>0</v>
      </c>
      <c r="BL740" s="17" t="s">
        <v>89</v>
      </c>
      <c r="BM740" s="185" t="s">
        <v>1351</v>
      </c>
    </row>
    <row r="741" spans="1:65" s="13" customFormat="1" ht="11.25">
      <c r="B741" s="187"/>
      <c r="C741" s="188"/>
      <c r="D741" s="189" t="s">
        <v>140</v>
      </c>
      <c r="E741" s="190" t="s">
        <v>44</v>
      </c>
      <c r="F741" s="191" t="s">
        <v>1338</v>
      </c>
      <c r="G741" s="188"/>
      <c r="H741" s="190" t="s">
        <v>44</v>
      </c>
      <c r="I741" s="192"/>
      <c r="J741" s="188"/>
      <c r="K741" s="188"/>
      <c r="L741" s="193"/>
      <c r="M741" s="194"/>
      <c r="N741" s="195"/>
      <c r="O741" s="195"/>
      <c r="P741" s="195"/>
      <c r="Q741" s="195"/>
      <c r="R741" s="195"/>
      <c r="S741" s="195"/>
      <c r="T741" s="196"/>
      <c r="AT741" s="197" t="s">
        <v>140</v>
      </c>
      <c r="AU741" s="197" t="s">
        <v>91</v>
      </c>
      <c r="AV741" s="13" t="s">
        <v>89</v>
      </c>
      <c r="AW741" s="13" t="s">
        <v>42</v>
      </c>
      <c r="AX741" s="13" t="s">
        <v>81</v>
      </c>
      <c r="AY741" s="197" t="s">
        <v>131</v>
      </c>
    </row>
    <row r="742" spans="1:65" s="14" customFormat="1" ht="11.25">
      <c r="B742" s="198"/>
      <c r="C742" s="199"/>
      <c r="D742" s="189" t="s">
        <v>140</v>
      </c>
      <c r="E742" s="200" t="s">
        <v>44</v>
      </c>
      <c r="F742" s="201" t="s">
        <v>89</v>
      </c>
      <c r="G742" s="199"/>
      <c r="H742" s="202">
        <v>1</v>
      </c>
      <c r="I742" s="203"/>
      <c r="J742" s="199"/>
      <c r="K742" s="199"/>
      <c r="L742" s="204"/>
      <c r="M742" s="205"/>
      <c r="N742" s="206"/>
      <c r="O742" s="206"/>
      <c r="P742" s="206"/>
      <c r="Q742" s="206"/>
      <c r="R742" s="206"/>
      <c r="S742" s="206"/>
      <c r="T742" s="207"/>
      <c r="AT742" s="208" t="s">
        <v>140</v>
      </c>
      <c r="AU742" s="208" t="s">
        <v>91</v>
      </c>
      <c r="AV742" s="14" t="s">
        <v>91</v>
      </c>
      <c r="AW742" s="14" t="s">
        <v>42</v>
      </c>
      <c r="AX742" s="14" t="s">
        <v>89</v>
      </c>
      <c r="AY742" s="208" t="s">
        <v>131</v>
      </c>
    </row>
    <row r="743" spans="1:65" s="2" customFormat="1" ht="37.9" customHeight="1">
      <c r="A743" s="35"/>
      <c r="B743" s="36"/>
      <c r="C743" s="174" t="s">
        <v>979</v>
      </c>
      <c r="D743" s="174" t="s">
        <v>133</v>
      </c>
      <c r="E743" s="175" t="s">
        <v>951</v>
      </c>
      <c r="F743" s="176" t="s">
        <v>952</v>
      </c>
      <c r="G743" s="177" t="s">
        <v>490</v>
      </c>
      <c r="H743" s="178">
        <v>1</v>
      </c>
      <c r="I743" s="179"/>
      <c r="J743" s="180">
        <f>ROUND(I743*H743,2)</f>
        <v>0</v>
      </c>
      <c r="K743" s="176" t="s">
        <v>137</v>
      </c>
      <c r="L743" s="40"/>
      <c r="M743" s="181" t="s">
        <v>44</v>
      </c>
      <c r="N743" s="182" t="s">
        <v>52</v>
      </c>
      <c r="O743" s="65"/>
      <c r="P743" s="183">
        <f>O743*H743</f>
        <v>0</v>
      </c>
      <c r="Q743" s="183">
        <v>0</v>
      </c>
      <c r="R743" s="183">
        <f>Q743*H743</f>
        <v>0</v>
      </c>
      <c r="S743" s="183">
        <v>0</v>
      </c>
      <c r="T743" s="184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85" t="s">
        <v>89</v>
      </c>
      <c r="AT743" s="185" t="s">
        <v>133</v>
      </c>
      <c r="AU743" s="185" t="s">
        <v>91</v>
      </c>
      <c r="AY743" s="17" t="s">
        <v>131</v>
      </c>
      <c r="BE743" s="186">
        <f>IF(N743="základní",J743,0)</f>
        <v>0</v>
      </c>
      <c r="BF743" s="186">
        <f>IF(N743="snížená",J743,0)</f>
        <v>0</v>
      </c>
      <c r="BG743" s="186">
        <f>IF(N743="zákl. přenesená",J743,0)</f>
        <v>0</v>
      </c>
      <c r="BH743" s="186">
        <f>IF(N743="sníž. přenesená",J743,0)</f>
        <v>0</v>
      </c>
      <c r="BI743" s="186">
        <f>IF(N743="nulová",J743,0)</f>
        <v>0</v>
      </c>
      <c r="BJ743" s="17" t="s">
        <v>89</v>
      </c>
      <c r="BK743" s="186">
        <f>ROUND(I743*H743,2)</f>
        <v>0</v>
      </c>
      <c r="BL743" s="17" t="s">
        <v>89</v>
      </c>
      <c r="BM743" s="185" t="s">
        <v>1352</v>
      </c>
    </row>
    <row r="744" spans="1:65" s="13" customFormat="1" ht="11.25">
      <c r="B744" s="187"/>
      <c r="C744" s="188"/>
      <c r="D744" s="189" t="s">
        <v>140</v>
      </c>
      <c r="E744" s="190" t="s">
        <v>44</v>
      </c>
      <c r="F744" s="191" t="s">
        <v>1338</v>
      </c>
      <c r="G744" s="188"/>
      <c r="H744" s="190" t="s">
        <v>44</v>
      </c>
      <c r="I744" s="192"/>
      <c r="J744" s="188"/>
      <c r="K744" s="188"/>
      <c r="L744" s="193"/>
      <c r="M744" s="194"/>
      <c r="N744" s="195"/>
      <c r="O744" s="195"/>
      <c r="P744" s="195"/>
      <c r="Q744" s="195"/>
      <c r="R744" s="195"/>
      <c r="S744" s="195"/>
      <c r="T744" s="196"/>
      <c r="AT744" s="197" t="s">
        <v>140</v>
      </c>
      <c r="AU744" s="197" t="s">
        <v>91</v>
      </c>
      <c r="AV744" s="13" t="s">
        <v>89</v>
      </c>
      <c r="AW744" s="13" t="s">
        <v>42</v>
      </c>
      <c r="AX744" s="13" t="s">
        <v>81</v>
      </c>
      <c r="AY744" s="197" t="s">
        <v>131</v>
      </c>
    </row>
    <row r="745" spans="1:65" s="13" customFormat="1" ht="11.25">
      <c r="B745" s="187"/>
      <c r="C745" s="188"/>
      <c r="D745" s="189" t="s">
        <v>140</v>
      </c>
      <c r="E745" s="190" t="s">
        <v>44</v>
      </c>
      <c r="F745" s="191" t="s">
        <v>1137</v>
      </c>
      <c r="G745" s="188"/>
      <c r="H745" s="190" t="s">
        <v>44</v>
      </c>
      <c r="I745" s="192"/>
      <c r="J745" s="188"/>
      <c r="K745" s="188"/>
      <c r="L745" s="193"/>
      <c r="M745" s="194"/>
      <c r="N745" s="195"/>
      <c r="O745" s="195"/>
      <c r="P745" s="195"/>
      <c r="Q745" s="195"/>
      <c r="R745" s="195"/>
      <c r="S745" s="195"/>
      <c r="T745" s="196"/>
      <c r="AT745" s="197" t="s">
        <v>140</v>
      </c>
      <c r="AU745" s="197" t="s">
        <v>91</v>
      </c>
      <c r="AV745" s="13" t="s">
        <v>89</v>
      </c>
      <c r="AW745" s="13" t="s">
        <v>42</v>
      </c>
      <c r="AX745" s="13" t="s">
        <v>81</v>
      </c>
      <c r="AY745" s="197" t="s">
        <v>131</v>
      </c>
    </row>
    <row r="746" spans="1:65" s="13" customFormat="1" ht="11.25">
      <c r="B746" s="187"/>
      <c r="C746" s="188"/>
      <c r="D746" s="189" t="s">
        <v>140</v>
      </c>
      <c r="E746" s="190" t="s">
        <v>44</v>
      </c>
      <c r="F746" s="191" t="s">
        <v>1226</v>
      </c>
      <c r="G746" s="188"/>
      <c r="H746" s="190" t="s">
        <v>44</v>
      </c>
      <c r="I746" s="192"/>
      <c r="J746" s="188"/>
      <c r="K746" s="188"/>
      <c r="L746" s="193"/>
      <c r="M746" s="194"/>
      <c r="N746" s="195"/>
      <c r="O746" s="195"/>
      <c r="P746" s="195"/>
      <c r="Q746" s="195"/>
      <c r="R746" s="195"/>
      <c r="S746" s="195"/>
      <c r="T746" s="196"/>
      <c r="AT746" s="197" t="s">
        <v>140</v>
      </c>
      <c r="AU746" s="197" t="s">
        <v>91</v>
      </c>
      <c r="AV746" s="13" t="s">
        <v>89</v>
      </c>
      <c r="AW746" s="13" t="s">
        <v>42</v>
      </c>
      <c r="AX746" s="13" t="s">
        <v>81</v>
      </c>
      <c r="AY746" s="197" t="s">
        <v>131</v>
      </c>
    </row>
    <row r="747" spans="1:65" s="13" customFormat="1" ht="11.25">
      <c r="B747" s="187"/>
      <c r="C747" s="188"/>
      <c r="D747" s="189" t="s">
        <v>140</v>
      </c>
      <c r="E747" s="190" t="s">
        <v>44</v>
      </c>
      <c r="F747" s="191" t="s">
        <v>927</v>
      </c>
      <c r="G747" s="188"/>
      <c r="H747" s="190" t="s">
        <v>44</v>
      </c>
      <c r="I747" s="192"/>
      <c r="J747" s="188"/>
      <c r="K747" s="188"/>
      <c r="L747" s="193"/>
      <c r="M747" s="194"/>
      <c r="N747" s="195"/>
      <c r="O747" s="195"/>
      <c r="P747" s="195"/>
      <c r="Q747" s="195"/>
      <c r="R747" s="195"/>
      <c r="S747" s="195"/>
      <c r="T747" s="196"/>
      <c r="AT747" s="197" t="s">
        <v>140</v>
      </c>
      <c r="AU747" s="197" t="s">
        <v>91</v>
      </c>
      <c r="AV747" s="13" t="s">
        <v>89</v>
      </c>
      <c r="AW747" s="13" t="s">
        <v>42</v>
      </c>
      <c r="AX747" s="13" t="s">
        <v>81</v>
      </c>
      <c r="AY747" s="197" t="s">
        <v>131</v>
      </c>
    </row>
    <row r="748" spans="1:65" s="14" customFormat="1" ht="11.25">
      <c r="B748" s="198"/>
      <c r="C748" s="199"/>
      <c r="D748" s="189" t="s">
        <v>140</v>
      </c>
      <c r="E748" s="200" t="s">
        <v>44</v>
      </c>
      <c r="F748" s="201" t="s">
        <v>89</v>
      </c>
      <c r="G748" s="199"/>
      <c r="H748" s="202">
        <v>1</v>
      </c>
      <c r="I748" s="203"/>
      <c r="J748" s="199"/>
      <c r="K748" s="199"/>
      <c r="L748" s="204"/>
      <c r="M748" s="205"/>
      <c r="N748" s="206"/>
      <c r="O748" s="206"/>
      <c r="P748" s="206"/>
      <c r="Q748" s="206"/>
      <c r="R748" s="206"/>
      <c r="S748" s="206"/>
      <c r="T748" s="207"/>
      <c r="AT748" s="208" t="s">
        <v>140</v>
      </c>
      <c r="AU748" s="208" t="s">
        <v>91</v>
      </c>
      <c r="AV748" s="14" t="s">
        <v>91</v>
      </c>
      <c r="AW748" s="14" t="s">
        <v>42</v>
      </c>
      <c r="AX748" s="14" t="s">
        <v>89</v>
      </c>
      <c r="AY748" s="208" t="s">
        <v>131</v>
      </c>
    </row>
    <row r="749" spans="1:65" s="2" customFormat="1" ht="37.9" customHeight="1">
      <c r="A749" s="35"/>
      <c r="B749" s="36"/>
      <c r="C749" s="174" t="s">
        <v>983</v>
      </c>
      <c r="D749" s="174" t="s">
        <v>133</v>
      </c>
      <c r="E749" s="175" t="s">
        <v>955</v>
      </c>
      <c r="F749" s="176" t="s">
        <v>956</v>
      </c>
      <c r="G749" s="177" t="s">
        <v>490</v>
      </c>
      <c r="H749" s="178">
        <v>2</v>
      </c>
      <c r="I749" s="179"/>
      <c r="J749" s="180">
        <f>ROUND(I749*H749,2)</f>
        <v>0</v>
      </c>
      <c r="K749" s="176" t="s">
        <v>137</v>
      </c>
      <c r="L749" s="40"/>
      <c r="M749" s="181" t="s">
        <v>44</v>
      </c>
      <c r="N749" s="182" t="s">
        <v>52</v>
      </c>
      <c r="O749" s="65"/>
      <c r="P749" s="183">
        <f>O749*H749</f>
        <v>0</v>
      </c>
      <c r="Q749" s="183">
        <v>0</v>
      </c>
      <c r="R749" s="183">
        <f>Q749*H749</f>
        <v>0</v>
      </c>
      <c r="S749" s="183">
        <v>0</v>
      </c>
      <c r="T749" s="184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85" t="s">
        <v>89</v>
      </c>
      <c r="AT749" s="185" t="s">
        <v>133</v>
      </c>
      <c r="AU749" s="185" t="s">
        <v>91</v>
      </c>
      <c r="AY749" s="17" t="s">
        <v>131</v>
      </c>
      <c r="BE749" s="186">
        <f>IF(N749="základní",J749,0)</f>
        <v>0</v>
      </c>
      <c r="BF749" s="186">
        <f>IF(N749="snížená",J749,0)</f>
        <v>0</v>
      </c>
      <c r="BG749" s="186">
        <f>IF(N749="zákl. přenesená",J749,0)</f>
        <v>0</v>
      </c>
      <c r="BH749" s="186">
        <f>IF(N749="sníž. přenesená",J749,0)</f>
        <v>0</v>
      </c>
      <c r="BI749" s="186">
        <f>IF(N749="nulová",J749,0)</f>
        <v>0</v>
      </c>
      <c r="BJ749" s="17" t="s">
        <v>89</v>
      </c>
      <c r="BK749" s="186">
        <f>ROUND(I749*H749,2)</f>
        <v>0</v>
      </c>
      <c r="BL749" s="17" t="s">
        <v>89</v>
      </c>
      <c r="BM749" s="185" t="s">
        <v>1353</v>
      </c>
    </row>
    <row r="750" spans="1:65" s="13" customFormat="1" ht="11.25">
      <c r="B750" s="187"/>
      <c r="C750" s="188"/>
      <c r="D750" s="189" t="s">
        <v>140</v>
      </c>
      <c r="E750" s="190" t="s">
        <v>44</v>
      </c>
      <c r="F750" s="191" t="s">
        <v>1338</v>
      </c>
      <c r="G750" s="188"/>
      <c r="H750" s="190" t="s">
        <v>44</v>
      </c>
      <c r="I750" s="192"/>
      <c r="J750" s="188"/>
      <c r="K750" s="188"/>
      <c r="L750" s="193"/>
      <c r="M750" s="194"/>
      <c r="N750" s="195"/>
      <c r="O750" s="195"/>
      <c r="P750" s="195"/>
      <c r="Q750" s="195"/>
      <c r="R750" s="195"/>
      <c r="S750" s="195"/>
      <c r="T750" s="196"/>
      <c r="AT750" s="197" t="s">
        <v>140</v>
      </c>
      <c r="AU750" s="197" t="s">
        <v>91</v>
      </c>
      <c r="AV750" s="13" t="s">
        <v>89</v>
      </c>
      <c r="AW750" s="13" t="s">
        <v>42</v>
      </c>
      <c r="AX750" s="13" t="s">
        <v>81</v>
      </c>
      <c r="AY750" s="197" t="s">
        <v>131</v>
      </c>
    </row>
    <row r="751" spans="1:65" s="13" customFormat="1" ht="11.25">
      <c r="B751" s="187"/>
      <c r="C751" s="188"/>
      <c r="D751" s="189" t="s">
        <v>140</v>
      </c>
      <c r="E751" s="190" t="s">
        <v>44</v>
      </c>
      <c r="F751" s="191" t="s">
        <v>1137</v>
      </c>
      <c r="G751" s="188"/>
      <c r="H751" s="190" t="s">
        <v>44</v>
      </c>
      <c r="I751" s="192"/>
      <c r="J751" s="188"/>
      <c r="K751" s="188"/>
      <c r="L751" s="193"/>
      <c r="M751" s="194"/>
      <c r="N751" s="195"/>
      <c r="O751" s="195"/>
      <c r="P751" s="195"/>
      <c r="Q751" s="195"/>
      <c r="R751" s="195"/>
      <c r="S751" s="195"/>
      <c r="T751" s="196"/>
      <c r="AT751" s="197" t="s">
        <v>140</v>
      </c>
      <c r="AU751" s="197" t="s">
        <v>91</v>
      </c>
      <c r="AV751" s="13" t="s">
        <v>89</v>
      </c>
      <c r="AW751" s="13" t="s">
        <v>42</v>
      </c>
      <c r="AX751" s="13" t="s">
        <v>81</v>
      </c>
      <c r="AY751" s="197" t="s">
        <v>131</v>
      </c>
    </row>
    <row r="752" spans="1:65" s="13" customFormat="1" ht="11.25">
      <c r="B752" s="187"/>
      <c r="C752" s="188"/>
      <c r="D752" s="189" t="s">
        <v>140</v>
      </c>
      <c r="E752" s="190" t="s">
        <v>44</v>
      </c>
      <c r="F752" s="191" t="s">
        <v>1226</v>
      </c>
      <c r="G752" s="188"/>
      <c r="H752" s="190" t="s">
        <v>44</v>
      </c>
      <c r="I752" s="192"/>
      <c r="J752" s="188"/>
      <c r="K752" s="188"/>
      <c r="L752" s="193"/>
      <c r="M752" s="194"/>
      <c r="N752" s="195"/>
      <c r="O752" s="195"/>
      <c r="P752" s="195"/>
      <c r="Q752" s="195"/>
      <c r="R752" s="195"/>
      <c r="S752" s="195"/>
      <c r="T752" s="196"/>
      <c r="AT752" s="197" t="s">
        <v>140</v>
      </c>
      <c r="AU752" s="197" t="s">
        <v>91</v>
      </c>
      <c r="AV752" s="13" t="s">
        <v>89</v>
      </c>
      <c r="AW752" s="13" t="s">
        <v>42</v>
      </c>
      <c r="AX752" s="13" t="s">
        <v>81</v>
      </c>
      <c r="AY752" s="197" t="s">
        <v>131</v>
      </c>
    </row>
    <row r="753" spans="1:65" s="13" customFormat="1" ht="11.25">
      <c r="B753" s="187"/>
      <c r="C753" s="188"/>
      <c r="D753" s="189" t="s">
        <v>140</v>
      </c>
      <c r="E753" s="190" t="s">
        <v>44</v>
      </c>
      <c r="F753" s="191" t="s">
        <v>958</v>
      </c>
      <c r="G753" s="188"/>
      <c r="H753" s="190" t="s">
        <v>44</v>
      </c>
      <c r="I753" s="192"/>
      <c r="J753" s="188"/>
      <c r="K753" s="188"/>
      <c r="L753" s="193"/>
      <c r="M753" s="194"/>
      <c r="N753" s="195"/>
      <c r="O753" s="195"/>
      <c r="P753" s="195"/>
      <c r="Q753" s="195"/>
      <c r="R753" s="195"/>
      <c r="S753" s="195"/>
      <c r="T753" s="196"/>
      <c r="AT753" s="197" t="s">
        <v>140</v>
      </c>
      <c r="AU753" s="197" t="s">
        <v>91</v>
      </c>
      <c r="AV753" s="13" t="s">
        <v>89</v>
      </c>
      <c r="AW753" s="13" t="s">
        <v>42</v>
      </c>
      <c r="AX753" s="13" t="s">
        <v>81</v>
      </c>
      <c r="AY753" s="197" t="s">
        <v>131</v>
      </c>
    </row>
    <row r="754" spans="1:65" s="14" customFormat="1" ht="11.25">
      <c r="B754" s="198"/>
      <c r="C754" s="199"/>
      <c r="D754" s="189" t="s">
        <v>140</v>
      </c>
      <c r="E754" s="200" t="s">
        <v>44</v>
      </c>
      <c r="F754" s="201" t="s">
        <v>91</v>
      </c>
      <c r="G754" s="199"/>
      <c r="H754" s="202">
        <v>2</v>
      </c>
      <c r="I754" s="203"/>
      <c r="J754" s="199"/>
      <c r="K754" s="199"/>
      <c r="L754" s="204"/>
      <c r="M754" s="205"/>
      <c r="N754" s="206"/>
      <c r="O754" s="206"/>
      <c r="P754" s="206"/>
      <c r="Q754" s="206"/>
      <c r="R754" s="206"/>
      <c r="S754" s="206"/>
      <c r="T754" s="207"/>
      <c r="AT754" s="208" t="s">
        <v>140</v>
      </c>
      <c r="AU754" s="208" t="s">
        <v>91</v>
      </c>
      <c r="AV754" s="14" t="s">
        <v>91</v>
      </c>
      <c r="AW754" s="14" t="s">
        <v>42</v>
      </c>
      <c r="AX754" s="14" t="s">
        <v>89</v>
      </c>
      <c r="AY754" s="208" t="s">
        <v>131</v>
      </c>
    </row>
    <row r="755" spans="1:65" s="2" customFormat="1" ht="37.9" customHeight="1">
      <c r="A755" s="35"/>
      <c r="B755" s="36"/>
      <c r="C755" s="174" t="s">
        <v>988</v>
      </c>
      <c r="D755" s="174" t="s">
        <v>133</v>
      </c>
      <c r="E755" s="175" t="s">
        <v>960</v>
      </c>
      <c r="F755" s="176" t="s">
        <v>961</v>
      </c>
      <c r="G755" s="177" t="s">
        <v>490</v>
      </c>
      <c r="H755" s="178">
        <v>1</v>
      </c>
      <c r="I755" s="179"/>
      <c r="J755" s="180">
        <f>ROUND(I755*H755,2)</f>
        <v>0</v>
      </c>
      <c r="K755" s="176" t="s">
        <v>137</v>
      </c>
      <c r="L755" s="40"/>
      <c r="M755" s="181" t="s">
        <v>44</v>
      </c>
      <c r="N755" s="182" t="s">
        <v>52</v>
      </c>
      <c r="O755" s="65"/>
      <c r="P755" s="183">
        <f>O755*H755</f>
        <v>0</v>
      </c>
      <c r="Q755" s="183">
        <v>0</v>
      </c>
      <c r="R755" s="183">
        <f>Q755*H755</f>
        <v>0</v>
      </c>
      <c r="S755" s="183">
        <v>0</v>
      </c>
      <c r="T755" s="184">
        <f>S755*H755</f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185" t="s">
        <v>89</v>
      </c>
      <c r="AT755" s="185" t="s">
        <v>133</v>
      </c>
      <c r="AU755" s="185" t="s">
        <v>91</v>
      </c>
      <c r="AY755" s="17" t="s">
        <v>131</v>
      </c>
      <c r="BE755" s="186">
        <f>IF(N755="základní",J755,0)</f>
        <v>0</v>
      </c>
      <c r="BF755" s="186">
        <f>IF(N755="snížená",J755,0)</f>
        <v>0</v>
      </c>
      <c r="BG755" s="186">
        <f>IF(N755="zákl. přenesená",J755,0)</f>
        <v>0</v>
      </c>
      <c r="BH755" s="186">
        <f>IF(N755="sníž. přenesená",J755,0)</f>
        <v>0</v>
      </c>
      <c r="BI755" s="186">
        <f>IF(N755="nulová",J755,0)</f>
        <v>0</v>
      </c>
      <c r="BJ755" s="17" t="s">
        <v>89</v>
      </c>
      <c r="BK755" s="186">
        <f>ROUND(I755*H755,2)</f>
        <v>0</v>
      </c>
      <c r="BL755" s="17" t="s">
        <v>89</v>
      </c>
      <c r="BM755" s="185" t="s">
        <v>1354</v>
      </c>
    </row>
    <row r="756" spans="1:65" s="13" customFormat="1" ht="11.25">
      <c r="B756" s="187"/>
      <c r="C756" s="188"/>
      <c r="D756" s="189" t="s">
        <v>140</v>
      </c>
      <c r="E756" s="190" t="s">
        <v>44</v>
      </c>
      <c r="F756" s="191" t="s">
        <v>1338</v>
      </c>
      <c r="G756" s="188"/>
      <c r="H756" s="190" t="s">
        <v>44</v>
      </c>
      <c r="I756" s="192"/>
      <c r="J756" s="188"/>
      <c r="K756" s="188"/>
      <c r="L756" s="193"/>
      <c r="M756" s="194"/>
      <c r="N756" s="195"/>
      <c r="O756" s="195"/>
      <c r="P756" s="195"/>
      <c r="Q756" s="195"/>
      <c r="R756" s="195"/>
      <c r="S756" s="195"/>
      <c r="T756" s="196"/>
      <c r="AT756" s="197" t="s">
        <v>140</v>
      </c>
      <c r="AU756" s="197" t="s">
        <v>91</v>
      </c>
      <c r="AV756" s="13" t="s">
        <v>89</v>
      </c>
      <c r="AW756" s="13" t="s">
        <v>42</v>
      </c>
      <c r="AX756" s="13" t="s">
        <v>81</v>
      </c>
      <c r="AY756" s="197" t="s">
        <v>131</v>
      </c>
    </row>
    <row r="757" spans="1:65" s="13" customFormat="1" ht="11.25">
      <c r="B757" s="187"/>
      <c r="C757" s="188"/>
      <c r="D757" s="189" t="s">
        <v>140</v>
      </c>
      <c r="E757" s="190" t="s">
        <v>44</v>
      </c>
      <c r="F757" s="191" t="s">
        <v>1137</v>
      </c>
      <c r="G757" s="188"/>
      <c r="H757" s="190" t="s">
        <v>44</v>
      </c>
      <c r="I757" s="192"/>
      <c r="J757" s="188"/>
      <c r="K757" s="188"/>
      <c r="L757" s="193"/>
      <c r="M757" s="194"/>
      <c r="N757" s="195"/>
      <c r="O757" s="195"/>
      <c r="P757" s="195"/>
      <c r="Q757" s="195"/>
      <c r="R757" s="195"/>
      <c r="S757" s="195"/>
      <c r="T757" s="196"/>
      <c r="AT757" s="197" t="s">
        <v>140</v>
      </c>
      <c r="AU757" s="197" t="s">
        <v>91</v>
      </c>
      <c r="AV757" s="13" t="s">
        <v>89</v>
      </c>
      <c r="AW757" s="13" t="s">
        <v>42</v>
      </c>
      <c r="AX757" s="13" t="s">
        <v>81</v>
      </c>
      <c r="AY757" s="197" t="s">
        <v>131</v>
      </c>
    </row>
    <row r="758" spans="1:65" s="13" customFormat="1" ht="11.25">
      <c r="B758" s="187"/>
      <c r="C758" s="188"/>
      <c r="D758" s="189" t="s">
        <v>140</v>
      </c>
      <c r="E758" s="190" t="s">
        <v>44</v>
      </c>
      <c r="F758" s="191" t="s">
        <v>1226</v>
      </c>
      <c r="G758" s="188"/>
      <c r="H758" s="190" t="s">
        <v>44</v>
      </c>
      <c r="I758" s="192"/>
      <c r="J758" s="188"/>
      <c r="K758" s="188"/>
      <c r="L758" s="193"/>
      <c r="M758" s="194"/>
      <c r="N758" s="195"/>
      <c r="O758" s="195"/>
      <c r="P758" s="195"/>
      <c r="Q758" s="195"/>
      <c r="R758" s="195"/>
      <c r="S758" s="195"/>
      <c r="T758" s="196"/>
      <c r="AT758" s="197" t="s">
        <v>140</v>
      </c>
      <c r="AU758" s="197" t="s">
        <v>91</v>
      </c>
      <c r="AV758" s="13" t="s">
        <v>89</v>
      </c>
      <c r="AW758" s="13" t="s">
        <v>42</v>
      </c>
      <c r="AX758" s="13" t="s">
        <v>81</v>
      </c>
      <c r="AY758" s="197" t="s">
        <v>131</v>
      </c>
    </row>
    <row r="759" spans="1:65" s="13" customFormat="1" ht="11.25">
      <c r="B759" s="187"/>
      <c r="C759" s="188"/>
      <c r="D759" s="189" t="s">
        <v>140</v>
      </c>
      <c r="E759" s="190" t="s">
        <v>44</v>
      </c>
      <c r="F759" s="191" t="s">
        <v>963</v>
      </c>
      <c r="G759" s="188"/>
      <c r="H759" s="190" t="s">
        <v>44</v>
      </c>
      <c r="I759" s="192"/>
      <c r="J759" s="188"/>
      <c r="K759" s="188"/>
      <c r="L759" s="193"/>
      <c r="M759" s="194"/>
      <c r="N759" s="195"/>
      <c r="O759" s="195"/>
      <c r="P759" s="195"/>
      <c r="Q759" s="195"/>
      <c r="R759" s="195"/>
      <c r="S759" s="195"/>
      <c r="T759" s="196"/>
      <c r="AT759" s="197" t="s">
        <v>140</v>
      </c>
      <c r="AU759" s="197" t="s">
        <v>91</v>
      </c>
      <c r="AV759" s="13" t="s">
        <v>89</v>
      </c>
      <c r="AW759" s="13" t="s">
        <v>42</v>
      </c>
      <c r="AX759" s="13" t="s">
        <v>81</v>
      </c>
      <c r="AY759" s="197" t="s">
        <v>131</v>
      </c>
    </row>
    <row r="760" spans="1:65" s="14" customFormat="1" ht="11.25">
      <c r="B760" s="198"/>
      <c r="C760" s="199"/>
      <c r="D760" s="189" t="s">
        <v>140</v>
      </c>
      <c r="E760" s="200" t="s">
        <v>44</v>
      </c>
      <c r="F760" s="201" t="s">
        <v>89</v>
      </c>
      <c r="G760" s="199"/>
      <c r="H760" s="202">
        <v>1</v>
      </c>
      <c r="I760" s="203"/>
      <c r="J760" s="199"/>
      <c r="K760" s="199"/>
      <c r="L760" s="204"/>
      <c r="M760" s="205"/>
      <c r="N760" s="206"/>
      <c r="O760" s="206"/>
      <c r="P760" s="206"/>
      <c r="Q760" s="206"/>
      <c r="R760" s="206"/>
      <c r="S760" s="206"/>
      <c r="T760" s="207"/>
      <c r="AT760" s="208" t="s">
        <v>140</v>
      </c>
      <c r="AU760" s="208" t="s">
        <v>91</v>
      </c>
      <c r="AV760" s="14" t="s">
        <v>91</v>
      </c>
      <c r="AW760" s="14" t="s">
        <v>42</v>
      </c>
      <c r="AX760" s="14" t="s">
        <v>89</v>
      </c>
      <c r="AY760" s="208" t="s">
        <v>131</v>
      </c>
    </row>
    <row r="761" spans="1:65" s="12" customFormat="1" ht="22.9" customHeight="1">
      <c r="B761" s="158"/>
      <c r="C761" s="159"/>
      <c r="D761" s="160" t="s">
        <v>80</v>
      </c>
      <c r="E761" s="172" t="s">
        <v>964</v>
      </c>
      <c r="F761" s="172" t="s">
        <v>965</v>
      </c>
      <c r="G761" s="159"/>
      <c r="H761" s="159"/>
      <c r="I761" s="162"/>
      <c r="J761" s="173">
        <f>BK761</f>
        <v>0</v>
      </c>
      <c r="K761" s="159"/>
      <c r="L761" s="164"/>
      <c r="M761" s="165"/>
      <c r="N761" s="166"/>
      <c r="O761" s="166"/>
      <c r="P761" s="167">
        <f>SUM(P762:P903)</f>
        <v>0</v>
      </c>
      <c r="Q761" s="166"/>
      <c r="R761" s="167">
        <f>SUM(R762:R903)</f>
        <v>13.22035389</v>
      </c>
      <c r="S761" s="166"/>
      <c r="T761" s="168">
        <f>SUM(T762:T903)</f>
        <v>0.03</v>
      </c>
      <c r="AR761" s="169" t="s">
        <v>149</v>
      </c>
      <c r="AT761" s="170" t="s">
        <v>80</v>
      </c>
      <c r="AU761" s="170" t="s">
        <v>89</v>
      </c>
      <c r="AY761" s="169" t="s">
        <v>131</v>
      </c>
      <c r="BK761" s="171">
        <f>SUM(BK762:BK903)</f>
        <v>0</v>
      </c>
    </row>
    <row r="762" spans="1:65" s="2" customFormat="1" ht="24.2" customHeight="1">
      <c r="A762" s="35"/>
      <c r="B762" s="36"/>
      <c r="C762" s="174" t="s">
        <v>993</v>
      </c>
      <c r="D762" s="174" t="s">
        <v>133</v>
      </c>
      <c r="E762" s="175" t="s">
        <v>967</v>
      </c>
      <c r="F762" s="176" t="s">
        <v>968</v>
      </c>
      <c r="G762" s="177" t="s">
        <v>969</v>
      </c>
      <c r="H762" s="178">
        <v>0.04</v>
      </c>
      <c r="I762" s="179"/>
      <c r="J762" s="180">
        <f>ROUND(I762*H762,2)</f>
        <v>0</v>
      </c>
      <c r="K762" s="176" t="s">
        <v>137</v>
      </c>
      <c r="L762" s="40"/>
      <c r="M762" s="181" t="s">
        <v>44</v>
      </c>
      <c r="N762" s="182" t="s">
        <v>52</v>
      </c>
      <c r="O762" s="65"/>
      <c r="P762" s="183">
        <f>O762*H762</f>
        <v>0</v>
      </c>
      <c r="Q762" s="183">
        <v>8.8000000000000005E-3</v>
      </c>
      <c r="R762" s="183">
        <f>Q762*H762</f>
        <v>3.5200000000000005E-4</v>
      </c>
      <c r="S762" s="183">
        <v>0</v>
      </c>
      <c r="T762" s="184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85" t="s">
        <v>89</v>
      </c>
      <c r="AT762" s="185" t="s">
        <v>133</v>
      </c>
      <c r="AU762" s="185" t="s">
        <v>91</v>
      </c>
      <c r="AY762" s="17" t="s">
        <v>131</v>
      </c>
      <c r="BE762" s="186">
        <f>IF(N762="základní",J762,0)</f>
        <v>0</v>
      </c>
      <c r="BF762" s="186">
        <f>IF(N762="snížená",J762,0)</f>
        <v>0</v>
      </c>
      <c r="BG762" s="186">
        <f>IF(N762="zákl. přenesená",J762,0)</f>
        <v>0</v>
      </c>
      <c r="BH762" s="186">
        <f>IF(N762="sníž. přenesená",J762,0)</f>
        <v>0</v>
      </c>
      <c r="BI762" s="186">
        <f>IF(N762="nulová",J762,0)</f>
        <v>0</v>
      </c>
      <c r="BJ762" s="17" t="s">
        <v>89</v>
      </c>
      <c r="BK762" s="186">
        <f>ROUND(I762*H762,2)</f>
        <v>0</v>
      </c>
      <c r="BL762" s="17" t="s">
        <v>89</v>
      </c>
      <c r="BM762" s="185" t="s">
        <v>1355</v>
      </c>
    </row>
    <row r="763" spans="1:65" s="13" customFormat="1" ht="11.25">
      <c r="B763" s="187"/>
      <c r="C763" s="188"/>
      <c r="D763" s="189" t="s">
        <v>140</v>
      </c>
      <c r="E763" s="190" t="s">
        <v>44</v>
      </c>
      <c r="F763" s="191" t="s">
        <v>1137</v>
      </c>
      <c r="G763" s="188"/>
      <c r="H763" s="190" t="s">
        <v>44</v>
      </c>
      <c r="I763" s="192"/>
      <c r="J763" s="188"/>
      <c r="K763" s="188"/>
      <c r="L763" s="193"/>
      <c r="M763" s="194"/>
      <c r="N763" s="195"/>
      <c r="O763" s="195"/>
      <c r="P763" s="195"/>
      <c r="Q763" s="195"/>
      <c r="R763" s="195"/>
      <c r="S763" s="195"/>
      <c r="T763" s="196"/>
      <c r="AT763" s="197" t="s">
        <v>140</v>
      </c>
      <c r="AU763" s="197" t="s">
        <v>91</v>
      </c>
      <c r="AV763" s="13" t="s">
        <v>89</v>
      </c>
      <c r="AW763" s="13" t="s">
        <v>42</v>
      </c>
      <c r="AX763" s="13" t="s">
        <v>81</v>
      </c>
      <c r="AY763" s="197" t="s">
        <v>131</v>
      </c>
    </row>
    <row r="764" spans="1:65" s="13" customFormat="1" ht="11.25">
      <c r="B764" s="187"/>
      <c r="C764" s="188"/>
      <c r="D764" s="189" t="s">
        <v>140</v>
      </c>
      <c r="E764" s="190" t="s">
        <v>44</v>
      </c>
      <c r="F764" s="191" t="s">
        <v>973</v>
      </c>
      <c r="G764" s="188"/>
      <c r="H764" s="190" t="s">
        <v>44</v>
      </c>
      <c r="I764" s="192"/>
      <c r="J764" s="188"/>
      <c r="K764" s="188"/>
      <c r="L764" s="193"/>
      <c r="M764" s="194"/>
      <c r="N764" s="195"/>
      <c r="O764" s="195"/>
      <c r="P764" s="195"/>
      <c r="Q764" s="195"/>
      <c r="R764" s="195"/>
      <c r="S764" s="195"/>
      <c r="T764" s="196"/>
      <c r="AT764" s="197" t="s">
        <v>140</v>
      </c>
      <c r="AU764" s="197" t="s">
        <v>91</v>
      </c>
      <c r="AV764" s="13" t="s">
        <v>89</v>
      </c>
      <c r="AW764" s="13" t="s">
        <v>42</v>
      </c>
      <c r="AX764" s="13" t="s">
        <v>81</v>
      </c>
      <c r="AY764" s="197" t="s">
        <v>131</v>
      </c>
    </row>
    <row r="765" spans="1:65" s="14" customFormat="1" ht="11.25">
      <c r="B765" s="198"/>
      <c r="C765" s="199"/>
      <c r="D765" s="189" t="s">
        <v>140</v>
      </c>
      <c r="E765" s="200" t="s">
        <v>44</v>
      </c>
      <c r="F765" s="201" t="s">
        <v>1356</v>
      </c>
      <c r="G765" s="199"/>
      <c r="H765" s="202">
        <v>0.04</v>
      </c>
      <c r="I765" s="203"/>
      <c r="J765" s="199"/>
      <c r="K765" s="199"/>
      <c r="L765" s="204"/>
      <c r="M765" s="205"/>
      <c r="N765" s="206"/>
      <c r="O765" s="206"/>
      <c r="P765" s="206"/>
      <c r="Q765" s="206"/>
      <c r="R765" s="206"/>
      <c r="S765" s="206"/>
      <c r="T765" s="207"/>
      <c r="AT765" s="208" t="s">
        <v>140</v>
      </c>
      <c r="AU765" s="208" t="s">
        <v>91</v>
      </c>
      <c r="AV765" s="14" t="s">
        <v>91</v>
      </c>
      <c r="AW765" s="14" t="s">
        <v>42</v>
      </c>
      <c r="AX765" s="14" t="s">
        <v>89</v>
      </c>
      <c r="AY765" s="208" t="s">
        <v>131</v>
      </c>
    </row>
    <row r="766" spans="1:65" s="2" customFormat="1" ht="14.45" customHeight="1">
      <c r="A766" s="35"/>
      <c r="B766" s="36"/>
      <c r="C766" s="174" t="s">
        <v>998</v>
      </c>
      <c r="D766" s="174" t="s">
        <v>133</v>
      </c>
      <c r="E766" s="175" t="s">
        <v>976</v>
      </c>
      <c r="F766" s="176" t="s">
        <v>977</v>
      </c>
      <c r="G766" s="177" t="s">
        <v>969</v>
      </c>
      <c r="H766" s="178">
        <v>0.04</v>
      </c>
      <c r="I766" s="179"/>
      <c r="J766" s="180">
        <f>ROUND(I766*H766,2)</f>
        <v>0</v>
      </c>
      <c r="K766" s="176" t="s">
        <v>137</v>
      </c>
      <c r="L766" s="40"/>
      <c r="M766" s="181" t="s">
        <v>44</v>
      </c>
      <c r="N766" s="182" t="s">
        <v>52</v>
      </c>
      <c r="O766" s="65"/>
      <c r="P766" s="183">
        <f>O766*H766</f>
        <v>0</v>
      </c>
      <c r="Q766" s="183">
        <v>9.9000000000000008E-3</v>
      </c>
      <c r="R766" s="183">
        <f>Q766*H766</f>
        <v>3.9600000000000003E-4</v>
      </c>
      <c r="S766" s="183">
        <v>0</v>
      </c>
      <c r="T766" s="184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85" t="s">
        <v>89</v>
      </c>
      <c r="AT766" s="185" t="s">
        <v>133</v>
      </c>
      <c r="AU766" s="185" t="s">
        <v>91</v>
      </c>
      <c r="AY766" s="17" t="s">
        <v>131</v>
      </c>
      <c r="BE766" s="186">
        <f>IF(N766="základní",J766,0)</f>
        <v>0</v>
      </c>
      <c r="BF766" s="186">
        <f>IF(N766="snížená",J766,0)</f>
        <v>0</v>
      </c>
      <c r="BG766" s="186">
        <f>IF(N766="zákl. přenesená",J766,0)</f>
        <v>0</v>
      </c>
      <c r="BH766" s="186">
        <f>IF(N766="sníž. přenesená",J766,0)</f>
        <v>0</v>
      </c>
      <c r="BI766" s="186">
        <f>IF(N766="nulová",J766,0)</f>
        <v>0</v>
      </c>
      <c r="BJ766" s="17" t="s">
        <v>89</v>
      </c>
      <c r="BK766" s="186">
        <f>ROUND(I766*H766,2)</f>
        <v>0</v>
      </c>
      <c r="BL766" s="17" t="s">
        <v>89</v>
      </c>
      <c r="BM766" s="185" t="s">
        <v>1357</v>
      </c>
    </row>
    <row r="767" spans="1:65" s="13" customFormat="1" ht="11.25">
      <c r="B767" s="187"/>
      <c r="C767" s="188"/>
      <c r="D767" s="189" t="s">
        <v>140</v>
      </c>
      <c r="E767" s="190" t="s">
        <v>44</v>
      </c>
      <c r="F767" s="191" t="s">
        <v>1137</v>
      </c>
      <c r="G767" s="188"/>
      <c r="H767" s="190" t="s">
        <v>44</v>
      </c>
      <c r="I767" s="192"/>
      <c r="J767" s="188"/>
      <c r="K767" s="188"/>
      <c r="L767" s="193"/>
      <c r="M767" s="194"/>
      <c r="N767" s="195"/>
      <c r="O767" s="195"/>
      <c r="P767" s="195"/>
      <c r="Q767" s="195"/>
      <c r="R767" s="195"/>
      <c r="S767" s="195"/>
      <c r="T767" s="196"/>
      <c r="AT767" s="197" t="s">
        <v>140</v>
      </c>
      <c r="AU767" s="197" t="s">
        <v>91</v>
      </c>
      <c r="AV767" s="13" t="s">
        <v>89</v>
      </c>
      <c r="AW767" s="13" t="s">
        <v>42</v>
      </c>
      <c r="AX767" s="13" t="s">
        <v>81</v>
      </c>
      <c r="AY767" s="197" t="s">
        <v>131</v>
      </c>
    </row>
    <row r="768" spans="1:65" s="13" customFormat="1" ht="11.25">
      <c r="B768" s="187"/>
      <c r="C768" s="188"/>
      <c r="D768" s="189" t="s">
        <v>140</v>
      </c>
      <c r="E768" s="190" t="s">
        <v>44</v>
      </c>
      <c r="F768" s="191" t="s">
        <v>973</v>
      </c>
      <c r="G768" s="188"/>
      <c r="H768" s="190" t="s">
        <v>44</v>
      </c>
      <c r="I768" s="192"/>
      <c r="J768" s="188"/>
      <c r="K768" s="188"/>
      <c r="L768" s="193"/>
      <c r="M768" s="194"/>
      <c r="N768" s="195"/>
      <c r="O768" s="195"/>
      <c r="P768" s="195"/>
      <c r="Q768" s="195"/>
      <c r="R768" s="195"/>
      <c r="S768" s="195"/>
      <c r="T768" s="196"/>
      <c r="AT768" s="197" t="s">
        <v>140</v>
      </c>
      <c r="AU768" s="197" t="s">
        <v>91</v>
      </c>
      <c r="AV768" s="13" t="s">
        <v>89</v>
      </c>
      <c r="AW768" s="13" t="s">
        <v>42</v>
      </c>
      <c r="AX768" s="13" t="s">
        <v>81</v>
      </c>
      <c r="AY768" s="197" t="s">
        <v>131</v>
      </c>
    </row>
    <row r="769" spans="1:65" s="14" customFormat="1" ht="11.25">
      <c r="B769" s="198"/>
      <c r="C769" s="199"/>
      <c r="D769" s="189" t="s">
        <v>140</v>
      </c>
      <c r="E769" s="200" t="s">
        <v>44</v>
      </c>
      <c r="F769" s="201" t="s">
        <v>1356</v>
      </c>
      <c r="G769" s="199"/>
      <c r="H769" s="202">
        <v>0.04</v>
      </c>
      <c r="I769" s="203"/>
      <c r="J769" s="199"/>
      <c r="K769" s="199"/>
      <c r="L769" s="204"/>
      <c r="M769" s="205"/>
      <c r="N769" s="206"/>
      <c r="O769" s="206"/>
      <c r="P769" s="206"/>
      <c r="Q769" s="206"/>
      <c r="R769" s="206"/>
      <c r="S769" s="206"/>
      <c r="T769" s="207"/>
      <c r="AT769" s="208" t="s">
        <v>140</v>
      </c>
      <c r="AU769" s="208" t="s">
        <v>91</v>
      </c>
      <c r="AV769" s="14" t="s">
        <v>91</v>
      </c>
      <c r="AW769" s="14" t="s">
        <v>42</v>
      </c>
      <c r="AX769" s="14" t="s">
        <v>89</v>
      </c>
      <c r="AY769" s="208" t="s">
        <v>131</v>
      </c>
    </row>
    <row r="770" spans="1:65" s="2" customFormat="1" ht="76.349999999999994" customHeight="1">
      <c r="A770" s="35"/>
      <c r="B770" s="36"/>
      <c r="C770" s="174" t="s">
        <v>1004</v>
      </c>
      <c r="D770" s="174" t="s">
        <v>133</v>
      </c>
      <c r="E770" s="175" t="s">
        <v>1358</v>
      </c>
      <c r="F770" s="176" t="s">
        <v>1359</v>
      </c>
      <c r="G770" s="177" t="s">
        <v>490</v>
      </c>
      <c r="H770" s="178">
        <v>1</v>
      </c>
      <c r="I770" s="179"/>
      <c r="J770" s="180">
        <f>ROUND(I770*H770,2)</f>
        <v>0</v>
      </c>
      <c r="K770" s="176" t="s">
        <v>137</v>
      </c>
      <c r="L770" s="40"/>
      <c r="M770" s="181" t="s">
        <v>44</v>
      </c>
      <c r="N770" s="182" t="s">
        <v>52</v>
      </c>
      <c r="O770" s="65"/>
      <c r="P770" s="183">
        <f>O770*H770</f>
        <v>0</v>
      </c>
      <c r="Q770" s="183">
        <v>0</v>
      </c>
      <c r="R770" s="183">
        <f>Q770*H770</f>
        <v>0</v>
      </c>
      <c r="S770" s="183">
        <v>0</v>
      </c>
      <c r="T770" s="184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85" t="s">
        <v>89</v>
      </c>
      <c r="AT770" s="185" t="s">
        <v>133</v>
      </c>
      <c r="AU770" s="185" t="s">
        <v>91</v>
      </c>
      <c r="AY770" s="17" t="s">
        <v>131</v>
      </c>
      <c r="BE770" s="186">
        <f>IF(N770="základní",J770,0)</f>
        <v>0</v>
      </c>
      <c r="BF770" s="186">
        <f>IF(N770="snížená",J770,0)</f>
        <v>0</v>
      </c>
      <c r="BG770" s="186">
        <f>IF(N770="zákl. přenesená",J770,0)</f>
        <v>0</v>
      </c>
      <c r="BH770" s="186">
        <f>IF(N770="sníž. přenesená",J770,0)</f>
        <v>0</v>
      </c>
      <c r="BI770" s="186">
        <f>IF(N770="nulová",J770,0)</f>
        <v>0</v>
      </c>
      <c r="BJ770" s="17" t="s">
        <v>89</v>
      </c>
      <c r="BK770" s="186">
        <f>ROUND(I770*H770,2)</f>
        <v>0</v>
      </c>
      <c r="BL770" s="17" t="s">
        <v>89</v>
      </c>
      <c r="BM770" s="185" t="s">
        <v>1360</v>
      </c>
    </row>
    <row r="771" spans="1:65" s="13" customFormat="1" ht="11.25">
      <c r="B771" s="187"/>
      <c r="C771" s="188"/>
      <c r="D771" s="189" t="s">
        <v>140</v>
      </c>
      <c r="E771" s="190" t="s">
        <v>44</v>
      </c>
      <c r="F771" s="191" t="s">
        <v>1137</v>
      </c>
      <c r="G771" s="188"/>
      <c r="H771" s="190" t="s">
        <v>44</v>
      </c>
      <c r="I771" s="192"/>
      <c r="J771" s="188"/>
      <c r="K771" s="188"/>
      <c r="L771" s="193"/>
      <c r="M771" s="194"/>
      <c r="N771" s="195"/>
      <c r="O771" s="195"/>
      <c r="P771" s="195"/>
      <c r="Q771" s="195"/>
      <c r="R771" s="195"/>
      <c r="S771" s="195"/>
      <c r="T771" s="196"/>
      <c r="AT771" s="197" t="s">
        <v>140</v>
      </c>
      <c r="AU771" s="197" t="s">
        <v>91</v>
      </c>
      <c r="AV771" s="13" t="s">
        <v>89</v>
      </c>
      <c r="AW771" s="13" t="s">
        <v>42</v>
      </c>
      <c r="AX771" s="13" t="s">
        <v>81</v>
      </c>
      <c r="AY771" s="197" t="s">
        <v>131</v>
      </c>
    </row>
    <row r="772" spans="1:65" s="13" customFormat="1" ht="11.25">
      <c r="B772" s="187"/>
      <c r="C772" s="188"/>
      <c r="D772" s="189" t="s">
        <v>140</v>
      </c>
      <c r="E772" s="190" t="s">
        <v>44</v>
      </c>
      <c r="F772" s="191" t="s">
        <v>1361</v>
      </c>
      <c r="G772" s="188"/>
      <c r="H772" s="190" t="s">
        <v>44</v>
      </c>
      <c r="I772" s="192"/>
      <c r="J772" s="188"/>
      <c r="K772" s="188"/>
      <c r="L772" s="193"/>
      <c r="M772" s="194"/>
      <c r="N772" s="195"/>
      <c r="O772" s="195"/>
      <c r="P772" s="195"/>
      <c r="Q772" s="195"/>
      <c r="R772" s="195"/>
      <c r="S772" s="195"/>
      <c r="T772" s="196"/>
      <c r="AT772" s="197" t="s">
        <v>140</v>
      </c>
      <c r="AU772" s="197" t="s">
        <v>91</v>
      </c>
      <c r="AV772" s="13" t="s">
        <v>89</v>
      </c>
      <c r="AW772" s="13" t="s">
        <v>42</v>
      </c>
      <c r="AX772" s="13" t="s">
        <v>81</v>
      </c>
      <c r="AY772" s="197" t="s">
        <v>131</v>
      </c>
    </row>
    <row r="773" spans="1:65" s="14" customFormat="1" ht="11.25">
      <c r="B773" s="198"/>
      <c r="C773" s="199"/>
      <c r="D773" s="189" t="s">
        <v>140</v>
      </c>
      <c r="E773" s="200" t="s">
        <v>44</v>
      </c>
      <c r="F773" s="201" t="s">
        <v>89</v>
      </c>
      <c r="G773" s="199"/>
      <c r="H773" s="202">
        <v>1</v>
      </c>
      <c r="I773" s="203"/>
      <c r="J773" s="199"/>
      <c r="K773" s="199"/>
      <c r="L773" s="204"/>
      <c r="M773" s="205"/>
      <c r="N773" s="206"/>
      <c r="O773" s="206"/>
      <c r="P773" s="206"/>
      <c r="Q773" s="206"/>
      <c r="R773" s="206"/>
      <c r="S773" s="206"/>
      <c r="T773" s="207"/>
      <c r="AT773" s="208" t="s">
        <v>140</v>
      </c>
      <c r="AU773" s="208" t="s">
        <v>91</v>
      </c>
      <c r="AV773" s="14" t="s">
        <v>91</v>
      </c>
      <c r="AW773" s="14" t="s">
        <v>42</v>
      </c>
      <c r="AX773" s="14" t="s">
        <v>89</v>
      </c>
      <c r="AY773" s="208" t="s">
        <v>131</v>
      </c>
    </row>
    <row r="774" spans="1:65" s="2" customFormat="1" ht="90" customHeight="1">
      <c r="A774" s="35"/>
      <c r="B774" s="36"/>
      <c r="C774" s="174" t="s">
        <v>1012</v>
      </c>
      <c r="D774" s="174" t="s">
        <v>133</v>
      </c>
      <c r="E774" s="175" t="s">
        <v>984</v>
      </c>
      <c r="F774" s="176" t="s">
        <v>985</v>
      </c>
      <c r="G774" s="177" t="s">
        <v>490</v>
      </c>
      <c r="H774" s="178">
        <v>1</v>
      </c>
      <c r="I774" s="179"/>
      <c r="J774" s="180">
        <f>ROUND(I774*H774,2)</f>
        <v>0</v>
      </c>
      <c r="K774" s="176" t="s">
        <v>137</v>
      </c>
      <c r="L774" s="40"/>
      <c r="M774" s="181" t="s">
        <v>44</v>
      </c>
      <c r="N774" s="182" t="s">
        <v>52</v>
      </c>
      <c r="O774" s="65"/>
      <c r="P774" s="183">
        <f>O774*H774</f>
        <v>0</v>
      </c>
      <c r="Q774" s="183">
        <v>0</v>
      </c>
      <c r="R774" s="183">
        <f>Q774*H774</f>
        <v>0</v>
      </c>
      <c r="S774" s="183">
        <v>0</v>
      </c>
      <c r="T774" s="184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85" t="s">
        <v>89</v>
      </c>
      <c r="AT774" s="185" t="s">
        <v>133</v>
      </c>
      <c r="AU774" s="185" t="s">
        <v>91</v>
      </c>
      <c r="AY774" s="17" t="s">
        <v>131</v>
      </c>
      <c r="BE774" s="186">
        <f>IF(N774="základní",J774,0)</f>
        <v>0</v>
      </c>
      <c r="BF774" s="186">
        <f>IF(N774="snížená",J774,0)</f>
        <v>0</v>
      </c>
      <c r="BG774" s="186">
        <f>IF(N774="zákl. přenesená",J774,0)</f>
        <v>0</v>
      </c>
      <c r="BH774" s="186">
        <f>IF(N774="sníž. přenesená",J774,0)</f>
        <v>0</v>
      </c>
      <c r="BI774" s="186">
        <f>IF(N774="nulová",J774,0)</f>
        <v>0</v>
      </c>
      <c r="BJ774" s="17" t="s">
        <v>89</v>
      </c>
      <c r="BK774" s="186">
        <f>ROUND(I774*H774,2)</f>
        <v>0</v>
      </c>
      <c r="BL774" s="17" t="s">
        <v>89</v>
      </c>
      <c r="BM774" s="185" t="s">
        <v>1362</v>
      </c>
    </row>
    <row r="775" spans="1:65" s="13" customFormat="1" ht="11.25">
      <c r="B775" s="187"/>
      <c r="C775" s="188"/>
      <c r="D775" s="189" t="s">
        <v>140</v>
      </c>
      <c r="E775" s="190" t="s">
        <v>44</v>
      </c>
      <c r="F775" s="191" t="s">
        <v>1137</v>
      </c>
      <c r="G775" s="188"/>
      <c r="H775" s="190" t="s">
        <v>44</v>
      </c>
      <c r="I775" s="192"/>
      <c r="J775" s="188"/>
      <c r="K775" s="188"/>
      <c r="L775" s="193"/>
      <c r="M775" s="194"/>
      <c r="N775" s="195"/>
      <c r="O775" s="195"/>
      <c r="P775" s="195"/>
      <c r="Q775" s="195"/>
      <c r="R775" s="195"/>
      <c r="S775" s="195"/>
      <c r="T775" s="196"/>
      <c r="AT775" s="197" t="s">
        <v>140</v>
      </c>
      <c r="AU775" s="197" t="s">
        <v>91</v>
      </c>
      <c r="AV775" s="13" t="s">
        <v>89</v>
      </c>
      <c r="AW775" s="13" t="s">
        <v>42</v>
      </c>
      <c r="AX775" s="13" t="s">
        <v>81</v>
      </c>
      <c r="AY775" s="197" t="s">
        <v>131</v>
      </c>
    </row>
    <row r="776" spans="1:65" s="13" customFormat="1" ht="11.25">
      <c r="B776" s="187"/>
      <c r="C776" s="188"/>
      <c r="D776" s="189" t="s">
        <v>140</v>
      </c>
      <c r="E776" s="190" t="s">
        <v>44</v>
      </c>
      <c r="F776" s="191" t="s">
        <v>1226</v>
      </c>
      <c r="G776" s="188"/>
      <c r="H776" s="190" t="s">
        <v>44</v>
      </c>
      <c r="I776" s="192"/>
      <c r="J776" s="188"/>
      <c r="K776" s="188"/>
      <c r="L776" s="193"/>
      <c r="M776" s="194"/>
      <c r="N776" s="195"/>
      <c r="O776" s="195"/>
      <c r="P776" s="195"/>
      <c r="Q776" s="195"/>
      <c r="R776" s="195"/>
      <c r="S776" s="195"/>
      <c r="T776" s="196"/>
      <c r="AT776" s="197" t="s">
        <v>140</v>
      </c>
      <c r="AU776" s="197" t="s">
        <v>91</v>
      </c>
      <c r="AV776" s="13" t="s">
        <v>89</v>
      </c>
      <c r="AW776" s="13" t="s">
        <v>42</v>
      </c>
      <c r="AX776" s="13" t="s">
        <v>81</v>
      </c>
      <c r="AY776" s="197" t="s">
        <v>131</v>
      </c>
    </row>
    <row r="777" spans="1:65" s="13" customFormat="1" ht="11.25">
      <c r="B777" s="187"/>
      <c r="C777" s="188"/>
      <c r="D777" s="189" t="s">
        <v>140</v>
      </c>
      <c r="E777" s="190" t="s">
        <v>44</v>
      </c>
      <c r="F777" s="191" t="s">
        <v>987</v>
      </c>
      <c r="G777" s="188"/>
      <c r="H777" s="190" t="s">
        <v>44</v>
      </c>
      <c r="I777" s="192"/>
      <c r="J777" s="188"/>
      <c r="K777" s="188"/>
      <c r="L777" s="193"/>
      <c r="M777" s="194"/>
      <c r="N777" s="195"/>
      <c r="O777" s="195"/>
      <c r="P777" s="195"/>
      <c r="Q777" s="195"/>
      <c r="R777" s="195"/>
      <c r="S777" s="195"/>
      <c r="T777" s="196"/>
      <c r="AT777" s="197" t="s">
        <v>140</v>
      </c>
      <c r="AU777" s="197" t="s">
        <v>91</v>
      </c>
      <c r="AV777" s="13" t="s">
        <v>89</v>
      </c>
      <c r="AW777" s="13" t="s">
        <v>42</v>
      </c>
      <c r="AX777" s="13" t="s">
        <v>81</v>
      </c>
      <c r="AY777" s="197" t="s">
        <v>131</v>
      </c>
    </row>
    <row r="778" spans="1:65" s="14" customFormat="1" ht="11.25">
      <c r="B778" s="198"/>
      <c r="C778" s="199"/>
      <c r="D778" s="189" t="s">
        <v>140</v>
      </c>
      <c r="E778" s="200" t="s">
        <v>44</v>
      </c>
      <c r="F778" s="201" t="s">
        <v>89</v>
      </c>
      <c r="G778" s="199"/>
      <c r="H778" s="202">
        <v>1</v>
      </c>
      <c r="I778" s="203"/>
      <c r="J778" s="199"/>
      <c r="K778" s="199"/>
      <c r="L778" s="204"/>
      <c r="M778" s="205"/>
      <c r="N778" s="206"/>
      <c r="O778" s="206"/>
      <c r="P778" s="206"/>
      <c r="Q778" s="206"/>
      <c r="R778" s="206"/>
      <c r="S778" s="206"/>
      <c r="T778" s="207"/>
      <c r="AT778" s="208" t="s">
        <v>140</v>
      </c>
      <c r="AU778" s="208" t="s">
        <v>91</v>
      </c>
      <c r="AV778" s="14" t="s">
        <v>91</v>
      </c>
      <c r="AW778" s="14" t="s">
        <v>42</v>
      </c>
      <c r="AX778" s="14" t="s">
        <v>89</v>
      </c>
      <c r="AY778" s="208" t="s">
        <v>131</v>
      </c>
    </row>
    <row r="779" spans="1:65" s="2" customFormat="1" ht="90" customHeight="1">
      <c r="A779" s="35"/>
      <c r="B779" s="36"/>
      <c r="C779" s="174" t="s">
        <v>1018</v>
      </c>
      <c r="D779" s="174" t="s">
        <v>133</v>
      </c>
      <c r="E779" s="175" t="s">
        <v>989</v>
      </c>
      <c r="F779" s="176" t="s">
        <v>990</v>
      </c>
      <c r="G779" s="177" t="s">
        <v>490</v>
      </c>
      <c r="H779" s="178">
        <v>1</v>
      </c>
      <c r="I779" s="179"/>
      <c r="J779" s="180">
        <f>ROUND(I779*H779,2)</f>
        <v>0</v>
      </c>
      <c r="K779" s="176" t="s">
        <v>137</v>
      </c>
      <c r="L779" s="40"/>
      <c r="M779" s="181" t="s">
        <v>44</v>
      </c>
      <c r="N779" s="182" t="s">
        <v>52</v>
      </c>
      <c r="O779" s="65"/>
      <c r="P779" s="183">
        <f>O779*H779</f>
        <v>0</v>
      </c>
      <c r="Q779" s="183">
        <v>0</v>
      </c>
      <c r="R779" s="183">
        <f>Q779*H779</f>
        <v>0</v>
      </c>
      <c r="S779" s="183">
        <v>0</v>
      </c>
      <c r="T779" s="184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85" t="s">
        <v>89</v>
      </c>
      <c r="AT779" s="185" t="s">
        <v>133</v>
      </c>
      <c r="AU779" s="185" t="s">
        <v>91</v>
      </c>
      <c r="AY779" s="17" t="s">
        <v>131</v>
      </c>
      <c r="BE779" s="186">
        <f>IF(N779="základní",J779,0)</f>
        <v>0</v>
      </c>
      <c r="BF779" s="186">
        <f>IF(N779="snížená",J779,0)</f>
        <v>0</v>
      </c>
      <c r="BG779" s="186">
        <f>IF(N779="zákl. přenesená",J779,0)</f>
        <v>0</v>
      </c>
      <c r="BH779" s="186">
        <f>IF(N779="sníž. přenesená",J779,0)</f>
        <v>0</v>
      </c>
      <c r="BI779" s="186">
        <f>IF(N779="nulová",J779,0)</f>
        <v>0</v>
      </c>
      <c r="BJ779" s="17" t="s">
        <v>89</v>
      </c>
      <c r="BK779" s="186">
        <f>ROUND(I779*H779,2)</f>
        <v>0</v>
      </c>
      <c r="BL779" s="17" t="s">
        <v>89</v>
      </c>
      <c r="BM779" s="185" t="s">
        <v>1363</v>
      </c>
    </row>
    <row r="780" spans="1:65" s="13" customFormat="1" ht="11.25">
      <c r="B780" s="187"/>
      <c r="C780" s="188"/>
      <c r="D780" s="189" t="s">
        <v>140</v>
      </c>
      <c r="E780" s="190" t="s">
        <v>44</v>
      </c>
      <c r="F780" s="191" t="s">
        <v>1137</v>
      </c>
      <c r="G780" s="188"/>
      <c r="H780" s="190" t="s">
        <v>44</v>
      </c>
      <c r="I780" s="192"/>
      <c r="J780" s="188"/>
      <c r="K780" s="188"/>
      <c r="L780" s="193"/>
      <c r="M780" s="194"/>
      <c r="N780" s="195"/>
      <c r="O780" s="195"/>
      <c r="P780" s="195"/>
      <c r="Q780" s="195"/>
      <c r="R780" s="195"/>
      <c r="S780" s="195"/>
      <c r="T780" s="196"/>
      <c r="AT780" s="197" t="s">
        <v>140</v>
      </c>
      <c r="AU780" s="197" t="s">
        <v>91</v>
      </c>
      <c r="AV780" s="13" t="s">
        <v>89</v>
      </c>
      <c r="AW780" s="13" t="s">
        <v>42</v>
      </c>
      <c r="AX780" s="13" t="s">
        <v>81</v>
      </c>
      <c r="AY780" s="197" t="s">
        <v>131</v>
      </c>
    </row>
    <row r="781" spans="1:65" s="13" customFormat="1" ht="11.25">
      <c r="B781" s="187"/>
      <c r="C781" s="188"/>
      <c r="D781" s="189" t="s">
        <v>140</v>
      </c>
      <c r="E781" s="190" t="s">
        <v>44</v>
      </c>
      <c r="F781" s="191" t="s">
        <v>1226</v>
      </c>
      <c r="G781" s="188"/>
      <c r="H781" s="190" t="s">
        <v>44</v>
      </c>
      <c r="I781" s="192"/>
      <c r="J781" s="188"/>
      <c r="K781" s="188"/>
      <c r="L781" s="193"/>
      <c r="M781" s="194"/>
      <c r="N781" s="195"/>
      <c r="O781" s="195"/>
      <c r="P781" s="195"/>
      <c r="Q781" s="195"/>
      <c r="R781" s="195"/>
      <c r="S781" s="195"/>
      <c r="T781" s="196"/>
      <c r="AT781" s="197" t="s">
        <v>140</v>
      </c>
      <c r="AU781" s="197" t="s">
        <v>91</v>
      </c>
      <c r="AV781" s="13" t="s">
        <v>89</v>
      </c>
      <c r="AW781" s="13" t="s">
        <v>42</v>
      </c>
      <c r="AX781" s="13" t="s">
        <v>81</v>
      </c>
      <c r="AY781" s="197" t="s">
        <v>131</v>
      </c>
    </row>
    <row r="782" spans="1:65" s="13" customFormat="1" ht="11.25">
      <c r="B782" s="187"/>
      <c r="C782" s="188"/>
      <c r="D782" s="189" t="s">
        <v>140</v>
      </c>
      <c r="E782" s="190" t="s">
        <v>44</v>
      </c>
      <c r="F782" s="191" t="s">
        <v>992</v>
      </c>
      <c r="G782" s="188"/>
      <c r="H782" s="190" t="s">
        <v>44</v>
      </c>
      <c r="I782" s="192"/>
      <c r="J782" s="188"/>
      <c r="K782" s="188"/>
      <c r="L782" s="193"/>
      <c r="M782" s="194"/>
      <c r="N782" s="195"/>
      <c r="O782" s="195"/>
      <c r="P782" s="195"/>
      <c r="Q782" s="195"/>
      <c r="R782" s="195"/>
      <c r="S782" s="195"/>
      <c r="T782" s="196"/>
      <c r="AT782" s="197" t="s">
        <v>140</v>
      </c>
      <c r="AU782" s="197" t="s">
        <v>91</v>
      </c>
      <c r="AV782" s="13" t="s">
        <v>89</v>
      </c>
      <c r="AW782" s="13" t="s">
        <v>42</v>
      </c>
      <c r="AX782" s="13" t="s">
        <v>81</v>
      </c>
      <c r="AY782" s="197" t="s">
        <v>131</v>
      </c>
    </row>
    <row r="783" spans="1:65" s="14" customFormat="1" ht="11.25">
      <c r="B783" s="198"/>
      <c r="C783" s="199"/>
      <c r="D783" s="189" t="s">
        <v>140</v>
      </c>
      <c r="E783" s="200" t="s">
        <v>44</v>
      </c>
      <c r="F783" s="201" t="s">
        <v>89</v>
      </c>
      <c r="G783" s="199"/>
      <c r="H783" s="202">
        <v>1</v>
      </c>
      <c r="I783" s="203"/>
      <c r="J783" s="199"/>
      <c r="K783" s="199"/>
      <c r="L783" s="204"/>
      <c r="M783" s="205"/>
      <c r="N783" s="206"/>
      <c r="O783" s="206"/>
      <c r="P783" s="206"/>
      <c r="Q783" s="206"/>
      <c r="R783" s="206"/>
      <c r="S783" s="206"/>
      <c r="T783" s="207"/>
      <c r="AT783" s="208" t="s">
        <v>140</v>
      </c>
      <c r="AU783" s="208" t="s">
        <v>91</v>
      </c>
      <c r="AV783" s="14" t="s">
        <v>91</v>
      </c>
      <c r="AW783" s="14" t="s">
        <v>42</v>
      </c>
      <c r="AX783" s="14" t="s">
        <v>89</v>
      </c>
      <c r="AY783" s="208" t="s">
        <v>131</v>
      </c>
    </row>
    <row r="784" spans="1:65" s="2" customFormat="1" ht="62.65" customHeight="1">
      <c r="A784" s="35"/>
      <c r="B784" s="36"/>
      <c r="C784" s="174" t="s">
        <v>1024</v>
      </c>
      <c r="D784" s="174" t="s">
        <v>133</v>
      </c>
      <c r="E784" s="175" t="s">
        <v>994</v>
      </c>
      <c r="F784" s="176" t="s">
        <v>995</v>
      </c>
      <c r="G784" s="177" t="s">
        <v>490</v>
      </c>
      <c r="H784" s="178">
        <v>1</v>
      </c>
      <c r="I784" s="179"/>
      <c r="J784" s="180">
        <f>ROUND(I784*H784,2)</f>
        <v>0</v>
      </c>
      <c r="K784" s="176" t="s">
        <v>137</v>
      </c>
      <c r="L784" s="40"/>
      <c r="M784" s="181" t="s">
        <v>44</v>
      </c>
      <c r="N784" s="182" t="s">
        <v>52</v>
      </c>
      <c r="O784" s="65"/>
      <c r="P784" s="183">
        <f>O784*H784</f>
        <v>0</v>
      </c>
      <c r="Q784" s="183">
        <v>0</v>
      </c>
      <c r="R784" s="183">
        <f>Q784*H784</f>
        <v>0</v>
      </c>
      <c r="S784" s="183">
        <v>0</v>
      </c>
      <c r="T784" s="184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85" t="s">
        <v>89</v>
      </c>
      <c r="AT784" s="185" t="s">
        <v>133</v>
      </c>
      <c r="AU784" s="185" t="s">
        <v>91</v>
      </c>
      <c r="AY784" s="17" t="s">
        <v>131</v>
      </c>
      <c r="BE784" s="186">
        <f>IF(N784="základní",J784,0)</f>
        <v>0</v>
      </c>
      <c r="BF784" s="186">
        <f>IF(N784="snížená",J784,0)</f>
        <v>0</v>
      </c>
      <c r="BG784" s="186">
        <f>IF(N784="zákl. přenesená",J784,0)</f>
        <v>0</v>
      </c>
      <c r="BH784" s="186">
        <f>IF(N784="sníž. přenesená",J784,0)</f>
        <v>0</v>
      </c>
      <c r="BI784" s="186">
        <f>IF(N784="nulová",J784,0)</f>
        <v>0</v>
      </c>
      <c r="BJ784" s="17" t="s">
        <v>89</v>
      </c>
      <c r="BK784" s="186">
        <f>ROUND(I784*H784,2)</f>
        <v>0</v>
      </c>
      <c r="BL784" s="17" t="s">
        <v>89</v>
      </c>
      <c r="BM784" s="185" t="s">
        <v>1364</v>
      </c>
    </row>
    <row r="785" spans="1:65" s="13" customFormat="1" ht="11.25">
      <c r="B785" s="187"/>
      <c r="C785" s="188"/>
      <c r="D785" s="189" t="s">
        <v>140</v>
      </c>
      <c r="E785" s="190" t="s">
        <v>44</v>
      </c>
      <c r="F785" s="191" t="s">
        <v>1338</v>
      </c>
      <c r="G785" s="188"/>
      <c r="H785" s="190" t="s">
        <v>44</v>
      </c>
      <c r="I785" s="192"/>
      <c r="J785" s="188"/>
      <c r="K785" s="188"/>
      <c r="L785" s="193"/>
      <c r="M785" s="194"/>
      <c r="N785" s="195"/>
      <c r="O785" s="195"/>
      <c r="P785" s="195"/>
      <c r="Q785" s="195"/>
      <c r="R785" s="195"/>
      <c r="S785" s="195"/>
      <c r="T785" s="196"/>
      <c r="AT785" s="197" t="s">
        <v>140</v>
      </c>
      <c r="AU785" s="197" t="s">
        <v>91</v>
      </c>
      <c r="AV785" s="13" t="s">
        <v>89</v>
      </c>
      <c r="AW785" s="13" t="s">
        <v>42</v>
      </c>
      <c r="AX785" s="13" t="s">
        <v>81</v>
      </c>
      <c r="AY785" s="197" t="s">
        <v>131</v>
      </c>
    </row>
    <row r="786" spans="1:65" s="13" customFormat="1" ht="11.25">
      <c r="B786" s="187"/>
      <c r="C786" s="188"/>
      <c r="D786" s="189" t="s">
        <v>140</v>
      </c>
      <c r="E786" s="190" t="s">
        <v>44</v>
      </c>
      <c r="F786" s="191" t="s">
        <v>1137</v>
      </c>
      <c r="G786" s="188"/>
      <c r="H786" s="190" t="s">
        <v>44</v>
      </c>
      <c r="I786" s="192"/>
      <c r="J786" s="188"/>
      <c r="K786" s="188"/>
      <c r="L786" s="193"/>
      <c r="M786" s="194"/>
      <c r="N786" s="195"/>
      <c r="O786" s="195"/>
      <c r="P786" s="195"/>
      <c r="Q786" s="195"/>
      <c r="R786" s="195"/>
      <c r="S786" s="195"/>
      <c r="T786" s="196"/>
      <c r="AT786" s="197" t="s">
        <v>140</v>
      </c>
      <c r="AU786" s="197" t="s">
        <v>91</v>
      </c>
      <c r="AV786" s="13" t="s">
        <v>89</v>
      </c>
      <c r="AW786" s="13" t="s">
        <v>42</v>
      </c>
      <c r="AX786" s="13" t="s">
        <v>81</v>
      </c>
      <c r="AY786" s="197" t="s">
        <v>131</v>
      </c>
    </row>
    <row r="787" spans="1:65" s="13" customFormat="1" ht="11.25">
      <c r="B787" s="187"/>
      <c r="C787" s="188"/>
      <c r="D787" s="189" t="s">
        <v>140</v>
      </c>
      <c r="E787" s="190" t="s">
        <v>44</v>
      </c>
      <c r="F787" s="191" t="s">
        <v>997</v>
      </c>
      <c r="G787" s="188"/>
      <c r="H787" s="190" t="s">
        <v>44</v>
      </c>
      <c r="I787" s="192"/>
      <c r="J787" s="188"/>
      <c r="K787" s="188"/>
      <c r="L787" s="193"/>
      <c r="M787" s="194"/>
      <c r="N787" s="195"/>
      <c r="O787" s="195"/>
      <c r="P787" s="195"/>
      <c r="Q787" s="195"/>
      <c r="R787" s="195"/>
      <c r="S787" s="195"/>
      <c r="T787" s="196"/>
      <c r="AT787" s="197" t="s">
        <v>140</v>
      </c>
      <c r="AU787" s="197" t="s">
        <v>91</v>
      </c>
      <c r="AV787" s="13" t="s">
        <v>89</v>
      </c>
      <c r="AW787" s="13" t="s">
        <v>42</v>
      </c>
      <c r="AX787" s="13" t="s">
        <v>81</v>
      </c>
      <c r="AY787" s="197" t="s">
        <v>131</v>
      </c>
    </row>
    <row r="788" spans="1:65" s="14" customFormat="1" ht="11.25">
      <c r="B788" s="198"/>
      <c r="C788" s="199"/>
      <c r="D788" s="189" t="s">
        <v>140</v>
      </c>
      <c r="E788" s="200" t="s">
        <v>44</v>
      </c>
      <c r="F788" s="201" t="s">
        <v>89</v>
      </c>
      <c r="G788" s="199"/>
      <c r="H788" s="202">
        <v>1</v>
      </c>
      <c r="I788" s="203"/>
      <c r="J788" s="199"/>
      <c r="K788" s="199"/>
      <c r="L788" s="204"/>
      <c r="M788" s="205"/>
      <c r="N788" s="206"/>
      <c r="O788" s="206"/>
      <c r="P788" s="206"/>
      <c r="Q788" s="206"/>
      <c r="R788" s="206"/>
      <c r="S788" s="206"/>
      <c r="T788" s="207"/>
      <c r="AT788" s="208" t="s">
        <v>140</v>
      </c>
      <c r="AU788" s="208" t="s">
        <v>91</v>
      </c>
      <c r="AV788" s="14" t="s">
        <v>91</v>
      </c>
      <c r="AW788" s="14" t="s">
        <v>42</v>
      </c>
      <c r="AX788" s="14" t="s">
        <v>89</v>
      </c>
      <c r="AY788" s="208" t="s">
        <v>131</v>
      </c>
    </row>
    <row r="789" spans="1:65" s="2" customFormat="1" ht="62.65" customHeight="1">
      <c r="A789" s="35"/>
      <c r="B789" s="36"/>
      <c r="C789" s="174" t="s">
        <v>1030</v>
      </c>
      <c r="D789" s="174" t="s">
        <v>133</v>
      </c>
      <c r="E789" s="175" t="s">
        <v>999</v>
      </c>
      <c r="F789" s="176" t="s">
        <v>1000</v>
      </c>
      <c r="G789" s="177" t="s">
        <v>164</v>
      </c>
      <c r="H789" s="178">
        <v>8.1</v>
      </c>
      <c r="I789" s="179"/>
      <c r="J789" s="180">
        <f>ROUND(I789*H789,2)</f>
        <v>0</v>
      </c>
      <c r="K789" s="176" t="s">
        <v>137</v>
      </c>
      <c r="L789" s="40"/>
      <c r="M789" s="181" t="s">
        <v>44</v>
      </c>
      <c r="N789" s="182" t="s">
        <v>52</v>
      </c>
      <c r="O789" s="65"/>
      <c r="P789" s="183">
        <f>O789*H789</f>
        <v>0</v>
      </c>
      <c r="Q789" s="183">
        <v>0</v>
      </c>
      <c r="R789" s="183">
        <f>Q789*H789</f>
        <v>0</v>
      </c>
      <c r="S789" s="183">
        <v>0</v>
      </c>
      <c r="T789" s="184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185" t="s">
        <v>89</v>
      </c>
      <c r="AT789" s="185" t="s">
        <v>133</v>
      </c>
      <c r="AU789" s="185" t="s">
        <v>91</v>
      </c>
      <c r="AY789" s="17" t="s">
        <v>131</v>
      </c>
      <c r="BE789" s="186">
        <f>IF(N789="základní",J789,0)</f>
        <v>0</v>
      </c>
      <c r="BF789" s="186">
        <f>IF(N789="snížená",J789,0)</f>
        <v>0</v>
      </c>
      <c r="BG789" s="186">
        <f>IF(N789="zákl. přenesená",J789,0)</f>
        <v>0</v>
      </c>
      <c r="BH789" s="186">
        <f>IF(N789="sníž. přenesená",J789,0)</f>
        <v>0</v>
      </c>
      <c r="BI789" s="186">
        <f>IF(N789="nulová",J789,0)</f>
        <v>0</v>
      </c>
      <c r="BJ789" s="17" t="s">
        <v>89</v>
      </c>
      <c r="BK789" s="186">
        <f>ROUND(I789*H789,2)</f>
        <v>0</v>
      </c>
      <c r="BL789" s="17" t="s">
        <v>89</v>
      </c>
      <c r="BM789" s="185" t="s">
        <v>1365</v>
      </c>
    </row>
    <row r="790" spans="1:65" s="13" customFormat="1" ht="11.25">
      <c r="B790" s="187"/>
      <c r="C790" s="188"/>
      <c r="D790" s="189" t="s">
        <v>140</v>
      </c>
      <c r="E790" s="190" t="s">
        <v>44</v>
      </c>
      <c r="F790" s="191" t="s">
        <v>1137</v>
      </c>
      <c r="G790" s="188"/>
      <c r="H790" s="190" t="s">
        <v>44</v>
      </c>
      <c r="I790" s="192"/>
      <c r="J790" s="188"/>
      <c r="K790" s="188"/>
      <c r="L790" s="193"/>
      <c r="M790" s="194"/>
      <c r="N790" s="195"/>
      <c r="O790" s="195"/>
      <c r="P790" s="195"/>
      <c r="Q790" s="195"/>
      <c r="R790" s="195"/>
      <c r="S790" s="195"/>
      <c r="T790" s="196"/>
      <c r="AT790" s="197" t="s">
        <v>140</v>
      </c>
      <c r="AU790" s="197" t="s">
        <v>91</v>
      </c>
      <c r="AV790" s="13" t="s">
        <v>89</v>
      </c>
      <c r="AW790" s="13" t="s">
        <v>42</v>
      </c>
      <c r="AX790" s="13" t="s">
        <v>81</v>
      </c>
      <c r="AY790" s="197" t="s">
        <v>131</v>
      </c>
    </row>
    <row r="791" spans="1:65" s="13" customFormat="1" ht="11.25">
      <c r="B791" s="187"/>
      <c r="C791" s="188"/>
      <c r="D791" s="189" t="s">
        <v>140</v>
      </c>
      <c r="E791" s="190" t="s">
        <v>44</v>
      </c>
      <c r="F791" s="191" t="s">
        <v>1002</v>
      </c>
      <c r="G791" s="188"/>
      <c r="H791" s="190" t="s">
        <v>44</v>
      </c>
      <c r="I791" s="192"/>
      <c r="J791" s="188"/>
      <c r="K791" s="188"/>
      <c r="L791" s="193"/>
      <c r="M791" s="194"/>
      <c r="N791" s="195"/>
      <c r="O791" s="195"/>
      <c r="P791" s="195"/>
      <c r="Q791" s="195"/>
      <c r="R791" s="195"/>
      <c r="S791" s="195"/>
      <c r="T791" s="196"/>
      <c r="AT791" s="197" t="s">
        <v>140</v>
      </c>
      <c r="AU791" s="197" t="s">
        <v>91</v>
      </c>
      <c r="AV791" s="13" t="s">
        <v>89</v>
      </c>
      <c r="AW791" s="13" t="s">
        <v>42</v>
      </c>
      <c r="AX791" s="13" t="s">
        <v>81</v>
      </c>
      <c r="AY791" s="197" t="s">
        <v>131</v>
      </c>
    </row>
    <row r="792" spans="1:65" s="14" customFormat="1" ht="11.25">
      <c r="B792" s="198"/>
      <c r="C792" s="199"/>
      <c r="D792" s="189" t="s">
        <v>140</v>
      </c>
      <c r="E792" s="200" t="s">
        <v>44</v>
      </c>
      <c r="F792" s="201" t="s">
        <v>1003</v>
      </c>
      <c r="G792" s="199"/>
      <c r="H792" s="202">
        <v>8.1</v>
      </c>
      <c r="I792" s="203"/>
      <c r="J792" s="199"/>
      <c r="K792" s="199"/>
      <c r="L792" s="204"/>
      <c r="M792" s="205"/>
      <c r="N792" s="206"/>
      <c r="O792" s="206"/>
      <c r="P792" s="206"/>
      <c r="Q792" s="206"/>
      <c r="R792" s="206"/>
      <c r="S792" s="206"/>
      <c r="T792" s="207"/>
      <c r="AT792" s="208" t="s">
        <v>140</v>
      </c>
      <c r="AU792" s="208" t="s">
        <v>91</v>
      </c>
      <c r="AV792" s="14" t="s">
        <v>91</v>
      </c>
      <c r="AW792" s="14" t="s">
        <v>42</v>
      </c>
      <c r="AX792" s="14" t="s">
        <v>89</v>
      </c>
      <c r="AY792" s="208" t="s">
        <v>131</v>
      </c>
    </row>
    <row r="793" spans="1:65" s="2" customFormat="1" ht="24.2" customHeight="1">
      <c r="A793" s="35"/>
      <c r="B793" s="36"/>
      <c r="C793" s="174" t="s">
        <v>1040</v>
      </c>
      <c r="D793" s="174" t="s">
        <v>133</v>
      </c>
      <c r="E793" s="175" t="s">
        <v>1005</v>
      </c>
      <c r="F793" s="176" t="s">
        <v>1006</v>
      </c>
      <c r="G793" s="177" t="s">
        <v>164</v>
      </c>
      <c r="H793" s="178">
        <v>0.93600000000000005</v>
      </c>
      <c r="I793" s="179"/>
      <c r="J793" s="180">
        <f>ROUND(I793*H793,2)</f>
        <v>0</v>
      </c>
      <c r="K793" s="176" t="s">
        <v>137</v>
      </c>
      <c r="L793" s="40"/>
      <c r="M793" s="181" t="s">
        <v>44</v>
      </c>
      <c r="N793" s="182" t="s">
        <v>52</v>
      </c>
      <c r="O793" s="65"/>
      <c r="P793" s="183">
        <f>O793*H793</f>
        <v>0</v>
      </c>
      <c r="Q793" s="183">
        <v>2.2563399999999998</v>
      </c>
      <c r="R793" s="183">
        <f>Q793*H793</f>
        <v>2.1119342400000001</v>
      </c>
      <c r="S793" s="183">
        <v>0</v>
      </c>
      <c r="T793" s="184">
        <f>S793*H793</f>
        <v>0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185" t="s">
        <v>89</v>
      </c>
      <c r="AT793" s="185" t="s">
        <v>133</v>
      </c>
      <c r="AU793" s="185" t="s">
        <v>91</v>
      </c>
      <c r="AY793" s="17" t="s">
        <v>131</v>
      </c>
      <c r="BE793" s="186">
        <f>IF(N793="základní",J793,0)</f>
        <v>0</v>
      </c>
      <c r="BF793" s="186">
        <f>IF(N793="snížená",J793,0)</f>
        <v>0</v>
      </c>
      <c r="BG793" s="186">
        <f>IF(N793="zákl. přenesená",J793,0)</f>
        <v>0</v>
      </c>
      <c r="BH793" s="186">
        <f>IF(N793="sníž. přenesená",J793,0)</f>
        <v>0</v>
      </c>
      <c r="BI793" s="186">
        <f>IF(N793="nulová",J793,0)</f>
        <v>0</v>
      </c>
      <c r="BJ793" s="17" t="s">
        <v>89</v>
      </c>
      <c r="BK793" s="186">
        <f>ROUND(I793*H793,2)</f>
        <v>0</v>
      </c>
      <c r="BL793" s="17" t="s">
        <v>89</v>
      </c>
      <c r="BM793" s="185" t="s">
        <v>1366</v>
      </c>
    </row>
    <row r="794" spans="1:65" s="13" customFormat="1" ht="11.25">
      <c r="B794" s="187"/>
      <c r="C794" s="188"/>
      <c r="D794" s="189" t="s">
        <v>140</v>
      </c>
      <c r="E794" s="190" t="s">
        <v>44</v>
      </c>
      <c r="F794" s="191" t="s">
        <v>1137</v>
      </c>
      <c r="G794" s="188"/>
      <c r="H794" s="190" t="s">
        <v>44</v>
      </c>
      <c r="I794" s="192"/>
      <c r="J794" s="188"/>
      <c r="K794" s="188"/>
      <c r="L794" s="193"/>
      <c r="M794" s="194"/>
      <c r="N794" s="195"/>
      <c r="O794" s="195"/>
      <c r="P794" s="195"/>
      <c r="Q794" s="195"/>
      <c r="R794" s="195"/>
      <c r="S794" s="195"/>
      <c r="T794" s="196"/>
      <c r="AT794" s="197" t="s">
        <v>140</v>
      </c>
      <c r="AU794" s="197" t="s">
        <v>91</v>
      </c>
      <c r="AV794" s="13" t="s">
        <v>89</v>
      </c>
      <c r="AW794" s="13" t="s">
        <v>42</v>
      </c>
      <c r="AX794" s="13" t="s">
        <v>81</v>
      </c>
      <c r="AY794" s="197" t="s">
        <v>131</v>
      </c>
    </row>
    <row r="795" spans="1:65" s="13" customFormat="1" ht="11.25">
      <c r="B795" s="187"/>
      <c r="C795" s="188"/>
      <c r="D795" s="189" t="s">
        <v>140</v>
      </c>
      <c r="E795" s="190" t="s">
        <v>44</v>
      </c>
      <c r="F795" s="191" t="s">
        <v>1226</v>
      </c>
      <c r="G795" s="188"/>
      <c r="H795" s="190" t="s">
        <v>44</v>
      </c>
      <c r="I795" s="192"/>
      <c r="J795" s="188"/>
      <c r="K795" s="188"/>
      <c r="L795" s="193"/>
      <c r="M795" s="194"/>
      <c r="N795" s="195"/>
      <c r="O795" s="195"/>
      <c r="P795" s="195"/>
      <c r="Q795" s="195"/>
      <c r="R795" s="195"/>
      <c r="S795" s="195"/>
      <c r="T795" s="196"/>
      <c r="AT795" s="197" t="s">
        <v>140</v>
      </c>
      <c r="AU795" s="197" t="s">
        <v>91</v>
      </c>
      <c r="AV795" s="13" t="s">
        <v>89</v>
      </c>
      <c r="AW795" s="13" t="s">
        <v>42</v>
      </c>
      <c r="AX795" s="13" t="s">
        <v>81</v>
      </c>
      <c r="AY795" s="197" t="s">
        <v>131</v>
      </c>
    </row>
    <row r="796" spans="1:65" s="13" customFormat="1" ht="11.25">
      <c r="B796" s="187"/>
      <c r="C796" s="188"/>
      <c r="D796" s="189" t="s">
        <v>140</v>
      </c>
      <c r="E796" s="190" t="s">
        <v>44</v>
      </c>
      <c r="F796" s="191" t="s">
        <v>1008</v>
      </c>
      <c r="G796" s="188"/>
      <c r="H796" s="190" t="s">
        <v>44</v>
      </c>
      <c r="I796" s="192"/>
      <c r="J796" s="188"/>
      <c r="K796" s="188"/>
      <c r="L796" s="193"/>
      <c r="M796" s="194"/>
      <c r="N796" s="195"/>
      <c r="O796" s="195"/>
      <c r="P796" s="195"/>
      <c r="Q796" s="195"/>
      <c r="R796" s="195"/>
      <c r="S796" s="195"/>
      <c r="T796" s="196"/>
      <c r="AT796" s="197" t="s">
        <v>140</v>
      </c>
      <c r="AU796" s="197" t="s">
        <v>91</v>
      </c>
      <c r="AV796" s="13" t="s">
        <v>89</v>
      </c>
      <c r="AW796" s="13" t="s">
        <v>42</v>
      </c>
      <c r="AX796" s="13" t="s">
        <v>81</v>
      </c>
      <c r="AY796" s="197" t="s">
        <v>131</v>
      </c>
    </row>
    <row r="797" spans="1:65" s="14" customFormat="1" ht="11.25">
      <c r="B797" s="198"/>
      <c r="C797" s="199"/>
      <c r="D797" s="189" t="s">
        <v>140</v>
      </c>
      <c r="E797" s="200" t="s">
        <v>44</v>
      </c>
      <c r="F797" s="201" t="s">
        <v>1009</v>
      </c>
      <c r="G797" s="199"/>
      <c r="H797" s="202">
        <v>0.216</v>
      </c>
      <c r="I797" s="203"/>
      <c r="J797" s="199"/>
      <c r="K797" s="199"/>
      <c r="L797" s="204"/>
      <c r="M797" s="205"/>
      <c r="N797" s="206"/>
      <c r="O797" s="206"/>
      <c r="P797" s="206"/>
      <c r="Q797" s="206"/>
      <c r="R797" s="206"/>
      <c r="S797" s="206"/>
      <c r="T797" s="207"/>
      <c r="AT797" s="208" t="s">
        <v>140</v>
      </c>
      <c r="AU797" s="208" t="s">
        <v>91</v>
      </c>
      <c r="AV797" s="14" t="s">
        <v>91</v>
      </c>
      <c r="AW797" s="14" t="s">
        <v>42</v>
      </c>
      <c r="AX797" s="14" t="s">
        <v>81</v>
      </c>
      <c r="AY797" s="208" t="s">
        <v>131</v>
      </c>
    </row>
    <row r="798" spans="1:65" s="13" customFormat="1" ht="11.25">
      <c r="B798" s="187"/>
      <c r="C798" s="188"/>
      <c r="D798" s="189" t="s">
        <v>140</v>
      </c>
      <c r="E798" s="190" t="s">
        <v>44</v>
      </c>
      <c r="F798" s="191" t="s">
        <v>1137</v>
      </c>
      <c r="G798" s="188"/>
      <c r="H798" s="190" t="s">
        <v>44</v>
      </c>
      <c r="I798" s="192"/>
      <c r="J798" s="188"/>
      <c r="K798" s="188"/>
      <c r="L798" s="193"/>
      <c r="M798" s="194"/>
      <c r="N798" s="195"/>
      <c r="O798" s="195"/>
      <c r="P798" s="195"/>
      <c r="Q798" s="195"/>
      <c r="R798" s="195"/>
      <c r="S798" s="195"/>
      <c r="T798" s="196"/>
      <c r="AT798" s="197" t="s">
        <v>140</v>
      </c>
      <c r="AU798" s="197" t="s">
        <v>91</v>
      </c>
      <c r="AV798" s="13" t="s">
        <v>89</v>
      </c>
      <c r="AW798" s="13" t="s">
        <v>42</v>
      </c>
      <c r="AX798" s="13" t="s">
        <v>81</v>
      </c>
      <c r="AY798" s="197" t="s">
        <v>131</v>
      </c>
    </row>
    <row r="799" spans="1:65" s="13" customFormat="1" ht="11.25">
      <c r="B799" s="187"/>
      <c r="C799" s="188"/>
      <c r="D799" s="189" t="s">
        <v>140</v>
      </c>
      <c r="E799" s="190" t="s">
        <v>44</v>
      </c>
      <c r="F799" s="191" t="s">
        <v>1010</v>
      </c>
      <c r="G799" s="188"/>
      <c r="H799" s="190" t="s">
        <v>44</v>
      </c>
      <c r="I799" s="192"/>
      <c r="J799" s="188"/>
      <c r="K799" s="188"/>
      <c r="L799" s="193"/>
      <c r="M799" s="194"/>
      <c r="N799" s="195"/>
      <c r="O799" s="195"/>
      <c r="P799" s="195"/>
      <c r="Q799" s="195"/>
      <c r="R799" s="195"/>
      <c r="S799" s="195"/>
      <c r="T799" s="196"/>
      <c r="AT799" s="197" t="s">
        <v>140</v>
      </c>
      <c r="AU799" s="197" t="s">
        <v>91</v>
      </c>
      <c r="AV799" s="13" t="s">
        <v>89</v>
      </c>
      <c r="AW799" s="13" t="s">
        <v>42</v>
      </c>
      <c r="AX799" s="13" t="s">
        <v>81</v>
      </c>
      <c r="AY799" s="197" t="s">
        <v>131</v>
      </c>
    </row>
    <row r="800" spans="1:65" s="14" customFormat="1" ht="11.25">
      <c r="B800" s="198"/>
      <c r="C800" s="199"/>
      <c r="D800" s="189" t="s">
        <v>140</v>
      </c>
      <c r="E800" s="200" t="s">
        <v>44</v>
      </c>
      <c r="F800" s="201" t="s">
        <v>1011</v>
      </c>
      <c r="G800" s="199"/>
      <c r="H800" s="202">
        <v>0.48</v>
      </c>
      <c r="I800" s="203"/>
      <c r="J800" s="199"/>
      <c r="K800" s="199"/>
      <c r="L800" s="204"/>
      <c r="M800" s="205"/>
      <c r="N800" s="206"/>
      <c r="O800" s="206"/>
      <c r="P800" s="206"/>
      <c r="Q800" s="206"/>
      <c r="R800" s="206"/>
      <c r="S800" s="206"/>
      <c r="T800" s="207"/>
      <c r="AT800" s="208" t="s">
        <v>140</v>
      </c>
      <c r="AU800" s="208" t="s">
        <v>91</v>
      </c>
      <c r="AV800" s="14" t="s">
        <v>91</v>
      </c>
      <c r="AW800" s="14" t="s">
        <v>42</v>
      </c>
      <c r="AX800" s="14" t="s">
        <v>81</v>
      </c>
      <c r="AY800" s="208" t="s">
        <v>131</v>
      </c>
    </row>
    <row r="801" spans="1:65" s="13" customFormat="1" ht="11.25">
      <c r="B801" s="187"/>
      <c r="C801" s="188"/>
      <c r="D801" s="189" t="s">
        <v>140</v>
      </c>
      <c r="E801" s="190" t="s">
        <v>44</v>
      </c>
      <c r="F801" s="191" t="s">
        <v>1367</v>
      </c>
      <c r="G801" s="188"/>
      <c r="H801" s="190" t="s">
        <v>44</v>
      </c>
      <c r="I801" s="192"/>
      <c r="J801" s="188"/>
      <c r="K801" s="188"/>
      <c r="L801" s="193"/>
      <c r="M801" s="194"/>
      <c r="N801" s="195"/>
      <c r="O801" s="195"/>
      <c r="P801" s="195"/>
      <c r="Q801" s="195"/>
      <c r="R801" s="195"/>
      <c r="S801" s="195"/>
      <c r="T801" s="196"/>
      <c r="AT801" s="197" t="s">
        <v>140</v>
      </c>
      <c r="AU801" s="197" t="s">
        <v>91</v>
      </c>
      <c r="AV801" s="13" t="s">
        <v>89</v>
      </c>
      <c r="AW801" s="13" t="s">
        <v>42</v>
      </c>
      <c r="AX801" s="13" t="s">
        <v>81</v>
      </c>
      <c r="AY801" s="197" t="s">
        <v>131</v>
      </c>
    </row>
    <row r="802" spans="1:65" s="14" customFormat="1" ht="11.25">
      <c r="B802" s="198"/>
      <c r="C802" s="199"/>
      <c r="D802" s="189" t="s">
        <v>140</v>
      </c>
      <c r="E802" s="200" t="s">
        <v>44</v>
      </c>
      <c r="F802" s="201" t="s">
        <v>1368</v>
      </c>
      <c r="G802" s="199"/>
      <c r="H802" s="202">
        <v>0.24</v>
      </c>
      <c r="I802" s="203"/>
      <c r="J802" s="199"/>
      <c r="K802" s="199"/>
      <c r="L802" s="204"/>
      <c r="M802" s="205"/>
      <c r="N802" s="206"/>
      <c r="O802" s="206"/>
      <c r="P802" s="206"/>
      <c r="Q802" s="206"/>
      <c r="R802" s="206"/>
      <c r="S802" s="206"/>
      <c r="T802" s="207"/>
      <c r="AT802" s="208" t="s">
        <v>140</v>
      </c>
      <c r="AU802" s="208" t="s">
        <v>91</v>
      </c>
      <c r="AV802" s="14" t="s">
        <v>91</v>
      </c>
      <c r="AW802" s="14" t="s">
        <v>42</v>
      </c>
      <c r="AX802" s="14" t="s">
        <v>81</v>
      </c>
      <c r="AY802" s="208" t="s">
        <v>131</v>
      </c>
    </row>
    <row r="803" spans="1:65" s="15" customFormat="1" ht="11.25">
      <c r="B803" s="209"/>
      <c r="C803" s="210"/>
      <c r="D803" s="189" t="s">
        <v>140</v>
      </c>
      <c r="E803" s="211" t="s">
        <v>44</v>
      </c>
      <c r="F803" s="212" t="s">
        <v>170</v>
      </c>
      <c r="G803" s="210"/>
      <c r="H803" s="213">
        <v>0.93599999999999994</v>
      </c>
      <c r="I803" s="214"/>
      <c r="J803" s="210"/>
      <c r="K803" s="210"/>
      <c r="L803" s="215"/>
      <c r="M803" s="216"/>
      <c r="N803" s="217"/>
      <c r="O803" s="217"/>
      <c r="P803" s="217"/>
      <c r="Q803" s="217"/>
      <c r="R803" s="217"/>
      <c r="S803" s="217"/>
      <c r="T803" s="218"/>
      <c r="AT803" s="219" t="s">
        <v>140</v>
      </c>
      <c r="AU803" s="219" t="s">
        <v>91</v>
      </c>
      <c r="AV803" s="15" t="s">
        <v>138</v>
      </c>
      <c r="AW803" s="15" t="s">
        <v>42</v>
      </c>
      <c r="AX803" s="15" t="s">
        <v>89</v>
      </c>
      <c r="AY803" s="219" t="s">
        <v>131</v>
      </c>
    </row>
    <row r="804" spans="1:65" s="2" customFormat="1" ht="37.9" customHeight="1">
      <c r="A804" s="35"/>
      <c r="B804" s="36"/>
      <c r="C804" s="174" t="s">
        <v>1044</v>
      </c>
      <c r="D804" s="174" t="s">
        <v>133</v>
      </c>
      <c r="E804" s="175" t="s">
        <v>1013</v>
      </c>
      <c r="F804" s="176" t="s">
        <v>1014</v>
      </c>
      <c r="G804" s="177" t="s">
        <v>164</v>
      </c>
      <c r="H804" s="178">
        <v>1.7</v>
      </c>
      <c r="I804" s="179"/>
      <c r="J804" s="180">
        <f>ROUND(I804*H804,2)</f>
        <v>0</v>
      </c>
      <c r="K804" s="176" t="s">
        <v>137</v>
      </c>
      <c r="L804" s="40"/>
      <c r="M804" s="181" t="s">
        <v>44</v>
      </c>
      <c r="N804" s="182" t="s">
        <v>52</v>
      </c>
      <c r="O804" s="65"/>
      <c r="P804" s="183">
        <f>O804*H804</f>
        <v>0</v>
      </c>
      <c r="Q804" s="183">
        <v>2.45329</v>
      </c>
      <c r="R804" s="183">
        <f>Q804*H804</f>
        <v>4.1705930000000002</v>
      </c>
      <c r="S804" s="183">
        <v>0</v>
      </c>
      <c r="T804" s="184">
        <f>S804*H804</f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185" t="s">
        <v>89</v>
      </c>
      <c r="AT804" s="185" t="s">
        <v>133</v>
      </c>
      <c r="AU804" s="185" t="s">
        <v>91</v>
      </c>
      <c r="AY804" s="17" t="s">
        <v>131</v>
      </c>
      <c r="BE804" s="186">
        <f>IF(N804="základní",J804,0)</f>
        <v>0</v>
      </c>
      <c r="BF804" s="186">
        <f>IF(N804="snížená",J804,0)</f>
        <v>0</v>
      </c>
      <c r="BG804" s="186">
        <f>IF(N804="zákl. přenesená",J804,0)</f>
        <v>0</v>
      </c>
      <c r="BH804" s="186">
        <f>IF(N804="sníž. přenesená",J804,0)</f>
        <v>0</v>
      </c>
      <c r="BI804" s="186">
        <f>IF(N804="nulová",J804,0)</f>
        <v>0</v>
      </c>
      <c r="BJ804" s="17" t="s">
        <v>89</v>
      </c>
      <c r="BK804" s="186">
        <f>ROUND(I804*H804,2)</f>
        <v>0</v>
      </c>
      <c r="BL804" s="17" t="s">
        <v>89</v>
      </c>
      <c r="BM804" s="185" t="s">
        <v>1369</v>
      </c>
    </row>
    <row r="805" spans="1:65" s="13" customFormat="1" ht="11.25">
      <c r="B805" s="187"/>
      <c r="C805" s="188"/>
      <c r="D805" s="189" t="s">
        <v>140</v>
      </c>
      <c r="E805" s="190" t="s">
        <v>44</v>
      </c>
      <c r="F805" s="191" t="s">
        <v>1137</v>
      </c>
      <c r="G805" s="188"/>
      <c r="H805" s="190" t="s">
        <v>44</v>
      </c>
      <c r="I805" s="192"/>
      <c r="J805" s="188"/>
      <c r="K805" s="188"/>
      <c r="L805" s="193"/>
      <c r="M805" s="194"/>
      <c r="N805" s="195"/>
      <c r="O805" s="195"/>
      <c r="P805" s="195"/>
      <c r="Q805" s="195"/>
      <c r="R805" s="195"/>
      <c r="S805" s="195"/>
      <c r="T805" s="196"/>
      <c r="AT805" s="197" t="s">
        <v>140</v>
      </c>
      <c r="AU805" s="197" t="s">
        <v>91</v>
      </c>
      <c r="AV805" s="13" t="s">
        <v>89</v>
      </c>
      <c r="AW805" s="13" t="s">
        <v>42</v>
      </c>
      <c r="AX805" s="13" t="s">
        <v>81</v>
      </c>
      <c r="AY805" s="197" t="s">
        <v>131</v>
      </c>
    </row>
    <row r="806" spans="1:65" s="13" customFormat="1" ht="11.25">
      <c r="B806" s="187"/>
      <c r="C806" s="188"/>
      <c r="D806" s="189" t="s">
        <v>140</v>
      </c>
      <c r="E806" s="190" t="s">
        <v>44</v>
      </c>
      <c r="F806" s="191" t="s">
        <v>1226</v>
      </c>
      <c r="G806" s="188"/>
      <c r="H806" s="190" t="s">
        <v>44</v>
      </c>
      <c r="I806" s="192"/>
      <c r="J806" s="188"/>
      <c r="K806" s="188"/>
      <c r="L806" s="193"/>
      <c r="M806" s="194"/>
      <c r="N806" s="195"/>
      <c r="O806" s="195"/>
      <c r="P806" s="195"/>
      <c r="Q806" s="195"/>
      <c r="R806" s="195"/>
      <c r="S806" s="195"/>
      <c r="T806" s="196"/>
      <c r="AT806" s="197" t="s">
        <v>140</v>
      </c>
      <c r="AU806" s="197" t="s">
        <v>91</v>
      </c>
      <c r="AV806" s="13" t="s">
        <v>89</v>
      </c>
      <c r="AW806" s="13" t="s">
        <v>42</v>
      </c>
      <c r="AX806" s="13" t="s">
        <v>81</v>
      </c>
      <c r="AY806" s="197" t="s">
        <v>131</v>
      </c>
    </row>
    <row r="807" spans="1:65" s="13" customFormat="1" ht="11.25">
      <c r="B807" s="187"/>
      <c r="C807" s="188"/>
      <c r="D807" s="189" t="s">
        <v>140</v>
      </c>
      <c r="E807" s="190" t="s">
        <v>44</v>
      </c>
      <c r="F807" s="191" t="s">
        <v>1016</v>
      </c>
      <c r="G807" s="188"/>
      <c r="H807" s="190" t="s">
        <v>44</v>
      </c>
      <c r="I807" s="192"/>
      <c r="J807" s="188"/>
      <c r="K807" s="188"/>
      <c r="L807" s="193"/>
      <c r="M807" s="194"/>
      <c r="N807" s="195"/>
      <c r="O807" s="195"/>
      <c r="P807" s="195"/>
      <c r="Q807" s="195"/>
      <c r="R807" s="195"/>
      <c r="S807" s="195"/>
      <c r="T807" s="196"/>
      <c r="AT807" s="197" t="s">
        <v>140</v>
      </c>
      <c r="AU807" s="197" t="s">
        <v>91</v>
      </c>
      <c r="AV807" s="13" t="s">
        <v>89</v>
      </c>
      <c r="AW807" s="13" t="s">
        <v>42</v>
      </c>
      <c r="AX807" s="13" t="s">
        <v>81</v>
      </c>
      <c r="AY807" s="197" t="s">
        <v>131</v>
      </c>
    </row>
    <row r="808" spans="1:65" s="14" customFormat="1" ht="11.25">
      <c r="B808" s="198"/>
      <c r="C808" s="199"/>
      <c r="D808" s="189" t="s">
        <v>140</v>
      </c>
      <c r="E808" s="200" t="s">
        <v>44</v>
      </c>
      <c r="F808" s="201" t="s">
        <v>1017</v>
      </c>
      <c r="G808" s="199"/>
      <c r="H808" s="202">
        <v>1.7</v>
      </c>
      <c r="I808" s="203"/>
      <c r="J808" s="199"/>
      <c r="K808" s="199"/>
      <c r="L808" s="204"/>
      <c r="M808" s="205"/>
      <c r="N808" s="206"/>
      <c r="O808" s="206"/>
      <c r="P808" s="206"/>
      <c r="Q808" s="206"/>
      <c r="R808" s="206"/>
      <c r="S808" s="206"/>
      <c r="T808" s="207"/>
      <c r="AT808" s="208" t="s">
        <v>140</v>
      </c>
      <c r="AU808" s="208" t="s">
        <v>91</v>
      </c>
      <c r="AV808" s="14" t="s">
        <v>91</v>
      </c>
      <c r="AW808" s="14" t="s">
        <v>42</v>
      </c>
      <c r="AX808" s="14" t="s">
        <v>89</v>
      </c>
      <c r="AY808" s="208" t="s">
        <v>131</v>
      </c>
    </row>
    <row r="809" spans="1:65" s="2" customFormat="1" ht="24.2" customHeight="1">
      <c r="A809" s="35"/>
      <c r="B809" s="36"/>
      <c r="C809" s="174" t="s">
        <v>1049</v>
      </c>
      <c r="D809" s="174" t="s">
        <v>133</v>
      </c>
      <c r="E809" s="175" t="s">
        <v>1019</v>
      </c>
      <c r="F809" s="176" t="s">
        <v>1020</v>
      </c>
      <c r="G809" s="177" t="s">
        <v>180</v>
      </c>
      <c r="H809" s="178">
        <v>5.0000000000000001E-3</v>
      </c>
      <c r="I809" s="179"/>
      <c r="J809" s="180">
        <f>ROUND(I809*H809,2)</f>
        <v>0</v>
      </c>
      <c r="K809" s="176" t="s">
        <v>137</v>
      </c>
      <c r="L809" s="40"/>
      <c r="M809" s="181" t="s">
        <v>44</v>
      </c>
      <c r="N809" s="182" t="s">
        <v>52</v>
      </c>
      <c r="O809" s="65"/>
      <c r="P809" s="183">
        <f>O809*H809</f>
        <v>0</v>
      </c>
      <c r="Q809" s="183">
        <v>1.0606500000000001</v>
      </c>
      <c r="R809" s="183">
        <f>Q809*H809</f>
        <v>5.3032500000000007E-3</v>
      </c>
      <c r="S809" s="183">
        <v>0</v>
      </c>
      <c r="T809" s="184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85" t="s">
        <v>89</v>
      </c>
      <c r="AT809" s="185" t="s">
        <v>133</v>
      </c>
      <c r="AU809" s="185" t="s">
        <v>91</v>
      </c>
      <c r="AY809" s="17" t="s">
        <v>131</v>
      </c>
      <c r="BE809" s="186">
        <f>IF(N809="základní",J809,0)</f>
        <v>0</v>
      </c>
      <c r="BF809" s="186">
        <f>IF(N809="snížená",J809,0)</f>
        <v>0</v>
      </c>
      <c r="BG809" s="186">
        <f>IF(N809="zákl. přenesená",J809,0)</f>
        <v>0</v>
      </c>
      <c r="BH809" s="186">
        <f>IF(N809="sníž. přenesená",J809,0)</f>
        <v>0</v>
      </c>
      <c r="BI809" s="186">
        <f>IF(N809="nulová",J809,0)</f>
        <v>0</v>
      </c>
      <c r="BJ809" s="17" t="s">
        <v>89</v>
      </c>
      <c r="BK809" s="186">
        <f>ROUND(I809*H809,2)</f>
        <v>0</v>
      </c>
      <c r="BL809" s="17" t="s">
        <v>89</v>
      </c>
      <c r="BM809" s="185" t="s">
        <v>1370</v>
      </c>
    </row>
    <row r="810" spans="1:65" s="13" customFormat="1" ht="11.25">
      <c r="B810" s="187"/>
      <c r="C810" s="188"/>
      <c r="D810" s="189" t="s">
        <v>140</v>
      </c>
      <c r="E810" s="190" t="s">
        <v>44</v>
      </c>
      <c r="F810" s="191" t="s">
        <v>1226</v>
      </c>
      <c r="G810" s="188"/>
      <c r="H810" s="190" t="s">
        <v>44</v>
      </c>
      <c r="I810" s="192"/>
      <c r="J810" s="188"/>
      <c r="K810" s="188"/>
      <c r="L810" s="193"/>
      <c r="M810" s="194"/>
      <c r="N810" s="195"/>
      <c r="O810" s="195"/>
      <c r="P810" s="195"/>
      <c r="Q810" s="195"/>
      <c r="R810" s="195"/>
      <c r="S810" s="195"/>
      <c r="T810" s="196"/>
      <c r="AT810" s="197" t="s">
        <v>140</v>
      </c>
      <c r="AU810" s="197" t="s">
        <v>91</v>
      </c>
      <c r="AV810" s="13" t="s">
        <v>89</v>
      </c>
      <c r="AW810" s="13" t="s">
        <v>42</v>
      </c>
      <c r="AX810" s="13" t="s">
        <v>81</v>
      </c>
      <c r="AY810" s="197" t="s">
        <v>131</v>
      </c>
    </row>
    <row r="811" spans="1:65" s="13" customFormat="1" ht="22.5">
      <c r="B811" s="187"/>
      <c r="C811" s="188"/>
      <c r="D811" s="189" t="s">
        <v>140</v>
      </c>
      <c r="E811" s="190" t="s">
        <v>44</v>
      </c>
      <c r="F811" s="191" t="s">
        <v>1022</v>
      </c>
      <c r="G811" s="188"/>
      <c r="H811" s="190" t="s">
        <v>44</v>
      </c>
      <c r="I811" s="192"/>
      <c r="J811" s="188"/>
      <c r="K811" s="188"/>
      <c r="L811" s="193"/>
      <c r="M811" s="194"/>
      <c r="N811" s="195"/>
      <c r="O811" s="195"/>
      <c r="P811" s="195"/>
      <c r="Q811" s="195"/>
      <c r="R811" s="195"/>
      <c r="S811" s="195"/>
      <c r="T811" s="196"/>
      <c r="AT811" s="197" t="s">
        <v>140</v>
      </c>
      <c r="AU811" s="197" t="s">
        <v>91</v>
      </c>
      <c r="AV811" s="13" t="s">
        <v>89</v>
      </c>
      <c r="AW811" s="13" t="s">
        <v>42</v>
      </c>
      <c r="AX811" s="13" t="s">
        <v>81</v>
      </c>
      <c r="AY811" s="197" t="s">
        <v>131</v>
      </c>
    </row>
    <row r="812" spans="1:65" s="14" customFormat="1" ht="11.25">
      <c r="B812" s="198"/>
      <c r="C812" s="199"/>
      <c r="D812" s="189" t="s">
        <v>140</v>
      </c>
      <c r="E812" s="200" t="s">
        <v>44</v>
      </c>
      <c r="F812" s="201" t="s">
        <v>1023</v>
      </c>
      <c r="G812" s="199"/>
      <c r="H812" s="202">
        <v>5.0000000000000001E-3</v>
      </c>
      <c r="I812" s="203"/>
      <c r="J812" s="199"/>
      <c r="K812" s="199"/>
      <c r="L812" s="204"/>
      <c r="M812" s="205"/>
      <c r="N812" s="206"/>
      <c r="O812" s="206"/>
      <c r="P812" s="206"/>
      <c r="Q812" s="206"/>
      <c r="R812" s="206"/>
      <c r="S812" s="206"/>
      <c r="T812" s="207"/>
      <c r="AT812" s="208" t="s">
        <v>140</v>
      </c>
      <c r="AU812" s="208" t="s">
        <v>91</v>
      </c>
      <c r="AV812" s="14" t="s">
        <v>91</v>
      </c>
      <c r="AW812" s="14" t="s">
        <v>42</v>
      </c>
      <c r="AX812" s="14" t="s">
        <v>89</v>
      </c>
      <c r="AY812" s="208" t="s">
        <v>131</v>
      </c>
    </row>
    <row r="813" spans="1:65" s="2" customFormat="1" ht="24.2" customHeight="1">
      <c r="A813" s="35"/>
      <c r="B813" s="36"/>
      <c r="C813" s="174" t="s">
        <v>1053</v>
      </c>
      <c r="D813" s="174" t="s">
        <v>133</v>
      </c>
      <c r="E813" s="175" t="s">
        <v>1031</v>
      </c>
      <c r="F813" s="176" t="s">
        <v>1032</v>
      </c>
      <c r="G813" s="177" t="s">
        <v>136</v>
      </c>
      <c r="H813" s="178">
        <v>13.04</v>
      </c>
      <c r="I813" s="179"/>
      <c r="J813" s="180">
        <f>ROUND(I813*H813,2)</f>
        <v>0</v>
      </c>
      <c r="K813" s="176" t="s">
        <v>137</v>
      </c>
      <c r="L813" s="40"/>
      <c r="M813" s="181" t="s">
        <v>44</v>
      </c>
      <c r="N813" s="182" t="s">
        <v>52</v>
      </c>
      <c r="O813" s="65"/>
      <c r="P813" s="183">
        <f>O813*H813</f>
        <v>0</v>
      </c>
      <c r="Q813" s="183">
        <v>1.16E-3</v>
      </c>
      <c r="R813" s="183">
        <f>Q813*H813</f>
        <v>1.51264E-2</v>
      </c>
      <c r="S813" s="183">
        <v>0</v>
      </c>
      <c r="T813" s="184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85" t="s">
        <v>89</v>
      </c>
      <c r="AT813" s="185" t="s">
        <v>133</v>
      </c>
      <c r="AU813" s="185" t="s">
        <v>91</v>
      </c>
      <c r="AY813" s="17" t="s">
        <v>131</v>
      </c>
      <c r="BE813" s="186">
        <f>IF(N813="základní",J813,0)</f>
        <v>0</v>
      </c>
      <c r="BF813" s="186">
        <f>IF(N813="snížená",J813,0)</f>
        <v>0</v>
      </c>
      <c r="BG813" s="186">
        <f>IF(N813="zákl. přenesená",J813,0)</f>
        <v>0</v>
      </c>
      <c r="BH813" s="186">
        <f>IF(N813="sníž. přenesená",J813,0)</f>
        <v>0</v>
      </c>
      <c r="BI813" s="186">
        <f>IF(N813="nulová",J813,0)</f>
        <v>0</v>
      </c>
      <c r="BJ813" s="17" t="s">
        <v>89</v>
      </c>
      <c r="BK813" s="186">
        <f>ROUND(I813*H813,2)</f>
        <v>0</v>
      </c>
      <c r="BL813" s="17" t="s">
        <v>89</v>
      </c>
      <c r="BM813" s="185" t="s">
        <v>1371</v>
      </c>
    </row>
    <row r="814" spans="1:65" s="13" customFormat="1" ht="11.25">
      <c r="B814" s="187"/>
      <c r="C814" s="188"/>
      <c r="D814" s="189" t="s">
        <v>140</v>
      </c>
      <c r="E814" s="190" t="s">
        <v>44</v>
      </c>
      <c r="F814" s="191" t="s">
        <v>1137</v>
      </c>
      <c r="G814" s="188"/>
      <c r="H814" s="190" t="s">
        <v>44</v>
      </c>
      <c r="I814" s="192"/>
      <c r="J814" s="188"/>
      <c r="K814" s="188"/>
      <c r="L814" s="193"/>
      <c r="M814" s="194"/>
      <c r="N814" s="195"/>
      <c r="O814" s="195"/>
      <c r="P814" s="195"/>
      <c r="Q814" s="195"/>
      <c r="R814" s="195"/>
      <c r="S814" s="195"/>
      <c r="T814" s="196"/>
      <c r="AT814" s="197" t="s">
        <v>140</v>
      </c>
      <c r="AU814" s="197" t="s">
        <v>91</v>
      </c>
      <c r="AV814" s="13" t="s">
        <v>89</v>
      </c>
      <c r="AW814" s="13" t="s">
        <v>42</v>
      </c>
      <c r="AX814" s="13" t="s">
        <v>81</v>
      </c>
      <c r="AY814" s="197" t="s">
        <v>131</v>
      </c>
    </row>
    <row r="815" spans="1:65" s="13" customFormat="1" ht="11.25">
      <c r="B815" s="187"/>
      <c r="C815" s="188"/>
      <c r="D815" s="189" t="s">
        <v>140</v>
      </c>
      <c r="E815" s="190" t="s">
        <v>44</v>
      </c>
      <c r="F815" s="191" t="s">
        <v>1226</v>
      </c>
      <c r="G815" s="188"/>
      <c r="H815" s="190" t="s">
        <v>44</v>
      </c>
      <c r="I815" s="192"/>
      <c r="J815" s="188"/>
      <c r="K815" s="188"/>
      <c r="L815" s="193"/>
      <c r="M815" s="194"/>
      <c r="N815" s="195"/>
      <c r="O815" s="195"/>
      <c r="P815" s="195"/>
      <c r="Q815" s="195"/>
      <c r="R815" s="195"/>
      <c r="S815" s="195"/>
      <c r="T815" s="196"/>
      <c r="AT815" s="197" t="s">
        <v>140</v>
      </c>
      <c r="AU815" s="197" t="s">
        <v>91</v>
      </c>
      <c r="AV815" s="13" t="s">
        <v>89</v>
      </c>
      <c r="AW815" s="13" t="s">
        <v>42</v>
      </c>
      <c r="AX815" s="13" t="s">
        <v>81</v>
      </c>
      <c r="AY815" s="197" t="s">
        <v>131</v>
      </c>
    </row>
    <row r="816" spans="1:65" s="13" customFormat="1" ht="11.25">
      <c r="B816" s="187"/>
      <c r="C816" s="188"/>
      <c r="D816" s="189" t="s">
        <v>140</v>
      </c>
      <c r="E816" s="190" t="s">
        <v>44</v>
      </c>
      <c r="F816" s="191" t="s">
        <v>1034</v>
      </c>
      <c r="G816" s="188"/>
      <c r="H816" s="190" t="s">
        <v>44</v>
      </c>
      <c r="I816" s="192"/>
      <c r="J816" s="188"/>
      <c r="K816" s="188"/>
      <c r="L816" s="193"/>
      <c r="M816" s="194"/>
      <c r="N816" s="195"/>
      <c r="O816" s="195"/>
      <c r="P816" s="195"/>
      <c r="Q816" s="195"/>
      <c r="R816" s="195"/>
      <c r="S816" s="195"/>
      <c r="T816" s="196"/>
      <c r="AT816" s="197" t="s">
        <v>140</v>
      </c>
      <c r="AU816" s="197" t="s">
        <v>91</v>
      </c>
      <c r="AV816" s="13" t="s">
        <v>89</v>
      </c>
      <c r="AW816" s="13" t="s">
        <v>42</v>
      </c>
      <c r="AX816" s="13" t="s">
        <v>81</v>
      </c>
      <c r="AY816" s="197" t="s">
        <v>131</v>
      </c>
    </row>
    <row r="817" spans="1:65" s="14" customFormat="1" ht="11.25">
      <c r="B817" s="198"/>
      <c r="C817" s="199"/>
      <c r="D817" s="189" t="s">
        <v>140</v>
      </c>
      <c r="E817" s="200" t="s">
        <v>44</v>
      </c>
      <c r="F817" s="201" t="s">
        <v>1035</v>
      </c>
      <c r="G817" s="199"/>
      <c r="H817" s="202">
        <v>6.8</v>
      </c>
      <c r="I817" s="203"/>
      <c r="J817" s="199"/>
      <c r="K817" s="199"/>
      <c r="L817" s="204"/>
      <c r="M817" s="205"/>
      <c r="N817" s="206"/>
      <c r="O817" s="206"/>
      <c r="P817" s="206"/>
      <c r="Q817" s="206"/>
      <c r="R817" s="206"/>
      <c r="S817" s="206"/>
      <c r="T817" s="207"/>
      <c r="AT817" s="208" t="s">
        <v>140</v>
      </c>
      <c r="AU817" s="208" t="s">
        <v>91</v>
      </c>
      <c r="AV817" s="14" t="s">
        <v>91</v>
      </c>
      <c r="AW817" s="14" t="s">
        <v>42</v>
      </c>
      <c r="AX817" s="14" t="s">
        <v>81</v>
      </c>
      <c r="AY817" s="208" t="s">
        <v>131</v>
      </c>
    </row>
    <row r="818" spans="1:65" s="13" customFormat="1" ht="11.25">
      <c r="B818" s="187"/>
      <c r="C818" s="188"/>
      <c r="D818" s="189" t="s">
        <v>140</v>
      </c>
      <c r="E818" s="190" t="s">
        <v>44</v>
      </c>
      <c r="F818" s="191" t="s">
        <v>1036</v>
      </c>
      <c r="G818" s="188"/>
      <c r="H818" s="190" t="s">
        <v>44</v>
      </c>
      <c r="I818" s="192"/>
      <c r="J818" s="188"/>
      <c r="K818" s="188"/>
      <c r="L818" s="193"/>
      <c r="M818" s="194"/>
      <c r="N818" s="195"/>
      <c r="O818" s="195"/>
      <c r="P818" s="195"/>
      <c r="Q818" s="195"/>
      <c r="R818" s="195"/>
      <c r="S818" s="195"/>
      <c r="T818" s="196"/>
      <c r="AT818" s="197" t="s">
        <v>140</v>
      </c>
      <c r="AU818" s="197" t="s">
        <v>91</v>
      </c>
      <c r="AV818" s="13" t="s">
        <v>89</v>
      </c>
      <c r="AW818" s="13" t="s">
        <v>42</v>
      </c>
      <c r="AX818" s="13" t="s">
        <v>81</v>
      </c>
      <c r="AY818" s="197" t="s">
        <v>131</v>
      </c>
    </row>
    <row r="819" spans="1:65" s="14" customFormat="1" ht="11.25">
      <c r="B819" s="198"/>
      <c r="C819" s="199"/>
      <c r="D819" s="189" t="s">
        <v>140</v>
      </c>
      <c r="E819" s="200" t="s">
        <v>44</v>
      </c>
      <c r="F819" s="201" t="s">
        <v>1037</v>
      </c>
      <c r="G819" s="199"/>
      <c r="H819" s="202">
        <v>1.44</v>
      </c>
      <c r="I819" s="203"/>
      <c r="J819" s="199"/>
      <c r="K819" s="199"/>
      <c r="L819" s="204"/>
      <c r="M819" s="205"/>
      <c r="N819" s="206"/>
      <c r="O819" s="206"/>
      <c r="P819" s="206"/>
      <c r="Q819" s="206"/>
      <c r="R819" s="206"/>
      <c r="S819" s="206"/>
      <c r="T819" s="207"/>
      <c r="AT819" s="208" t="s">
        <v>140</v>
      </c>
      <c r="AU819" s="208" t="s">
        <v>91</v>
      </c>
      <c r="AV819" s="14" t="s">
        <v>91</v>
      </c>
      <c r="AW819" s="14" t="s">
        <v>42</v>
      </c>
      <c r="AX819" s="14" t="s">
        <v>81</v>
      </c>
      <c r="AY819" s="208" t="s">
        <v>131</v>
      </c>
    </row>
    <row r="820" spans="1:65" s="13" customFormat="1" ht="11.25">
      <c r="B820" s="187"/>
      <c r="C820" s="188"/>
      <c r="D820" s="189" t="s">
        <v>140</v>
      </c>
      <c r="E820" s="190" t="s">
        <v>44</v>
      </c>
      <c r="F820" s="191" t="s">
        <v>1137</v>
      </c>
      <c r="G820" s="188"/>
      <c r="H820" s="190" t="s">
        <v>44</v>
      </c>
      <c r="I820" s="192"/>
      <c r="J820" s="188"/>
      <c r="K820" s="188"/>
      <c r="L820" s="193"/>
      <c r="M820" s="194"/>
      <c r="N820" s="195"/>
      <c r="O820" s="195"/>
      <c r="P820" s="195"/>
      <c r="Q820" s="195"/>
      <c r="R820" s="195"/>
      <c r="S820" s="195"/>
      <c r="T820" s="196"/>
      <c r="AT820" s="197" t="s">
        <v>140</v>
      </c>
      <c r="AU820" s="197" t="s">
        <v>91</v>
      </c>
      <c r="AV820" s="13" t="s">
        <v>89</v>
      </c>
      <c r="AW820" s="13" t="s">
        <v>42</v>
      </c>
      <c r="AX820" s="13" t="s">
        <v>81</v>
      </c>
      <c r="AY820" s="197" t="s">
        <v>131</v>
      </c>
    </row>
    <row r="821" spans="1:65" s="13" customFormat="1" ht="11.25">
      <c r="B821" s="187"/>
      <c r="C821" s="188"/>
      <c r="D821" s="189" t="s">
        <v>140</v>
      </c>
      <c r="E821" s="190" t="s">
        <v>44</v>
      </c>
      <c r="F821" s="191" t="s">
        <v>1038</v>
      </c>
      <c r="G821" s="188"/>
      <c r="H821" s="190" t="s">
        <v>44</v>
      </c>
      <c r="I821" s="192"/>
      <c r="J821" s="188"/>
      <c r="K821" s="188"/>
      <c r="L821" s="193"/>
      <c r="M821" s="194"/>
      <c r="N821" s="195"/>
      <c r="O821" s="195"/>
      <c r="P821" s="195"/>
      <c r="Q821" s="195"/>
      <c r="R821" s="195"/>
      <c r="S821" s="195"/>
      <c r="T821" s="196"/>
      <c r="AT821" s="197" t="s">
        <v>140</v>
      </c>
      <c r="AU821" s="197" t="s">
        <v>91</v>
      </c>
      <c r="AV821" s="13" t="s">
        <v>89</v>
      </c>
      <c r="AW821" s="13" t="s">
        <v>42</v>
      </c>
      <c r="AX821" s="13" t="s">
        <v>81</v>
      </c>
      <c r="AY821" s="197" t="s">
        <v>131</v>
      </c>
    </row>
    <row r="822" spans="1:65" s="14" customFormat="1" ht="11.25">
      <c r="B822" s="198"/>
      <c r="C822" s="199"/>
      <c r="D822" s="189" t="s">
        <v>140</v>
      </c>
      <c r="E822" s="200" t="s">
        <v>44</v>
      </c>
      <c r="F822" s="201" t="s">
        <v>1039</v>
      </c>
      <c r="G822" s="199"/>
      <c r="H822" s="202">
        <v>2.8</v>
      </c>
      <c r="I822" s="203"/>
      <c r="J822" s="199"/>
      <c r="K822" s="199"/>
      <c r="L822" s="204"/>
      <c r="M822" s="205"/>
      <c r="N822" s="206"/>
      <c r="O822" s="206"/>
      <c r="P822" s="206"/>
      <c r="Q822" s="206"/>
      <c r="R822" s="206"/>
      <c r="S822" s="206"/>
      <c r="T822" s="207"/>
      <c r="AT822" s="208" t="s">
        <v>140</v>
      </c>
      <c r="AU822" s="208" t="s">
        <v>91</v>
      </c>
      <c r="AV822" s="14" t="s">
        <v>91</v>
      </c>
      <c r="AW822" s="14" t="s">
        <v>42</v>
      </c>
      <c r="AX822" s="14" t="s">
        <v>81</v>
      </c>
      <c r="AY822" s="208" t="s">
        <v>131</v>
      </c>
    </row>
    <row r="823" spans="1:65" s="13" customFormat="1" ht="22.5">
      <c r="B823" s="187"/>
      <c r="C823" s="188"/>
      <c r="D823" s="189" t="s">
        <v>140</v>
      </c>
      <c r="E823" s="190" t="s">
        <v>44</v>
      </c>
      <c r="F823" s="191" t="s">
        <v>1372</v>
      </c>
      <c r="G823" s="188"/>
      <c r="H823" s="190" t="s">
        <v>44</v>
      </c>
      <c r="I823" s="192"/>
      <c r="J823" s="188"/>
      <c r="K823" s="188"/>
      <c r="L823" s="193"/>
      <c r="M823" s="194"/>
      <c r="N823" s="195"/>
      <c r="O823" s="195"/>
      <c r="P823" s="195"/>
      <c r="Q823" s="195"/>
      <c r="R823" s="195"/>
      <c r="S823" s="195"/>
      <c r="T823" s="196"/>
      <c r="AT823" s="197" t="s">
        <v>140</v>
      </c>
      <c r="AU823" s="197" t="s">
        <v>91</v>
      </c>
      <c r="AV823" s="13" t="s">
        <v>89</v>
      </c>
      <c r="AW823" s="13" t="s">
        <v>42</v>
      </c>
      <c r="AX823" s="13" t="s">
        <v>81</v>
      </c>
      <c r="AY823" s="197" t="s">
        <v>131</v>
      </c>
    </row>
    <row r="824" spans="1:65" s="14" customFormat="1" ht="11.25">
      <c r="B824" s="198"/>
      <c r="C824" s="199"/>
      <c r="D824" s="189" t="s">
        <v>140</v>
      </c>
      <c r="E824" s="200" t="s">
        <v>44</v>
      </c>
      <c r="F824" s="201" t="s">
        <v>1373</v>
      </c>
      <c r="G824" s="199"/>
      <c r="H824" s="202">
        <v>2</v>
      </c>
      <c r="I824" s="203"/>
      <c r="J824" s="199"/>
      <c r="K824" s="199"/>
      <c r="L824" s="204"/>
      <c r="M824" s="205"/>
      <c r="N824" s="206"/>
      <c r="O824" s="206"/>
      <c r="P824" s="206"/>
      <c r="Q824" s="206"/>
      <c r="R824" s="206"/>
      <c r="S824" s="206"/>
      <c r="T824" s="207"/>
      <c r="AT824" s="208" t="s">
        <v>140</v>
      </c>
      <c r="AU824" s="208" t="s">
        <v>91</v>
      </c>
      <c r="AV824" s="14" t="s">
        <v>91</v>
      </c>
      <c r="AW824" s="14" t="s">
        <v>42</v>
      </c>
      <c r="AX824" s="14" t="s">
        <v>81</v>
      </c>
      <c r="AY824" s="208" t="s">
        <v>131</v>
      </c>
    </row>
    <row r="825" spans="1:65" s="15" customFormat="1" ht="11.25">
      <c r="B825" s="209"/>
      <c r="C825" s="210"/>
      <c r="D825" s="189" t="s">
        <v>140</v>
      </c>
      <c r="E825" s="211" t="s">
        <v>44</v>
      </c>
      <c r="F825" s="212" t="s">
        <v>170</v>
      </c>
      <c r="G825" s="210"/>
      <c r="H825" s="213">
        <v>13.04</v>
      </c>
      <c r="I825" s="214"/>
      <c r="J825" s="210"/>
      <c r="K825" s="210"/>
      <c r="L825" s="215"/>
      <c r="M825" s="216"/>
      <c r="N825" s="217"/>
      <c r="O825" s="217"/>
      <c r="P825" s="217"/>
      <c r="Q825" s="217"/>
      <c r="R825" s="217"/>
      <c r="S825" s="217"/>
      <c r="T825" s="218"/>
      <c r="AT825" s="219" t="s">
        <v>140</v>
      </c>
      <c r="AU825" s="219" t="s">
        <v>91</v>
      </c>
      <c r="AV825" s="15" t="s">
        <v>138</v>
      </c>
      <c r="AW825" s="15" t="s">
        <v>42</v>
      </c>
      <c r="AX825" s="15" t="s">
        <v>89</v>
      </c>
      <c r="AY825" s="219" t="s">
        <v>131</v>
      </c>
    </row>
    <row r="826" spans="1:65" s="2" customFormat="1" ht="24.2" customHeight="1">
      <c r="A826" s="35"/>
      <c r="B826" s="36"/>
      <c r="C826" s="174" t="s">
        <v>1057</v>
      </c>
      <c r="D826" s="174" t="s">
        <v>133</v>
      </c>
      <c r="E826" s="175" t="s">
        <v>1041</v>
      </c>
      <c r="F826" s="176" t="s">
        <v>1042</v>
      </c>
      <c r="G826" s="177" t="s">
        <v>136</v>
      </c>
      <c r="H826" s="178">
        <v>13.04</v>
      </c>
      <c r="I826" s="179"/>
      <c r="J826" s="180">
        <f>ROUND(I826*H826,2)</f>
        <v>0</v>
      </c>
      <c r="K826" s="176" t="s">
        <v>137</v>
      </c>
      <c r="L826" s="40"/>
      <c r="M826" s="181" t="s">
        <v>44</v>
      </c>
      <c r="N826" s="182" t="s">
        <v>52</v>
      </c>
      <c r="O826" s="65"/>
      <c r="P826" s="183">
        <f>O826*H826</f>
        <v>0</v>
      </c>
      <c r="Q826" s="183">
        <v>0</v>
      </c>
      <c r="R826" s="183">
        <f>Q826*H826</f>
        <v>0</v>
      </c>
      <c r="S826" s="183">
        <v>0</v>
      </c>
      <c r="T826" s="184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185" t="s">
        <v>89</v>
      </c>
      <c r="AT826" s="185" t="s">
        <v>133</v>
      </c>
      <c r="AU826" s="185" t="s">
        <v>91</v>
      </c>
      <c r="AY826" s="17" t="s">
        <v>131</v>
      </c>
      <c r="BE826" s="186">
        <f>IF(N826="základní",J826,0)</f>
        <v>0</v>
      </c>
      <c r="BF826" s="186">
        <f>IF(N826="snížená",J826,0)</f>
        <v>0</v>
      </c>
      <c r="BG826" s="186">
        <f>IF(N826="zákl. přenesená",J826,0)</f>
        <v>0</v>
      </c>
      <c r="BH826" s="186">
        <f>IF(N826="sníž. přenesená",J826,0)</f>
        <v>0</v>
      </c>
      <c r="BI826" s="186">
        <f>IF(N826="nulová",J826,0)</f>
        <v>0</v>
      </c>
      <c r="BJ826" s="17" t="s">
        <v>89</v>
      </c>
      <c r="BK826" s="186">
        <f>ROUND(I826*H826,2)</f>
        <v>0</v>
      </c>
      <c r="BL826" s="17" t="s">
        <v>89</v>
      </c>
      <c r="BM826" s="185" t="s">
        <v>1374</v>
      </c>
    </row>
    <row r="827" spans="1:65" s="13" customFormat="1" ht="11.25">
      <c r="B827" s="187"/>
      <c r="C827" s="188"/>
      <c r="D827" s="189" t="s">
        <v>140</v>
      </c>
      <c r="E827" s="190" t="s">
        <v>44</v>
      </c>
      <c r="F827" s="191" t="s">
        <v>1137</v>
      </c>
      <c r="G827" s="188"/>
      <c r="H827" s="190" t="s">
        <v>44</v>
      </c>
      <c r="I827" s="192"/>
      <c r="J827" s="188"/>
      <c r="K827" s="188"/>
      <c r="L827" s="193"/>
      <c r="M827" s="194"/>
      <c r="N827" s="195"/>
      <c r="O827" s="195"/>
      <c r="P827" s="195"/>
      <c r="Q827" s="195"/>
      <c r="R827" s="195"/>
      <c r="S827" s="195"/>
      <c r="T827" s="196"/>
      <c r="AT827" s="197" t="s">
        <v>140</v>
      </c>
      <c r="AU827" s="197" t="s">
        <v>91</v>
      </c>
      <c r="AV827" s="13" t="s">
        <v>89</v>
      </c>
      <c r="AW827" s="13" t="s">
        <v>42</v>
      </c>
      <c r="AX827" s="13" t="s">
        <v>81</v>
      </c>
      <c r="AY827" s="197" t="s">
        <v>131</v>
      </c>
    </row>
    <row r="828" spans="1:65" s="13" customFormat="1" ht="11.25">
      <c r="B828" s="187"/>
      <c r="C828" s="188"/>
      <c r="D828" s="189" t="s">
        <v>140</v>
      </c>
      <c r="E828" s="190" t="s">
        <v>44</v>
      </c>
      <c r="F828" s="191" t="s">
        <v>1226</v>
      </c>
      <c r="G828" s="188"/>
      <c r="H828" s="190" t="s">
        <v>44</v>
      </c>
      <c r="I828" s="192"/>
      <c r="J828" s="188"/>
      <c r="K828" s="188"/>
      <c r="L828" s="193"/>
      <c r="M828" s="194"/>
      <c r="N828" s="195"/>
      <c r="O828" s="195"/>
      <c r="P828" s="195"/>
      <c r="Q828" s="195"/>
      <c r="R828" s="195"/>
      <c r="S828" s="195"/>
      <c r="T828" s="196"/>
      <c r="AT828" s="197" t="s">
        <v>140</v>
      </c>
      <c r="AU828" s="197" t="s">
        <v>91</v>
      </c>
      <c r="AV828" s="13" t="s">
        <v>89</v>
      </c>
      <c r="AW828" s="13" t="s">
        <v>42</v>
      </c>
      <c r="AX828" s="13" t="s">
        <v>81</v>
      </c>
      <c r="AY828" s="197" t="s">
        <v>131</v>
      </c>
    </row>
    <row r="829" spans="1:65" s="13" customFormat="1" ht="11.25">
      <c r="B829" s="187"/>
      <c r="C829" s="188"/>
      <c r="D829" s="189" t="s">
        <v>140</v>
      </c>
      <c r="E829" s="190" t="s">
        <v>44</v>
      </c>
      <c r="F829" s="191" t="s">
        <v>1034</v>
      </c>
      <c r="G829" s="188"/>
      <c r="H829" s="190" t="s">
        <v>44</v>
      </c>
      <c r="I829" s="192"/>
      <c r="J829" s="188"/>
      <c r="K829" s="188"/>
      <c r="L829" s="193"/>
      <c r="M829" s="194"/>
      <c r="N829" s="195"/>
      <c r="O829" s="195"/>
      <c r="P829" s="195"/>
      <c r="Q829" s="195"/>
      <c r="R829" s="195"/>
      <c r="S829" s="195"/>
      <c r="T829" s="196"/>
      <c r="AT829" s="197" t="s">
        <v>140</v>
      </c>
      <c r="AU829" s="197" t="s">
        <v>91</v>
      </c>
      <c r="AV829" s="13" t="s">
        <v>89</v>
      </c>
      <c r="AW829" s="13" t="s">
        <v>42</v>
      </c>
      <c r="AX829" s="13" t="s">
        <v>81</v>
      </c>
      <c r="AY829" s="197" t="s">
        <v>131</v>
      </c>
    </row>
    <row r="830" spans="1:65" s="14" customFormat="1" ht="11.25">
      <c r="B830" s="198"/>
      <c r="C830" s="199"/>
      <c r="D830" s="189" t="s">
        <v>140</v>
      </c>
      <c r="E830" s="200" t="s">
        <v>44</v>
      </c>
      <c r="F830" s="201" t="s">
        <v>1035</v>
      </c>
      <c r="G830" s="199"/>
      <c r="H830" s="202">
        <v>6.8</v>
      </c>
      <c r="I830" s="203"/>
      <c r="J830" s="199"/>
      <c r="K830" s="199"/>
      <c r="L830" s="204"/>
      <c r="M830" s="205"/>
      <c r="N830" s="206"/>
      <c r="O830" s="206"/>
      <c r="P830" s="206"/>
      <c r="Q830" s="206"/>
      <c r="R830" s="206"/>
      <c r="S830" s="206"/>
      <c r="T830" s="207"/>
      <c r="AT830" s="208" t="s">
        <v>140</v>
      </c>
      <c r="AU830" s="208" t="s">
        <v>91</v>
      </c>
      <c r="AV830" s="14" t="s">
        <v>91</v>
      </c>
      <c r="AW830" s="14" t="s">
        <v>42</v>
      </c>
      <c r="AX830" s="14" t="s">
        <v>81</v>
      </c>
      <c r="AY830" s="208" t="s">
        <v>131</v>
      </c>
    </row>
    <row r="831" spans="1:65" s="13" customFormat="1" ht="11.25">
      <c r="B831" s="187"/>
      <c r="C831" s="188"/>
      <c r="D831" s="189" t="s">
        <v>140</v>
      </c>
      <c r="E831" s="190" t="s">
        <v>44</v>
      </c>
      <c r="F831" s="191" t="s">
        <v>1036</v>
      </c>
      <c r="G831" s="188"/>
      <c r="H831" s="190" t="s">
        <v>44</v>
      </c>
      <c r="I831" s="192"/>
      <c r="J831" s="188"/>
      <c r="K831" s="188"/>
      <c r="L831" s="193"/>
      <c r="M831" s="194"/>
      <c r="N831" s="195"/>
      <c r="O831" s="195"/>
      <c r="P831" s="195"/>
      <c r="Q831" s="195"/>
      <c r="R831" s="195"/>
      <c r="S831" s="195"/>
      <c r="T831" s="196"/>
      <c r="AT831" s="197" t="s">
        <v>140</v>
      </c>
      <c r="AU831" s="197" t="s">
        <v>91</v>
      </c>
      <c r="AV831" s="13" t="s">
        <v>89</v>
      </c>
      <c r="AW831" s="13" t="s">
        <v>42</v>
      </c>
      <c r="AX831" s="13" t="s">
        <v>81</v>
      </c>
      <c r="AY831" s="197" t="s">
        <v>131</v>
      </c>
    </row>
    <row r="832" spans="1:65" s="14" customFormat="1" ht="11.25">
      <c r="B832" s="198"/>
      <c r="C832" s="199"/>
      <c r="D832" s="189" t="s">
        <v>140</v>
      </c>
      <c r="E832" s="200" t="s">
        <v>44</v>
      </c>
      <c r="F832" s="201" t="s">
        <v>1037</v>
      </c>
      <c r="G832" s="199"/>
      <c r="H832" s="202">
        <v>1.44</v>
      </c>
      <c r="I832" s="203"/>
      <c r="J832" s="199"/>
      <c r="K832" s="199"/>
      <c r="L832" s="204"/>
      <c r="M832" s="205"/>
      <c r="N832" s="206"/>
      <c r="O832" s="206"/>
      <c r="P832" s="206"/>
      <c r="Q832" s="206"/>
      <c r="R832" s="206"/>
      <c r="S832" s="206"/>
      <c r="T832" s="207"/>
      <c r="AT832" s="208" t="s">
        <v>140</v>
      </c>
      <c r="AU832" s="208" t="s">
        <v>91</v>
      </c>
      <c r="AV832" s="14" t="s">
        <v>91</v>
      </c>
      <c r="AW832" s="14" t="s">
        <v>42</v>
      </c>
      <c r="AX832" s="14" t="s">
        <v>81</v>
      </c>
      <c r="AY832" s="208" t="s">
        <v>131</v>
      </c>
    </row>
    <row r="833" spans="1:65" s="13" customFormat="1" ht="11.25">
      <c r="B833" s="187"/>
      <c r="C833" s="188"/>
      <c r="D833" s="189" t="s">
        <v>140</v>
      </c>
      <c r="E833" s="190" t="s">
        <v>44</v>
      </c>
      <c r="F833" s="191" t="s">
        <v>1137</v>
      </c>
      <c r="G833" s="188"/>
      <c r="H833" s="190" t="s">
        <v>44</v>
      </c>
      <c r="I833" s="192"/>
      <c r="J833" s="188"/>
      <c r="K833" s="188"/>
      <c r="L833" s="193"/>
      <c r="M833" s="194"/>
      <c r="N833" s="195"/>
      <c r="O833" s="195"/>
      <c r="P833" s="195"/>
      <c r="Q833" s="195"/>
      <c r="R833" s="195"/>
      <c r="S833" s="195"/>
      <c r="T833" s="196"/>
      <c r="AT833" s="197" t="s">
        <v>140</v>
      </c>
      <c r="AU833" s="197" t="s">
        <v>91</v>
      </c>
      <c r="AV833" s="13" t="s">
        <v>89</v>
      </c>
      <c r="AW833" s="13" t="s">
        <v>42</v>
      </c>
      <c r="AX833" s="13" t="s">
        <v>81</v>
      </c>
      <c r="AY833" s="197" t="s">
        <v>131</v>
      </c>
    </row>
    <row r="834" spans="1:65" s="13" customFormat="1" ht="11.25">
      <c r="B834" s="187"/>
      <c r="C834" s="188"/>
      <c r="D834" s="189" t="s">
        <v>140</v>
      </c>
      <c r="E834" s="190" t="s">
        <v>44</v>
      </c>
      <c r="F834" s="191" t="s">
        <v>1038</v>
      </c>
      <c r="G834" s="188"/>
      <c r="H834" s="190" t="s">
        <v>44</v>
      </c>
      <c r="I834" s="192"/>
      <c r="J834" s="188"/>
      <c r="K834" s="188"/>
      <c r="L834" s="193"/>
      <c r="M834" s="194"/>
      <c r="N834" s="195"/>
      <c r="O834" s="195"/>
      <c r="P834" s="195"/>
      <c r="Q834" s="195"/>
      <c r="R834" s="195"/>
      <c r="S834" s="195"/>
      <c r="T834" s="196"/>
      <c r="AT834" s="197" t="s">
        <v>140</v>
      </c>
      <c r="AU834" s="197" t="s">
        <v>91</v>
      </c>
      <c r="AV834" s="13" t="s">
        <v>89</v>
      </c>
      <c r="AW834" s="13" t="s">
        <v>42</v>
      </c>
      <c r="AX834" s="13" t="s">
        <v>81</v>
      </c>
      <c r="AY834" s="197" t="s">
        <v>131</v>
      </c>
    </row>
    <row r="835" spans="1:65" s="14" customFormat="1" ht="11.25">
      <c r="B835" s="198"/>
      <c r="C835" s="199"/>
      <c r="D835" s="189" t="s">
        <v>140</v>
      </c>
      <c r="E835" s="200" t="s">
        <v>44</v>
      </c>
      <c r="F835" s="201" t="s">
        <v>1039</v>
      </c>
      <c r="G835" s="199"/>
      <c r="H835" s="202">
        <v>2.8</v>
      </c>
      <c r="I835" s="203"/>
      <c r="J835" s="199"/>
      <c r="K835" s="199"/>
      <c r="L835" s="204"/>
      <c r="M835" s="205"/>
      <c r="N835" s="206"/>
      <c r="O835" s="206"/>
      <c r="P835" s="206"/>
      <c r="Q835" s="206"/>
      <c r="R835" s="206"/>
      <c r="S835" s="206"/>
      <c r="T835" s="207"/>
      <c r="AT835" s="208" t="s">
        <v>140</v>
      </c>
      <c r="AU835" s="208" t="s">
        <v>91</v>
      </c>
      <c r="AV835" s="14" t="s">
        <v>91</v>
      </c>
      <c r="AW835" s="14" t="s">
        <v>42</v>
      </c>
      <c r="AX835" s="14" t="s">
        <v>81</v>
      </c>
      <c r="AY835" s="208" t="s">
        <v>131</v>
      </c>
    </row>
    <row r="836" spans="1:65" s="13" customFormat="1" ht="22.5">
      <c r="B836" s="187"/>
      <c r="C836" s="188"/>
      <c r="D836" s="189" t="s">
        <v>140</v>
      </c>
      <c r="E836" s="190" t="s">
        <v>44</v>
      </c>
      <c r="F836" s="191" t="s">
        <v>1372</v>
      </c>
      <c r="G836" s="188"/>
      <c r="H836" s="190" t="s">
        <v>44</v>
      </c>
      <c r="I836" s="192"/>
      <c r="J836" s="188"/>
      <c r="K836" s="188"/>
      <c r="L836" s="193"/>
      <c r="M836" s="194"/>
      <c r="N836" s="195"/>
      <c r="O836" s="195"/>
      <c r="P836" s="195"/>
      <c r="Q836" s="195"/>
      <c r="R836" s="195"/>
      <c r="S836" s="195"/>
      <c r="T836" s="196"/>
      <c r="AT836" s="197" t="s">
        <v>140</v>
      </c>
      <c r="AU836" s="197" t="s">
        <v>91</v>
      </c>
      <c r="AV836" s="13" t="s">
        <v>89</v>
      </c>
      <c r="AW836" s="13" t="s">
        <v>42</v>
      </c>
      <c r="AX836" s="13" t="s">
        <v>81</v>
      </c>
      <c r="AY836" s="197" t="s">
        <v>131</v>
      </c>
    </row>
    <row r="837" spans="1:65" s="14" customFormat="1" ht="11.25">
      <c r="B837" s="198"/>
      <c r="C837" s="199"/>
      <c r="D837" s="189" t="s">
        <v>140</v>
      </c>
      <c r="E837" s="200" t="s">
        <v>44</v>
      </c>
      <c r="F837" s="201" t="s">
        <v>1373</v>
      </c>
      <c r="G837" s="199"/>
      <c r="H837" s="202">
        <v>2</v>
      </c>
      <c r="I837" s="203"/>
      <c r="J837" s="199"/>
      <c r="K837" s="199"/>
      <c r="L837" s="204"/>
      <c r="M837" s="205"/>
      <c r="N837" s="206"/>
      <c r="O837" s="206"/>
      <c r="P837" s="206"/>
      <c r="Q837" s="206"/>
      <c r="R837" s="206"/>
      <c r="S837" s="206"/>
      <c r="T837" s="207"/>
      <c r="AT837" s="208" t="s">
        <v>140</v>
      </c>
      <c r="AU837" s="208" t="s">
        <v>91</v>
      </c>
      <c r="AV837" s="14" t="s">
        <v>91</v>
      </c>
      <c r="AW837" s="14" t="s">
        <v>42</v>
      </c>
      <c r="AX837" s="14" t="s">
        <v>81</v>
      </c>
      <c r="AY837" s="208" t="s">
        <v>131</v>
      </c>
    </row>
    <row r="838" spans="1:65" s="15" customFormat="1" ht="11.25">
      <c r="B838" s="209"/>
      <c r="C838" s="210"/>
      <c r="D838" s="189" t="s">
        <v>140</v>
      </c>
      <c r="E838" s="211" t="s">
        <v>44</v>
      </c>
      <c r="F838" s="212" t="s">
        <v>170</v>
      </c>
      <c r="G838" s="210"/>
      <c r="H838" s="213">
        <v>13.04</v>
      </c>
      <c r="I838" s="214"/>
      <c r="J838" s="210"/>
      <c r="K838" s="210"/>
      <c r="L838" s="215"/>
      <c r="M838" s="216"/>
      <c r="N838" s="217"/>
      <c r="O838" s="217"/>
      <c r="P838" s="217"/>
      <c r="Q838" s="217"/>
      <c r="R838" s="217"/>
      <c r="S838" s="217"/>
      <c r="T838" s="218"/>
      <c r="AT838" s="219" t="s">
        <v>140</v>
      </c>
      <c r="AU838" s="219" t="s">
        <v>91</v>
      </c>
      <c r="AV838" s="15" t="s">
        <v>138</v>
      </c>
      <c r="AW838" s="15" t="s">
        <v>42</v>
      </c>
      <c r="AX838" s="15" t="s">
        <v>89</v>
      </c>
      <c r="AY838" s="219" t="s">
        <v>131</v>
      </c>
    </row>
    <row r="839" spans="1:65" s="2" customFormat="1" ht="37.9" customHeight="1">
      <c r="A839" s="35"/>
      <c r="B839" s="36"/>
      <c r="C839" s="174" t="s">
        <v>1062</v>
      </c>
      <c r="D839" s="174" t="s">
        <v>133</v>
      </c>
      <c r="E839" s="175" t="s">
        <v>1045</v>
      </c>
      <c r="F839" s="176" t="s">
        <v>1046</v>
      </c>
      <c r="G839" s="177" t="s">
        <v>164</v>
      </c>
      <c r="H839" s="178">
        <v>8.1</v>
      </c>
      <c r="I839" s="179"/>
      <c r="J839" s="180">
        <f>ROUND(I839*H839,2)</f>
        <v>0</v>
      </c>
      <c r="K839" s="176" t="s">
        <v>137</v>
      </c>
      <c r="L839" s="40"/>
      <c r="M839" s="181" t="s">
        <v>44</v>
      </c>
      <c r="N839" s="182" t="s">
        <v>52</v>
      </c>
      <c r="O839" s="65"/>
      <c r="P839" s="183">
        <f>O839*H839</f>
        <v>0</v>
      </c>
      <c r="Q839" s="183">
        <v>0</v>
      </c>
      <c r="R839" s="183">
        <f>Q839*H839</f>
        <v>0</v>
      </c>
      <c r="S839" s="183">
        <v>0</v>
      </c>
      <c r="T839" s="184">
        <f>S839*H839</f>
        <v>0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R839" s="185" t="s">
        <v>89</v>
      </c>
      <c r="AT839" s="185" t="s">
        <v>133</v>
      </c>
      <c r="AU839" s="185" t="s">
        <v>91</v>
      </c>
      <c r="AY839" s="17" t="s">
        <v>131</v>
      </c>
      <c r="BE839" s="186">
        <f>IF(N839="základní",J839,0)</f>
        <v>0</v>
      </c>
      <c r="BF839" s="186">
        <f>IF(N839="snížená",J839,0)</f>
        <v>0</v>
      </c>
      <c r="BG839" s="186">
        <f>IF(N839="zákl. přenesená",J839,0)</f>
        <v>0</v>
      </c>
      <c r="BH839" s="186">
        <f>IF(N839="sníž. přenesená",J839,0)</f>
        <v>0</v>
      </c>
      <c r="BI839" s="186">
        <f>IF(N839="nulová",J839,0)</f>
        <v>0</v>
      </c>
      <c r="BJ839" s="17" t="s">
        <v>89</v>
      </c>
      <c r="BK839" s="186">
        <f>ROUND(I839*H839,2)</f>
        <v>0</v>
      </c>
      <c r="BL839" s="17" t="s">
        <v>89</v>
      </c>
      <c r="BM839" s="185" t="s">
        <v>1375</v>
      </c>
    </row>
    <row r="840" spans="1:65" s="13" customFormat="1" ht="11.25">
      <c r="B840" s="187"/>
      <c r="C840" s="188"/>
      <c r="D840" s="189" t="s">
        <v>140</v>
      </c>
      <c r="E840" s="190" t="s">
        <v>44</v>
      </c>
      <c r="F840" s="191" t="s">
        <v>1137</v>
      </c>
      <c r="G840" s="188"/>
      <c r="H840" s="190" t="s">
        <v>44</v>
      </c>
      <c r="I840" s="192"/>
      <c r="J840" s="188"/>
      <c r="K840" s="188"/>
      <c r="L840" s="193"/>
      <c r="M840" s="194"/>
      <c r="N840" s="195"/>
      <c r="O840" s="195"/>
      <c r="P840" s="195"/>
      <c r="Q840" s="195"/>
      <c r="R840" s="195"/>
      <c r="S840" s="195"/>
      <c r="T840" s="196"/>
      <c r="AT840" s="197" t="s">
        <v>140</v>
      </c>
      <c r="AU840" s="197" t="s">
        <v>91</v>
      </c>
      <c r="AV840" s="13" t="s">
        <v>89</v>
      </c>
      <c r="AW840" s="13" t="s">
        <v>42</v>
      </c>
      <c r="AX840" s="13" t="s">
        <v>81</v>
      </c>
      <c r="AY840" s="197" t="s">
        <v>131</v>
      </c>
    </row>
    <row r="841" spans="1:65" s="13" customFormat="1" ht="11.25">
      <c r="B841" s="187"/>
      <c r="C841" s="188"/>
      <c r="D841" s="189" t="s">
        <v>140</v>
      </c>
      <c r="E841" s="190" t="s">
        <v>44</v>
      </c>
      <c r="F841" s="191" t="s">
        <v>1048</v>
      </c>
      <c r="G841" s="188"/>
      <c r="H841" s="190" t="s">
        <v>44</v>
      </c>
      <c r="I841" s="192"/>
      <c r="J841" s="188"/>
      <c r="K841" s="188"/>
      <c r="L841" s="193"/>
      <c r="M841" s="194"/>
      <c r="N841" s="195"/>
      <c r="O841" s="195"/>
      <c r="P841" s="195"/>
      <c r="Q841" s="195"/>
      <c r="R841" s="195"/>
      <c r="S841" s="195"/>
      <c r="T841" s="196"/>
      <c r="AT841" s="197" t="s">
        <v>140</v>
      </c>
      <c r="AU841" s="197" t="s">
        <v>91</v>
      </c>
      <c r="AV841" s="13" t="s">
        <v>89</v>
      </c>
      <c r="AW841" s="13" t="s">
        <v>42</v>
      </c>
      <c r="AX841" s="13" t="s">
        <v>81</v>
      </c>
      <c r="AY841" s="197" t="s">
        <v>131</v>
      </c>
    </row>
    <row r="842" spans="1:65" s="14" customFormat="1" ht="11.25">
      <c r="B842" s="198"/>
      <c r="C842" s="199"/>
      <c r="D842" s="189" t="s">
        <v>140</v>
      </c>
      <c r="E842" s="200" t="s">
        <v>44</v>
      </c>
      <c r="F842" s="201" t="s">
        <v>1003</v>
      </c>
      <c r="G842" s="199"/>
      <c r="H842" s="202">
        <v>8.1</v>
      </c>
      <c r="I842" s="203"/>
      <c r="J842" s="199"/>
      <c r="K842" s="199"/>
      <c r="L842" s="204"/>
      <c r="M842" s="205"/>
      <c r="N842" s="206"/>
      <c r="O842" s="206"/>
      <c r="P842" s="206"/>
      <c r="Q842" s="206"/>
      <c r="R842" s="206"/>
      <c r="S842" s="206"/>
      <c r="T842" s="207"/>
      <c r="AT842" s="208" t="s">
        <v>140</v>
      </c>
      <c r="AU842" s="208" t="s">
        <v>91</v>
      </c>
      <c r="AV842" s="14" t="s">
        <v>91</v>
      </c>
      <c r="AW842" s="14" t="s">
        <v>42</v>
      </c>
      <c r="AX842" s="14" t="s">
        <v>89</v>
      </c>
      <c r="AY842" s="208" t="s">
        <v>131</v>
      </c>
    </row>
    <row r="843" spans="1:65" s="2" customFormat="1" ht="62.65" customHeight="1">
      <c r="A843" s="35"/>
      <c r="B843" s="36"/>
      <c r="C843" s="174" t="s">
        <v>1066</v>
      </c>
      <c r="D843" s="174" t="s">
        <v>133</v>
      </c>
      <c r="E843" s="175" t="s">
        <v>1054</v>
      </c>
      <c r="F843" s="176" t="s">
        <v>1055</v>
      </c>
      <c r="G843" s="177" t="s">
        <v>152</v>
      </c>
      <c r="H843" s="178">
        <v>40</v>
      </c>
      <c r="I843" s="179"/>
      <c r="J843" s="180">
        <f>ROUND(I843*H843,2)</f>
        <v>0</v>
      </c>
      <c r="K843" s="176" t="s">
        <v>137</v>
      </c>
      <c r="L843" s="40"/>
      <c r="M843" s="181" t="s">
        <v>44</v>
      </c>
      <c r="N843" s="182" t="s">
        <v>52</v>
      </c>
      <c r="O843" s="65"/>
      <c r="P843" s="183">
        <f>O843*H843</f>
        <v>0</v>
      </c>
      <c r="Q843" s="183">
        <v>0</v>
      </c>
      <c r="R843" s="183">
        <f>Q843*H843</f>
        <v>0</v>
      </c>
      <c r="S843" s="183">
        <v>0</v>
      </c>
      <c r="T843" s="184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85" t="s">
        <v>89</v>
      </c>
      <c r="AT843" s="185" t="s">
        <v>133</v>
      </c>
      <c r="AU843" s="185" t="s">
        <v>91</v>
      </c>
      <c r="AY843" s="17" t="s">
        <v>131</v>
      </c>
      <c r="BE843" s="186">
        <f>IF(N843="základní",J843,0)</f>
        <v>0</v>
      </c>
      <c r="BF843" s="186">
        <f>IF(N843="snížená",J843,0)</f>
        <v>0</v>
      </c>
      <c r="BG843" s="186">
        <f>IF(N843="zákl. přenesená",J843,0)</f>
        <v>0</v>
      </c>
      <c r="BH843" s="186">
        <f>IF(N843="sníž. přenesená",J843,0)</f>
        <v>0</v>
      </c>
      <c r="BI843" s="186">
        <f>IF(N843="nulová",J843,0)</f>
        <v>0</v>
      </c>
      <c r="BJ843" s="17" t="s">
        <v>89</v>
      </c>
      <c r="BK843" s="186">
        <f>ROUND(I843*H843,2)</f>
        <v>0</v>
      </c>
      <c r="BL843" s="17" t="s">
        <v>89</v>
      </c>
      <c r="BM843" s="185" t="s">
        <v>1376</v>
      </c>
    </row>
    <row r="844" spans="1:65" s="13" customFormat="1" ht="11.25">
      <c r="B844" s="187"/>
      <c r="C844" s="188"/>
      <c r="D844" s="189" t="s">
        <v>140</v>
      </c>
      <c r="E844" s="190" t="s">
        <v>44</v>
      </c>
      <c r="F844" s="191" t="s">
        <v>1137</v>
      </c>
      <c r="G844" s="188"/>
      <c r="H844" s="190" t="s">
        <v>44</v>
      </c>
      <c r="I844" s="192"/>
      <c r="J844" s="188"/>
      <c r="K844" s="188"/>
      <c r="L844" s="193"/>
      <c r="M844" s="194"/>
      <c r="N844" s="195"/>
      <c r="O844" s="195"/>
      <c r="P844" s="195"/>
      <c r="Q844" s="195"/>
      <c r="R844" s="195"/>
      <c r="S844" s="195"/>
      <c r="T844" s="196"/>
      <c r="AT844" s="197" t="s">
        <v>140</v>
      </c>
      <c r="AU844" s="197" t="s">
        <v>91</v>
      </c>
      <c r="AV844" s="13" t="s">
        <v>89</v>
      </c>
      <c r="AW844" s="13" t="s">
        <v>42</v>
      </c>
      <c r="AX844" s="13" t="s">
        <v>81</v>
      </c>
      <c r="AY844" s="197" t="s">
        <v>131</v>
      </c>
    </row>
    <row r="845" spans="1:65" s="13" customFormat="1" ht="11.25">
      <c r="B845" s="187"/>
      <c r="C845" s="188"/>
      <c r="D845" s="189" t="s">
        <v>140</v>
      </c>
      <c r="E845" s="190" t="s">
        <v>44</v>
      </c>
      <c r="F845" s="191" t="s">
        <v>973</v>
      </c>
      <c r="G845" s="188"/>
      <c r="H845" s="190" t="s">
        <v>44</v>
      </c>
      <c r="I845" s="192"/>
      <c r="J845" s="188"/>
      <c r="K845" s="188"/>
      <c r="L845" s="193"/>
      <c r="M845" s="194"/>
      <c r="N845" s="195"/>
      <c r="O845" s="195"/>
      <c r="P845" s="195"/>
      <c r="Q845" s="195"/>
      <c r="R845" s="195"/>
      <c r="S845" s="195"/>
      <c r="T845" s="196"/>
      <c r="AT845" s="197" t="s">
        <v>140</v>
      </c>
      <c r="AU845" s="197" t="s">
        <v>91</v>
      </c>
      <c r="AV845" s="13" t="s">
        <v>89</v>
      </c>
      <c r="AW845" s="13" t="s">
        <v>42</v>
      </c>
      <c r="AX845" s="13" t="s">
        <v>81</v>
      </c>
      <c r="AY845" s="197" t="s">
        <v>131</v>
      </c>
    </row>
    <row r="846" spans="1:65" s="14" customFormat="1" ht="11.25">
      <c r="B846" s="198"/>
      <c r="C846" s="199"/>
      <c r="D846" s="189" t="s">
        <v>140</v>
      </c>
      <c r="E846" s="200" t="s">
        <v>44</v>
      </c>
      <c r="F846" s="201" t="s">
        <v>354</v>
      </c>
      <c r="G846" s="199"/>
      <c r="H846" s="202">
        <v>40</v>
      </c>
      <c r="I846" s="203"/>
      <c r="J846" s="199"/>
      <c r="K846" s="199"/>
      <c r="L846" s="204"/>
      <c r="M846" s="205"/>
      <c r="N846" s="206"/>
      <c r="O846" s="206"/>
      <c r="P846" s="206"/>
      <c r="Q846" s="206"/>
      <c r="R846" s="206"/>
      <c r="S846" s="206"/>
      <c r="T846" s="207"/>
      <c r="AT846" s="208" t="s">
        <v>140</v>
      </c>
      <c r="AU846" s="208" t="s">
        <v>91</v>
      </c>
      <c r="AV846" s="14" t="s">
        <v>91</v>
      </c>
      <c r="AW846" s="14" t="s">
        <v>42</v>
      </c>
      <c r="AX846" s="14" t="s">
        <v>89</v>
      </c>
      <c r="AY846" s="208" t="s">
        <v>131</v>
      </c>
    </row>
    <row r="847" spans="1:65" s="2" customFormat="1" ht="37.9" customHeight="1">
      <c r="A847" s="35"/>
      <c r="B847" s="36"/>
      <c r="C847" s="174" t="s">
        <v>1070</v>
      </c>
      <c r="D847" s="174" t="s">
        <v>133</v>
      </c>
      <c r="E847" s="175" t="s">
        <v>1058</v>
      </c>
      <c r="F847" s="176" t="s">
        <v>1059</v>
      </c>
      <c r="G847" s="177" t="s">
        <v>152</v>
      </c>
      <c r="H847" s="178">
        <v>10</v>
      </c>
      <c r="I847" s="179"/>
      <c r="J847" s="180">
        <f>ROUND(I847*H847,2)</f>
        <v>0</v>
      </c>
      <c r="K847" s="176" t="s">
        <v>137</v>
      </c>
      <c r="L847" s="40"/>
      <c r="M847" s="181" t="s">
        <v>44</v>
      </c>
      <c r="N847" s="182" t="s">
        <v>52</v>
      </c>
      <c r="O847" s="65"/>
      <c r="P847" s="183">
        <f>O847*H847</f>
        <v>0</v>
      </c>
      <c r="Q847" s="183">
        <v>0</v>
      </c>
      <c r="R847" s="183">
        <f>Q847*H847</f>
        <v>0</v>
      </c>
      <c r="S847" s="183">
        <v>0</v>
      </c>
      <c r="T847" s="184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185" t="s">
        <v>89</v>
      </c>
      <c r="AT847" s="185" t="s">
        <v>133</v>
      </c>
      <c r="AU847" s="185" t="s">
        <v>91</v>
      </c>
      <c r="AY847" s="17" t="s">
        <v>131</v>
      </c>
      <c r="BE847" s="186">
        <f>IF(N847="základní",J847,0)</f>
        <v>0</v>
      </c>
      <c r="BF847" s="186">
        <f>IF(N847="snížená",J847,0)</f>
        <v>0</v>
      </c>
      <c r="BG847" s="186">
        <f>IF(N847="zákl. přenesená",J847,0)</f>
        <v>0</v>
      </c>
      <c r="BH847" s="186">
        <f>IF(N847="sníž. přenesená",J847,0)</f>
        <v>0</v>
      </c>
      <c r="BI847" s="186">
        <f>IF(N847="nulová",J847,0)</f>
        <v>0</v>
      </c>
      <c r="BJ847" s="17" t="s">
        <v>89</v>
      </c>
      <c r="BK847" s="186">
        <f>ROUND(I847*H847,2)</f>
        <v>0</v>
      </c>
      <c r="BL847" s="17" t="s">
        <v>89</v>
      </c>
      <c r="BM847" s="185" t="s">
        <v>1377</v>
      </c>
    </row>
    <row r="848" spans="1:65" s="13" customFormat="1" ht="11.25">
      <c r="B848" s="187"/>
      <c r="C848" s="188"/>
      <c r="D848" s="189" t="s">
        <v>140</v>
      </c>
      <c r="E848" s="190" t="s">
        <v>44</v>
      </c>
      <c r="F848" s="191" t="s">
        <v>1137</v>
      </c>
      <c r="G848" s="188"/>
      <c r="H848" s="190" t="s">
        <v>44</v>
      </c>
      <c r="I848" s="192"/>
      <c r="J848" s="188"/>
      <c r="K848" s="188"/>
      <c r="L848" s="193"/>
      <c r="M848" s="194"/>
      <c r="N848" s="195"/>
      <c r="O848" s="195"/>
      <c r="P848" s="195"/>
      <c r="Q848" s="195"/>
      <c r="R848" s="195"/>
      <c r="S848" s="195"/>
      <c r="T848" s="196"/>
      <c r="AT848" s="197" t="s">
        <v>140</v>
      </c>
      <c r="AU848" s="197" t="s">
        <v>91</v>
      </c>
      <c r="AV848" s="13" t="s">
        <v>89</v>
      </c>
      <c r="AW848" s="13" t="s">
        <v>42</v>
      </c>
      <c r="AX848" s="13" t="s">
        <v>81</v>
      </c>
      <c r="AY848" s="197" t="s">
        <v>131</v>
      </c>
    </row>
    <row r="849" spans="1:65" s="13" customFormat="1" ht="11.25">
      <c r="B849" s="187"/>
      <c r="C849" s="188"/>
      <c r="D849" s="189" t="s">
        <v>140</v>
      </c>
      <c r="E849" s="190" t="s">
        <v>44</v>
      </c>
      <c r="F849" s="191" t="s">
        <v>1061</v>
      </c>
      <c r="G849" s="188"/>
      <c r="H849" s="190" t="s">
        <v>44</v>
      </c>
      <c r="I849" s="192"/>
      <c r="J849" s="188"/>
      <c r="K849" s="188"/>
      <c r="L849" s="193"/>
      <c r="M849" s="194"/>
      <c r="N849" s="195"/>
      <c r="O849" s="195"/>
      <c r="P849" s="195"/>
      <c r="Q849" s="195"/>
      <c r="R849" s="195"/>
      <c r="S849" s="195"/>
      <c r="T849" s="196"/>
      <c r="AT849" s="197" t="s">
        <v>140</v>
      </c>
      <c r="AU849" s="197" t="s">
        <v>91</v>
      </c>
      <c r="AV849" s="13" t="s">
        <v>89</v>
      </c>
      <c r="AW849" s="13" t="s">
        <v>42</v>
      </c>
      <c r="AX849" s="13" t="s">
        <v>81</v>
      </c>
      <c r="AY849" s="197" t="s">
        <v>131</v>
      </c>
    </row>
    <row r="850" spans="1:65" s="14" customFormat="1" ht="11.25">
      <c r="B850" s="198"/>
      <c r="C850" s="199"/>
      <c r="D850" s="189" t="s">
        <v>140</v>
      </c>
      <c r="E850" s="200" t="s">
        <v>44</v>
      </c>
      <c r="F850" s="201" t="s">
        <v>205</v>
      </c>
      <c r="G850" s="199"/>
      <c r="H850" s="202">
        <v>10</v>
      </c>
      <c r="I850" s="203"/>
      <c r="J850" s="199"/>
      <c r="K850" s="199"/>
      <c r="L850" s="204"/>
      <c r="M850" s="205"/>
      <c r="N850" s="206"/>
      <c r="O850" s="206"/>
      <c r="P850" s="206"/>
      <c r="Q850" s="206"/>
      <c r="R850" s="206"/>
      <c r="S850" s="206"/>
      <c r="T850" s="207"/>
      <c r="AT850" s="208" t="s">
        <v>140</v>
      </c>
      <c r="AU850" s="208" t="s">
        <v>91</v>
      </c>
      <c r="AV850" s="14" t="s">
        <v>91</v>
      </c>
      <c r="AW850" s="14" t="s">
        <v>42</v>
      </c>
      <c r="AX850" s="14" t="s">
        <v>89</v>
      </c>
      <c r="AY850" s="208" t="s">
        <v>131</v>
      </c>
    </row>
    <row r="851" spans="1:65" s="2" customFormat="1" ht="49.15" customHeight="1">
      <c r="A851" s="35"/>
      <c r="B851" s="36"/>
      <c r="C851" s="174" t="s">
        <v>1078</v>
      </c>
      <c r="D851" s="174" t="s">
        <v>133</v>
      </c>
      <c r="E851" s="175" t="s">
        <v>1063</v>
      </c>
      <c r="F851" s="176" t="s">
        <v>1064</v>
      </c>
      <c r="G851" s="177" t="s">
        <v>152</v>
      </c>
      <c r="H851" s="178">
        <v>10</v>
      </c>
      <c r="I851" s="179"/>
      <c r="J851" s="180">
        <f>ROUND(I851*H851,2)</f>
        <v>0</v>
      </c>
      <c r="K851" s="176" t="s">
        <v>137</v>
      </c>
      <c r="L851" s="40"/>
      <c r="M851" s="181" t="s">
        <v>44</v>
      </c>
      <c r="N851" s="182" t="s">
        <v>52</v>
      </c>
      <c r="O851" s="65"/>
      <c r="P851" s="183">
        <f>O851*H851</f>
        <v>0</v>
      </c>
      <c r="Q851" s="183">
        <v>0</v>
      </c>
      <c r="R851" s="183">
        <f>Q851*H851</f>
        <v>0</v>
      </c>
      <c r="S851" s="183">
        <v>0</v>
      </c>
      <c r="T851" s="184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185" t="s">
        <v>89</v>
      </c>
      <c r="AT851" s="185" t="s">
        <v>133</v>
      </c>
      <c r="AU851" s="185" t="s">
        <v>91</v>
      </c>
      <c r="AY851" s="17" t="s">
        <v>131</v>
      </c>
      <c r="BE851" s="186">
        <f>IF(N851="základní",J851,0)</f>
        <v>0</v>
      </c>
      <c r="BF851" s="186">
        <f>IF(N851="snížená",J851,0)</f>
        <v>0</v>
      </c>
      <c r="BG851" s="186">
        <f>IF(N851="zákl. přenesená",J851,0)</f>
        <v>0</v>
      </c>
      <c r="BH851" s="186">
        <f>IF(N851="sníž. přenesená",J851,0)</f>
        <v>0</v>
      </c>
      <c r="BI851" s="186">
        <f>IF(N851="nulová",J851,0)</f>
        <v>0</v>
      </c>
      <c r="BJ851" s="17" t="s">
        <v>89</v>
      </c>
      <c r="BK851" s="186">
        <f>ROUND(I851*H851,2)</f>
        <v>0</v>
      </c>
      <c r="BL851" s="17" t="s">
        <v>89</v>
      </c>
      <c r="BM851" s="185" t="s">
        <v>1378</v>
      </c>
    </row>
    <row r="852" spans="1:65" s="13" customFormat="1" ht="11.25">
      <c r="B852" s="187"/>
      <c r="C852" s="188"/>
      <c r="D852" s="189" t="s">
        <v>140</v>
      </c>
      <c r="E852" s="190" t="s">
        <v>44</v>
      </c>
      <c r="F852" s="191" t="s">
        <v>1137</v>
      </c>
      <c r="G852" s="188"/>
      <c r="H852" s="190" t="s">
        <v>44</v>
      </c>
      <c r="I852" s="192"/>
      <c r="J852" s="188"/>
      <c r="K852" s="188"/>
      <c r="L852" s="193"/>
      <c r="M852" s="194"/>
      <c r="N852" s="195"/>
      <c r="O852" s="195"/>
      <c r="P852" s="195"/>
      <c r="Q852" s="195"/>
      <c r="R852" s="195"/>
      <c r="S852" s="195"/>
      <c r="T852" s="196"/>
      <c r="AT852" s="197" t="s">
        <v>140</v>
      </c>
      <c r="AU852" s="197" t="s">
        <v>91</v>
      </c>
      <c r="AV852" s="13" t="s">
        <v>89</v>
      </c>
      <c r="AW852" s="13" t="s">
        <v>42</v>
      </c>
      <c r="AX852" s="13" t="s">
        <v>81</v>
      </c>
      <c r="AY852" s="197" t="s">
        <v>131</v>
      </c>
    </row>
    <row r="853" spans="1:65" s="13" customFormat="1" ht="11.25">
      <c r="B853" s="187"/>
      <c r="C853" s="188"/>
      <c r="D853" s="189" t="s">
        <v>140</v>
      </c>
      <c r="E853" s="190" t="s">
        <v>44</v>
      </c>
      <c r="F853" s="191" t="s">
        <v>1061</v>
      </c>
      <c r="G853" s="188"/>
      <c r="H853" s="190" t="s">
        <v>44</v>
      </c>
      <c r="I853" s="192"/>
      <c r="J853" s="188"/>
      <c r="K853" s="188"/>
      <c r="L853" s="193"/>
      <c r="M853" s="194"/>
      <c r="N853" s="195"/>
      <c r="O853" s="195"/>
      <c r="P853" s="195"/>
      <c r="Q853" s="195"/>
      <c r="R853" s="195"/>
      <c r="S853" s="195"/>
      <c r="T853" s="196"/>
      <c r="AT853" s="197" t="s">
        <v>140</v>
      </c>
      <c r="AU853" s="197" t="s">
        <v>91</v>
      </c>
      <c r="AV853" s="13" t="s">
        <v>89</v>
      </c>
      <c r="AW853" s="13" t="s">
        <v>42</v>
      </c>
      <c r="AX853" s="13" t="s">
        <v>81</v>
      </c>
      <c r="AY853" s="197" t="s">
        <v>131</v>
      </c>
    </row>
    <row r="854" spans="1:65" s="14" customFormat="1" ht="11.25">
      <c r="B854" s="198"/>
      <c r="C854" s="199"/>
      <c r="D854" s="189" t="s">
        <v>140</v>
      </c>
      <c r="E854" s="200" t="s">
        <v>44</v>
      </c>
      <c r="F854" s="201" t="s">
        <v>205</v>
      </c>
      <c r="G854" s="199"/>
      <c r="H854" s="202">
        <v>10</v>
      </c>
      <c r="I854" s="203"/>
      <c r="J854" s="199"/>
      <c r="K854" s="199"/>
      <c r="L854" s="204"/>
      <c r="M854" s="205"/>
      <c r="N854" s="206"/>
      <c r="O854" s="206"/>
      <c r="P854" s="206"/>
      <c r="Q854" s="206"/>
      <c r="R854" s="206"/>
      <c r="S854" s="206"/>
      <c r="T854" s="207"/>
      <c r="AT854" s="208" t="s">
        <v>140</v>
      </c>
      <c r="AU854" s="208" t="s">
        <v>91</v>
      </c>
      <c r="AV854" s="14" t="s">
        <v>91</v>
      </c>
      <c r="AW854" s="14" t="s">
        <v>42</v>
      </c>
      <c r="AX854" s="14" t="s">
        <v>89</v>
      </c>
      <c r="AY854" s="208" t="s">
        <v>131</v>
      </c>
    </row>
    <row r="855" spans="1:65" s="2" customFormat="1" ht="24.2" customHeight="1">
      <c r="A855" s="35"/>
      <c r="B855" s="36"/>
      <c r="C855" s="220" t="s">
        <v>1082</v>
      </c>
      <c r="D855" s="220" t="s">
        <v>220</v>
      </c>
      <c r="E855" s="221" t="s">
        <v>1067</v>
      </c>
      <c r="F855" s="222" t="s">
        <v>1068</v>
      </c>
      <c r="G855" s="223" t="s">
        <v>152</v>
      </c>
      <c r="H855" s="224">
        <v>10</v>
      </c>
      <c r="I855" s="225"/>
      <c r="J855" s="226">
        <f>ROUND(I855*H855,2)</f>
        <v>0</v>
      </c>
      <c r="K855" s="222" t="s">
        <v>137</v>
      </c>
      <c r="L855" s="227"/>
      <c r="M855" s="228" t="s">
        <v>44</v>
      </c>
      <c r="N855" s="229" t="s">
        <v>52</v>
      </c>
      <c r="O855" s="65"/>
      <c r="P855" s="183">
        <f>O855*H855</f>
        <v>0</v>
      </c>
      <c r="Q855" s="183">
        <v>2.0999999999999999E-3</v>
      </c>
      <c r="R855" s="183">
        <f>Q855*H855</f>
        <v>2.0999999999999998E-2</v>
      </c>
      <c r="S855" s="183">
        <v>0</v>
      </c>
      <c r="T855" s="184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185" t="s">
        <v>91</v>
      </c>
      <c r="AT855" s="185" t="s">
        <v>220</v>
      </c>
      <c r="AU855" s="185" t="s">
        <v>91</v>
      </c>
      <c r="AY855" s="17" t="s">
        <v>131</v>
      </c>
      <c r="BE855" s="186">
        <f>IF(N855="základní",J855,0)</f>
        <v>0</v>
      </c>
      <c r="BF855" s="186">
        <f>IF(N855="snížená",J855,0)</f>
        <v>0</v>
      </c>
      <c r="BG855" s="186">
        <f>IF(N855="zákl. přenesená",J855,0)</f>
        <v>0</v>
      </c>
      <c r="BH855" s="186">
        <f>IF(N855="sníž. přenesená",J855,0)</f>
        <v>0</v>
      </c>
      <c r="BI855" s="186">
        <f>IF(N855="nulová",J855,0)</f>
        <v>0</v>
      </c>
      <c r="BJ855" s="17" t="s">
        <v>89</v>
      </c>
      <c r="BK855" s="186">
        <f>ROUND(I855*H855,2)</f>
        <v>0</v>
      </c>
      <c r="BL855" s="17" t="s">
        <v>89</v>
      </c>
      <c r="BM855" s="185" t="s">
        <v>1379</v>
      </c>
    </row>
    <row r="856" spans="1:65" s="13" customFormat="1" ht="11.25">
      <c r="B856" s="187"/>
      <c r="C856" s="188"/>
      <c r="D856" s="189" t="s">
        <v>140</v>
      </c>
      <c r="E856" s="190" t="s">
        <v>44</v>
      </c>
      <c r="F856" s="191" t="s">
        <v>1137</v>
      </c>
      <c r="G856" s="188"/>
      <c r="H856" s="190" t="s">
        <v>44</v>
      </c>
      <c r="I856" s="192"/>
      <c r="J856" s="188"/>
      <c r="K856" s="188"/>
      <c r="L856" s="193"/>
      <c r="M856" s="194"/>
      <c r="N856" s="195"/>
      <c r="O856" s="195"/>
      <c r="P856" s="195"/>
      <c r="Q856" s="195"/>
      <c r="R856" s="195"/>
      <c r="S856" s="195"/>
      <c r="T856" s="196"/>
      <c r="AT856" s="197" t="s">
        <v>140</v>
      </c>
      <c r="AU856" s="197" t="s">
        <v>91</v>
      </c>
      <c r="AV856" s="13" t="s">
        <v>89</v>
      </c>
      <c r="AW856" s="13" t="s">
        <v>42</v>
      </c>
      <c r="AX856" s="13" t="s">
        <v>81</v>
      </c>
      <c r="AY856" s="197" t="s">
        <v>131</v>
      </c>
    </row>
    <row r="857" spans="1:65" s="13" customFormat="1" ht="11.25">
      <c r="B857" s="187"/>
      <c r="C857" s="188"/>
      <c r="D857" s="189" t="s">
        <v>140</v>
      </c>
      <c r="E857" s="190" t="s">
        <v>44</v>
      </c>
      <c r="F857" s="191" t="s">
        <v>1061</v>
      </c>
      <c r="G857" s="188"/>
      <c r="H857" s="190" t="s">
        <v>44</v>
      </c>
      <c r="I857" s="192"/>
      <c r="J857" s="188"/>
      <c r="K857" s="188"/>
      <c r="L857" s="193"/>
      <c r="M857" s="194"/>
      <c r="N857" s="195"/>
      <c r="O857" s="195"/>
      <c r="P857" s="195"/>
      <c r="Q857" s="195"/>
      <c r="R857" s="195"/>
      <c r="S857" s="195"/>
      <c r="T857" s="196"/>
      <c r="AT857" s="197" t="s">
        <v>140</v>
      </c>
      <c r="AU857" s="197" t="s">
        <v>91</v>
      </c>
      <c r="AV857" s="13" t="s">
        <v>89</v>
      </c>
      <c r="AW857" s="13" t="s">
        <v>42</v>
      </c>
      <c r="AX857" s="13" t="s">
        <v>81</v>
      </c>
      <c r="AY857" s="197" t="s">
        <v>131</v>
      </c>
    </row>
    <row r="858" spans="1:65" s="14" customFormat="1" ht="11.25">
      <c r="B858" s="198"/>
      <c r="C858" s="199"/>
      <c r="D858" s="189" t="s">
        <v>140</v>
      </c>
      <c r="E858" s="200" t="s">
        <v>44</v>
      </c>
      <c r="F858" s="201" t="s">
        <v>205</v>
      </c>
      <c r="G858" s="199"/>
      <c r="H858" s="202">
        <v>10</v>
      </c>
      <c r="I858" s="203"/>
      <c r="J858" s="199"/>
      <c r="K858" s="199"/>
      <c r="L858" s="204"/>
      <c r="M858" s="205"/>
      <c r="N858" s="206"/>
      <c r="O858" s="206"/>
      <c r="P858" s="206"/>
      <c r="Q858" s="206"/>
      <c r="R858" s="206"/>
      <c r="S858" s="206"/>
      <c r="T858" s="207"/>
      <c r="AT858" s="208" t="s">
        <v>140</v>
      </c>
      <c r="AU858" s="208" t="s">
        <v>91</v>
      </c>
      <c r="AV858" s="14" t="s">
        <v>91</v>
      </c>
      <c r="AW858" s="14" t="s">
        <v>42</v>
      </c>
      <c r="AX858" s="14" t="s">
        <v>89</v>
      </c>
      <c r="AY858" s="208" t="s">
        <v>131</v>
      </c>
    </row>
    <row r="859" spans="1:65" s="2" customFormat="1" ht="24.2" customHeight="1">
      <c r="A859" s="35"/>
      <c r="B859" s="36"/>
      <c r="C859" s="174" t="s">
        <v>1086</v>
      </c>
      <c r="D859" s="174" t="s">
        <v>133</v>
      </c>
      <c r="E859" s="175" t="s">
        <v>1071</v>
      </c>
      <c r="F859" s="176" t="s">
        <v>1072</v>
      </c>
      <c r="G859" s="177" t="s">
        <v>136</v>
      </c>
      <c r="H859" s="178">
        <v>17.600000000000001</v>
      </c>
      <c r="I859" s="179"/>
      <c r="J859" s="180">
        <f>ROUND(I859*H859,2)</f>
        <v>0</v>
      </c>
      <c r="K859" s="176" t="s">
        <v>137</v>
      </c>
      <c r="L859" s="40"/>
      <c r="M859" s="181" t="s">
        <v>44</v>
      </c>
      <c r="N859" s="182" t="s">
        <v>52</v>
      </c>
      <c r="O859" s="65"/>
      <c r="P859" s="183">
        <f>O859*H859</f>
        <v>0</v>
      </c>
      <c r="Q859" s="183">
        <v>8.4000000000000003E-4</v>
      </c>
      <c r="R859" s="183">
        <f>Q859*H859</f>
        <v>1.4784000000000002E-2</v>
      </c>
      <c r="S859" s="183">
        <v>0</v>
      </c>
      <c r="T859" s="184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85" t="s">
        <v>89</v>
      </c>
      <c r="AT859" s="185" t="s">
        <v>133</v>
      </c>
      <c r="AU859" s="185" t="s">
        <v>91</v>
      </c>
      <c r="AY859" s="17" t="s">
        <v>131</v>
      </c>
      <c r="BE859" s="186">
        <f>IF(N859="základní",J859,0)</f>
        <v>0</v>
      </c>
      <c r="BF859" s="186">
        <f>IF(N859="snížená",J859,0)</f>
        <v>0</v>
      </c>
      <c r="BG859" s="186">
        <f>IF(N859="zákl. přenesená",J859,0)</f>
        <v>0</v>
      </c>
      <c r="BH859" s="186">
        <f>IF(N859="sníž. přenesená",J859,0)</f>
        <v>0</v>
      </c>
      <c r="BI859" s="186">
        <f>IF(N859="nulová",J859,0)</f>
        <v>0</v>
      </c>
      <c r="BJ859" s="17" t="s">
        <v>89</v>
      </c>
      <c r="BK859" s="186">
        <f>ROUND(I859*H859,2)</f>
        <v>0</v>
      </c>
      <c r="BL859" s="17" t="s">
        <v>89</v>
      </c>
      <c r="BM859" s="185" t="s">
        <v>1380</v>
      </c>
    </row>
    <row r="860" spans="1:65" s="13" customFormat="1" ht="11.25">
      <c r="B860" s="187"/>
      <c r="C860" s="188"/>
      <c r="D860" s="189" t="s">
        <v>140</v>
      </c>
      <c r="E860" s="190" t="s">
        <v>44</v>
      </c>
      <c r="F860" s="191" t="s">
        <v>1226</v>
      </c>
      <c r="G860" s="188"/>
      <c r="H860" s="190" t="s">
        <v>44</v>
      </c>
      <c r="I860" s="192"/>
      <c r="J860" s="188"/>
      <c r="K860" s="188"/>
      <c r="L860" s="193"/>
      <c r="M860" s="194"/>
      <c r="N860" s="195"/>
      <c r="O860" s="195"/>
      <c r="P860" s="195"/>
      <c r="Q860" s="195"/>
      <c r="R860" s="195"/>
      <c r="S860" s="195"/>
      <c r="T860" s="196"/>
      <c r="AT860" s="197" t="s">
        <v>140</v>
      </c>
      <c r="AU860" s="197" t="s">
        <v>91</v>
      </c>
      <c r="AV860" s="13" t="s">
        <v>89</v>
      </c>
      <c r="AW860" s="13" t="s">
        <v>42</v>
      </c>
      <c r="AX860" s="13" t="s">
        <v>81</v>
      </c>
      <c r="AY860" s="197" t="s">
        <v>131</v>
      </c>
    </row>
    <row r="861" spans="1:65" s="13" customFormat="1" ht="11.25">
      <c r="B861" s="187"/>
      <c r="C861" s="188"/>
      <c r="D861" s="189" t="s">
        <v>140</v>
      </c>
      <c r="E861" s="190" t="s">
        <v>44</v>
      </c>
      <c r="F861" s="191" t="s">
        <v>1074</v>
      </c>
      <c r="G861" s="188"/>
      <c r="H861" s="190" t="s">
        <v>44</v>
      </c>
      <c r="I861" s="192"/>
      <c r="J861" s="188"/>
      <c r="K861" s="188"/>
      <c r="L861" s="193"/>
      <c r="M861" s="194"/>
      <c r="N861" s="195"/>
      <c r="O861" s="195"/>
      <c r="P861" s="195"/>
      <c r="Q861" s="195"/>
      <c r="R861" s="195"/>
      <c r="S861" s="195"/>
      <c r="T861" s="196"/>
      <c r="AT861" s="197" t="s">
        <v>140</v>
      </c>
      <c r="AU861" s="197" t="s">
        <v>91</v>
      </c>
      <c r="AV861" s="13" t="s">
        <v>89</v>
      </c>
      <c r="AW861" s="13" t="s">
        <v>42</v>
      </c>
      <c r="AX861" s="13" t="s">
        <v>81</v>
      </c>
      <c r="AY861" s="197" t="s">
        <v>131</v>
      </c>
    </row>
    <row r="862" spans="1:65" s="14" customFormat="1" ht="11.25">
      <c r="B862" s="198"/>
      <c r="C862" s="199"/>
      <c r="D862" s="189" t="s">
        <v>140</v>
      </c>
      <c r="E862" s="200" t="s">
        <v>44</v>
      </c>
      <c r="F862" s="201" t="s">
        <v>1075</v>
      </c>
      <c r="G862" s="199"/>
      <c r="H862" s="202">
        <v>6.8</v>
      </c>
      <c r="I862" s="203"/>
      <c r="J862" s="199"/>
      <c r="K862" s="199"/>
      <c r="L862" s="204"/>
      <c r="M862" s="205"/>
      <c r="N862" s="206"/>
      <c r="O862" s="206"/>
      <c r="P862" s="206"/>
      <c r="Q862" s="206"/>
      <c r="R862" s="206"/>
      <c r="S862" s="206"/>
      <c r="T862" s="207"/>
      <c r="AT862" s="208" t="s">
        <v>140</v>
      </c>
      <c r="AU862" s="208" t="s">
        <v>91</v>
      </c>
      <c r="AV862" s="14" t="s">
        <v>91</v>
      </c>
      <c r="AW862" s="14" t="s">
        <v>42</v>
      </c>
      <c r="AX862" s="14" t="s">
        <v>81</v>
      </c>
      <c r="AY862" s="208" t="s">
        <v>131</v>
      </c>
    </row>
    <row r="863" spans="1:65" s="13" customFormat="1" ht="11.25">
      <c r="B863" s="187"/>
      <c r="C863" s="188"/>
      <c r="D863" s="189" t="s">
        <v>140</v>
      </c>
      <c r="E863" s="190" t="s">
        <v>44</v>
      </c>
      <c r="F863" s="191" t="s">
        <v>1137</v>
      </c>
      <c r="G863" s="188"/>
      <c r="H863" s="190" t="s">
        <v>44</v>
      </c>
      <c r="I863" s="192"/>
      <c r="J863" s="188"/>
      <c r="K863" s="188"/>
      <c r="L863" s="193"/>
      <c r="M863" s="194"/>
      <c r="N863" s="195"/>
      <c r="O863" s="195"/>
      <c r="P863" s="195"/>
      <c r="Q863" s="195"/>
      <c r="R863" s="195"/>
      <c r="S863" s="195"/>
      <c r="T863" s="196"/>
      <c r="AT863" s="197" t="s">
        <v>140</v>
      </c>
      <c r="AU863" s="197" t="s">
        <v>91</v>
      </c>
      <c r="AV863" s="13" t="s">
        <v>89</v>
      </c>
      <c r="AW863" s="13" t="s">
        <v>42</v>
      </c>
      <c r="AX863" s="13" t="s">
        <v>81</v>
      </c>
      <c r="AY863" s="197" t="s">
        <v>131</v>
      </c>
    </row>
    <row r="864" spans="1:65" s="13" customFormat="1" ht="11.25">
      <c r="B864" s="187"/>
      <c r="C864" s="188"/>
      <c r="D864" s="189" t="s">
        <v>140</v>
      </c>
      <c r="E864" s="190" t="s">
        <v>44</v>
      </c>
      <c r="F864" s="191" t="s">
        <v>1076</v>
      </c>
      <c r="G864" s="188"/>
      <c r="H864" s="190" t="s">
        <v>44</v>
      </c>
      <c r="I864" s="192"/>
      <c r="J864" s="188"/>
      <c r="K864" s="188"/>
      <c r="L864" s="193"/>
      <c r="M864" s="194"/>
      <c r="N864" s="195"/>
      <c r="O864" s="195"/>
      <c r="P864" s="195"/>
      <c r="Q864" s="195"/>
      <c r="R864" s="195"/>
      <c r="S864" s="195"/>
      <c r="T864" s="196"/>
      <c r="AT864" s="197" t="s">
        <v>140</v>
      </c>
      <c r="AU864" s="197" t="s">
        <v>91</v>
      </c>
      <c r="AV864" s="13" t="s">
        <v>89</v>
      </c>
      <c r="AW864" s="13" t="s">
        <v>42</v>
      </c>
      <c r="AX864" s="13" t="s">
        <v>81</v>
      </c>
      <c r="AY864" s="197" t="s">
        <v>131</v>
      </c>
    </row>
    <row r="865" spans="1:65" s="14" customFormat="1" ht="11.25">
      <c r="B865" s="198"/>
      <c r="C865" s="199"/>
      <c r="D865" s="189" t="s">
        <v>140</v>
      </c>
      <c r="E865" s="200" t="s">
        <v>44</v>
      </c>
      <c r="F865" s="201" t="s">
        <v>1077</v>
      </c>
      <c r="G865" s="199"/>
      <c r="H865" s="202">
        <v>10.8</v>
      </c>
      <c r="I865" s="203"/>
      <c r="J865" s="199"/>
      <c r="K865" s="199"/>
      <c r="L865" s="204"/>
      <c r="M865" s="205"/>
      <c r="N865" s="206"/>
      <c r="O865" s="206"/>
      <c r="P865" s="206"/>
      <c r="Q865" s="206"/>
      <c r="R865" s="206"/>
      <c r="S865" s="206"/>
      <c r="T865" s="207"/>
      <c r="AT865" s="208" t="s">
        <v>140</v>
      </c>
      <c r="AU865" s="208" t="s">
        <v>91</v>
      </c>
      <c r="AV865" s="14" t="s">
        <v>91</v>
      </c>
      <c r="AW865" s="14" t="s">
        <v>42</v>
      </c>
      <c r="AX865" s="14" t="s">
        <v>81</v>
      </c>
      <c r="AY865" s="208" t="s">
        <v>131</v>
      </c>
    </row>
    <row r="866" spans="1:65" s="15" customFormat="1" ht="11.25">
      <c r="B866" s="209"/>
      <c r="C866" s="210"/>
      <c r="D866" s="189" t="s">
        <v>140</v>
      </c>
      <c r="E866" s="211" t="s">
        <v>44</v>
      </c>
      <c r="F866" s="212" t="s">
        <v>170</v>
      </c>
      <c r="G866" s="210"/>
      <c r="H866" s="213">
        <v>17.600000000000001</v>
      </c>
      <c r="I866" s="214"/>
      <c r="J866" s="210"/>
      <c r="K866" s="210"/>
      <c r="L866" s="215"/>
      <c r="M866" s="216"/>
      <c r="N866" s="217"/>
      <c r="O866" s="217"/>
      <c r="P866" s="217"/>
      <c r="Q866" s="217"/>
      <c r="R866" s="217"/>
      <c r="S866" s="217"/>
      <c r="T866" s="218"/>
      <c r="AT866" s="219" t="s">
        <v>140</v>
      </c>
      <c r="AU866" s="219" t="s">
        <v>91</v>
      </c>
      <c r="AV866" s="15" t="s">
        <v>138</v>
      </c>
      <c r="AW866" s="15" t="s">
        <v>42</v>
      </c>
      <c r="AX866" s="15" t="s">
        <v>89</v>
      </c>
      <c r="AY866" s="219" t="s">
        <v>131</v>
      </c>
    </row>
    <row r="867" spans="1:65" s="2" customFormat="1" ht="24.2" customHeight="1">
      <c r="A867" s="35"/>
      <c r="B867" s="36"/>
      <c r="C867" s="174" t="s">
        <v>1090</v>
      </c>
      <c r="D867" s="174" t="s">
        <v>133</v>
      </c>
      <c r="E867" s="175" t="s">
        <v>1079</v>
      </c>
      <c r="F867" s="176" t="s">
        <v>1080</v>
      </c>
      <c r="G867" s="177" t="s">
        <v>136</v>
      </c>
      <c r="H867" s="178">
        <v>17.600000000000001</v>
      </c>
      <c r="I867" s="179"/>
      <c r="J867" s="180">
        <f>ROUND(I867*H867,2)</f>
        <v>0</v>
      </c>
      <c r="K867" s="176" t="s">
        <v>137</v>
      </c>
      <c r="L867" s="40"/>
      <c r="M867" s="181" t="s">
        <v>44</v>
      </c>
      <c r="N867" s="182" t="s">
        <v>52</v>
      </c>
      <c r="O867" s="65"/>
      <c r="P867" s="183">
        <f>O867*H867</f>
        <v>0</v>
      </c>
      <c r="Q867" s="183">
        <v>0</v>
      </c>
      <c r="R867" s="183">
        <f>Q867*H867</f>
        <v>0</v>
      </c>
      <c r="S867" s="183">
        <v>0</v>
      </c>
      <c r="T867" s="184">
        <f>S867*H867</f>
        <v>0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R867" s="185" t="s">
        <v>89</v>
      </c>
      <c r="AT867" s="185" t="s">
        <v>133</v>
      </c>
      <c r="AU867" s="185" t="s">
        <v>91</v>
      </c>
      <c r="AY867" s="17" t="s">
        <v>131</v>
      </c>
      <c r="BE867" s="186">
        <f>IF(N867="základní",J867,0)</f>
        <v>0</v>
      </c>
      <c r="BF867" s="186">
        <f>IF(N867="snížená",J867,0)</f>
        <v>0</v>
      </c>
      <c r="BG867" s="186">
        <f>IF(N867="zákl. přenesená",J867,0)</f>
        <v>0</v>
      </c>
      <c r="BH867" s="186">
        <f>IF(N867="sníž. přenesená",J867,0)</f>
        <v>0</v>
      </c>
      <c r="BI867" s="186">
        <f>IF(N867="nulová",J867,0)</f>
        <v>0</v>
      </c>
      <c r="BJ867" s="17" t="s">
        <v>89</v>
      </c>
      <c r="BK867" s="186">
        <f>ROUND(I867*H867,2)</f>
        <v>0</v>
      </c>
      <c r="BL867" s="17" t="s">
        <v>89</v>
      </c>
      <c r="BM867" s="185" t="s">
        <v>1381</v>
      </c>
    </row>
    <row r="868" spans="1:65" s="13" customFormat="1" ht="11.25">
      <c r="B868" s="187"/>
      <c r="C868" s="188"/>
      <c r="D868" s="189" t="s">
        <v>140</v>
      </c>
      <c r="E868" s="190" t="s">
        <v>44</v>
      </c>
      <c r="F868" s="191" t="s">
        <v>1226</v>
      </c>
      <c r="G868" s="188"/>
      <c r="H868" s="190" t="s">
        <v>44</v>
      </c>
      <c r="I868" s="192"/>
      <c r="J868" s="188"/>
      <c r="K868" s="188"/>
      <c r="L868" s="193"/>
      <c r="M868" s="194"/>
      <c r="N868" s="195"/>
      <c r="O868" s="195"/>
      <c r="P868" s="195"/>
      <c r="Q868" s="195"/>
      <c r="R868" s="195"/>
      <c r="S868" s="195"/>
      <c r="T868" s="196"/>
      <c r="AT868" s="197" t="s">
        <v>140</v>
      </c>
      <c r="AU868" s="197" t="s">
        <v>91</v>
      </c>
      <c r="AV868" s="13" t="s">
        <v>89</v>
      </c>
      <c r="AW868" s="13" t="s">
        <v>42</v>
      </c>
      <c r="AX868" s="13" t="s">
        <v>81</v>
      </c>
      <c r="AY868" s="197" t="s">
        <v>131</v>
      </c>
    </row>
    <row r="869" spans="1:65" s="13" customFormat="1" ht="11.25">
      <c r="B869" s="187"/>
      <c r="C869" s="188"/>
      <c r="D869" s="189" t="s">
        <v>140</v>
      </c>
      <c r="E869" s="190" t="s">
        <v>44</v>
      </c>
      <c r="F869" s="191" t="s">
        <v>1074</v>
      </c>
      <c r="G869" s="188"/>
      <c r="H869" s="190" t="s">
        <v>44</v>
      </c>
      <c r="I869" s="192"/>
      <c r="J869" s="188"/>
      <c r="K869" s="188"/>
      <c r="L869" s="193"/>
      <c r="M869" s="194"/>
      <c r="N869" s="195"/>
      <c r="O869" s="195"/>
      <c r="P869" s="195"/>
      <c r="Q869" s="195"/>
      <c r="R869" s="195"/>
      <c r="S869" s="195"/>
      <c r="T869" s="196"/>
      <c r="AT869" s="197" t="s">
        <v>140</v>
      </c>
      <c r="AU869" s="197" t="s">
        <v>91</v>
      </c>
      <c r="AV869" s="13" t="s">
        <v>89</v>
      </c>
      <c r="AW869" s="13" t="s">
        <v>42</v>
      </c>
      <c r="AX869" s="13" t="s">
        <v>81</v>
      </c>
      <c r="AY869" s="197" t="s">
        <v>131</v>
      </c>
    </row>
    <row r="870" spans="1:65" s="14" customFormat="1" ht="11.25">
      <c r="B870" s="198"/>
      <c r="C870" s="199"/>
      <c r="D870" s="189" t="s">
        <v>140</v>
      </c>
      <c r="E870" s="200" t="s">
        <v>44</v>
      </c>
      <c r="F870" s="201" t="s">
        <v>1075</v>
      </c>
      <c r="G870" s="199"/>
      <c r="H870" s="202">
        <v>6.8</v>
      </c>
      <c r="I870" s="203"/>
      <c r="J870" s="199"/>
      <c r="K870" s="199"/>
      <c r="L870" s="204"/>
      <c r="M870" s="205"/>
      <c r="N870" s="206"/>
      <c r="O870" s="206"/>
      <c r="P870" s="206"/>
      <c r="Q870" s="206"/>
      <c r="R870" s="206"/>
      <c r="S870" s="206"/>
      <c r="T870" s="207"/>
      <c r="AT870" s="208" t="s">
        <v>140</v>
      </c>
      <c r="AU870" s="208" t="s">
        <v>91</v>
      </c>
      <c r="AV870" s="14" t="s">
        <v>91</v>
      </c>
      <c r="AW870" s="14" t="s">
        <v>42</v>
      </c>
      <c r="AX870" s="14" t="s">
        <v>81</v>
      </c>
      <c r="AY870" s="208" t="s">
        <v>131</v>
      </c>
    </row>
    <row r="871" spans="1:65" s="13" customFormat="1" ht="11.25">
      <c r="B871" s="187"/>
      <c r="C871" s="188"/>
      <c r="D871" s="189" t="s">
        <v>140</v>
      </c>
      <c r="E871" s="190" t="s">
        <v>44</v>
      </c>
      <c r="F871" s="191" t="s">
        <v>1137</v>
      </c>
      <c r="G871" s="188"/>
      <c r="H871" s="190" t="s">
        <v>44</v>
      </c>
      <c r="I871" s="192"/>
      <c r="J871" s="188"/>
      <c r="K871" s="188"/>
      <c r="L871" s="193"/>
      <c r="M871" s="194"/>
      <c r="N871" s="195"/>
      <c r="O871" s="195"/>
      <c r="P871" s="195"/>
      <c r="Q871" s="195"/>
      <c r="R871" s="195"/>
      <c r="S871" s="195"/>
      <c r="T871" s="196"/>
      <c r="AT871" s="197" t="s">
        <v>140</v>
      </c>
      <c r="AU871" s="197" t="s">
        <v>91</v>
      </c>
      <c r="AV871" s="13" t="s">
        <v>89</v>
      </c>
      <c r="AW871" s="13" t="s">
        <v>42</v>
      </c>
      <c r="AX871" s="13" t="s">
        <v>81</v>
      </c>
      <c r="AY871" s="197" t="s">
        <v>131</v>
      </c>
    </row>
    <row r="872" spans="1:65" s="13" customFormat="1" ht="11.25">
      <c r="B872" s="187"/>
      <c r="C872" s="188"/>
      <c r="D872" s="189" t="s">
        <v>140</v>
      </c>
      <c r="E872" s="190" t="s">
        <v>44</v>
      </c>
      <c r="F872" s="191" t="s">
        <v>1076</v>
      </c>
      <c r="G872" s="188"/>
      <c r="H872" s="190" t="s">
        <v>44</v>
      </c>
      <c r="I872" s="192"/>
      <c r="J872" s="188"/>
      <c r="K872" s="188"/>
      <c r="L872" s="193"/>
      <c r="M872" s="194"/>
      <c r="N872" s="195"/>
      <c r="O872" s="195"/>
      <c r="P872" s="195"/>
      <c r="Q872" s="195"/>
      <c r="R872" s="195"/>
      <c r="S872" s="195"/>
      <c r="T872" s="196"/>
      <c r="AT872" s="197" t="s">
        <v>140</v>
      </c>
      <c r="AU872" s="197" t="s">
        <v>91</v>
      </c>
      <c r="AV872" s="13" t="s">
        <v>89</v>
      </c>
      <c r="AW872" s="13" t="s">
        <v>42</v>
      </c>
      <c r="AX872" s="13" t="s">
        <v>81</v>
      </c>
      <c r="AY872" s="197" t="s">
        <v>131</v>
      </c>
    </row>
    <row r="873" spans="1:65" s="14" customFormat="1" ht="11.25">
      <c r="B873" s="198"/>
      <c r="C873" s="199"/>
      <c r="D873" s="189" t="s">
        <v>140</v>
      </c>
      <c r="E873" s="200" t="s">
        <v>44</v>
      </c>
      <c r="F873" s="201" t="s">
        <v>1077</v>
      </c>
      <c r="G873" s="199"/>
      <c r="H873" s="202">
        <v>10.8</v>
      </c>
      <c r="I873" s="203"/>
      <c r="J873" s="199"/>
      <c r="K873" s="199"/>
      <c r="L873" s="204"/>
      <c r="M873" s="205"/>
      <c r="N873" s="206"/>
      <c r="O873" s="206"/>
      <c r="P873" s="206"/>
      <c r="Q873" s="206"/>
      <c r="R873" s="206"/>
      <c r="S873" s="206"/>
      <c r="T873" s="207"/>
      <c r="AT873" s="208" t="s">
        <v>140</v>
      </c>
      <c r="AU873" s="208" t="s">
        <v>91</v>
      </c>
      <c r="AV873" s="14" t="s">
        <v>91</v>
      </c>
      <c r="AW873" s="14" t="s">
        <v>42</v>
      </c>
      <c r="AX873" s="14" t="s">
        <v>81</v>
      </c>
      <c r="AY873" s="208" t="s">
        <v>131</v>
      </c>
    </row>
    <row r="874" spans="1:65" s="15" customFormat="1" ht="11.25">
      <c r="B874" s="209"/>
      <c r="C874" s="210"/>
      <c r="D874" s="189" t="s">
        <v>140</v>
      </c>
      <c r="E874" s="211" t="s">
        <v>44</v>
      </c>
      <c r="F874" s="212" t="s">
        <v>170</v>
      </c>
      <c r="G874" s="210"/>
      <c r="H874" s="213">
        <v>17.600000000000001</v>
      </c>
      <c r="I874" s="214"/>
      <c r="J874" s="210"/>
      <c r="K874" s="210"/>
      <c r="L874" s="215"/>
      <c r="M874" s="216"/>
      <c r="N874" s="217"/>
      <c r="O874" s="217"/>
      <c r="P874" s="217"/>
      <c r="Q874" s="217"/>
      <c r="R874" s="217"/>
      <c r="S874" s="217"/>
      <c r="T874" s="218"/>
      <c r="AT874" s="219" t="s">
        <v>140</v>
      </c>
      <c r="AU874" s="219" t="s">
        <v>91</v>
      </c>
      <c r="AV874" s="15" t="s">
        <v>138</v>
      </c>
      <c r="AW874" s="15" t="s">
        <v>42</v>
      </c>
      <c r="AX874" s="15" t="s">
        <v>89</v>
      </c>
      <c r="AY874" s="219" t="s">
        <v>131</v>
      </c>
    </row>
    <row r="875" spans="1:65" s="2" customFormat="1" ht="49.15" customHeight="1">
      <c r="A875" s="35"/>
      <c r="B875" s="36"/>
      <c r="C875" s="174" t="s">
        <v>1096</v>
      </c>
      <c r="D875" s="174" t="s">
        <v>133</v>
      </c>
      <c r="E875" s="175" t="s">
        <v>1083</v>
      </c>
      <c r="F875" s="176" t="s">
        <v>1084</v>
      </c>
      <c r="G875" s="177" t="s">
        <v>152</v>
      </c>
      <c r="H875" s="178">
        <v>40</v>
      </c>
      <c r="I875" s="179"/>
      <c r="J875" s="180">
        <f>ROUND(I875*H875,2)</f>
        <v>0</v>
      </c>
      <c r="K875" s="176" t="s">
        <v>137</v>
      </c>
      <c r="L875" s="40"/>
      <c r="M875" s="181" t="s">
        <v>44</v>
      </c>
      <c r="N875" s="182" t="s">
        <v>52</v>
      </c>
      <c r="O875" s="65"/>
      <c r="P875" s="183">
        <f>O875*H875</f>
        <v>0</v>
      </c>
      <c r="Q875" s="183">
        <v>0.15614</v>
      </c>
      <c r="R875" s="183">
        <f>Q875*H875</f>
        <v>6.2455999999999996</v>
      </c>
      <c r="S875" s="183">
        <v>0</v>
      </c>
      <c r="T875" s="184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185" t="s">
        <v>89</v>
      </c>
      <c r="AT875" s="185" t="s">
        <v>133</v>
      </c>
      <c r="AU875" s="185" t="s">
        <v>91</v>
      </c>
      <c r="AY875" s="17" t="s">
        <v>131</v>
      </c>
      <c r="BE875" s="186">
        <f>IF(N875="základní",J875,0)</f>
        <v>0</v>
      </c>
      <c r="BF875" s="186">
        <f>IF(N875="snížená",J875,0)</f>
        <v>0</v>
      </c>
      <c r="BG875" s="186">
        <f>IF(N875="zákl. přenesená",J875,0)</f>
        <v>0</v>
      </c>
      <c r="BH875" s="186">
        <f>IF(N875="sníž. přenesená",J875,0)</f>
        <v>0</v>
      </c>
      <c r="BI875" s="186">
        <f>IF(N875="nulová",J875,0)</f>
        <v>0</v>
      </c>
      <c r="BJ875" s="17" t="s">
        <v>89</v>
      </c>
      <c r="BK875" s="186">
        <f>ROUND(I875*H875,2)</f>
        <v>0</v>
      </c>
      <c r="BL875" s="17" t="s">
        <v>89</v>
      </c>
      <c r="BM875" s="185" t="s">
        <v>1382</v>
      </c>
    </row>
    <row r="876" spans="1:65" s="13" customFormat="1" ht="11.25">
      <c r="B876" s="187"/>
      <c r="C876" s="188"/>
      <c r="D876" s="189" t="s">
        <v>140</v>
      </c>
      <c r="E876" s="190" t="s">
        <v>44</v>
      </c>
      <c r="F876" s="191" t="s">
        <v>1137</v>
      </c>
      <c r="G876" s="188"/>
      <c r="H876" s="190" t="s">
        <v>44</v>
      </c>
      <c r="I876" s="192"/>
      <c r="J876" s="188"/>
      <c r="K876" s="188"/>
      <c r="L876" s="193"/>
      <c r="M876" s="194"/>
      <c r="N876" s="195"/>
      <c r="O876" s="195"/>
      <c r="P876" s="195"/>
      <c r="Q876" s="195"/>
      <c r="R876" s="195"/>
      <c r="S876" s="195"/>
      <c r="T876" s="196"/>
      <c r="AT876" s="197" t="s">
        <v>140</v>
      </c>
      <c r="AU876" s="197" t="s">
        <v>91</v>
      </c>
      <c r="AV876" s="13" t="s">
        <v>89</v>
      </c>
      <c r="AW876" s="13" t="s">
        <v>42</v>
      </c>
      <c r="AX876" s="13" t="s">
        <v>81</v>
      </c>
      <c r="AY876" s="197" t="s">
        <v>131</v>
      </c>
    </row>
    <row r="877" spans="1:65" s="13" customFormat="1" ht="11.25">
      <c r="B877" s="187"/>
      <c r="C877" s="188"/>
      <c r="D877" s="189" t="s">
        <v>140</v>
      </c>
      <c r="E877" s="190" t="s">
        <v>44</v>
      </c>
      <c r="F877" s="191" t="s">
        <v>973</v>
      </c>
      <c r="G877" s="188"/>
      <c r="H877" s="190" t="s">
        <v>44</v>
      </c>
      <c r="I877" s="192"/>
      <c r="J877" s="188"/>
      <c r="K877" s="188"/>
      <c r="L877" s="193"/>
      <c r="M877" s="194"/>
      <c r="N877" s="195"/>
      <c r="O877" s="195"/>
      <c r="P877" s="195"/>
      <c r="Q877" s="195"/>
      <c r="R877" s="195"/>
      <c r="S877" s="195"/>
      <c r="T877" s="196"/>
      <c r="AT877" s="197" t="s">
        <v>140</v>
      </c>
      <c r="AU877" s="197" t="s">
        <v>91</v>
      </c>
      <c r="AV877" s="13" t="s">
        <v>89</v>
      </c>
      <c r="AW877" s="13" t="s">
        <v>42</v>
      </c>
      <c r="AX877" s="13" t="s">
        <v>81</v>
      </c>
      <c r="AY877" s="197" t="s">
        <v>131</v>
      </c>
    </row>
    <row r="878" spans="1:65" s="14" customFormat="1" ht="11.25">
      <c r="B878" s="198"/>
      <c r="C878" s="199"/>
      <c r="D878" s="189" t="s">
        <v>140</v>
      </c>
      <c r="E878" s="200" t="s">
        <v>44</v>
      </c>
      <c r="F878" s="201" t="s">
        <v>354</v>
      </c>
      <c r="G878" s="199"/>
      <c r="H878" s="202">
        <v>40</v>
      </c>
      <c r="I878" s="203"/>
      <c r="J878" s="199"/>
      <c r="K878" s="199"/>
      <c r="L878" s="204"/>
      <c r="M878" s="205"/>
      <c r="N878" s="206"/>
      <c r="O878" s="206"/>
      <c r="P878" s="206"/>
      <c r="Q878" s="206"/>
      <c r="R878" s="206"/>
      <c r="S878" s="206"/>
      <c r="T878" s="207"/>
      <c r="AT878" s="208" t="s">
        <v>140</v>
      </c>
      <c r="AU878" s="208" t="s">
        <v>91</v>
      </c>
      <c r="AV878" s="14" t="s">
        <v>91</v>
      </c>
      <c r="AW878" s="14" t="s">
        <v>42</v>
      </c>
      <c r="AX878" s="14" t="s">
        <v>89</v>
      </c>
      <c r="AY878" s="208" t="s">
        <v>131</v>
      </c>
    </row>
    <row r="879" spans="1:65" s="2" customFormat="1" ht="14.45" customHeight="1">
      <c r="A879" s="35"/>
      <c r="B879" s="36"/>
      <c r="C879" s="220" t="s">
        <v>1102</v>
      </c>
      <c r="D879" s="220" t="s">
        <v>220</v>
      </c>
      <c r="E879" s="221" t="s">
        <v>1087</v>
      </c>
      <c r="F879" s="222" t="s">
        <v>1088</v>
      </c>
      <c r="G879" s="223" t="s">
        <v>152</v>
      </c>
      <c r="H879" s="224">
        <v>40</v>
      </c>
      <c r="I879" s="225"/>
      <c r="J879" s="226">
        <f>ROUND(I879*H879,2)</f>
        <v>0</v>
      </c>
      <c r="K879" s="222" t="s">
        <v>137</v>
      </c>
      <c r="L879" s="227"/>
      <c r="M879" s="228" t="s">
        <v>44</v>
      </c>
      <c r="N879" s="229" t="s">
        <v>52</v>
      </c>
      <c r="O879" s="65"/>
      <c r="P879" s="183">
        <f>O879*H879</f>
        <v>0</v>
      </c>
      <c r="Q879" s="183">
        <v>2.0000000000000002E-5</v>
      </c>
      <c r="R879" s="183">
        <f>Q879*H879</f>
        <v>8.0000000000000004E-4</v>
      </c>
      <c r="S879" s="183">
        <v>0</v>
      </c>
      <c r="T879" s="184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185" t="s">
        <v>91</v>
      </c>
      <c r="AT879" s="185" t="s">
        <v>220</v>
      </c>
      <c r="AU879" s="185" t="s">
        <v>91</v>
      </c>
      <c r="AY879" s="17" t="s">
        <v>131</v>
      </c>
      <c r="BE879" s="186">
        <f>IF(N879="základní",J879,0)</f>
        <v>0</v>
      </c>
      <c r="BF879" s="186">
        <f>IF(N879="snížená",J879,0)</f>
        <v>0</v>
      </c>
      <c r="BG879" s="186">
        <f>IF(N879="zákl. přenesená",J879,0)</f>
        <v>0</v>
      </c>
      <c r="BH879" s="186">
        <f>IF(N879="sníž. přenesená",J879,0)</f>
        <v>0</v>
      </c>
      <c r="BI879" s="186">
        <f>IF(N879="nulová",J879,0)</f>
        <v>0</v>
      </c>
      <c r="BJ879" s="17" t="s">
        <v>89</v>
      </c>
      <c r="BK879" s="186">
        <f>ROUND(I879*H879,2)</f>
        <v>0</v>
      </c>
      <c r="BL879" s="17" t="s">
        <v>89</v>
      </c>
      <c r="BM879" s="185" t="s">
        <v>1383</v>
      </c>
    </row>
    <row r="880" spans="1:65" s="13" customFormat="1" ht="11.25">
      <c r="B880" s="187"/>
      <c r="C880" s="188"/>
      <c r="D880" s="189" t="s">
        <v>140</v>
      </c>
      <c r="E880" s="190" t="s">
        <v>44</v>
      </c>
      <c r="F880" s="191" t="s">
        <v>1137</v>
      </c>
      <c r="G880" s="188"/>
      <c r="H880" s="190" t="s">
        <v>44</v>
      </c>
      <c r="I880" s="192"/>
      <c r="J880" s="188"/>
      <c r="K880" s="188"/>
      <c r="L880" s="193"/>
      <c r="M880" s="194"/>
      <c r="N880" s="195"/>
      <c r="O880" s="195"/>
      <c r="P880" s="195"/>
      <c r="Q880" s="195"/>
      <c r="R880" s="195"/>
      <c r="S880" s="195"/>
      <c r="T880" s="196"/>
      <c r="AT880" s="197" t="s">
        <v>140</v>
      </c>
      <c r="AU880" s="197" t="s">
        <v>91</v>
      </c>
      <c r="AV880" s="13" t="s">
        <v>89</v>
      </c>
      <c r="AW880" s="13" t="s">
        <v>42</v>
      </c>
      <c r="AX880" s="13" t="s">
        <v>81</v>
      </c>
      <c r="AY880" s="197" t="s">
        <v>131</v>
      </c>
    </row>
    <row r="881" spans="1:65" s="13" customFormat="1" ht="11.25">
      <c r="B881" s="187"/>
      <c r="C881" s="188"/>
      <c r="D881" s="189" t="s">
        <v>140</v>
      </c>
      <c r="E881" s="190" t="s">
        <v>44</v>
      </c>
      <c r="F881" s="191" t="s">
        <v>973</v>
      </c>
      <c r="G881" s="188"/>
      <c r="H881" s="190" t="s">
        <v>44</v>
      </c>
      <c r="I881" s="192"/>
      <c r="J881" s="188"/>
      <c r="K881" s="188"/>
      <c r="L881" s="193"/>
      <c r="M881" s="194"/>
      <c r="N881" s="195"/>
      <c r="O881" s="195"/>
      <c r="P881" s="195"/>
      <c r="Q881" s="195"/>
      <c r="R881" s="195"/>
      <c r="S881" s="195"/>
      <c r="T881" s="196"/>
      <c r="AT881" s="197" t="s">
        <v>140</v>
      </c>
      <c r="AU881" s="197" t="s">
        <v>91</v>
      </c>
      <c r="AV881" s="13" t="s">
        <v>89</v>
      </c>
      <c r="AW881" s="13" t="s">
        <v>42</v>
      </c>
      <c r="AX881" s="13" t="s">
        <v>81</v>
      </c>
      <c r="AY881" s="197" t="s">
        <v>131</v>
      </c>
    </row>
    <row r="882" spans="1:65" s="14" customFormat="1" ht="11.25">
      <c r="B882" s="198"/>
      <c r="C882" s="199"/>
      <c r="D882" s="189" t="s">
        <v>140</v>
      </c>
      <c r="E882" s="200" t="s">
        <v>44</v>
      </c>
      <c r="F882" s="201" t="s">
        <v>354</v>
      </c>
      <c r="G882" s="199"/>
      <c r="H882" s="202">
        <v>40</v>
      </c>
      <c r="I882" s="203"/>
      <c r="J882" s="199"/>
      <c r="K882" s="199"/>
      <c r="L882" s="204"/>
      <c r="M882" s="205"/>
      <c r="N882" s="206"/>
      <c r="O882" s="206"/>
      <c r="P882" s="206"/>
      <c r="Q882" s="206"/>
      <c r="R882" s="206"/>
      <c r="S882" s="206"/>
      <c r="T882" s="207"/>
      <c r="AT882" s="208" t="s">
        <v>140</v>
      </c>
      <c r="AU882" s="208" t="s">
        <v>91</v>
      </c>
      <c r="AV882" s="14" t="s">
        <v>91</v>
      </c>
      <c r="AW882" s="14" t="s">
        <v>42</v>
      </c>
      <c r="AX882" s="14" t="s">
        <v>89</v>
      </c>
      <c r="AY882" s="208" t="s">
        <v>131</v>
      </c>
    </row>
    <row r="883" spans="1:65" s="2" customFormat="1" ht="24.2" customHeight="1">
      <c r="A883" s="35"/>
      <c r="B883" s="36"/>
      <c r="C883" s="220" t="s">
        <v>1106</v>
      </c>
      <c r="D883" s="220" t="s">
        <v>220</v>
      </c>
      <c r="E883" s="221" t="s">
        <v>1091</v>
      </c>
      <c r="F883" s="222" t="s">
        <v>1092</v>
      </c>
      <c r="G883" s="223" t="s">
        <v>152</v>
      </c>
      <c r="H883" s="224">
        <v>110</v>
      </c>
      <c r="I883" s="225"/>
      <c r="J883" s="226">
        <f>ROUND(I883*H883,2)</f>
        <v>0</v>
      </c>
      <c r="K883" s="222" t="s">
        <v>137</v>
      </c>
      <c r="L883" s="227"/>
      <c r="M883" s="228" t="s">
        <v>44</v>
      </c>
      <c r="N883" s="229" t="s">
        <v>52</v>
      </c>
      <c r="O883" s="65"/>
      <c r="P883" s="183">
        <f>O883*H883</f>
        <v>0</v>
      </c>
      <c r="Q883" s="183">
        <v>3.5E-4</v>
      </c>
      <c r="R883" s="183">
        <f>Q883*H883</f>
        <v>3.85E-2</v>
      </c>
      <c r="S883" s="183">
        <v>0</v>
      </c>
      <c r="T883" s="184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85" t="s">
        <v>91</v>
      </c>
      <c r="AT883" s="185" t="s">
        <v>220</v>
      </c>
      <c r="AU883" s="185" t="s">
        <v>91</v>
      </c>
      <c r="AY883" s="17" t="s">
        <v>131</v>
      </c>
      <c r="BE883" s="186">
        <f>IF(N883="základní",J883,0)</f>
        <v>0</v>
      </c>
      <c r="BF883" s="186">
        <f>IF(N883="snížená",J883,0)</f>
        <v>0</v>
      </c>
      <c r="BG883" s="186">
        <f>IF(N883="zákl. přenesená",J883,0)</f>
        <v>0</v>
      </c>
      <c r="BH883" s="186">
        <f>IF(N883="sníž. přenesená",J883,0)</f>
        <v>0</v>
      </c>
      <c r="BI883" s="186">
        <f>IF(N883="nulová",J883,0)</f>
        <v>0</v>
      </c>
      <c r="BJ883" s="17" t="s">
        <v>89</v>
      </c>
      <c r="BK883" s="186">
        <f>ROUND(I883*H883,2)</f>
        <v>0</v>
      </c>
      <c r="BL883" s="17" t="s">
        <v>89</v>
      </c>
      <c r="BM883" s="185" t="s">
        <v>1384</v>
      </c>
    </row>
    <row r="884" spans="1:65" s="13" customFormat="1" ht="11.25">
      <c r="B884" s="187"/>
      <c r="C884" s="188"/>
      <c r="D884" s="189" t="s">
        <v>140</v>
      </c>
      <c r="E884" s="190" t="s">
        <v>44</v>
      </c>
      <c r="F884" s="191" t="s">
        <v>1137</v>
      </c>
      <c r="G884" s="188"/>
      <c r="H884" s="190" t="s">
        <v>44</v>
      </c>
      <c r="I884" s="192"/>
      <c r="J884" s="188"/>
      <c r="K884" s="188"/>
      <c r="L884" s="193"/>
      <c r="M884" s="194"/>
      <c r="N884" s="195"/>
      <c r="O884" s="195"/>
      <c r="P884" s="195"/>
      <c r="Q884" s="195"/>
      <c r="R884" s="195"/>
      <c r="S884" s="195"/>
      <c r="T884" s="196"/>
      <c r="AT884" s="197" t="s">
        <v>140</v>
      </c>
      <c r="AU884" s="197" t="s">
        <v>91</v>
      </c>
      <c r="AV884" s="13" t="s">
        <v>89</v>
      </c>
      <c r="AW884" s="13" t="s">
        <v>42</v>
      </c>
      <c r="AX884" s="13" t="s">
        <v>81</v>
      </c>
      <c r="AY884" s="197" t="s">
        <v>131</v>
      </c>
    </row>
    <row r="885" spans="1:65" s="13" customFormat="1" ht="11.25">
      <c r="B885" s="187"/>
      <c r="C885" s="188"/>
      <c r="D885" s="189" t="s">
        <v>140</v>
      </c>
      <c r="E885" s="190" t="s">
        <v>44</v>
      </c>
      <c r="F885" s="191" t="s">
        <v>1245</v>
      </c>
      <c r="G885" s="188"/>
      <c r="H885" s="190" t="s">
        <v>44</v>
      </c>
      <c r="I885" s="192"/>
      <c r="J885" s="188"/>
      <c r="K885" s="188"/>
      <c r="L885" s="193"/>
      <c r="M885" s="194"/>
      <c r="N885" s="195"/>
      <c r="O885" s="195"/>
      <c r="P885" s="195"/>
      <c r="Q885" s="195"/>
      <c r="R885" s="195"/>
      <c r="S885" s="195"/>
      <c r="T885" s="196"/>
      <c r="AT885" s="197" t="s">
        <v>140</v>
      </c>
      <c r="AU885" s="197" t="s">
        <v>91</v>
      </c>
      <c r="AV885" s="13" t="s">
        <v>89</v>
      </c>
      <c r="AW885" s="13" t="s">
        <v>42</v>
      </c>
      <c r="AX885" s="13" t="s">
        <v>81</v>
      </c>
      <c r="AY885" s="197" t="s">
        <v>131</v>
      </c>
    </row>
    <row r="886" spans="1:65" s="13" customFormat="1" ht="11.25">
      <c r="B886" s="187"/>
      <c r="C886" s="188"/>
      <c r="D886" s="189" t="s">
        <v>140</v>
      </c>
      <c r="E886" s="190" t="s">
        <v>44</v>
      </c>
      <c r="F886" s="191" t="s">
        <v>1094</v>
      </c>
      <c r="G886" s="188"/>
      <c r="H886" s="190" t="s">
        <v>44</v>
      </c>
      <c r="I886" s="192"/>
      <c r="J886" s="188"/>
      <c r="K886" s="188"/>
      <c r="L886" s="193"/>
      <c r="M886" s="194"/>
      <c r="N886" s="195"/>
      <c r="O886" s="195"/>
      <c r="P886" s="195"/>
      <c r="Q886" s="195"/>
      <c r="R886" s="195"/>
      <c r="S886" s="195"/>
      <c r="T886" s="196"/>
      <c r="AT886" s="197" t="s">
        <v>140</v>
      </c>
      <c r="AU886" s="197" t="s">
        <v>91</v>
      </c>
      <c r="AV886" s="13" t="s">
        <v>89</v>
      </c>
      <c r="AW886" s="13" t="s">
        <v>42</v>
      </c>
      <c r="AX886" s="13" t="s">
        <v>81</v>
      </c>
      <c r="AY886" s="197" t="s">
        <v>131</v>
      </c>
    </row>
    <row r="887" spans="1:65" s="14" customFormat="1" ht="11.25">
      <c r="B887" s="198"/>
      <c r="C887" s="199"/>
      <c r="D887" s="189" t="s">
        <v>140</v>
      </c>
      <c r="E887" s="200" t="s">
        <v>44</v>
      </c>
      <c r="F887" s="201" t="s">
        <v>1385</v>
      </c>
      <c r="G887" s="199"/>
      <c r="H887" s="202">
        <v>110</v>
      </c>
      <c r="I887" s="203"/>
      <c r="J887" s="199"/>
      <c r="K887" s="199"/>
      <c r="L887" s="204"/>
      <c r="M887" s="205"/>
      <c r="N887" s="206"/>
      <c r="O887" s="206"/>
      <c r="P887" s="206"/>
      <c r="Q887" s="206"/>
      <c r="R887" s="206"/>
      <c r="S887" s="206"/>
      <c r="T887" s="207"/>
      <c r="AT887" s="208" t="s">
        <v>140</v>
      </c>
      <c r="AU887" s="208" t="s">
        <v>91</v>
      </c>
      <c r="AV887" s="14" t="s">
        <v>91</v>
      </c>
      <c r="AW887" s="14" t="s">
        <v>42</v>
      </c>
      <c r="AX887" s="14" t="s">
        <v>89</v>
      </c>
      <c r="AY887" s="208" t="s">
        <v>131</v>
      </c>
    </row>
    <row r="888" spans="1:65" s="2" customFormat="1" ht="49.15" customHeight="1">
      <c r="A888" s="35"/>
      <c r="B888" s="36"/>
      <c r="C888" s="174" t="s">
        <v>1112</v>
      </c>
      <c r="D888" s="174" t="s">
        <v>133</v>
      </c>
      <c r="E888" s="175" t="s">
        <v>1107</v>
      </c>
      <c r="F888" s="176" t="s">
        <v>1108</v>
      </c>
      <c r="G888" s="177" t="s">
        <v>152</v>
      </c>
      <c r="H888" s="178">
        <v>1.5</v>
      </c>
      <c r="I888" s="179"/>
      <c r="J888" s="180">
        <f>ROUND(I888*H888,2)</f>
        <v>0</v>
      </c>
      <c r="K888" s="176" t="s">
        <v>137</v>
      </c>
      <c r="L888" s="40"/>
      <c r="M888" s="181" t="s">
        <v>44</v>
      </c>
      <c r="N888" s="182" t="s">
        <v>52</v>
      </c>
      <c r="O888" s="65"/>
      <c r="P888" s="183">
        <f>O888*H888</f>
        <v>0</v>
      </c>
      <c r="Q888" s="183">
        <v>0.38424999999999998</v>
      </c>
      <c r="R888" s="183">
        <f>Q888*H888</f>
        <v>0.57637499999999997</v>
      </c>
      <c r="S888" s="183">
        <v>0</v>
      </c>
      <c r="T888" s="184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185" t="s">
        <v>89</v>
      </c>
      <c r="AT888" s="185" t="s">
        <v>133</v>
      </c>
      <c r="AU888" s="185" t="s">
        <v>91</v>
      </c>
      <c r="AY888" s="17" t="s">
        <v>131</v>
      </c>
      <c r="BE888" s="186">
        <f>IF(N888="základní",J888,0)</f>
        <v>0</v>
      </c>
      <c r="BF888" s="186">
        <f>IF(N888="snížená",J888,0)</f>
        <v>0</v>
      </c>
      <c r="BG888" s="186">
        <f>IF(N888="zákl. přenesená",J888,0)</f>
        <v>0</v>
      </c>
      <c r="BH888" s="186">
        <f>IF(N888="sníž. přenesená",J888,0)</f>
        <v>0</v>
      </c>
      <c r="BI888" s="186">
        <f>IF(N888="nulová",J888,0)</f>
        <v>0</v>
      </c>
      <c r="BJ888" s="17" t="s">
        <v>89</v>
      </c>
      <c r="BK888" s="186">
        <f>ROUND(I888*H888,2)</f>
        <v>0</v>
      </c>
      <c r="BL888" s="17" t="s">
        <v>89</v>
      </c>
      <c r="BM888" s="185" t="s">
        <v>1386</v>
      </c>
    </row>
    <row r="889" spans="1:65" s="13" customFormat="1" ht="11.25">
      <c r="B889" s="187"/>
      <c r="C889" s="188"/>
      <c r="D889" s="189" t="s">
        <v>140</v>
      </c>
      <c r="E889" s="190" t="s">
        <v>44</v>
      </c>
      <c r="F889" s="191" t="s">
        <v>1226</v>
      </c>
      <c r="G889" s="188"/>
      <c r="H889" s="190" t="s">
        <v>44</v>
      </c>
      <c r="I889" s="192"/>
      <c r="J889" s="188"/>
      <c r="K889" s="188"/>
      <c r="L889" s="193"/>
      <c r="M889" s="194"/>
      <c r="N889" s="195"/>
      <c r="O889" s="195"/>
      <c r="P889" s="195"/>
      <c r="Q889" s="195"/>
      <c r="R889" s="195"/>
      <c r="S889" s="195"/>
      <c r="T889" s="196"/>
      <c r="AT889" s="197" t="s">
        <v>140</v>
      </c>
      <c r="AU889" s="197" t="s">
        <v>91</v>
      </c>
      <c r="AV889" s="13" t="s">
        <v>89</v>
      </c>
      <c r="AW889" s="13" t="s">
        <v>42</v>
      </c>
      <c r="AX889" s="13" t="s">
        <v>81</v>
      </c>
      <c r="AY889" s="197" t="s">
        <v>131</v>
      </c>
    </row>
    <row r="890" spans="1:65" s="13" customFormat="1" ht="11.25">
      <c r="B890" s="187"/>
      <c r="C890" s="188"/>
      <c r="D890" s="189" t="s">
        <v>140</v>
      </c>
      <c r="E890" s="190" t="s">
        <v>44</v>
      </c>
      <c r="F890" s="191" t="s">
        <v>1110</v>
      </c>
      <c r="G890" s="188"/>
      <c r="H890" s="190" t="s">
        <v>44</v>
      </c>
      <c r="I890" s="192"/>
      <c r="J890" s="188"/>
      <c r="K890" s="188"/>
      <c r="L890" s="193"/>
      <c r="M890" s="194"/>
      <c r="N890" s="195"/>
      <c r="O890" s="195"/>
      <c r="P890" s="195"/>
      <c r="Q890" s="195"/>
      <c r="R890" s="195"/>
      <c r="S890" s="195"/>
      <c r="T890" s="196"/>
      <c r="AT890" s="197" t="s">
        <v>140</v>
      </c>
      <c r="AU890" s="197" t="s">
        <v>91</v>
      </c>
      <c r="AV890" s="13" t="s">
        <v>89</v>
      </c>
      <c r="AW890" s="13" t="s">
        <v>42</v>
      </c>
      <c r="AX890" s="13" t="s">
        <v>81</v>
      </c>
      <c r="AY890" s="197" t="s">
        <v>131</v>
      </c>
    </row>
    <row r="891" spans="1:65" s="14" customFormat="1" ht="11.25">
      <c r="B891" s="198"/>
      <c r="C891" s="199"/>
      <c r="D891" s="189" t="s">
        <v>140</v>
      </c>
      <c r="E891" s="200" t="s">
        <v>44</v>
      </c>
      <c r="F891" s="201" t="s">
        <v>1111</v>
      </c>
      <c r="G891" s="199"/>
      <c r="H891" s="202">
        <v>1.5</v>
      </c>
      <c r="I891" s="203"/>
      <c r="J891" s="199"/>
      <c r="K891" s="199"/>
      <c r="L891" s="204"/>
      <c r="M891" s="205"/>
      <c r="N891" s="206"/>
      <c r="O891" s="206"/>
      <c r="P891" s="206"/>
      <c r="Q891" s="206"/>
      <c r="R891" s="206"/>
      <c r="S891" s="206"/>
      <c r="T891" s="207"/>
      <c r="AT891" s="208" t="s">
        <v>140</v>
      </c>
      <c r="AU891" s="208" t="s">
        <v>91</v>
      </c>
      <c r="AV891" s="14" t="s">
        <v>91</v>
      </c>
      <c r="AW891" s="14" t="s">
        <v>42</v>
      </c>
      <c r="AX891" s="14" t="s">
        <v>89</v>
      </c>
      <c r="AY891" s="208" t="s">
        <v>131</v>
      </c>
    </row>
    <row r="892" spans="1:65" s="2" customFormat="1" ht="14.45" customHeight="1">
      <c r="A892" s="35"/>
      <c r="B892" s="36"/>
      <c r="C892" s="220" t="s">
        <v>1116</v>
      </c>
      <c r="D892" s="220" t="s">
        <v>220</v>
      </c>
      <c r="E892" s="221" t="s">
        <v>1113</v>
      </c>
      <c r="F892" s="222" t="s">
        <v>1114</v>
      </c>
      <c r="G892" s="223" t="s">
        <v>152</v>
      </c>
      <c r="H892" s="224">
        <v>1.5</v>
      </c>
      <c r="I892" s="225"/>
      <c r="J892" s="226">
        <f>ROUND(I892*H892,2)</f>
        <v>0</v>
      </c>
      <c r="K892" s="222" t="s">
        <v>137</v>
      </c>
      <c r="L892" s="227"/>
      <c r="M892" s="228" t="s">
        <v>44</v>
      </c>
      <c r="N892" s="229" t="s">
        <v>52</v>
      </c>
      <c r="O892" s="65"/>
      <c r="P892" s="183">
        <f>O892*H892</f>
        <v>0</v>
      </c>
      <c r="Q892" s="183">
        <v>1.306E-2</v>
      </c>
      <c r="R892" s="183">
        <f>Q892*H892</f>
        <v>1.959E-2</v>
      </c>
      <c r="S892" s="183">
        <v>0</v>
      </c>
      <c r="T892" s="184">
        <f>S892*H892</f>
        <v>0</v>
      </c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R892" s="185" t="s">
        <v>91</v>
      </c>
      <c r="AT892" s="185" t="s">
        <v>220</v>
      </c>
      <c r="AU892" s="185" t="s">
        <v>91</v>
      </c>
      <c r="AY892" s="17" t="s">
        <v>131</v>
      </c>
      <c r="BE892" s="186">
        <f>IF(N892="základní",J892,0)</f>
        <v>0</v>
      </c>
      <c r="BF892" s="186">
        <f>IF(N892="snížená",J892,0)</f>
        <v>0</v>
      </c>
      <c r="BG892" s="186">
        <f>IF(N892="zákl. přenesená",J892,0)</f>
        <v>0</v>
      </c>
      <c r="BH892" s="186">
        <f>IF(N892="sníž. přenesená",J892,0)</f>
        <v>0</v>
      </c>
      <c r="BI892" s="186">
        <f>IF(N892="nulová",J892,0)</f>
        <v>0</v>
      </c>
      <c r="BJ892" s="17" t="s">
        <v>89</v>
      </c>
      <c r="BK892" s="186">
        <f>ROUND(I892*H892,2)</f>
        <v>0</v>
      </c>
      <c r="BL892" s="17" t="s">
        <v>89</v>
      </c>
      <c r="BM892" s="185" t="s">
        <v>1387</v>
      </c>
    </row>
    <row r="893" spans="1:65" s="13" customFormat="1" ht="11.25">
      <c r="B893" s="187"/>
      <c r="C893" s="188"/>
      <c r="D893" s="189" t="s">
        <v>140</v>
      </c>
      <c r="E893" s="190" t="s">
        <v>44</v>
      </c>
      <c r="F893" s="191" t="s">
        <v>1226</v>
      </c>
      <c r="G893" s="188"/>
      <c r="H893" s="190" t="s">
        <v>44</v>
      </c>
      <c r="I893" s="192"/>
      <c r="J893" s="188"/>
      <c r="K893" s="188"/>
      <c r="L893" s="193"/>
      <c r="M893" s="194"/>
      <c r="N893" s="195"/>
      <c r="O893" s="195"/>
      <c r="P893" s="195"/>
      <c r="Q893" s="195"/>
      <c r="R893" s="195"/>
      <c r="S893" s="195"/>
      <c r="T893" s="196"/>
      <c r="AT893" s="197" t="s">
        <v>140</v>
      </c>
      <c r="AU893" s="197" t="s">
        <v>91</v>
      </c>
      <c r="AV893" s="13" t="s">
        <v>89</v>
      </c>
      <c r="AW893" s="13" t="s">
        <v>42</v>
      </c>
      <c r="AX893" s="13" t="s">
        <v>81</v>
      </c>
      <c r="AY893" s="197" t="s">
        <v>131</v>
      </c>
    </row>
    <row r="894" spans="1:65" s="13" customFormat="1" ht="11.25">
      <c r="B894" s="187"/>
      <c r="C894" s="188"/>
      <c r="D894" s="189" t="s">
        <v>140</v>
      </c>
      <c r="E894" s="190" t="s">
        <v>44</v>
      </c>
      <c r="F894" s="191" t="s">
        <v>1110</v>
      </c>
      <c r="G894" s="188"/>
      <c r="H894" s="190" t="s">
        <v>44</v>
      </c>
      <c r="I894" s="192"/>
      <c r="J894" s="188"/>
      <c r="K894" s="188"/>
      <c r="L894" s="193"/>
      <c r="M894" s="194"/>
      <c r="N894" s="195"/>
      <c r="O894" s="195"/>
      <c r="P894" s="195"/>
      <c r="Q894" s="195"/>
      <c r="R894" s="195"/>
      <c r="S894" s="195"/>
      <c r="T894" s="196"/>
      <c r="AT894" s="197" t="s">
        <v>140</v>
      </c>
      <c r="AU894" s="197" t="s">
        <v>91</v>
      </c>
      <c r="AV894" s="13" t="s">
        <v>89</v>
      </c>
      <c r="AW894" s="13" t="s">
        <v>42</v>
      </c>
      <c r="AX894" s="13" t="s">
        <v>81</v>
      </c>
      <c r="AY894" s="197" t="s">
        <v>131</v>
      </c>
    </row>
    <row r="895" spans="1:65" s="14" customFormat="1" ht="11.25">
      <c r="B895" s="198"/>
      <c r="C895" s="199"/>
      <c r="D895" s="189" t="s">
        <v>140</v>
      </c>
      <c r="E895" s="200" t="s">
        <v>44</v>
      </c>
      <c r="F895" s="201" t="s">
        <v>1111</v>
      </c>
      <c r="G895" s="199"/>
      <c r="H895" s="202">
        <v>1.5</v>
      </c>
      <c r="I895" s="203"/>
      <c r="J895" s="199"/>
      <c r="K895" s="199"/>
      <c r="L895" s="204"/>
      <c r="M895" s="205"/>
      <c r="N895" s="206"/>
      <c r="O895" s="206"/>
      <c r="P895" s="206"/>
      <c r="Q895" s="206"/>
      <c r="R895" s="206"/>
      <c r="S895" s="206"/>
      <c r="T895" s="207"/>
      <c r="AT895" s="208" t="s">
        <v>140</v>
      </c>
      <c r="AU895" s="208" t="s">
        <v>91</v>
      </c>
      <c r="AV895" s="14" t="s">
        <v>91</v>
      </c>
      <c r="AW895" s="14" t="s">
        <v>42</v>
      </c>
      <c r="AX895" s="14" t="s">
        <v>89</v>
      </c>
      <c r="AY895" s="208" t="s">
        <v>131</v>
      </c>
    </row>
    <row r="896" spans="1:65" s="2" customFormat="1" ht="37.9" customHeight="1">
      <c r="A896" s="35"/>
      <c r="B896" s="36"/>
      <c r="C896" s="174" t="s">
        <v>1120</v>
      </c>
      <c r="D896" s="174" t="s">
        <v>133</v>
      </c>
      <c r="E896" s="175" t="s">
        <v>1121</v>
      </c>
      <c r="F896" s="176" t="s">
        <v>1122</v>
      </c>
      <c r="G896" s="177" t="s">
        <v>152</v>
      </c>
      <c r="H896" s="178">
        <v>40</v>
      </c>
      <c r="I896" s="179"/>
      <c r="J896" s="180">
        <f>ROUND(I896*H896,2)</f>
        <v>0</v>
      </c>
      <c r="K896" s="176" t="s">
        <v>137</v>
      </c>
      <c r="L896" s="40"/>
      <c r="M896" s="181" t="s">
        <v>44</v>
      </c>
      <c r="N896" s="182" t="s">
        <v>52</v>
      </c>
      <c r="O896" s="65"/>
      <c r="P896" s="183">
        <f>O896*H896</f>
        <v>0</v>
      </c>
      <c r="Q896" s="183">
        <v>0</v>
      </c>
      <c r="R896" s="183">
        <f>Q896*H896</f>
        <v>0</v>
      </c>
      <c r="S896" s="183">
        <v>0</v>
      </c>
      <c r="T896" s="184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85" t="s">
        <v>89</v>
      </c>
      <c r="AT896" s="185" t="s">
        <v>133</v>
      </c>
      <c r="AU896" s="185" t="s">
        <v>91</v>
      </c>
      <c r="AY896" s="17" t="s">
        <v>131</v>
      </c>
      <c r="BE896" s="186">
        <f>IF(N896="základní",J896,0)</f>
        <v>0</v>
      </c>
      <c r="BF896" s="186">
        <f>IF(N896="snížená",J896,0)</f>
        <v>0</v>
      </c>
      <c r="BG896" s="186">
        <f>IF(N896="zákl. přenesená",J896,0)</f>
        <v>0</v>
      </c>
      <c r="BH896" s="186">
        <f>IF(N896="sníž. přenesená",J896,0)</f>
        <v>0</v>
      </c>
      <c r="BI896" s="186">
        <f>IF(N896="nulová",J896,0)</f>
        <v>0</v>
      </c>
      <c r="BJ896" s="17" t="s">
        <v>89</v>
      </c>
      <c r="BK896" s="186">
        <f>ROUND(I896*H896,2)</f>
        <v>0</v>
      </c>
      <c r="BL896" s="17" t="s">
        <v>89</v>
      </c>
      <c r="BM896" s="185" t="s">
        <v>1388</v>
      </c>
    </row>
    <row r="897" spans="1:65" s="13" customFormat="1" ht="11.25">
      <c r="B897" s="187"/>
      <c r="C897" s="188"/>
      <c r="D897" s="189" t="s">
        <v>140</v>
      </c>
      <c r="E897" s="190" t="s">
        <v>44</v>
      </c>
      <c r="F897" s="191" t="s">
        <v>1137</v>
      </c>
      <c r="G897" s="188"/>
      <c r="H897" s="190" t="s">
        <v>44</v>
      </c>
      <c r="I897" s="192"/>
      <c r="J897" s="188"/>
      <c r="K897" s="188"/>
      <c r="L897" s="193"/>
      <c r="M897" s="194"/>
      <c r="N897" s="195"/>
      <c r="O897" s="195"/>
      <c r="P897" s="195"/>
      <c r="Q897" s="195"/>
      <c r="R897" s="195"/>
      <c r="S897" s="195"/>
      <c r="T897" s="196"/>
      <c r="AT897" s="197" t="s">
        <v>140</v>
      </c>
      <c r="AU897" s="197" t="s">
        <v>91</v>
      </c>
      <c r="AV897" s="13" t="s">
        <v>89</v>
      </c>
      <c r="AW897" s="13" t="s">
        <v>42</v>
      </c>
      <c r="AX897" s="13" t="s">
        <v>81</v>
      </c>
      <c r="AY897" s="197" t="s">
        <v>131</v>
      </c>
    </row>
    <row r="898" spans="1:65" s="13" customFormat="1" ht="11.25">
      <c r="B898" s="187"/>
      <c r="C898" s="188"/>
      <c r="D898" s="189" t="s">
        <v>140</v>
      </c>
      <c r="E898" s="190" t="s">
        <v>44</v>
      </c>
      <c r="F898" s="191" t="s">
        <v>973</v>
      </c>
      <c r="G898" s="188"/>
      <c r="H898" s="190" t="s">
        <v>44</v>
      </c>
      <c r="I898" s="192"/>
      <c r="J898" s="188"/>
      <c r="K898" s="188"/>
      <c r="L898" s="193"/>
      <c r="M898" s="194"/>
      <c r="N898" s="195"/>
      <c r="O898" s="195"/>
      <c r="P898" s="195"/>
      <c r="Q898" s="195"/>
      <c r="R898" s="195"/>
      <c r="S898" s="195"/>
      <c r="T898" s="196"/>
      <c r="AT898" s="197" t="s">
        <v>140</v>
      </c>
      <c r="AU898" s="197" t="s">
        <v>91</v>
      </c>
      <c r="AV898" s="13" t="s">
        <v>89</v>
      </c>
      <c r="AW898" s="13" t="s">
        <v>42</v>
      </c>
      <c r="AX898" s="13" t="s">
        <v>81</v>
      </c>
      <c r="AY898" s="197" t="s">
        <v>131</v>
      </c>
    </row>
    <row r="899" spans="1:65" s="14" customFormat="1" ht="11.25">
      <c r="B899" s="198"/>
      <c r="C899" s="199"/>
      <c r="D899" s="189" t="s">
        <v>140</v>
      </c>
      <c r="E899" s="200" t="s">
        <v>44</v>
      </c>
      <c r="F899" s="201" t="s">
        <v>354</v>
      </c>
      <c r="G899" s="199"/>
      <c r="H899" s="202">
        <v>40</v>
      </c>
      <c r="I899" s="203"/>
      <c r="J899" s="199"/>
      <c r="K899" s="199"/>
      <c r="L899" s="204"/>
      <c r="M899" s="205"/>
      <c r="N899" s="206"/>
      <c r="O899" s="206"/>
      <c r="P899" s="206"/>
      <c r="Q899" s="206"/>
      <c r="R899" s="206"/>
      <c r="S899" s="206"/>
      <c r="T899" s="207"/>
      <c r="AT899" s="208" t="s">
        <v>140</v>
      </c>
      <c r="AU899" s="208" t="s">
        <v>91</v>
      </c>
      <c r="AV899" s="14" t="s">
        <v>91</v>
      </c>
      <c r="AW899" s="14" t="s">
        <v>42</v>
      </c>
      <c r="AX899" s="14" t="s">
        <v>89</v>
      </c>
      <c r="AY899" s="208" t="s">
        <v>131</v>
      </c>
    </row>
    <row r="900" spans="1:65" s="2" customFormat="1" ht="37.9" customHeight="1">
      <c r="A900" s="35"/>
      <c r="B900" s="36"/>
      <c r="C900" s="174" t="s">
        <v>1124</v>
      </c>
      <c r="D900" s="174" t="s">
        <v>133</v>
      </c>
      <c r="E900" s="175" t="s">
        <v>1389</v>
      </c>
      <c r="F900" s="176" t="s">
        <v>1390</v>
      </c>
      <c r="G900" s="177" t="s">
        <v>490</v>
      </c>
      <c r="H900" s="178">
        <v>1</v>
      </c>
      <c r="I900" s="179"/>
      <c r="J900" s="180">
        <f>ROUND(I900*H900,2)</f>
        <v>0</v>
      </c>
      <c r="K900" s="176" t="s">
        <v>137</v>
      </c>
      <c r="L900" s="40"/>
      <c r="M900" s="181" t="s">
        <v>44</v>
      </c>
      <c r="N900" s="182" t="s">
        <v>52</v>
      </c>
      <c r="O900" s="65"/>
      <c r="P900" s="183">
        <f>O900*H900</f>
        <v>0</v>
      </c>
      <c r="Q900" s="183">
        <v>0</v>
      </c>
      <c r="R900" s="183">
        <f>Q900*H900</f>
        <v>0</v>
      </c>
      <c r="S900" s="183">
        <v>0.03</v>
      </c>
      <c r="T900" s="184">
        <f>S900*H900</f>
        <v>0.03</v>
      </c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R900" s="185" t="s">
        <v>89</v>
      </c>
      <c r="AT900" s="185" t="s">
        <v>133</v>
      </c>
      <c r="AU900" s="185" t="s">
        <v>91</v>
      </c>
      <c r="AY900" s="17" t="s">
        <v>131</v>
      </c>
      <c r="BE900" s="186">
        <f>IF(N900="základní",J900,0)</f>
        <v>0</v>
      </c>
      <c r="BF900" s="186">
        <f>IF(N900="snížená",J900,0)</f>
        <v>0</v>
      </c>
      <c r="BG900" s="186">
        <f>IF(N900="zákl. přenesená",J900,0)</f>
        <v>0</v>
      </c>
      <c r="BH900" s="186">
        <f>IF(N900="sníž. přenesená",J900,0)</f>
        <v>0</v>
      </c>
      <c r="BI900" s="186">
        <f>IF(N900="nulová",J900,0)</f>
        <v>0</v>
      </c>
      <c r="BJ900" s="17" t="s">
        <v>89</v>
      </c>
      <c r="BK900" s="186">
        <f>ROUND(I900*H900,2)</f>
        <v>0</v>
      </c>
      <c r="BL900" s="17" t="s">
        <v>89</v>
      </c>
      <c r="BM900" s="185" t="s">
        <v>1391</v>
      </c>
    </row>
    <row r="901" spans="1:65" s="13" customFormat="1" ht="11.25">
      <c r="B901" s="187"/>
      <c r="C901" s="188"/>
      <c r="D901" s="189" t="s">
        <v>140</v>
      </c>
      <c r="E901" s="190" t="s">
        <v>44</v>
      </c>
      <c r="F901" s="191" t="s">
        <v>1137</v>
      </c>
      <c r="G901" s="188"/>
      <c r="H901" s="190" t="s">
        <v>44</v>
      </c>
      <c r="I901" s="192"/>
      <c r="J901" s="188"/>
      <c r="K901" s="188"/>
      <c r="L901" s="193"/>
      <c r="M901" s="194"/>
      <c r="N901" s="195"/>
      <c r="O901" s="195"/>
      <c r="P901" s="195"/>
      <c r="Q901" s="195"/>
      <c r="R901" s="195"/>
      <c r="S901" s="195"/>
      <c r="T901" s="196"/>
      <c r="AT901" s="197" t="s">
        <v>140</v>
      </c>
      <c r="AU901" s="197" t="s">
        <v>91</v>
      </c>
      <c r="AV901" s="13" t="s">
        <v>89</v>
      </c>
      <c r="AW901" s="13" t="s">
        <v>42</v>
      </c>
      <c r="AX901" s="13" t="s">
        <v>81</v>
      </c>
      <c r="AY901" s="197" t="s">
        <v>131</v>
      </c>
    </row>
    <row r="902" spans="1:65" s="13" customFormat="1" ht="11.25">
      <c r="B902" s="187"/>
      <c r="C902" s="188"/>
      <c r="D902" s="189" t="s">
        <v>140</v>
      </c>
      <c r="E902" s="190" t="s">
        <v>44</v>
      </c>
      <c r="F902" s="191" t="s">
        <v>1392</v>
      </c>
      <c r="G902" s="188"/>
      <c r="H902" s="190" t="s">
        <v>44</v>
      </c>
      <c r="I902" s="192"/>
      <c r="J902" s="188"/>
      <c r="K902" s="188"/>
      <c r="L902" s="193"/>
      <c r="M902" s="194"/>
      <c r="N902" s="195"/>
      <c r="O902" s="195"/>
      <c r="P902" s="195"/>
      <c r="Q902" s="195"/>
      <c r="R902" s="195"/>
      <c r="S902" s="195"/>
      <c r="T902" s="196"/>
      <c r="AT902" s="197" t="s">
        <v>140</v>
      </c>
      <c r="AU902" s="197" t="s">
        <v>91</v>
      </c>
      <c r="AV902" s="13" t="s">
        <v>89</v>
      </c>
      <c r="AW902" s="13" t="s">
        <v>42</v>
      </c>
      <c r="AX902" s="13" t="s">
        <v>81</v>
      </c>
      <c r="AY902" s="197" t="s">
        <v>131</v>
      </c>
    </row>
    <row r="903" spans="1:65" s="14" customFormat="1" ht="11.25">
      <c r="B903" s="198"/>
      <c r="C903" s="199"/>
      <c r="D903" s="189" t="s">
        <v>140</v>
      </c>
      <c r="E903" s="200" t="s">
        <v>44</v>
      </c>
      <c r="F903" s="201" t="s">
        <v>89</v>
      </c>
      <c r="G903" s="199"/>
      <c r="H903" s="202">
        <v>1</v>
      </c>
      <c r="I903" s="203"/>
      <c r="J903" s="199"/>
      <c r="K903" s="199"/>
      <c r="L903" s="204"/>
      <c r="M903" s="235"/>
      <c r="N903" s="236"/>
      <c r="O903" s="236"/>
      <c r="P903" s="236"/>
      <c r="Q903" s="236"/>
      <c r="R903" s="236"/>
      <c r="S903" s="236"/>
      <c r="T903" s="237"/>
      <c r="AT903" s="208" t="s">
        <v>140</v>
      </c>
      <c r="AU903" s="208" t="s">
        <v>91</v>
      </c>
      <c r="AV903" s="14" t="s">
        <v>91</v>
      </c>
      <c r="AW903" s="14" t="s">
        <v>42</v>
      </c>
      <c r="AX903" s="14" t="s">
        <v>89</v>
      </c>
      <c r="AY903" s="208" t="s">
        <v>131</v>
      </c>
    </row>
    <row r="904" spans="1:65" s="2" customFormat="1" ht="6.95" customHeight="1">
      <c r="A904" s="35"/>
      <c r="B904" s="48"/>
      <c r="C904" s="49"/>
      <c r="D904" s="49"/>
      <c r="E904" s="49"/>
      <c r="F904" s="49"/>
      <c r="G904" s="49"/>
      <c r="H904" s="49"/>
      <c r="I904" s="49"/>
      <c r="J904" s="49"/>
      <c r="K904" s="49"/>
      <c r="L904" s="40"/>
      <c r="M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</row>
  </sheetData>
  <sheetProtection algorithmName="SHA-512" hashValue="DH8fQjWgZahsGdWW4rpKAvIjfQf4diBoihTJNYHiwZqoRneGBwHsVkZHdpGnJ52M/FStDfNUKPkBjvJWYyPe+w==" saltValue="U29TPEFp/5ICvTSZHbpB20bQOWdhLBUqTHfRnNRxPhs+cLM7hIeOihun8xuoU/MmrmTk55qg/n/s1nMy7p1Pig==" spinCount="100000" sheet="1" objects="1" scenarios="1" formatColumns="0" formatRows="0" autoFilter="0"/>
  <autoFilter ref="C88:K903" xr:uid="{00000000-0009-0000-0000-000003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1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101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91</v>
      </c>
    </row>
    <row r="4" spans="1:46" s="1" customFormat="1" ht="24.95" customHeight="1">
      <c r="B4" s="20"/>
      <c r="D4" s="104" t="s">
        <v>102</v>
      </c>
      <c r="L4" s="20"/>
      <c r="M4" s="105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6" t="s">
        <v>16</v>
      </c>
      <c r="L6" s="20"/>
    </row>
    <row r="7" spans="1:46" s="1" customFormat="1" ht="23.25" customHeight="1">
      <c r="B7" s="20"/>
      <c r="E7" s="278" t="str">
        <f>'Rekapitulace stavby'!K6</f>
        <v>SSZ přechodů pro chodce ul. Dukelská u pošty a Mlýnská, Šenov u Nového Jičína</v>
      </c>
      <c r="F7" s="279"/>
      <c r="G7" s="279"/>
      <c r="H7" s="279"/>
      <c r="L7" s="20"/>
    </row>
    <row r="8" spans="1:46" s="2" customFormat="1" ht="12" customHeight="1">
      <c r="A8" s="35"/>
      <c r="B8" s="40"/>
      <c r="C8" s="35"/>
      <c r="D8" s="106" t="s">
        <v>103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80" t="s">
        <v>1393</v>
      </c>
      <c r="F9" s="281"/>
      <c r="G9" s="281"/>
      <c r="H9" s="28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44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22</v>
      </c>
      <c r="E12" s="35"/>
      <c r="F12" s="108" t="s">
        <v>23</v>
      </c>
      <c r="G12" s="35"/>
      <c r="H12" s="35"/>
      <c r="I12" s="106" t="s">
        <v>24</v>
      </c>
      <c r="J12" s="109" t="str">
        <f>'Rekapitulace stavby'!AN8</f>
        <v>29. 9. 2020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2" t="str">
        <f>'Rekapitulace stavby'!E14</f>
        <v>Vyplň údaj</v>
      </c>
      <c r="F18" s="283"/>
      <c r="G18" s="283"/>
      <c r="H18" s="283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40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284" t="s">
        <v>44</v>
      </c>
      <c r="F27" s="284"/>
      <c r="G27" s="284"/>
      <c r="H27" s="28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47</v>
      </c>
      <c r="E30" s="35"/>
      <c r="F30" s="35"/>
      <c r="G30" s="35"/>
      <c r="H30" s="35"/>
      <c r="I30" s="35"/>
      <c r="J30" s="115">
        <f>ROUND(J84,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49</v>
      </c>
      <c r="G32" s="35"/>
      <c r="H32" s="35"/>
      <c r="I32" s="116" t="s">
        <v>48</v>
      </c>
      <c r="J32" s="116" t="s">
        <v>50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51</v>
      </c>
      <c r="E33" s="106" t="s">
        <v>52</v>
      </c>
      <c r="F33" s="118">
        <f>ROUND((SUM(BE84:BE112)),  2)</f>
        <v>0</v>
      </c>
      <c r="G33" s="35"/>
      <c r="H33" s="35"/>
      <c r="I33" s="119">
        <v>0.21</v>
      </c>
      <c r="J33" s="118">
        <f>ROUND(((SUM(BE84:BE112))*I33),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53</v>
      </c>
      <c r="F34" s="118">
        <f>ROUND((SUM(BF84:BF112)),  2)</f>
        <v>0</v>
      </c>
      <c r="G34" s="35"/>
      <c r="H34" s="35"/>
      <c r="I34" s="119">
        <v>0.15</v>
      </c>
      <c r="J34" s="118">
        <f>ROUND(((SUM(BF84:BF112))*I34),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54</v>
      </c>
      <c r="F35" s="118">
        <f>ROUND((SUM(BG84:BG112)),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55</v>
      </c>
      <c r="F36" s="118">
        <f>ROUND((SUM(BH84:BH112)),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56</v>
      </c>
      <c r="F37" s="118">
        <f>ROUND((SUM(BI84:BI112)),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57</v>
      </c>
      <c r="E39" s="122"/>
      <c r="F39" s="122"/>
      <c r="G39" s="123" t="s">
        <v>58</v>
      </c>
      <c r="H39" s="124" t="s">
        <v>59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106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3.25" customHeight="1">
      <c r="A48" s="35"/>
      <c r="B48" s="36"/>
      <c r="C48" s="37"/>
      <c r="D48" s="37"/>
      <c r="E48" s="285" t="str">
        <f>E7</f>
        <v>SSZ přechodů pro chodce ul. Dukelská u pošty a Mlýnská, Šenov u Nového Jičína</v>
      </c>
      <c r="F48" s="286"/>
      <c r="G48" s="286"/>
      <c r="H48" s="28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103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38" t="str">
        <f>E9</f>
        <v>VON - Vedlejš í a ostatní náklady</v>
      </c>
      <c r="F50" s="287"/>
      <c r="G50" s="287"/>
      <c r="H50" s="28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Šenov u Nového Jičína</v>
      </c>
      <c r="G52" s="37"/>
      <c r="H52" s="37"/>
      <c r="I52" s="29" t="s">
        <v>24</v>
      </c>
      <c r="J52" s="60" t="str">
        <f>IF(J12="","",J12)</f>
        <v>29. 9. 2020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5.2" customHeight="1">
      <c r="A54" s="35"/>
      <c r="B54" s="36"/>
      <c r="C54" s="29" t="s">
        <v>30</v>
      </c>
      <c r="D54" s="37"/>
      <c r="E54" s="37"/>
      <c r="F54" s="27" t="str">
        <f>E15</f>
        <v>Obec Šenov u Nového Jičína</v>
      </c>
      <c r="G54" s="37"/>
      <c r="H54" s="37"/>
      <c r="I54" s="29" t="s">
        <v>38</v>
      </c>
      <c r="J54" s="33" t="str">
        <f>E21</f>
        <v>Ing. Luděk Obrdlík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107</v>
      </c>
      <c r="D57" s="132"/>
      <c r="E57" s="132"/>
      <c r="F57" s="132"/>
      <c r="G57" s="132"/>
      <c r="H57" s="132"/>
      <c r="I57" s="132"/>
      <c r="J57" s="133" t="s">
        <v>108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79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109</v>
      </c>
    </row>
    <row r="60" spans="1:47" s="9" customFormat="1" ht="24.95" customHeight="1">
      <c r="B60" s="135"/>
      <c r="C60" s="136"/>
      <c r="D60" s="137" t="s">
        <v>1394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1395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1396</v>
      </c>
      <c r="E62" s="144"/>
      <c r="F62" s="144"/>
      <c r="G62" s="144"/>
      <c r="H62" s="144"/>
      <c r="I62" s="144"/>
      <c r="J62" s="145">
        <f>J96</f>
        <v>0</v>
      </c>
      <c r="K62" s="142"/>
      <c r="L62" s="146"/>
    </row>
    <row r="63" spans="1:47" s="10" customFormat="1" ht="19.899999999999999" customHeight="1">
      <c r="B63" s="141"/>
      <c r="C63" s="142"/>
      <c r="D63" s="143" t="s">
        <v>1397</v>
      </c>
      <c r="E63" s="144"/>
      <c r="F63" s="144"/>
      <c r="G63" s="144"/>
      <c r="H63" s="144"/>
      <c r="I63" s="144"/>
      <c r="J63" s="145">
        <f>J99</f>
        <v>0</v>
      </c>
      <c r="K63" s="142"/>
      <c r="L63" s="146"/>
    </row>
    <row r="64" spans="1:47" s="10" customFormat="1" ht="19.899999999999999" customHeight="1">
      <c r="B64" s="141"/>
      <c r="C64" s="142"/>
      <c r="D64" s="143" t="s">
        <v>1398</v>
      </c>
      <c r="E64" s="144"/>
      <c r="F64" s="144"/>
      <c r="G64" s="144"/>
      <c r="H64" s="144"/>
      <c r="I64" s="144"/>
      <c r="J64" s="145">
        <f>J104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3" t="s">
        <v>116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3.25" customHeight="1">
      <c r="A74" s="35"/>
      <c r="B74" s="36"/>
      <c r="C74" s="37"/>
      <c r="D74" s="37"/>
      <c r="E74" s="285" t="str">
        <f>E7</f>
        <v>SSZ přechodů pro chodce ul. Dukelská u pošty a Mlýnská, Šenov u Nového Jičína</v>
      </c>
      <c r="F74" s="286"/>
      <c r="G74" s="286"/>
      <c r="H74" s="286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103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238" t="str">
        <f>E9</f>
        <v>VON - Vedlejš í a ostatní náklady</v>
      </c>
      <c r="F76" s="287"/>
      <c r="G76" s="287"/>
      <c r="H76" s="28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22</v>
      </c>
      <c r="D78" s="37"/>
      <c r="E78" s="37"/>
      <c r="F78" s="27" t="str">
        <f>F12</f>
        <v>Šenov u Nového Jičína</v>
      </c>
      <c r="G78" s="37"/>
      <c r="H78" s="37"/>
      <c r="I78" s="29" t="s">
        <v>24</v>
      </c>
      <c r="J78" s="60" t="str">
        <f>IF(J12="","",J12)</f>
        <v>29. 9. 2020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29" t="s">
        <v>30</v>
      </c>
      <c r="D80" s="37"/>
      <c r="E80" s="37"/>
      <c r="F80" s="27" t="str">
        <f>E15</f>
        <v>Obec Šenov u Nového Jičína</v>
      </c>
      <c r="G80" s="37"/>
      <c r="H80" s="37"/>
      <c r="I80" s="29" t="s">
        <v>38</v>
      </c>
      <c r="J80" s="33" t="str">
        <f>E21</f>
        <v>Ing. Luděk Obrdlík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5.2" customHeight="1">
      <c r="A81" s="35"/>
      <c r="B81" s="36"/>
      <c r="C81" s="29" t="s">
        <v>36</v>
      </c>
      <c r="D81" s="37"/>
      <c r="E81" s="37"/>
      <c r="F81" s="27" t="str">
        <f>IF(E18="","",E18)</f>
        <v>Vyplň údaj</v>
      </c>
      <c r="G81" s="37"/>
      <c r="H81" s="37"/>
      <c r="I81" s="29" t="s">
        <v>43</v>
      </c>
      <c r="J81" s="33" t="str">
        <f>E24</f>
        <v>Ing. Luděk Obrdlík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11" customFormat="1" ht="29.25" customHeight="1">
      <c r="A83" s="147"/>
      <c r="B83" s="148"/>
      <c r="C83" s="149" t="s">
        <v>117</v>
      </c>
      <c r="D83" s="150" t="s">
        <v>66</v>
      </c>
      <c r="E83" s="150" t="s">
        <v>62</v>
      </c>
      <c r="F83" s="150" t="s">
        <v>63</v>
      </c>
      <c r="G83" s="150" t="s">
        <v>118</v>
      </c>
      <c r="H83" s="150" t="s">
        <v>119</v>
      </c>
      <c r="I83" s="150" t="s">
        <v>120</v>
      </c>
      <c r="J83" s="150" t="s">
        <v>108</v>
      </c>
      <c r="K83" s="151" t="s">
        <v>121</v>
      </c>
      <c r="L83" s="152"/>
      <c r="M83" s="69" t="s">
        <v>44</v>
      </c>
      <c r="N83" s="70" t="s">
        <v>51</v>
      </c>
      <c r="O83" s="70" t="s">
        <v>122</v>
      </c>
      <c r="P83" s="70" t="s">
        <v>123</v>
      </c>
      <c r="Q83" s="70" t="s">
        <v>124</v>
      </c>
      <c r="R83" s="70" t="s">
        <v>125</v>
      </c>
      <c r="S83" s="70" t="s">
        <v>126</v>
      </c>
      <c r="T83" s="71" t="s">
        <v>127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5" s="2" customFormat="1" ht="22.9" customHeight="1">
      <c r="A84" s="35"/>
      <c r="B84" s="36"/>
      <c r="C84" s="76" t="s">
        <v>128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7" t="s">
        <v>80</v>
      </c>
      <c r="AU84" s="17" t="s">
        <v>109</v>
      </c>
      <c r="BK84" s="157">
        <f>BK85</f>
        <v>0</v>
      </c>
    </row>
    <row r="85" spans="1:65" s="12" customFormat="1" ht="25.9" customHeight="1">
      <c r="B85" s="158"/>
      <c r="C85" s="159"/>
      <c r="D85" s="160" t="s">
        <v>80</v>
      </c>
      <c r="E85" s="161" t="s">
        <v>1399</v>
      </c>
      <c r="F85" s="161" t="s">
        <v>1400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P86+P96+P99+P104</f>
        <v>0</v>
      </c>
      <c r="Q85" s="166"/>
      <c r="R85" s="167">
        <f>R86+R96+R99+R104</f>
        <v>0</v>
      </c>
      <c r="S85" s="166"/>
      <c r="T85" s="168">
        <f>T86+T96+T99+T104</f>
        <v>0</v>
      </c>
      <c r="AR85" s="169" t="s">
        <v>161</v>
      </c>
      <c r="AT85" s="170" t="s">
        <v>80</v>
      </c>
      <c r="AU85" s="170" t="s">
        <v>81</v>
      </c>
      <c r="AY85" s="169" t="s">
        <v>131</v>
      </c>
      <c r="BK85" s="171">
        <f>BK86+BK96+BK99+BK104</f>
        <v>0</v>
      </c>
    </row>
    <row r="86" spans="1:65" s="12" customFormat="1" ht="22.9" customHeight="1">
      <c r="B86" s="158"/>
      <c r="C86" s="159"/>
      <c r="D86" s="160" t="s">
        <v>80</v>
      </c>
      <c r="E86" s="172" t="s">
        <v>1401</v>
      </c>
      <c r="F86" s="172" t="s">
        <v>1402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SUM(P87:P95)</f>
        <v>0</v>
      </c>
      <c r="Q86" s="166"/>
      <c r="R86" s="167">
        <f>SUM(R87:R95)</f>
        <v>0</v>
      </c>
      <c r="S86" s="166"/>
      <c r="T86" s="168">
        <f>SUM(T87:T95)</f>
        <v>0</v>
      </c>
      <c r="AR86" s="169" t="s">
        <v>161</v>
      </c>
      <c r="AT86" s="170" t="s">
        <v>80</v>
      </c>
      <c r="AU86" s="170" t="s">
        <v>89</v>
      </c>
      <c r="AY86" s="169" t="s">
        <v>131</v>
      </c>
      <c r="BK86" s="171">
        <f>SUM(BK87:BK95)</f>
        <v>0</v>
      </c>
    </row>
    <row r="87" spans="1:65" s="2" customFormat="1" ht="14.45" customHeight="1">
      <c r="A87" s="35"/>
      <c r="B87" s="36"/>
      <c r="C87" s="174" t="s">
        <v>89</v>
      </c>
      <c r="D87" s="174" t="s">
        <v>133</v>
      </c>
      <c r="E87" s="175" t="s">
        <v>1403</v>
      </c>
      <c r="F87" s="176" t="s">
        <v>1404</v>
      </c>
      <c r="G87" s="177" t="s">
        <v>490</v>
      </c>
      <c r="H87" s="178">
        <v>2</v>
      </c>
      <c r="I87" s="179"/>
      <c r="J87" s="180">
        <f>ROUND(I87*H87,2)</f>
        <v>0</v>
      </c>
      <c r="K87" s="176" t="s">
        <v>137</v>
      </c>
      <c r="L87" s="40"/>
      <c r="M87" s="181" t="s">
        <v>44</v>
      </c>
      <c r="N87" s="182" t="s">
        <v>52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1405</v>
      </c>
      <c r="AT87" s="185" t="s">
        <v>133</v>
      </c>
      <c r="AU87" s="185" t="s">
        <v>91</v>
      </c>
      <c r="AY87" s="17" t="s">
        <v>131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89</v>
      </c>
      <c r="BK87" s="186">
        <f>ROUND(I87*H87,2)</f>
        <v>0</v>
      </c>
      <c r="BL87" s="17" t="s">
        <v>1405</v>
      </c>
      <c r="BM87" s="185" t="s">
        <v>1406</v>
      </c>
    </row>
    <row r="88" spans="1:65" s="13" customFormat="1" ht="22.5">
      <c r="B88" s="187"/>
      <c r="C88" s="188"/>
      <c r="D88" s="189" t="s">
        <v>140</v>
      </c>
      <c r="E88" s="190" t="s">
        <v>44</v>
      </c>
      <c r="F88" s="191" t="s">
        <v>1407</v>
      </c>
      <c r="G88" s="188"/>
      <c r="H88" s="190" t="s">
        <v>44</v>
      </c>
      <c r="I88" s="192"/>
      <c r="J88" s="188"/>
      <c r="K88" s="188"/>
      <c r="L88" s="193"/>
      <c r="M88" s="194"/>
      <c r="N88" s="195"/>
      <c r="O88" s="195"/>
      <c r="P88" s="195"/>
      <c r="Q88" s="195"/>
      <c r="R88" s="195"/>
      <c r="S88" s="195"/>
      <c r="T88" s="196"/>
      <c r="AT88" s="197" t="s">
        <v>140</v>
      </c>
      <c r="AU88" s="197" t="s">
        <v>91</v>
      </c>
      <c r="AV88" s="13" t="s">
        <v>89</v>
      </c>
      <c r="AW88" s="13" t="s">
        <v>42</v>
      </c>
      <c r="AX88" s="13" t="s">
        <v>81</v>
      </c>
      <c r="AY88" s="197" t="s">
        <v>131</v>
      </c>
    </row>
    <row r="89" spans="1:65" s="14" customFormat="1" ht="11.25">
      <c r="B89" s="198"/>
      <c r="C89" s="199"/>
      <c r="D89" s="189" t="s">
        <v>140</v>
      </c>
      <c r="E89" s="200" t="s">
        <v>44</v>
      </c>
      <c r="F89" s="201" t="s">
        <v>91</v>
      </c>
      <c r="G89" s="199"/>
      <c r="H89" s="202">
        <v>2</v>
      </c>
      <c r="I89" s="203"/>
      <c r="J89" s="199"/>
      <c r="K89" s="199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140</v>
      </c>
      <c r="AU89" s="208" t="s">
        <v>91</v>
      </c>
      <c r="AV89" s="14" t="s">
        <v>91</v>
      </c>
      <c r="AW89" s="14" t="s">
        <v>42</v>
      </c>
      <c r="AX89" s="14" t="s">
        <v>89</v>
      </c>
      <c r="AY89" s="208" t="s">
        <v>131</v>
      </c>
    </row>
    <row r="90" spans="1:65" s="2" customFormat="1" ht="37.9" customHeight="1">
      <c r="A90" s="35"/>
      <c r="B90" s="36"/>
      <c r="C90" s="174" t="s">
        <v>91</v>
      </c>
      <c r="D90" s="174" t="s">
        <v>133</v>
      </c>
      <c r="E90" s="175" t="s">
        <v>1408</v>
      </c>
      <c r="F90" s="176" t="s">
        <v>1409</v>
      </c>
      <c r="G90" s="177" t="s">
        <v>490</v>
      </c>
      <c r="H90" s="178">
        <v>2</v>
      </c>
      <c r="I90" s="179"/>
      <c r="J90" s="180">
        <f>ROUND(I90*H90,2)</f>
        <v>0</v>
      </c>
      <c r="K90" s="176" t="s">
        <v>137</v>
      </c>
      <c r="L90" s="40"/>
      <c r="M90" s="181" t="s">
        <v>44</v>
      </c>
      <c r="N90" s="182" t="s">
        <v>52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1405</v>
      </c>
      <c r="AT90" s="185" t="s">
        <v>133</v>
      </c>
      <c r="AU90" s="185" t="s">
        <v>91</v>
      </c>
      <c r="AY90" s="17" t="s">
        <v>131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7" t="s">
        <v>89</v>
      </c>
      <c r="BK90" s="186">
        <f>ROUND(I90*H90,2)</f>
        <v>0</v>
      </c>
      <c r="BL90" s="17" t="s">
        <v>1405</v>
      </c>
      <c r="BM90" s="185" t="s">
        <v>1410</v>
      </c>
    </row>
    <row r="91" spans="1:65" s="13" customFormat="1" ht="11.25">
      <c r="B91" s="187"/>
      <c r="C91" s="188"/>
      <c r="D91" s="189" t="s">
        <v>140</v>
      </c>
      <c r="E91" s="190" t="s">
        <v>44</v>
      </c>
      <c r="F91" s="191" t="s">
        <v>1411</v>
      </c>
      <c r="G91" s="188"/>
      <c r="H91" s="190" t="s">
        <v>44</v>
      </c>
      <c r="I91" s="192"/>
      <c r="J91" s="188"/>
      <c r="K91" s="188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140</v>
      </c>
      <c r="AU91" s="197" t="s">
        <v>91</v>
      </c>
      <c r="AV91" s="13" t="s">
        <v>89</v>
      </c>
      <c r="AW91" s="13" t="s">
        <v>42</v>
      </c>
      <c r="AX91" s="13" t="s">
        <v>81</v>
      </c>
      <c r="AY91" s="197" t="s">
        <v>131</v>
      </c>
    </row>
    <row r="92" spans="1:65" s="14" customFormat="1" ht="11.25">
      <c r="B92" s="198"/>
      <c r="C92" s="199"/>
      <c r="D92" s="189" t="s">
        <v>140</v>
      </c>
      <c r="E92" s="200" t="s">
        <v>44</v>
      </c>
      <c r="F92" s="201" t="s">
        <v>91</v>
      </c>
      <c r="G92" s="199"/>
      <c r="H92" s="202">
        <v>2</v>
      </c>
      <c r="I92" s="203"/>
      <c r="J92" s="199"/>
      <c r="K92" s="199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140</v>
      </c>
      <c r="AU92" s="208" t="s">
        <v>91</v>
      </c>
      <c r="AV92" s="14" t="s">
        <v>91</v>
      </c>
      <c r="AW92" s="14" t="s">
        <v>42</v>
      </c>
      <c r="AX92" s="14" t="s">
        <v>89</v>
      </c>
      <c r="AY92" s="208" t="s">
        <v>131</v>
      </c>
    </row>
    <row r="93" spans="1:65" s="2" customFormat="1" ht="37.9" customHeight="1">
      <c r="A93" s="35"/>
      <c r="B93" s="36"/>
      <c r="C93" s="174" t="s">
        <v>149</v>
      </c>
      <c r="D93" s="174" t="s">
        <v>133</v>
      </c>
      <c r="E93" s="175" t="s">
        <v>1412</v>
      </c>
      <c r="F93" s="176" t="s">
        <v>1413</v>
      </c>
      <c r="G93" s="177" t="s">
        <v>490</v>
      </c>
      <c r="H93" s="178">
        <v>2</v>
      </c>
      <c r="I93" s="179"/>
      <c r="J93" s="180">
        <f>ROUND(I93*H93,2)</f>
        <v>0</v>
      </c>
      <c r="K93" s="176" t="s">
        <v>137</v>
      </c>
      <c r="L93" s="40"/>
      <c r="M93" s="181" t="s">
        <v>44</v>
      </c>
      <c r="N93" s="182" t="s">
        <v>52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1405</v>
      </c>
      <c r="AT93" s="185" t="s">
        <v>133</v>
      </c>
      <c r="AU93" s="185" t="s">
        <v>91</v>
      </c>
      <c r="AY93" s="17" t="s">
        <v>131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7" t="s">
        <v>89</v>
      </c>
      <c r="BK93" s="186">
        <f>ROUND(I93*H93,2)</f>
        <v>0</v>
      </c>
      <c r="BL93" s="17" t="s">
        <v>1405</v>
      </c>
      <c r="BM93" s="185" t="s">
        <v>1414</v>
      </c>
    </row>
    <row r="94" spans="1:65" s="13" customFormat="1" ht="11.25">
      <c r="B94" s="187"/>
      <c r="C94" s="188"/>
      <c r="D94" s="189" t="s">
        <v>140</v>
      </c>
      <c r="E94" s="190" t="s">
        <v>44</v>
      </c>
      <c r="F94" s="191" t="s">
        <v>1415</v>
      </c>
      <c r="G94" s="188"/>
      <c r="H94" s="190" t="s">
        <v>44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140</v>
      </c>
      <c r="AU94" s="197" t="s">
        <v>91</v>
      </c>
      <c r="AV94" s="13" t="s">
        <v>89</v>
      </c>
      <c r="AW94" s="13" t="s">
        <v>42</v>
      </c>
      <c r="AX94" s="13" t="s">
        <v>81</v>
      </c>
      <c r="AY94" s="197" t="s">
        <v>131</v>
      </c>
    </row>
    <row r="95" spans="1:65" s="14" customFormat="1" ht="11.25">
      <c r="B95" s="198"/>
      <c r="C95" s="199"/>
      <c r="D95" s="189" t="s">
        <v>140</v>
      </c>
      <c r="E95" s="200" t="s">
        <v>44</v>
      </c>
      <c r="F95" s="201" t="s">
        <v>91</v>
      </c>
      <c r="G95" s="199"/>
      <c r="H95" s="202">
        <v>2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140</v>
      </c>
      <c r="AU95" s="208" t="s">
        <v>91</v>
      </c>
      <c r="AV95" s="14" t="s">
        <v>91</v>
      </c>
      <c r="AW95" s="14" t="s">
        <v>42</v>
      </c>
      <c r="AX95" s="14" t="s">
        <v>89</v>
      </c>
      <c r="AY95" s="208" t="s">
        <v>131</v>
      </c>
    </row>
    <row r="96" spans="1:65" s="12" customFormat="1" ht="22.9" customHeight="1">
      <c r="B96" s="158"/>
      <c r="C96" s="159"/>
      <c r="D96" s="160" t="s">
        <v>80</v>
      </c>
      <c r="E96" s="172" t="s">
        <v>1416</v>
      </c>
      <c r="F96" s="172" t="s">
        <v>1417</v>
      </c>
      <c r="G96" s="159"/>
      <c r="H96" s="159"/>
      <c r="I96" s="162"/>
      <c r="J96" s="173">
        <f>BK96</f>
        <v>0</v>
      </c>
      <c r="K96" s="159"/>
      <c r="L96" s="164"/>
      <c r="M96" s="165"/>
      <c r="N96" s="166"/>
      <c r="O96" s="166"/>
      <c r="P96" s="167">
        <f>SUM(P97:P98)</f>
        <v>0</v>
      </c>
      <c r="Q96" s="166"/>
      <c r="R96" s="167">
        <f>SUM(R97:R98)</f>
        <v>0</v>
      </c>
      <c r="S96" s="166"/>
      <c r="T96" s="168">
        <f>SUM(T97:T98)</f>
        <v>0</v>
      </c>
      <c r="AR96" s="169" t="s">
        <v>161</v>
      </c>
      <c r="AT96" s="170" t="s">
        <v>80</v>
      </c>
      <c r="AU96" s="170" t="s">
        <v>89</v>
      </c>
      <c r="AY96" s="169" t="s">
        <v>131</v>
      </c>
      <c r="BK96" s="171">
        <f>SUM(BK97:BK98)</f>
        <v>0</v>
      </c>
    </row>
    <row r="97" spans="1:65" s="2" customFormat="1" ht="14.45" customHeight="1">
      <c r="A97" s="35"/>
      <c r="B97" s="36"/>
      <c r="C97" s="174" t="s">
        <v>138</v>
      </c>
      <c r="D97" s="174" t="s">
        <v>133</v>
      </c>
      <c r="E97" s="175" t="s">
        <v>1418</v>
      </c>
      <c r="F97" s="176" t="s">
        <v>1417</v>
      </c>
      <c r="G97" s="177" t="s">
        <v>490</v>
      </c>
      <c r="H97" s="178">
        <v>1</v>
      </c>
      <c r="I97" s="179"/>
      <c r="J97" s="180">
        <f>ROUND(I97*H97,2)</f>
        <v>0</v>
      </c>
      <c r="K97" s="176" t="s">
        <v>137</v>
      </c>
      <c r="L97" s="40"/>
      <c r="M97" s="181" t="s">
        <v>44</v>
      </c>
      <c r="N97" s="182" t="s">
        <v>52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1405</v>
      </c>
      <c r="AT97" s="185" t="s">
        <v>133</v>
      </c>
      <c r="AU97" s="185" t="s">
        <v>91</v>
      </c>
      <c r="AY97" s="17" t="s">
        <v>131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7" t="s">
        <v>89</v>
      </c>
      <c r="BK97" s="186">
        <f>ROUND(I97*H97,2)</f>
        <v>0</v>
      </c>
      <c r="BL97" s="17" t="s">
        <v>1405</v>
      </c>
      <c r="BM97" s="185" t="s">
        <v>1419</v>
      </c>
    </row>
    <row r="98" spans="1:65" s="14" customFormat="1" ht="11.25">
      <c r="B98" s="198"/>
      <c r="C98" s="199"/>
      <c r="D98" s="189" t="s">
        <v>140</v>
      </c>
      <c r="E98" s="200" t="s">
        <v>44</v>
      </c>
      <c r="F98" s="201" t="s">
        <v>89</v>
      </c>
      <c r="G98" s="199"/>
      <c r="H98" s="202">
        <v>1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140</v>
      </c>
      <c r="AU98" s="208" t="s">
        <v>91</v>
      </c>
      <c r="AV98" s="14" t="s">
        <v>91</v>
      </c>
      <c r="AW98" s="14" t="s">
        <v>42</v>
      </c>
      <c r="AX98" s="14" t="s">
        <v>89</v>
      </c>
      <c r="AY98" s="208" t="s">
        <v>131</v>
      </c>
    </row>
    <row r="99" spans="1:65" s="12" customFormat="1" ht="22.9" customHeight="1">
      <c r="B99" s="158"/>
      <c r="C99" s="159"/>
      <c r="D99" s="160" t="s">
        <v>80</v>
      </c>
      <c r="E99" s="172" t="s">
        <v>1420</v>
      </c>
      <c r="F99" s="172" t="s">
        <v>1421</v>
      </c>
      <c r="G99" s="159"/>
      <c r="H99" s="159"/>
      <c r="I99" s="162"/>
      <c r="J99" s="173">
        <f>BK99</f>
        <v>0</v>
      </c>
      <c r="K99" s="159"/>
      <c r="L99" s="164"/>
      <c r="M99" s="165"/>
      <c r="N99" s="166"/>
      <c r="O99" s="166"/>
      <c r="P99" s="167">
        <f>SUM(P100:P103)</f>
        <v>0</v>
      </c>
      <c r="Q99" s="166"/>
      <c r="R99" s="167">
        <f>SUM(R100:R103)</f>
        <v>0</v>
      </c>
      <c r="S99" s="166"/>
      <c r="T99" s="168">
        <f>SUM(T100:T103)</f>
        <v>0</v>
      </c>
      <c r="AR99" s="169" t="s">
        <v>161</v>
      </c>
      <c r="AT99" s="170" t="s">
        <v>80</v>
      </c>
      <c r="AU99" s="170" t="s">
        <v>89</v>
      </c>
      <c r="AY99" s="169" t="s">
        <v>131</v>
      </c>
      <c r="BK99" s="171">
        <f>SUM(BK100:BK103)</f>
        <v>0</v>
      </c>
    </row>
    <row r="100" spans="1:65" s="2" customFormat="1" ht="24.2" customHeight="1">
      <c r="A100" s="35"/>
      <c r="B100" s="36"/>
      <c r="C100" s="174" t="s">
        <v>161</v>
      </c>
      <c r="D100" s="174" t="s">
        <v>133</v>
      </c>
      <c r="E100" s="175" t="s">
        <v>1422</v>
      </c>
      <c r="F100" s="176" t="s">
        <v>1423</v>
      </c>
      <c r="G100" s="177" t="s">
        <v>490</v>
      </c>
      <c r="H100" s="178">
        <v>2</v>
      </c>
      <c r="I100" s="179"/>
      <c r="J100" s="180">
        <f>ROUND(I100*H100,2)</f>
        <v>0</v>
      </c>
      <c r="K100" s="176" t="s">
        <v>137</v>
      </c>
      <c r="L100" s="40"/>
      <c r="M100" s="181" t="s">
        <v>44</v>
      </c>
      <c r="N100" s="182" t="s">
        <v>52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1405</v>
      </c>
      <c r="AT100" s="185" t="s">
        <v>133</v>
      </c>
      <c r="AU100" s="185" t="s">
        <v>91</v>
      </c>
      <c r="AY100" s="17" t="s">
        <v>131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89</v>
      </c>
      <c r="BK100" s="186">
        <f>ROUND(I100*H100,2)</f>
        <v>0</v>
      </c>
      <c r="BL100" s="17" t="s">
        <v>1405</v>
      </c>
      <c r="BM100" s="185" t="s">
        <v>1424</v>
      </c>
    </row>
    <row r="101" spans="1:65" s="13" customFormat="1" ht="11.25">
      <c r="B101" s="187"/>
      <c r="C101" s="188"/>
      <c r="D101" s="189" t="s">
        <v>140</v>
      </c>
      <c r="E101" s="190" t="s">
        <v>44</v>
      </c>
      <c r="F101" s="191" t="s">
        <v>1425</v>
      </c>
      <c r="G101" s="188"/>
      <c r="H101" s="190" t="s">
        <v>44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140</v>
      </c>
      <c r="AU101" s="197" t="s">
        <v>91</v>
      </c>
      <c r="AV101" s="13" t="s">
        <v>89</v>
      </c>
      <c r="AW101" s="13" t="s">
        <v>42</v>
      </c>
      <c r="AX101" s="13" t="s">
        <v>81</v>
      </c>
      <c r="AY101" s="197" t="s">
        <v>131</v>
      </c>
    </row>
    <row r="102" spans="1:65" s="13" customFormat="1" ht="11.25">
      <c r="B102" s="187"/>
      <c r="C102" s="188"/>
      <c r="D102" s="189" t="s">
        <v>140</v>
      </c>
      <c r="E102" s="190" t="s">
        <v>44</v>
      </c>
      <c r="F102" s="191" t="s">
        <v>1426</v>
      </c>
      <c r="G102" s="188"/>
      <c r="H102" s="190" t="s">
        <v>44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140</v>
      </c>
      <c r="AU102" s="197" t="s">
        <v>91</v>
      </c>
      <c r="AV102" s="13" t="s">
        <v>89</v>
      </c>
      <c r="AW102" s="13" t="s">
        <v>42</v>
      </c>
      <c r="AX102" s="13" t="s">
        <v>81</v>
      </c>
      <c r="AY102" s="197" t="s">
        <v>131</v>
      </c>
    </row>
    <row r="103" spans="1:65" s="14" customFormat="1" ht="11.25">
      <c r="B103" s="198"/>
      <c r="C103" s="199"/>
      <c r="D103" s="189" t="s">
        <v>140</v>
      </c>
      <c r="E103" s="200" t="s">
        <v>44</v>
      </c>
      <c r="F103" s="201" t="s">
        <v>91</v>
      </c>
      <c r="G103" s="199"/>
      <c r="H103" s="202">
        <v>2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140</v>
      </c>
      <c r="AU103" s="208" t="s">
        <v>91</v>
      </c>
      <c r="AV103" s="14" t="s">
        <v>91</v>
      </c>
      <c r="AW103" s="14" t="s">
        <v>42</v>
      </c>
      <c r="AX103" s="14" t="s">
        <v>89</v>
      </c>
      <c r="AY103" s="208" t="s">
        <v>131</v>
      </c>
    </row>
    <row r="104" spans="1:65" s="12" customFormat="1" ht="22.9" customHeight="1">
      <c r="B104" s="158"/>
      <c r="C104" s="159"/>
      <c r="D104" s="160" t="s">
        <v>80</v>
      </c>
      <c r="E104" s="172" t="s">
        <v>1427</v>
      </c>
      <c r="F104" s="172" t="s">
        <v>1428</v>
      </c>
      <c r="G104" s="159"/>
      <c r="H104" s="159"/>
      <c r="I104" s="162"/>
      <c r="J104" s="173">
        <f>BK104</f>
        <v>0</v>
      </c>
      <c r="K104" s="159"/>
      <c r="L104" s="164"/>
      <c r="M104" s="165"/>
      <c r="N104" s="166"/>
      <c r="O104" s="166"/>
      <c r="P104" s="167">
        <f>SUM(P105:P112)</f>
        <v>0</v>
      </c>
      <c r="Q104" s="166"/>
      <c r="R104" s="167">
        <f>SUM(R105:R112)</f>
        <v>0</v>
      </c>
      <c r="S104" s="166"/>
      <c r="T104" s="168">
        <f>SUM(T105:T112)</f>
        <v>0</v>
      </c>
      <c r="AR104" s="169" t="s">
        <v>161</v>
      </c>
      <c r="AT104" s="170" t="s">
        <v>80</v>
      </c>
      <c r="AU104" s="170" t="s">
        <v>89</v>
      </c>
      <c r="AY104" s="169" t="s">
        <v>131</v>
      </c>
      <c r="BK104" s="171">
        <f>SUM(BK105:BK112)</f>
        <v>0</v>
      </c>
    </row>
    <row r="105" spans="1:65" s="2" customFormat="1" ht="14.45" customHeight="1">
      <c r="A105" s="35"/>
      <c r="B105" s="36"/>
      <c r="C105" s="174" t="s">
        <v>171</v>
      </c>
      <c r="D105" s="174" t="s">
        <v>133</v>
      </c>
      <c r="E105" s="175" t="s">
        <v>1429</v>
      </c>
      <c r="F105" s="176" t="s">
        <v>1430</v>
      </c>
      <c r="G105" s="177" t="s">
        <v>490</v>
      </c>
      <c r="H105" s="178">
        <v>1</v>
      </c>
      <c r="I105" s="179"/>
      <c r="J105" s="180">
        <f>ROUND(I105*H105,2)</f>
        <v>0</v>
      </c>
      <c r="K105" s="176" t="s">
        <v>137</v>
      </c>
      <c r="L105" s="40"/>
      <c r="M105" s="181" t="s">
        <v>44</v>
      </c>
      <c r="N105" s="182" t="s">
        <v>52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1405</v>
      </c>
      <c r="AT105" s="185" t="s">
        <v>133</v>
      </c>
      <c r="AU105" s="185" t="s">
        <v>91</v>
      </c>
      <c r="AY105" s="17" t="s">
        <v>131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7" t="s">
        <v>89</v>
      </c>
      <c r="BK105" s="186">
        <f>ROUND(I105*H105,2)</f>
        <v>0</v>
      </c>
      <c r="BL105" s="17" t="s">
        <v>1405</v>
      </c>
      <c r="BM105" s="185" t="s">
        <v>1431</v>
      </c>
    </row>
    <row r="106" spans="1:65" s="13" customFormat="1" ht="11.25">
      <c r="B106" s="187"/>
      <c r="C106" s="188"/>
      <c r="D106" s="189" t="s">
        <v>140</v>
      </c>
      <c r="E106" s="190" t="s">
        <v>44</v>
      </c>
      <c r="F106" s="191" t="s">
        <v>1338</v>
      </c>
      <c r="G106" s="188"/>
      <c r="H106" s="190" t="s">
        <v>44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140</v>
      </c>
      <c r="AU106" s="197" t="s">
        <v>91</v>
      </c>
      <c r="AV106" s="13" t="s">
        <v>89</v>
      </c>
      <c r="AW106" s="13" t="s">
        <v>42</v>
      </c>
      <c r="AX106" s="13" t="s">
        <v>81</v>
      </c>
      <c r="AY106" s="197" t="s">
        <v>131</v>
      </c>
    </row>
    <row r="107" spans="1:65" s="13" customFormat="1" ht="11.25">
      <c r="B107" s="187"/>
      <c r="C107" s="188"/>
      <c r="D107" s="189" t="s">
        <v>140</v>
      </c>
      <c r="E107" s="190" t="s">
        <v>44</v>
      </c>
      <c r="F107" s="191" t="s">
        <v>1432</v>
      </c>
      <c r="G107" s="188"/>
      <c r="H107" s="190" t="s">
        <v>44</v>
      </c>
      <c r="I107" s="192"/>
      <c r="J107" s="188"/>
      <c r="K107" s="188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140</v>
      </c>
      <c r="AU107" s="197" t="s">
        <v>91</v>
      </c>
      <c r="AV107" s="13" t="s">
        <v>89</v>
      </c>
      <c r="AW107" s="13" t="s">
        <v>42</v>
      </c>
      <c r="AX107" s="13" t="s">
        <v>81</v>
      </c>
      <c r="AY107" s="197" t="s">
        <v>131</v>
      </c>
    </row>
    <row r="108" spans="1:65" s="14" customFormat="1" ht="11.25">
      <c r="B108" s="198"/>
      <c r="C108" s="199"/>
      <c r="D108" s="189" t="s">
        <v>140</v>
      </c>
      <c r="E108" s="200" t="s">
        <v>44</v>
      </c>
      <c r="F108" s="201" t="s">
        <v>89</v>
      </c>
      <c r="G108" s="199"/>
      <c r="H108" s="202">
        <v>1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140</v>
      </c>
      <c r="AU108" s="208" t="s">
        <v>91</v>
      </c>
      <c r="AV108" s="14" t="s">
        <v>91</v>
      </c>
      <c r="AW108" s="14" t="s">
        <v>42</v>
      </c>
      <c r="AX108" s="14" t="s">
        <v>89</v>
      </c>
      <c r="AY108" s="208" t="s">
        <v>131</v>
      </c>
    </row>
    <row r="109" spans="1:65" s="2" customFormat="1" ht="14.45" customHeight="1">
      <c r="A109" s="35"/>
      <c r="B109" s="36"/>
      <c r="C109" s="174" t="s">
        <v>177</v>
      </c>
      <c r="D109" s="174" t="s">
        <v>133</v>
      </c>
      <c r="E109" s="175" t="s">
        <v>1433</v>
      </c>
      <c r="F109" s="176" t="s">
        <v>1434</v>
      </c>
      <c r="G109" s="177" t="s">
        <v>490</v>
      </c>
      <c r="H109" s="178">
        <v>1</v>
      </c>
      <c r="I109" s="179"/>
      <c r="J109" s="180">
        <f>ROUND(I109*H109,2)</f>
        <v>0</v>
      </c>
      <c r="K109" s="176" t="s">
        <v>137</v>
      </c>
      <c r="L109" s="40"/>
      <c r="M109" s="181" t="s">
        <v>44</v>
      </c>
      <c r="N109" s="182" t="s">
        <v>52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89</v>
      </c>
      <c r="AT109" s="185" t="s">
        <v>133</v>
      </c>
      <c r="AU109" s="185" t="s">
        <v>91</v>
      </c>
      <c r="AY109" s="17" t="s">
        <v>131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7" t="s">
        <v>89</v>
      </c>
      <c r="BK109" s="186">
        <f>ROUND(I109*H109,2)</f>
        <v>0</v>
      </c>
      <c r="BL109" s="17" t="s">
        <v>89</v>
      </c>
      <c r="BM109" s="185" t="s">
        <v>1435</v>
      </c>
    </row>
    <row r="110" spans="1:65" s="13" customFormat="1" ht="11.25">
      <c r="B110" s="187"/>
      <c r="C110" s="188"/>
      <c r="D110" s="189" t="s">
        <v>140</v>
      </c>
      <c r="E110" s="190" t="s">
        <v>44</v>
      </c>
      <c r="F110" s="191" t="s">
        <v>894</v>
      </c>
      <c r="G110" s="188"/>
      <c r="H110" s="190" t="s">
        <v>44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140</v>
      </c>
      <c r="AU110" s="197" t="s">
        <v>91</v>
      </c>
      <c r="AV110" s="13" t="s">
        <v>89</v>
      </c>
      <c r="AW110" s="13" t="s">
        <v>42</v>
      </c>
      <c r="AX110" s="13" t="s">
        <v>81</v>
      </c>
      <c r="AY110" s="197" t="s">
        <v>131</v>
      </c>
    </row>
    <row r="111" spans="1:65" s="13" customFormat="1" ht="22.5">
      <c r="B111" s="187"/>
      <c r="C111" s="188"/>
      <c r="D111" s="189" t="s">
        <v>140</v>
      </c>
      <c r="E111" s="190" t="s">
        <v>44</v>
      </c>
      <c r="F111" s="191" t="s">
        <v>1436</v>
      </c>
      <c r="G111" s="188"/>
      <c r="H111" s="190" t="s">
        <v>44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140</v>
      </c>
      <c r="AU111" s="197" t="s">
        <v>91</v>
      </c>
      <c r="AV111" s="13" t="s">
        <v>89</v>
      </c>
      <c r="AW111" s="13" t="s">
        <v>42</v>
      </c>
      <c r="AX111" s="13" t="s">
        <v>81</v>
      </c>
      <c r="AY111" s="197" t="s">
        <v>131</v>
      </c>
    </row>
    <row r="112" spans="1:65" s="14" customFormat="1" ht="11.25">
      <c r="B112" s="198"/>
      <c r="C112" s="199"/>
      <c r="D112" s="189" t="s">
        <v>140</v>
      </c>
      <c r="E112" s="200" t="s">
        <v>44</v>
      </c>
      <c r="F112" s="201" t="s">
        <v>89</v>
      </c>
      <c r="G112" s="199"/>
      <c r="H112" s="202">
        <v>1</v>
      </c>
      <c r="I112" s="203"/>
      <c r="J112" s="199"/>
      <c r="K112" s="199"/>
      <c r="L112" s="204"/>
      <c r="M112" s="235"/>
      <c r="N112" s="236"/>
      <c r="O112" s="236"/>
      <c r="P112" s="236"/>
      <c r="Q112" s="236"/>
      <c r="R112" s="236"/>
      <c r="S112" s="236"/>
      <c r="T112" s="237"/>
      <c r="AT112" s="208" t="s">
        <v>140</v>
      </c>
      <c r="AU112" s="208" t="s">
        <v>91</v>
      </c>
      <c r="AV112" s="14" t="s">
        <v>91</v>
      </c>
      <c r="AW112" s="14" t="s">
        <v>42</v>
      </c>
      <c r="AX112" s="14" t="s">
        <v>89</v>
      </c>
      <c r="AY112" s="208" t="s">
        <v>131</v>
      </c>
    </row>
    <row r="113" spans="1:31" s="2" customFormat="1" ht="6.95" customHeight="1">
      <c r="A113" s="35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0"/>
      <c r="M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</sheetData>
  <sheetProtection algorithmName="SHA-512" hashValue="TxeaZOAfF5zC/YbwsYWOfrDV1ReBrnESFV9fcnTuPca4pwZzjFohSCnUdIIR+DiNBL+e9S71G8sX5kkZGCgcVA==" saltValue="tkJ8uTGkVbbFmu5J0lCDipoZkbYd2geDQ/taS9di/hd2LvZOqqNnXCZvN83kw+O/nbuVF9vQUE4UIMUXHTbVOA==" spinCount="100000" sheet="1" objects="1" scenarios="1" formatColumns="0" formatRows="0" autoFilter="0"/>
  <autoFilter ref="C83:K112" xr:uid="{00000000-0009-0000-0000-000004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 102 - Místní komunikace</vt:lpstr>
      <vt:lpstr>PS 451 - SSZ Dukelská – u...</vt:lpstr>
      <vt:lpstr>PS 452 - Dukelská - Mlýnská</vt:lpstr>
      <vt:lpstr>VON - Vedlejš í a ostatní...</vt:lpstr>
      <vt:lpstr>'PS 451 - SSZ Dukelská – u...'!Názvy_tisku</vt:lpstr>
      <vt:lpstr>'PS 452 - Dukelská - Mlýnská'!Názvy_tisku</vt:lpstr>
      <vt:lpstr>'Rekapitulace stavby'!Názvy_tisku</vt:lpstr>
      <vt:lpstr>'SO 102 - Místní komunikace'!Názvy_tisku</vt:lpstr>
      <vt:lpstr>'VON - Vedlejš í a ostatní...'!Názvy_tisku</vt:lpstr>
      <vt:lpstr>'PS 451 - SSZ Dukelská – u...'!Oblast_tisku</vt:lpstr>
      <vt:lpstr>'PS 452 - Dukelská - Mlýnská'!Oblast_tisku</vt:lpstr>
      <vt:lpstr>'Rekapitulace stavby'!Oblast_tisku</vt:lpstr>
      <vt:lpstr>'SO 102 - Místní komunikace'!Oblast_tisku</vt:lpstr>
      <vt:lpstr>'VON - Vedlejš í a ostatní...'!Oblast_tisku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PK-PC4\Luděk</dc:creator>
  <cp:lastModifiedBy>Luděk</cp:lastModifiedBy>
  <cp:lastPrinted>2020-12-04T12:54:49Z</cp:lastPrinted>
  <dcterms:created xsi:type="dcterms:W3CDTF">2020-12-04T10:16:01Z</dcterms:created>
  <dcterms:modified xsi:type="dcterms:W3CDTF">2020-12-04T12:55:33Z</dcterms:modified>
</cp:coreProperties>
</file>